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470038B4-6E26-4453-BE81-C72A25834258}" xr6:coauthVersionLast="47" xr6:coauthVersionMax="47" xr10:uidLastSave="{00000000-0000-0000-0000-000000000000}"/>
  <bookViews>
    <workbookView xWindow="28680" yWindow="1620" windowWidth="29040" windowHeight="15720" activeTab="2" xr2:uid="{00000000-000D-0000-FFFF-FFFF00000000}"/>
  </bookViews>
  <sheets>
    <sheet name="Case details" sheetId="2" r:id="rId1"/>
    <sheet name="Pre-application advice" sheetId="5" r:id="rId2"/>
    <sheet name="Energy Comments" sheetId="1" r:id="rId3"/>
    <sheet name="CO2 performance"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1" l="1"/>
  <c r="B11" i="3" l="1"/>
  <c r="B21" i="3" l="1"/>
  <c r="A40" i="5" l="1"/>
  <c r="A37" i="5"/>
  <c r="A35" i="5"/>
  <c r="A33" i="5"/>
  <c r="A32" i="5"/>
  <c r="A30" i="5"/>
  <c r="A29" i="5"/>
  <c r="A28" i="5"/>
  <c r="A27" i="5"/>
  <c r="A25" i="5"/>
  <c r="A24" i="5"/>
  <c r="A23" i="5"/>
  <c r="A22" i="5"/>
  <c r="A21" i="5"/>
  <c r="A19" i="5"/>
  <c r="A18" i="5"/>
  <c r="A17" i="5"/>
  <c r="A15" i="5"/>
  <c r="A13" i="5"/>
  <c r="A12" i="5"/>
  <c r="A11" i="5"/>
  <c r="A9" i="5"/>
  <c r="A8" i="5"/>
  <c r="A7" i="5"/>
  <c r="A5" i="5"/>
  <c r="A4" i="5"/>
  <c r="A5" i="3" l="1"/>
  <c r="F5" i="3" s="1"/>
  <c r="A62" i="1"/>
  <c r="G31" i="1"/>
  <c r="G7" i="1"/>
  <c r="A83" i="1"/>
  <c r="G19" i="1" s="1"/>
  <c r="A82" i="1"/>
  <c r="G21" i="1" s="1"/>
  <c r="G20" i="1"/>
  <c r="A77" i="1"/>
  <c r="G23" i="1" s="1"/>
  <c r="A75" i="1"/>
  <c r="A73" i="1"/>
  <c r="G16" i="1" s="1"/>
  <c r="A72" i="1"/>
  <c r="G14" i="1" s="1"/>
  <c r="A69" i="1"/>
  <c r="G28" i="1" s="1"/>
  <c r="A68" i="1"/>
  <c r="G25" i="1" s="1"/>
  <c r="A66" i="1"/>
  <c r="G33" i="1" s="1"/>
  <c r="A65" i="1"/>
  <c r="A63" i="1"/>
  <c r="G29" i="1" s="1"/>
  <c r="A79" i="1"/>
  <c r="G12" i="1" s="1"/>
  <c r="A61" i="1"/>
  <c r="A59" i="1"/>
  <c r="G18" i="1" s="1"/>
  <c r="A15" i="3"/>
  <c r="F15" i="3" s="1"/>
  <c r="B55" i="1"/>
  <c r="B53" i="1"/>
  <c r="I19" i="3"/>
  <c r="I20" i="3"/>
  <c r="I21" i="3"/>
  <c r="I18" i="3"/>
  <c r="I9" i="3"/>
  <c r="I10" i="3"/>
  <c r="I11" i="3"/>
  <c r="I8" i="3"/>
  <c r="G26" i="3"/>
  <c r="H26" i="3"/>
  <c r="G27" i="3"/>
  <c r="H27" i="3"/>
  <c r="H28" i="3"/>
  <c r="G28" i="3"/>
  <c r="H18" i="3"/>
  <c r="H19" i="3"/>
  <c r="H20" i="3"/>
  <c r="H21" i="3"/>
  <c r="H8" i="3"/>
  <c r="H9" i="3"/>
  <c r="H10" i="3"/>
  <c r="H11" i="3"/>
  <c r="B27" i="3"/>
  <c r="C27" i="3" s="1"/>
  <c r="B26" i="3"/>
  <c r="C26" i="3" s="1"/>
  <c r="C20" i="3"/>
  <c r="D20" i="3" s="1"/>
  <c r="D19" i="3"/>
  <c r="D18" i="3"/>
  <c r="C9" i="3"/>
  <c r="D9" i="3" s="1"/>
  <c r="C10" i="3"/>
  <c r="D10" i="3" s="1"/>
  <c r="C8" i="3"/>
  <c r="D8" i="3" s="1"/>
  <c r="B28" i="3" l="1"/>
  <c r="G9" i="1"/>
  <c r="G11" i="1"/>
  <c r="C28" i="3"/>
  <c r="C21" i="3"/>
  <c r="D21" i="3" s="1"/>
  <c r="D37" i="1" s="1"/>
  <c r="C11" i="3"/>
  <c r="D11" i="3" s="1"/>
  <c r="D36" i="1" s="1"/>
  <c r="G32" i="1"/>
  <c r="G22" i="1"/>
  <c r="G15" i="1"/>
  <c r="G13" i="1"/>
  <c r="G10" i="1"/>
  <c r="G27" i="1"/>
  <c r="G26" i="1"/>
</calcChain>
</file>

<file path=xl/sharedStrings.xml><?xml version="1.0" encoding="utf-8"?>
<sst xmlns="http://schemas.openxmlformats.org/spreadsheetml/2006/main" count="318" uniqueCount="250">
  <si>
    <t xml:space="preserve">Energy Memo: GLA Consultation </t>
  </si>
  <si>
    <t>Case details</t>
  </si>
  <si>
    <t xml:space="preserve">Date of first review: </t>
  </si>
  <si>
    <t>Case Name:</t>
  </si>
  <si>
    <t>Case Number:</t>
  </si>
  <si>
    <t>Case Officer:</t>
  </si>
  <si>
    <t>London Borough:</t>
  </si>
  <si>
    <t>Application Type 
(Outline/Hybrid/Detailed):</t>
  </si>
  <si>
    <t>Applicant:</t>
  </si>
  <si>
    <t>Energy Consultant:</t>
  </si>
  <si>
    <t>Document Title:</t>
  </si>
  <si>
    <t>Document Date:</t>
  </si>
  <si>
    <t>Development proposals</t>
  </si>
  <si>
    <t>Use</t>
  </si>
  <si>
    <t>Floorspace/Number of units</t>
  </si>
  <si>
    <t>Useful References/Links</t>
  </si>
  <si>
    <r>
      <rPr>
        <b/>
        <sz val="11"/>
        <color theme="1"/>
        <rFont val="Foundry Form Sans"/>
      </rPr>
      <t>London Plan</t>
    </r>
    <r>
      <rPr>
        <sz val="11"/>
        <color theme="1"/>
        <rFont val="Foundry Form Sans"/>
      </rPr>
      <t>: The Mayor has published his London Plan 2021 which includes new carbon, energy and heat risk policies (See Policies SI 2, SI 3 and SI 4) which applicants are expected to follow. This can be found here: https://www.london.gov.uk/what-we-do/planning/london-plan/new-london-plan/london-plan-2021</t>
    </r>
  </si>
  <si>
    <t>https://www.london.gov.uk/what-we-do/planning/london-plan/new-london-plan/london-plan-2021</t>
  </si>
  <si>
    <t>As of 1 January 2023 all planning applications submitted on or after this date will be required to follow the 2022 guidance and spreadsheet. If you have any questions about the guidance or the spreadsheet, please contact:
ZeroCarbonPlanning@london.gov.uk</t>
  </si>
  <si>
    <t>https://www.london.gov.uk/what-we-do/planning/planning-applications-and-decisions/pre-planning-application-meeting-service-0</t>
  </si>
  <si>
    <t xml:space="preserve">The following comments summarise key points for you to be aware of in progressing your energy strategy, but you should refer to the guidance for full details. A Technical FAQ has been developed which applicants should refer to. This will be updated regularly. </t>
  </si>
  <si>
    <t>Net zero carbon target</t>
  </si>
  <si>
    <r>
      <t xml:space="preserve">The Mayor’s London Plan 2021 requires all major developments (residential and non-residential) to meet his </t>
    </r>
    <r>
      <rPr>
        <b/>
        <sz val="11"/>
        <color theme="1"/>
        <rFont val="Foundry Form Sans"/>
      </rPr>
      <t>net-zero carbon target</t>
    </r>
    <r>
      <rPr>
        <sz val="11"/>
        <color theme="1"/>
        <rFont val="Foundry Form Sans"/>
      </rPr>
      <t>. This should be met with a minimum on-site 35% reduction in carbon emissions beyond Part L of 2021 Building Regulations with any carbon shortfall to net zero being paid into the relevant borough’s carbon offset fund using the GLA’s recommended carbon offset price (£95/tonne) or, where a local price has been set, the borough’s carbon offset price .</t>
    </r>
  </si>
  <si>
    <t>The carbon emission figures should be reported against a Part L 2021 baseline. Sample SAP full calculation worksheets (both DER and TER sheets) and BRUKL sheets for all stages of the energy hierarchy should be provided to support the savings claimed.</t>
  </si>
  <si>
    <r>
      <rPr>
        <b/>
        <i/>
        <sz val="11"/>
        <color theme="1"/>
        <rFont val="Foundry Form Sans"/>
      </rPr>
      <t xml:space="preserve">Be Lean </t>
    </r>
    <r>
      <rPr>
        <b/>
        <sz val="11"/>
        <color theme="1"/>
        <rFont val="Foundry Form Sans"/>
      </rPr>
      <t>Demand Reduction</t>
    </r>
  </si>
  <si>
    <t xml:space="preserve">Applicants will be expected to consider and minimise the estimated energy costs to occupants and outline how they are committed to protecting the consumer from high prices. See the guidance for further detail.   </t>
  </si>
  <si>
    <t>Energy flexibility</t>
  </si>
  <si>
    <t>Applicants will be expected to investigate the potential for energy flexibility in new developments, include proposals to reduce the amount of capacity required for each site and to reduce peak demand. The measures followed to achieve this should be set out in their energy assessment. See the Energy Assessment Guidance for further details.</t>
  </si>
  <si>
    <t>Cooling and Overheating</t>
  </si>
  <si>
    <t xml:space="preserve">The Good Homes Alliance (GHA) Early Stage Overheating Risk Tool (https://goodhomes.org.uk/wp-content/uploads/2019/07/GHA-Overheating-in-New-Homes-Tool-and-Guidance-Tool-only.pdf) should be submitted to the GLA alongside the Stage 1 application, if this was not submitted at pre-application stage,  to identify potential overheating risk and passive responses early in the design process. </t>
  </si>
  <si>
    <t>https://goodhomes.org.uk/wp-content/uploads/2019/07/GHA-Overheating-in-New-Homes-Tool-and-Guidance-Tool-only.pdf</t>
  </si>
  <si>
    <r>
      <t>The area weighted average (MJ/m</t>
    </r>
    <r>
      <rPr>
        <vertAlign val="superscript"/>
        <sz val="11"/>
        <color theme="1"/>
        <rFont val="Foundry Form Sans"/>
      </rPr>
      <t>2</t>
    </r>
    <r>
      <rPr>
        <sz val="11"/>
        <color theme="1"/>
        <rFont val="Foundry Form Sans"/>
      </rPr>
      <t>) and total (MJ/year) cooling demand for the actual and notional building should be provided and the applicant should demonstrate that the actual building’s cooling demand is lower than the notional.</t>
    </r>
  </si>
  <si>
    <r>
      <rPr>
        <b/>
        <i/>
        <sz val="11"/>
        <color theme="1"/>
        <rFont val="Foundry Form Sans"/>
      </rPr>
      <t>Be Clean</t>
    </r>
    <r>
      <rPr>
        <b/>
        <sz val="11"/>
        <color theme="1"/>
        <rFont val="Foundry Form Sans"/>
      </rPr>
      <t xml:space="preserve"> Heating Infrastructure</t>
    </r>
  </si>
  <si>
    <t>https://www.london.gov.uk/what-we-do/environment/energy/london-heat-map</t>
  </si>
  <si>
    <t xml:space="preserve">The applicant should provide evidence confirming that the development is future proofed for connection to wider district networks now or in the future, where an immediate connection is not available. </t>
  </si>
  <si>
    <t>Where a DHN connection is not available, either now or in the future, applicants should follow the London Plan 2021 heating hierarchy to identify a suitable communal heating system for the site.</t>
  </si>
  <si>
    <t>The London Plan 2021 limits the role of CHP to low-emission CHP and only in instances where it can support the delivery of an area-wide heat network at large, strategic sites. Applicants proposing to use low-emission CHP will be asked to provide sufficient information to justify its use and strategic role while ensuring that the carbon and air quality impact is minimised.</t>
  </si>
  <si>
    <r>
      <rPr>
        <b/>
        <i/>
        <sz val="11"/>
        <color theme="1"/>
        <rFont val="Foundry Form Sans"/>
      </rPr>
      <t>Be Green</t>
    </r>
    <r>
      <rPr>
        <b/>
        <sz val="11"/>
        <color theme="1"/>
        <rFont val="Foundry Form Sans"/>
      </rPr>
      <t xml:space="preserve"> Renewable Energy</t>
    </r>
  </si>
  <si>
    <t xml:space="preserve">All major development proposals should maximise opportunities for renewable energy generation by producing, using and storing renewable energy on-site. This is regardless of whether the 35% on-site target has already been met through earlier stages of the energy hierarchy. </t>
  </si>
  <si>
    <t>Should heat pumps be proposed, applicants will be expected to demonstrate a high specification of energy efficiency measures under be lean, a thorough performance analysis of the heat pump system and, where there are opportunities for DHN connection, that the system is compatible. The detail submitted on heat pumps should include: 
a. An estimate of the heating and/or cooling energy (MWh/annum) the heat pumps would provide to the development and the percentage of contribution to the site’s heat loads. The applicant will be required to demonstrate how the heat fraction from heat pump technologies will be maximised.
b. Details of how the Seasonal Coefficient of Performance (SCOP) and Seasonal Energy Efficiency ratio (SEER) has been calculated for the energy modelling. This should be based on a dynamic calculation of the system boundaries over the course of a year i.e. incorporating variations in source temperatures and the design sink temperatures (for space heat and hot water). 
c. The expected heat source temperature and the heat distribution system temperature with an explanation of how the difference will be minimised to ensure the system runs efficiently. The distribution loss factor should be calculated based on the above information and used for calculation purposes.</t>
  </si>
  <si>
    <t>Should an ambient loop heat network be proposed, the applicant will be required to engage with local DHN stakeholders and demonstrate that proposals will be compatible and commercially viable for future connection to district heating.</t>
  </si>
  <si>
    <t>Carbon Offsetting</t>
  </si>
  <si>
    <t xml:space="preserve">Applicants should maximise carbon emission reductions on-site. Where it is clearly demonstrated that no further carbon savings can be achieved, but the site falls short of the net-zero carbon reduction targets, applicants are required to make a cash-in-lieu contribution to the relevant borough's carbon offset fund using the GLA’s recommended carbon offset price (£95/tonne) or, where a local price has been set, the borough’s carbon offset price. </t>
  </si>
  <si>
    <t>Energy strategies should provide a calculation of the shortfall in carbon emissions and the offset payment that will be made to the borough.</t>
  </si>
  <si>
    <t>Whole Life-Cycle Carbon Assessment</t>
  </si>
  <si>
    <t xml:space="preserve">Applicants will be expected to calculate and reduce whole life-cycle carbon emissions to fully capture the development’s carbon footprint. Applicants should submit a whole life-cycle carbon assessment to the GLA at pre-application stage, as part of the Stage 1 application submission and post-construction, following the Whole Life-Cycle Carbon Assessment Guidance and using the GLA’s reporting template (https://www.london.gov.uk/what-we-do/planning/implementing-london-plan/london-plan-guidance/whole-life-cycle-carbon-assessments-guidance). Applicants will be conditioned to submit a post-construction assessment to report on the development’s actual WLC emissions. </t>
  </si>
  <si>
    <t>https://www.london.gov.uk/what-we-do/planning/implementing-london-plan/london-plan-guidance/whole-life-cycle-carbon-assessments-guidance</t>
  </si>
  <si>
    <r>
      <rPr>
        <b/>
        <i/>
        <sz val="11"/>
        <color theme="1"/>
        <rFont val="Foundry Form Sans"/>
      </rPr>
      <t>Be Seen</t>
    </r>
    <r>
      <rPr>
        <b/>
        <sz val="11"/>
        <color theme="1"/>
        <rFont val="Foundry Form Sans"/>
      </rPr>
      <t xml:space="preserve"> Energy Monitoring</t>
    </r>
  </si>
  <si>
    <t>Applicants will be expected to monitor their development’s energy performance and report on it through the GLA's online monitoring portal. Applicants should review the ‘Be Seen’ energy monitoring guidance to ensure that they are fully aware of the relevant requirements to comply with the ‘be seen’ policy (https://www.london.gov.uk/sites/default/files/be_seen_energy_monitoring_london_plan_guidance_2021.pdft). A commitment should be provided that the development will be designed to enable post construction monitoring and that the information set out in the ‘be seen’ guidance is submitted to the GLA’s portal at the appropriate reporting stages. This will be secured through suitable legal wording. 
The first submission of the planning stage data should be provided to the GLA through the 'Be Seen' planning stage webform (https://www.london.gov.uk/what-we-do/planning/implementing-london-plan/london-plan-guidance/be-seen-energy-monitoring-guidance/be-seen-planning-stage-webform) at the planning submission stage, alongside the energy statement. The 'Be Seen' reporting spreadsheet has been developed to enable development teams to capture all data offline before this is submitted via the webform. Should there be any issues with the webform, the reporting spreadsheet can also be submitted directly over email.</t>
  </si>
  <si>
    <t>https://www.london.gov.uk/what-we-do/planning/implementing-london-plan/london-plan-guidance/be-seen-energy-monitoring-guidance</t>
  </si>
  <si>
    <t>https://www.london.gov.uk/what-we-do/planning/implementing-london-plan/london-plan-guidance/be-seen-energy-monitoring-guidance/be-seen-planning-stage-webform</t>
  </si>
  <si>
    <t>Energy Use Intensity and Space Heating Demand Reporting</t>
  </si>
  <si>
    <t>Applicants should report the EUI and space heating demand of the development. Applicants are encouraged to improve performance where possible against the demand values reported in Table 4 of the Energy Assessment Guidance. Applicants can use the ‘be seen’ methodology or an alternative predictive energy modelling methodology. 
Reported values should exclude any renewable energy contribution.</t>
  </si>
  <si>
    <t>Compliance Schedule - To be completed by the GLA Energy Officer</t>
  </si>
  <si>
    <t>Policy</t>
  </si>
  <si>
    <t>Policy Sub-Area</t>
  </si>
  <si>
    <t>Required Data (In line with EAG)</t>
  </si>
  <si>
    <t>Status</t>
  </si>
  <si>
    <t>Policy Compliance</t>
  </si>
  <si>
    <t>GLA Comment Reference</t>
  </si>
  <si>
    <r>
      <rPr>
        <b/>
        <sz val="16"/>
        <color theme="1"/>
        <rFont val="Foundry Form Sans"/>
      </rPr>
      <t>SI 1 - Improving Air Quality</t>
    </r>
    <r>
      <rPr>
        <b/>
        <sz val="11"/>
        <color theme="1"/>
        <rFont val="Foundry Form Sans"/>
      </rPr>
      <t xml:space="preserve">
(relating only to air quality impacts of energy systems; separate air quality officer consultation required)</t>
    </r>
  </si>
  <si>
    <t>Measures/design features to reduce exposure to air pollution</t>
  </si>
  <si>
    <t>Measures to minimise NOx emissions from energy systems</t>
  </si>
  <si>
    <r>
      <rPr>
        <b/>
        <sz val="16"/>
        <color theme="1"/>
        <rFont val="Foundry Form Sans"/>
      </rPr>
      <t xml:space="preserve">SI 2 - Minimising Greenhouse Gas Emissions </t>
    </r>
    <r>
      <rPr>
        <b/>
        <sz val="11"/>
        <color theme="1"/>
        <rFont val="Foundry Form Sans"/>
      </rPr>
      <t xml:space="preserve">
(excluding SI-2-F- WLC; separate WLC consultation required)</t>
    </r>
  </si>
  <si>
    <t>Be Lean emissions reduction</t>
  </si>
  <si>
    <t>Details of energy efficiency measures</t>
  </si>
  <si>
    <t>Alignment with Cooling and Overheating</t>
  </si>
  <si>
    <t>Be Lean 10% and/or 15% reduction achieved</t>
  </si>
  <si>
    <t>EUI and space heating demands provided</t>
  </si>
  <si>
    <t>Be Clean</t>
  </si>
  <si>
    <t>SI 3 - Energy Infrastructure data provided (see below)</t>
  </si>
  <si>
    <t>Be Green
Renewable generation maximisation</t>
  </si>
  <si>
    <t xml:space="preserve">Roof Layout detailing maximised PV proposal </t>
  </si>
  <si>
    <t>PV array metrics provided</t>
  </si>
  <si>
    <t>Heat Pump arrangement confirmed</t>
  </si>
  <si>
    <t>Total carbon reduction on-site</t>
  </si>
  <si>
    <t>Confirmation of carbon emission factors used</t>
  </si>
  <si>
    <t>GLA carbon emission reporting spreadsheet v2.0</t>
  </si>
  <si>
    <t>Supporting Modelling Outputs (BRUKLs/DER Worksheets)</t>
  </si>
  <si>
    <t>On-site minimum met</t>
  </si>
  <si>
    <t>Carbon offset payment confirmed</t>
  </si>
  <si>
    <t>Draft S106 wording of carbon offset (from borough)</t>
  </si>
  <si>
    <t>Be Seen commitment provided</t>
  </si>
  <si>
    <t>Written confirmation/understanding of data requirements</t>
  </si>
  <si>
    <t>Confirmation of Planning Stage 1 submission</t>
  </si>
  <si>
    <t>SI 3 - Energy Infrastructure</t>
  </si>
  <si>
    <t xml:space="preserve">Aligned with heating hierarchy </t>
  </si>
  <si>
    <t>Applicant/Heat Network Stakeholder correspondence</t>
  </si>
  <si>
    <t>Heating system details provided</t>
  </si>
  <si>
    <t>Acceptable Design</t>
  </si>
  <si>
    <t>Futureproofed DHN connection drawings</t>
  </si>
  <si>
    <t>Site heat network drawings</t>
  </si>
  <si>
    <t>Details of management measures proposed</t>
  </si>
  <si>
    <t>SI 4 - Managing Heat Risk</t>
  </si>
  <si>
    <t>Aligned with cooling hierarchy</t>
  </si>
  <si>
    <t>Completed GHA overheating tool</t>
  </si>
  <si>
    <t>CIBSE dynamic overheating analysis</t>
  </si>
  <si>
    <t>Confirmation that cooling criteria have been met</t>
  </si>
  <si>
    <t>Application Metrics</t>
  </si>
  <si>
    <t>Outline Value (if applicable)</t>
  </si>
  <si>
    <t>Detailed Stage 1 Value</t>
  </si>
  <si>
    <t>Detailed Final Value</t>
  </si>
  <si>
    <t>Domestic carbon emissions</t>
  </si>
  <si>
    <t xml:space="preserve">Non-domestic carbon emissions </t>
  </si>
  <si>
    <t>Carbon offset payment amount</t>
  </si>
  <si>
    <t>kWp renewable generation capacity</t>
  </si>
  <si>
    <t xml:space="preserve">kWh annual renewable energy generation </t>
  </si>
  <si>
    <t>Sqm of proposed PV array</t>
  </si>
  <si>
    <t>Calculated SCOP of heat pumps</t>
  </si>
  <si>
    <t>Heat fraction provided by heat pumps</t>
  </si>
  <si>
    <t>Flow/Return temperatures proposed</t>
  </si>
  <si>
    <t>Distribution loss assumption</t>
  </si>
  <si>
    <t>Energy Use Intensity</t>
  </si>
  <si>
    <t>Space Heating Demand</t>
  </si>
  <si>
    <t>Whole Life Carbon Assessment</t>
  </si>
  <si>
    <t>Innovative Features</t>
  </si>
  <si>
    <r>
      <t xml:space="preserve">Detailed Comments - Applicant </t>
    </r>
    <r>
      <rPr>
        <b/>
        <u/>
        <sz val="18"/>
        <color theme="1"/>
        <rFont val="Foundry Form Sans"/>
      </rPr>
      <t>MUST</t>
    </r>
    <r>
      <rPr>
        <b/>
        <sz val="18"/>
        <color theme="1"/>
        <rFont val="Foundry Form Sans"/>
      </rPr>
      <t xml:space="preserve"> provide detailed responses to the below items</t>
    </r>
  </si>
  <si>
    <t xml:space="preserve">Comment No. </t>
  </si>
  <si>
    <t xml:space="preserve">GLA Stage I </t>
  </si>
  <si>
    <t>Applicant's Stage I response</t>
  </si>
  <si>
    <t>GLA Post Stage I response</t>
  </si>
  <si>
    <t>Applicant's Post Stage I response</t>
  </si>
  <si>
    <t>Documents to be secured</t>
  </si>
  <si>
    <t>General compliance comments</t>
  </si>
  <si>
    <t xml:space="preserve">Be Lean </t>
  </si>
  <si>
    <t>Overheating</t>
  </si>
  <si>
    <t>Be Green</t>
  </si>
  <si>
    <t>Be Seen Energy Monitoring</t>
  </si>
  <si>
    <t xml:space="preserve">Other points </t>
  </si>
  <si>
    <t xml:space="preserve">Move resolved comments under this section </t>
  </si>
  <si>
    <t>Received; SAP 10.2 proposed and nothing further required</t>
  </si>
  <si>
    <t>Received; SAP 10 proposed and nothing further required</t>
  </si>
  <si>
    <t>Received; SAP 2012 proposed and nothing further required</t>
  </si>
  <si>
    <t>Received; SAP 10.2 proposed but items still outstanding</t>
  </si>
  <si>
    <t>Received; SAP 10 proposed but items still outstanding</t>
  </si>
  <si>
    <t>Received; SAP 2012 proposed but items still outstanding</t>
  </si>
  <si>
    <t>Not yet received - applicant to submit and provide reference ---&gt;</t>
  </si>
  <si>
    <t>N/A</t>
  </si>
  <si>
    <t>Unhide Column F-I if Hybrid Application</t>
  </si>
  <si>
    <r>
      <t xml:space="preserve">Domestic </t>
    </r>
    <r>
      <rPr>
        <b/>
        <sz val="16"/>
        <color rgb="FFFF0000"/>
        <rFont val="Foundry Form Sans"/>
      </rPr>
      <t>(outline/detailed)</t>
    </r>
  </si>
  <si>
    <r>
      <t>Total residual regulated CO</t>
    </r>
    <r>
      <rPr>
        <b/>
        <vertAlign val="subscript"/>
        <sz val="11"/>
        <color theme="1"/>
        <rFont val="Foundry Form Sans"/>
      </rPr>
      <t>2</t>
    </r>
    <r>
      <rPr>
        <b/>
        <sz val="11"/>
        <color theme="1"/>
        <rFont val="Foundry Form Sans"/>
      </rPr>
      <t xml:space="preserve"> emissions</t>
    </r>
  </si>
  <si>
    <r>
      <t>Regulated CO</t>
    </r>
    <r>
      <rPr>
        <b/>
        <vertAlign val="subscript"/>
        <sz val="11"/>
        <color theme="1"/>
        <rFont val="Foundry Form Sans"/>
      </rPr>
      <t>2</t>
    </r>
    <r>
      <rPr>
        <b/>
        <sz val="11"/>
        <color theme="1"/>
        <rFont val="Foundry Form Sans"/>
      </rPr>
      <t xml:space="preserve"> emissions reductions</t>
    </r>
  </si>
  <si>
    <t>(tonnes per annum)</t>
  </si>
  <si>
    <t>(per cent)</t>
  </si>
  <si>
    <t xml:space="preserve">Baseline i.e. 2021 Building Regulations </t>
  </si>
  <si>
    <t xml:space="preserve">Baseline i.e. 2013 Building Regulations </t>
  </si>
  <si>
    <t>Energy Efficiency</t>
  </si>
  <si>
    <t>CHP</t>
  </si>
  <si>
    <t>Renewable energy</t>
  </si>
  <si>
    <t>Total</t>
  </si>
  <si>
    <r>
      <t xml:space="preserve">Non-domestic </t>
    </r>
    <r>
      <rPr>
        <b/>
        <sz val="16"/>
        <color rgb="FFFF0000"/>
        <rFont val="Foundry Form Sans"/>
      </rPr>
      <t>(outline/detailed)</t>
    </r>
  </si>
  <si>
    <r>
      <t xml:space="preserve">Carbon offsetting </t>
    </r>
    <r>
      <rPr>
        <b/>
        <sz val="16"/>
        <color rgb="FFFF0000"/>
        <rFont val="Foundry Form Sans"/>
      </rPr>
      <t xml:space="preserve">(outline/detailed) </t>
    </r>
  </si>
  <si>
    <t>Shortfall 
(tonnes per annum)</t>
  </si>
  <si>
    <t>Shortfall 
(£)</t>
  </si>
  <si>
    <t xml:space="preserve">Domestic </t>
  </si>
  <si>
    <t>Non-domestic</t>
  </si>
  <si>
    <t xml:space="preserve">Total </t>
  </si>
  <si>
    <r>
      <t xml:space="preserve">Applicants should submit a completed </t>
    </r>
    <r>
      <rPr>
        <b/>
        <sz val="11"/>
        <color theme="1"/>
        <rFont val="Foundry Form Sans"/>
      </rPr>
      <t>Carbon Emissions Reporting spreadsheet</t>
    </r>
    <r>
      <rPr>
        <sz val="11"/>
        <color theme="1"/>
        <rFont val="Foundry Form Sans"/>
      </rPr>
      <t xml:space="preserve"> </t>
    </r>
    <r>
      <rPr>
        <b/>
        <sz val="11"/>
        <color theme="1"/>
        <rFont val="Foundry Form Sans"/>
      </rPr>
      <t>excel format</t>
    </r>
    <r>
      <rPr>
        <sz val="11"/>
        <color theme="1"/>
        <rFont val="Foundry Form Sans"/>
      </rPr>
      <t xml:space="preserve"> (https://www.london.gov.uk/what-we-do/planning/planning-applications-and-decisions/pre-planning-application-meeting-service-0) alongside their Stage 1 application to confirm the anticipated carbon performance of the development.</t>
    </r>
  </si>
  <si>
    <r>
      <t xml:space="preserve">Applicants are expected to meet the London Plan 2021 energy efficiency targets:
</t>
    </r>
    <r>
      <rPr>
        <b/>
        <sz val="11"/>
        <color theme="1"/>
        <rFont val="Foundry Form Sans"/>
      </rPr>
      <t>• Residentia</t>
    </r>
    <r>
      <rPr>
        <sz val="11"/>
        <color theme="1"/>
        <rFont val="Foundry Form Sans"/>
      </rPr>
      <t xml:space="preserve">l – at least a 10% improvement on 2021 Building Regulations from energy efficiency
</t>
    </r>
    <r>
      <rPr>
        <b/>
        <sz val="11"/>
        <color theme="1"/>
        <rFont val="Foundry Form Sans"/>
      </rPr>
      <t>• Non-residential</t>
    </r>
    <r>
      <rPr>
        <sz val="11"/>
        <color theme="1"/>
        <rFont val="Foundry Form Sans"/>
      </rPr>
      <t xml:space="preserve"> – at least a 15% improvement on 2021 Building Regulations from energy efficiency
The applicant should make sure to use the notional efficiencies for the be lean scenarios, using an 89.5% efficient gas boiler for the residential element and a heat pump for the non-domestic element using a heating efficiency of 2.64 and 2.86 for hot water.</t>
    </r>
  </si>
  <si>
    <t>Applicants are expected to design buildings to be able to meet all energy policy areas. They should consider how building form is contributing to the meeting of energy policy targets. Applicant are required to consider the suitability of other design areas which may be negatively impacting the energy consumption and overheating risk of the proposed development.
The applicant is proposing u-values which look promising. The applicant is proposing bespoke thermal bridging values. The applicant should confirm the construction type proposed for the residential building and confirm that the psi values assumed is achievable, detailing previous experience delivering the assumed level of thermal bridging performance for a similar construction type.</t>
  </si>
  <si>
    <t>Evidence should be provided on how the demand for cooling and the overheating risk will be minimised through passive design in line with the cooling hierarchy. Dynamic overheating modelling in line with CIBSE Guidance should be carried out (TM59 for residential taking into account the associated Approved Document O requirements and TM52 for non-residential) for all TM49 weather scenarios. It is expected that external shading will form part of major proposals. All applications are expected to comply with the DSY1 and maximise compliance with DSY2 &amp; DSY3 by enhancing passive measures.
If the air quality or noise assessments require windows to be assumed closed, the applicant should present one version of overheating assessment with windows open (to demonstrate that the passive design could achieve compliance in the absence of external constraints) and another with windows closed including constraints. Any cooling provision (both cooling capacity and number of units provided with cooling) should be minimised.</t>
  </si>
  <si>
    <t>The applicant should investigate opportunities for connection to nearby existing or planned district heating networks (DHNs) using the London Heat Map (https://www.london.gov.uk/what-we-do/environment/energy/london-heat-map). Where such opportunities exist, this should be the priority for supplying heat to the site in line with the London Plan 2021 heating hierarchy. Evidence of this investigation should be provided including evidence of active two-way communication with the network operator, the local authority and other relevant parties. This should include information on connection timescales and confirmation that the network has available capacity. See the guidance for full details on the information that should be provided.   
The applicant has mentioned they are exploring opportunities with Barnet borough council for any potential connections. They should continue to pursue this and look to catalyse their own heat network in the area. Evidence of correspondence should be provided.</t>
  </si>
  <si>
    <t>The site should be provided with a single point of connection and a communal heating network where all buildings/uses on site will be connected. The heat loads that are connected to the site-wide heat network should be maximised. Relevant drawings/schematics demonstrating the above should be provided. 
Potential for heat sharing from the leisure centre should be explored from rejected heat alongside WWHR from the swimming pools.</t>
  </si>
  <si>
    <t>Solar PV should be maximised. Applicants should submit the total PV system output (kWp) and a detailed roof plan showing that the proposed installation has been maximised for the available roof area and clearly outlining any constraints to further PV. The applicant is expected to situate PVs on green/brown roofs and explore integration with amenity areas.
Significant roof space exists on site and the applicant should look to maximise this as far as possible.</t>
  </si>
  <si>
    <t>Great North Leisure Park</t>
  </si>
  <si>
    <t>2025/0073</t>
  </si>
  <si>
    <t>Neil Quinn</t>
  </si>
  <si>
    <t>Barnet</t>
  </si>
  <si>
    <t>Detailed</t>
  </si>
  <si>
    <t>Energy &amp; Sustainability Statement</t>
  </si>
  <si>
    <t>Vector Design</t>
  </si>
  <si>
    <t>Regal GNLP Ltd.</t>
  </si>
  <si>
    <t>Resi</t>
  </si>
  <si>
    <t>non-domestic</t>
  </si>
  <si>
    <t>leisure centre</t>
  </si>
  <si>
    <t>commercial space</t>
  </si>
  <si>
    <t>changing pavillion</t>
  </si>
  <si>
    <t>TBC</t>
  </si>
  <si>
    <r>
      <t xml:space="preserve">Domestic </t>
    </r>
    <r>
      <rPr>
        <b/>
        <sz val="16"/>
        <color rgb="FFFF0000"/>
        <rFont val="Foundry Form Sans"/>
      </rPr>
      <t>(detailed)</t>
    </r>
  </si>
  <si>
    <r>
      <t xml:space="preserve">Non-domestic </t>
    </r>
    <r>
      <rPr>
        <b/>
        <sz val="16"/>
        <color rgb="FFFF0000"/>
        <rFont val="Foundry Form Sans"/>
      </rPr>
      <t>(detailed)</t>
    </r>
  </si>
  <si>
    <r>
      <t xml:space="preserve">Carbon offsetting </t>
    </r>
    <r>
      <rPr>
        <b/>
        <sz val="16"/>
        <color rgb="FFFF0000"/>
        <rFont val="Foundry Form Sans"/>
      </rPr>
      <t xml:space="preserve">(detailed) </t>
    </r>
  </si>
  <si>
    <t>Received and Under Separate Consultation</t>
  </si>
  <si>
    <t>Received and nothing further required</t>
  </si>
  <si>
    <t>Compliant</t>
  </si>
  <si>
    <t>Received but items still outstanding</t>
  </si>
  <si>
    <t>Potential Compliance-Pending Information</t>
  </si>
  <si>
    <r>
      <rPr>
        <sz val="11"/>
        <rFont val="Foundry Form Sans"/>
      </rPr>
      <t>The energy strategy could be compliant with the London Plan 2021 policies however, the applicant is required to submit the additional information to demonstrate policy compliance which has been requested below.</t>
    </r>
    <r>
      <rPr>
        <sz val="11"/>
        <color rgb="FFFF0000"/>
        <rFont val="Foundry Form Sans"/>
      </rPr>
      <t xml:space="preserve">
</t>
    </r>
    <r>
      <rPr>
        <sz val="11"/>
        <color theme="4"/>
        <rFont val="Foundry Form Sans"/>
      </rPr>
      <t xml:space="preserve">
</t>
    </r>
    <r>
      <rPr>
        <sz val="11"/>
        <rFont val="Foundry Form Sans"/>
      </rPr>
      <t xml:space="preserve">The applicant's response to GLA's energy comments should be provided directly within this Energy Memo. Any wider supporting material submitted should be referenced within the applicant's memo response. </t>
    </r>
  </si>
  <si>
    <r>
      <t xml:space="preserve">The applicant has submitted the GLA’s Carbon Emission Reporting spreadsheet in excel format. The applicant should ensure that all tabs are completed as per methodology on Introduction tab. [The link to the spreadsheet can be found here: https://www.london.gov.uk/programmes-strategies/planning/planning-applications-and-decisions/pre-planning-application-meeting-service/energy-planning-guidance] 
</t>
    </r>
    <r>
      <rPr>
        <b/>
        <sz val="11"/>
        <rFont val="Foundry Form Sans"/>
      </rPr>
      <t>The applicant should note that this item will need to be resubmitted throughout the consultation process if any changes to the modelling occur.</t>
    </r>
  </si>
  <si>
    <r>
      <t xml:space="preserve">The applicant should consider and minimise the estimated energy costs to occupants and outline how they are committed to protecting the consumer from high prices. This should cover the parameters set out in the guidance and include a confirmation of the </t>
    </r>
    <r>
      <rPr>
        <b/>
        <sz val="11"/>
        <color theme="1"/>
        <rFont val="Foundry Form Sans"/>
      </rPr>
      <t>quality assurance mechanisms</t>
    </r>
    <r>
      <rPr>
        <sz val="11"/>
        <color theme="1"/>
        <rFont val="Foundry Form Sans"/>
      </rPr>
      <t xml:space="preserve"> that will be considered as part of the strategy. See GLA Energy Assessment Guidance June 2022 paragraphs 7.16-7.19 for further details.</t>
    </r>
  </si>
  <si>
    <r>
      <t xml:space="preserve">Based on the information provided, the domestic element of the proposed development is estimated to achieve a reduction of 190.6 tonnes per annum (15%) in regulated CO2 emissions compared to a 2021 Building Regulations compliant development. 
The applicant is proposing bespoke thermal bridging values The applicant should confirm the </t>
    </r>
    <r>
      <rPr>
        <b/>
        <sz val="11"/>
        <rFont val="Foundry Form Sans"/>
      </rPr>
      <t>construction type</t>
    </r>
    <r>
      <rPr>
        <sz val="11"/>
        <rFont val="Foundry Form Sans"/>
      </rPr>
      <t xml:space="preserve"> proposed for the residential building and confirm that the</t>
    </r>
    <r>
      <rPr>
        <b/>
        <sz val="11"/>
        <rFont val="Foundry Form Sans"/>
      </rPr>
      <t xml:space="preserve"> psi values assumed is achievable</t>
    </r>
    <r>
      <rPr>
        <sz val="11"/>
        <rFont val="Foundry Form Sans"/>
      </rPr>
      <t xml:space="preserve">, </t>
    </r>
    <r>
      <rPr>
        <b/>
        <sz val="11"/>
        <rFont val="Foundry Form Sans"/>
      </rPr>
      <t>detailing previous experience</t>
    </r>
    <r>
      <rPr>
        <sz val="11"/>
        <rFont val="Foundry Form Sans"/>
      </rPr>
      <t xml:space="preserve"> delivering the assumed level of thermal bridging performance for a similar construction type.
The applicant also appears to have only modelled 29 SAPs to represent c. 1500 units. This means less than 1% of the total units have been modelled. The applicant should provide a robust and detailed explanation of the sampling technique and explain how all unit types have been captured. They should consider modelling more units to provide a more representative model base.</t>
    </r>
  </si>
  <si>
    <r>
      <t xml:space="preserve">The area weighted average (MJ/m2) and total (MJ/year) cooling demand for the actual and notional building has been provided and the applicant </t>
    </r>
    <r>
      <rPr>
        <b/>
        <sz val="11"/>
        <rFont val="Foundry Form Sans"/>
      </rPr>
      <t>should demonstrate</t>
    </r>
    <r>
      <rPr>
        <sz val="11"/>
        <rFont val="Foundry Form Sans"/>
      </rPr>
      <t xml:space="preserve"> that the actual building’s cooling demand is lower than the notional.</t>
    </r>
  </si>
  <si>
    <r>
      <t xml:space="preserve">The applicant </t>
    </r>
    <r>
      <rPr>
        <b/>
        <sz val="11"/>
        <color theme="1"/>
        <rFont val="Foundry Form Sans"/>
      </rPr>
      <t>has submitted</t>
    </r>
    <r>
      <rPr>
        <sz val="11"/>
        <color theme="1"/>
        <rFont val="Foundry Form Sans"/>
      </rPr>
      <t xml:space="preserve"> a WLC assessment which will be reviewed separately; comments will be provided. The WLC assessment should be presented separately in excel using the GLA's WLC assessment template and should follow the GLA WLC guidance. The template and guidance are available here: https://www.london.gov.uk/what-we-do/planning/implementing-london-plan/london-plan-guidance/whole-life-cycle-carbon-assessments-guidance. Applicants will also be conditioned to submit a post-construction assessment to report on the development’s actual WLC emissions. </t>
    </r>
  </si>
  <si>
    <r>
      <t xml:space="preserve">A commitment has been provided that the development will be designed to enable post construction monitoring and that the information set out in the ‘Be Seen’ guidance is submitted to the GLA’s portal at the appropriate reporting stages. This will be secured through </t>
    </r>
    <r>
      <rPr>
        <b/>
        <u/>
        <sz val="11"/>
        <rFont val="Foundry Form Sans"/>
      </rPr>
      <t>suitable legal wording.</t>
    </r>
    <r>
      <rPr>
        <sz val="11"/>
        <rFont val="Foundry Form Sans"/>
      </rPr>
      <t xml:space="preserve">
The 'Be Seen' reporting spreadsheet has been developed to enable development teams to capture all data offline before this is submitted via the webform. </t>
    </r>
    <r>
      <rPr>
        <b/>
        <sz val="11"/>
        <rFont val="Foundry Form Sans"/>
      </rPr>
      <t>Once the planning stage CO2 emissions have been agreed with GLA, the applicant should confirm that the planning stage data has been submitted to GLA.</t>
    </r>
  </si>
  <si>
    <r>
      <t xml:space="preserve">The </t>
    </r>
    <r>
      <rPr>
        <b/>
        <u/>
        <sz val="11"/>
        <rFont val="Foundry Form Sans"/>
      </rPr>
      <t>draft s106 agreement</t>
    </r>
    <r>
      <rPr>
        <sz val="11"/>
        <rFont val="Foundry Form Sans"/>
      </rPr>
      <t xml:space="preserve"> should be submitted when available to evidence the carbon offset agreement with the borough.</t>
    </r>
  </si>
  <si>
    <r>
      <t xml:space="preserve">The applicant should provide the relevant modelling output sheets (i.e. TER, DER, BRUKL) </t>
    </r>
    <r>
      <rPr>
        <b/>
        <sz val="11"/>
        <rFont val="Foundry Form Sans"/>
      </rPr>
      <t>based on any changes to the modelling</t>
    </r>
    <r>
      <rPr>
        <sz val="11"/>
        <rFont val="Foundry Form Sans"/>
      </rPr>
      <t>, for the be lean/ green stage of the energy hierarchy.</t>
    </r>
  </si>
  <si>
    <r>
      <rPr>
        <sz val="11"/>
        <rFont val="Foundry Form Sans"/>
      </rPr>
      <t xml:space="preserve">EUI and space heating demands have been provided. The applicant has used the Part L1/L2 methodology for these calculations. 
The applicant has reported the EUI and space heating demand against the reference values in Table 4 of GLA guidance. </t>
    </r>
    <r>
      <rPr>
        <b/>
        <sz val="11"/>
        <rFont val="Foundry Form Sans"/>
      </rPr>
      <t xml:space="preserve">The applicant should provide commentary if the expected performance differs from the reference values. 
It appears the applicant has not included unregulated energy use as part EUI calculations. Modelling should be updated and revised figures produced. </t>
    </r>
  </si>
  <si>
    <r>
      <t>The applicant is proposing to install 2223m2 of PV.
A higher resolution roof layout should be</t>
    </r>
    <r>
      <rPr>
        <sz val="11"/>
        <color rgb="FFFF0000"/>
        <rFont val="Foundry Form Sans"/>
      </rPr>
      <t xml:space="preserve"> </t>
    </r>
    <r>
      <rPr>
        <sz val="11"/>
        <color theme="1"/>
        <rFont val="Foundry Form Sans"/>
      </rPr>
      <t xml:space="preserve">provided (the current one is not legible - too pixelated) demonstrating that the roof’s potential for a PV installation has been maximised and clearly outlining any constraints to the provision of further PV, such as plant space or solar insolation levels. The applicant is expected to situate PV on any green/brown roof areas using biosolar arrangement and should indicate how PV can be integrated with any amenity areas. 
The on-site savings from renewable energy technologies should be maximised regardless of the London Plan targets having been met.
The applicant should provide the </t>
    </r>
    <r>
      <rPr>
        <b/>
        <sz val="11"/>
        <color theme="1"/>
        <rFont val="Foundry Form Sans"/>
      </rPr>
      <t>capacity (kWp)</t>
    </r>
    <r>
      <rPr>
        <sz val="11"/>
        <color theme="1"/>
        <rFont val="Foundry Form Sans"/>
      </rPr>
      <t>, total net area (m2) and annual output (kWh) of the proposed PV array.</t>
    </r>
  </si>
  <si>
    <r>
      <t>Based on the information provided, the non-domestic element of the proposed development is estimated to achieve a reduction of 10.3 tonnes per annum (18%) in regulated CO</t>
    </r>
    <r>
      <rPr>
        <sz val="8"/>
        <rFont val="Foundry Form Sans"/>
      </rPr>
      <t>2</t>
    </r>
    <r>
      <rPr>
        <sz val="11"/>
        <rFont val="Foundry Form Sans"/>
      </rPr>
      <t xml:space="preserve"> emissions compared to a 2021 Building Regulations compliant development.
The applicant should revise their modelling as the hot water system for both the be lean and green sections should be modelled </t>
    </r>
    <r>
      <rPr>
        <b/>
        <sz val="11"/>
        <rFont val="Foundry Form Sans"/>
      </rPr>
      <t>separately</t>
    </r>
    <r>
      <rPr>
        <sz val="11"/>
        <rFont val="Foundry Form Sans"/>
      </rPr>
      <t xml:space="preserve"> from the heating system with an efficiency of 2.86 for be lean as per GLA assessment guidance. 
The applicant also appears to have applied a significant amount of </t>
    </r>
    <r>
      <rPr>
        <b/>
        <sz val="11"/>
        <rFont val="Foundry Form Sans"/>
      </rPr>
      <t>PV to the non-domestic spaces</t>
    </r>
    <r>
      <rPr>
        <sz val="11"/>
        <rFont val="Foundry Form Sans"/>
      </rPr>
      <t xml:space="preserve">, in particular the commercial blocks - 2 of these are achieving a negative BER of 10.54. The applicant should provide a robust breakdown of how the PV has been attributed across the site and where it will be used. It seems unlikely that 107kWh/m2 will be used on a 400m2 commercial space with a very low demand. No PV appears to have been attributed to the residential units.
The applicant should also </t>
    </r>
    <r>
      <rPr>
        <b/>
        <sz val="11"/>
        <rFont val="Foundry Form Sans"/>
      </rPr>
      <t>revisit and revise their COP and SEER</t>
    </r>
    <r>
      <rPr>
        <sz val="11"/>
        <rFont val="Foundry Form Sans"/>
      </rPr>
      <t xml:space="preserve"> estimates as they seme very high. Robust justification will need to be provided for these.</t>
    </r>
  </si>
  <si>
    <r>
      <rPr>
        <sz val="11"/>
        <color rgb="FF000000"/>
        <rFont val="Foundry Form Sans"/>
      </rPr>
      <t xml:space="preserve">The results of the Dynamic Overheating Analysis, using the CIBSE TM59 methodology, demonstrate the requirement for MVHR peak lopping, assuming a g-value of 0.4.
The applicant does not however appear to have followed the cooling hierarchy. </t>
    </r>
    <r>
      <rPr>
        <b/>
        <sz val="11"/>
        <color rgb="FF000000"/>
        <rFont val="Foundry Form Sans"/>
      </rPr>
      <t xml:space="preserve">A full passive measures assessment </t>
    </r>
    <r>
      <rPr>
        <sz val="11"/>
        <color rgb="FF000000"/>
        <rFont val="Foundry Form Sans"/>
      </rPr>
      <t xml:space="preserve">should be undertaken. This should include technical and cost feasibility assessments of the following fixed shading devices; external shutters, external blinds, awnings and ventilated louvres. Should natural ventilation not be proposed due to opening limitations, applicants are required to submit two separate overheating analyses; one with openable windows and one with closed windows. This will ensure that passive measures have been maximised and the façade design has been optimised regardless of the constraints posed by the site’s location.
The applicant should follow the cooling hierarchy and ensure that passive measures are fully exploited before proposing any cooling. The dynamic overheating modelling assumptions for window opening should align with the noise and air quality assessments. The applicant should confirm that according to this assessments restrictions are affecting all facades. If windows are required to be assumed closed, the applicant </t>
    </r>
    <r>
      <rPr>
        <b/>
        <sz val="11"/>
        <color rgb="FF000000"/>
        <rFont val="Foundry Form Sans"/>
      </rPr>
      <t>should present one version of overheating assessment with windows open without the acoustic constraints (to demonstrate that the passive design could achieve compliance in the absence of external constraints) and another with windows closed as per acoustic report and final overheating strategy proposa</t>
    </r>
    <r>
      <rPr>
        <sz val="11"/>
        <color rgb="FF000000"/>
        <rFont val="Foundry Form Sans"/>
      </rPr>
      <t>l. Any cooling provision (both cooling capacity e.g. a limited capacity to facilitate a peak lopping approach and number of units provided with cooling) should be minimised.
The applicant should quantify the</t>
    </r>
    <r>
      <rPr>
        <b/>
        <sz val="11"/>
        <color rgb="FF000000"/>
        <rFont val="Foundry Form Sans"/>
      </rPr>
      <t xml:space="preserve"> number of units that will require temperature lopping and the expected cooling load associated. The applicant should provide details on the set point and control strategy, to ensure that the system will not be used for comfort cooling. </t>
    </r>
    <r>
      <rPr>
        <sz val="11"/>
        <color rgb="FF000000"/>
        <rFont val="Foundry Form Sans"/>
      </rPr>
      <t xml:space="preserve">
</t>
    </r>
    <r>
      <rPr>
        <sz val="11"/>
        <color rgb="FF00B050"/>
        <rFont val="Foundry Form Sans"/>
      </rPr>
      <t xml:space="preserve">
</t>
    </r>
    <r>
      <rPr>
        <sz val="11"/>
        <color rgb="FF000000"/>
        <rFont val="Foundry Form Sans"/>
      </rPr>
      <t xml:space="preserve">The analysis demonstrates that there are a </t>
    </r>
    <r>
      <rPr>
        <b/>
        <sz val="11"/>
        <color rgb="FF000000"/>
        <rFont val="Foundry Form Sans"/>
      </rPr>
      <t>significant number of failures under the DSY 2 and DSY 3 weather files</t>
    </r>
    <r>
      <rPr>
        <sz val="11"/>
        <color rgb="FF000000"/>
        <rFont val="Foundry Form Sans"/>
      </rPr>
      <t xml:space="preserve">. </t>
    </r>
    <r>
      <rPr>
        <sz val="11"/>
        <color theme="1"/>
        <rFont val="Foundry Form Sans"/>
      </rPr>
      <t>The applicant should demonstrate that the risk of overheating has been reduced further and maximise compliance as far as practical and that all passive measures have been explored, including reduced glazing and increased external shading.</t>
    </r>
    <r>
      <rPr>
        <sz val="11"/>
        <color rgb="FF000000"/>
        <rFont val="Foundry Form Sans"/>
      </rPr>
      <t xml:space="preserve"> The applicant should commit to providing guidance to occupants on future minimising future dwelling overheating risk in line with the cooling hierarchy.   
</t>
    </r>
  </si>
  <si>
    <r>
      <t xml:space="preserve">The applicant has carried out an investigation and there are no existing or planned district heating networks within the vicinity of the proposed development.
They have contacted the local council and a Finchley Heat Network feasibility study is likely to be undertaken in the near future. </t>
    </r>
    <r>
      <rPr>
        <b/>
        <sz val="11"/>
        <color theme="1"/>
        <rFont val="Foundry Form Sans"/>
      </rPr>
      <t xml:space="preserve">The applicant should continue exploring this opportunity. </t>
    </r>
    <r>
      <rPr>
        <sz val="11"/>
        <color theme="1"/>
        <rFont val="Foundry Form Sans"/>
      </rPr>
      <t xml:space="preserve">
The applicant should explore with the council and the Finchley Heat Network feasibility study the potential to </t>
    </r>
    <r>
      <rPr>
        <b/>
        <sz val="11"/>
        <color theme="1"/>
        <rFont val="Foundry Form Sans"/>
      </rPr>
      <t xml:space="preserve">catalyse </t>
    </r>
    <r>
      <rPr>
        <sz val="11"/>
        <color theme="1"/>
        <rFont val="Foundry Form Sans"/>
      </rPr>
      <t>their own network in the area. Evidence of correspondence should be provided.</t>
    </r>
  </si>
  <si>
    <r>
      <rPr>
        <sz val="11"/>
        <rFont val="Foundry Form Sans"/>
      </rPr>
      <t xml:space="preserve">The applicant is proposing a site-wide heat network supplied by a centralised energy centre. It should be confirmed that all apartments and non-domestic building uses will be connected to the heat network. (if applicable)They should maximise the heat loads that are connected to the site-wide heat network and any divergences from policy should be robustly justified.
</t>
    </r>
    <r>
      <rPr>
        <b/>
        <sz val="11"/>
        <rFont val="Foundry Form Sans"/>
      </rPr>
      <t>Further details on the design of the heat network should be provided, including a detailed explanation of its operation, flow/return temperatures, design of distribution loss control and the no. of energy centres.</t>
    </r>
    <r>
      <rPr>
        <sz val="11"/>
        <color theme="1"/>
        <rFont val="Foundry Form Sans"/>
      </rPr>
      <t xml:space="preserve">
</t>
    </r>
    <r>
      <rPr>
        <sz val="11"/>
        <rFont val="Foundry Form Sans"/>
      </rPr>
      <t>A drawing/schematic</t>
    </r>
    <r>
      <rPr>
        <sz val="11"/>
        <color theme="1"/>
        <rFont val="Foundry Form Sans"/>
      </rPr>
      <t xml:space="preserve"> showing the route of the heat </t>
    </r>
    <r>
      <rPr>
        <sz val="11"/>
        <rFont val="Foundry Form Sans"/>
      </rPr>
      <t xml:space="preserve">network/networks linking all buildings/uses on the site </t>
    </r>
    <r>
      <rPr>
        <b/>
        <sz val="11"/>
        <rFont val="Foundry Form Sans"/>
      </rPr>
      <t>has been</t>
    </r>
    <r>
      <rPr>
        <sz val="11"/>
        <rFont val="Foundry Form Sans"/>
      </rPr>
      <t xml:space="preserve"> provided alongside a drawing indicating the floor area, internal layout and location of the energy centre/centres. </t>
    </r>
    <r>
      <rPr>
        <sz val="11"/>
        <color theme="1"/>
        <rFont val="Foundry Form Sans"/>
      </rPr>
      <t xml:space="preserve">
</t>
    </r>
    <r>
      <rPr>
        <sz val="11"/>
        <rFont val="Foundry Form Sans"/>
      </rPr>
      <t xml:space="preserve">The applicant </t>
    </r>
    <r>
      <rPr>
        <b/>
        <sz val="11"/>
        <rFont val="Foundry Form Sans"/>
      </rPr>
      <t>has provided</t>
    </r>
    <r>
      <rPr>
        <sz val="11"/>
        <color theme="1"/>
        <rFont val="Foundry Form Sans"/>
      </rPr>
      <t xml:space="preserve"> a commitment that the development is designed to allow future connection to a district heating network. </t>
    </r>
    <r>
      <rPr>
        <sz val="11"/>
        <rFont val="Foundry Form Sans"/>
      </rPr>
      <t xml:space="preserve">This should include a single point of connection to the district heating network. Drawings should be provided demonstrating space for heat exchangers in the energy centre/centres, and a safe-guarded pipe route to the site boundary, and sufficient space in cross section for primary district heating pipes where proposed routes are through utility corridors. This requirement is to be secured through a </t>
    </r>
    <r>
      <rPr>
        <b/>
        <u/>
        <sz val="11"/>
        <rFont val="Foundry Form Sans"/>
      </rPr>
      <t>suitable condition or legal wording.</t>
    </r>
  </si>
  <si>
    <t xml:space="preserve">The initial feasibility study has identified that the heat network in the Finchley area is considered viable, the Regal site has been included as a key anchor load. The modelling has also considered the regal energy centre as a heat supply to the network. There is no requirement to change the size of the Regal energy centre as long as suitable provision has been made for connection to a heat network in the energy centre i.e. for a heat substation. </t>
  </si>
  <si>
    <r>
      <t xml:space="preserve">Heat pumps are being proposed in the form of a (centralised) ASHP and VRF system. </t>
    </r>
    <r>
      <rPr>
        <b/>
        <sz val="11"/>
        <rFont val="Foundry Form Sans"/>
      </rPr>
      <t xml:space="preserve">The SCOPS/SEERS proposed for the non-domestic spaces seem very high and should be revised or robust justification should be provided. Further information on the heat pumps should be provided including: </t>
    </r>
    <r>
      <rPr>
        <sz val="11"/>
        <rFont val="Foundry Form Sans"/>
      </rPr>
      <t xml:space="preserve">
a. An estimate of the heating and/or cooling energy (MWh/annum) the heat pumps would provide to the development and the percentage of contribution to the site’s heat loads. They should demonstrate how the heat fraction from heat pump technologies has been maximised.
b. Details of the Seasonal Coefficient of Performance (SCOP) and/or Seasonal Energy Efficiency ratio (SEER) and how these have been calculated for the specific proposed system's operation. This should incorporate the expected heat source and heat distribution temperatures (for space heat and hot water) and the distribution loss factor, which should be calculated based on the above information and used for calculation purposes. </t>
    </r>
  </si>
  <si>
    <r>
      <t>Heat will be generated for the development using ‘high temperature’ air source heat pumps and electric boilers, with the two technologies providing 95% and 5% of the annual energy load respectively. The air source heat pumps will be installed on the Building B roof and the electric boilers will be installed in a mid-ground floor plant room. The air source heat pumps will be piped directly from the roof level area down to the ground floor plant room, where they will connect into the system containing the electric boilers. Both sets of heat producing plant will feed into the same set of thermal stores. The thermal stores will be installed to provide additional heat during periods of high demand – reducing the overall requirement for heat producing plant. From the other side of the thermal stores, pipework will be routed through the plant room to a set of circulation pumps. The pumps will distribute heat around the site – to all residential buildings. Dedicated risers will run up through each core, so that the heating pipework can rise through the building. From the risers, heating pipework will run through the communal corridors, with a connection into each apartment. The system will be designed for a flow temperature of 65</t>
    </r>
    <r>
      <rPr>
        <b/>
        <sz val="11"/>
        <rFont val="Aptos Narrow"/>
        <family val="2"/>
      </rPr>
      <t>°</t>
    </r>
    <r>
      <rPr>
        <b/>
        <sz val="11"/>
        <rFont val="Calibri"/>
        <family val="2"/>
        <scheme val="minor"/>
      </rPr>
      <t>C and a variable return temperature, ranging between 25-40</t>
    </r>
    <r>
      <rPr>
        <b/>
        <sz val="11"/>
        <rFont val="Aptos Narrow"/>
        <family val="2"/>
      </rPr>
      <t>°</t>
    </r>
    <r>
      <rPr>
        <b/>
        <sz val="11"/>
        <rFont val="Calibri"/>
        <family val="2"/>
        <scheme val="minor"/>
      </rPr>
      <t>C. Connections will also be provided at ground floor level for each commercial unit. The system will be designed as one open system – but the design will allow for heat substations to be used for connection on to higher buildings, or to allow hydraulic separation wherever preferred/required. Where heat substations are employed, the local space heating circuits will be separated from the low pressure heat network by a pair of plate heat exchangers (duty / assist). The local space heating circuits will have circulation pumps, pressurisation and expansion systems, as well as air removal and dirt separation systems. Generally, internal heating pipework will be installed as steel pipe, with screwed or flanged and welded joints. Insulation on the pipework will be 50mm thick, wherever possible – with the insulation material selected to suit the Fire Strategy and Fire Stopping requirements. External buried pipework will be installed as Durotan pre-insulated steel pipes, or equal and approved, with leak detection. The heat network will be designed for a total annual heat loss (from the secondary systems within the building, including pipework distribution, fittings and any other equipment, but excluding the consumer HIU itself) less than 876 kW·h/dwelling per year.</t>
    </r>
  </si>
  <si>
    <r>
      <t xml:space="preserve">
The SCOPs/SEERs have been based upon part load data provided by a supplier on a previous project (as detailed above)
The total heat network demand is calculated to be 3600-3800kW. The estimated energy use for space heating and DHW of the ASHPs, for the site served by the heat network, is around 2600 MWh/yr - with the ASHPs providing 95% of the demand. A SCOP of 280% has been used in the SAP calculations - based upon discussions with manufacturers. The heat network will be designed for a flow temperature of 65</t>
    </r>
    <r>
      <rPr>
        <b/>
        <sz val="11"/>
        <rFont val="Aptos Narrow"/>
        <family val="2"/>
      </rPr>
      <t>°</t>
    </r>
    <r>
      <rPr>
        <b/>
        <sz val="11"/>
        <rFont val="Calibri"/>
        <family val="2"/>
        <scheme val="minor"/>
      </rPr>
      <t>C and a variable return temperature, ranging between 25-40</t>
    </r>
    <r>
      <rPr>
        <b/>
        <sz val="11"/>
        <rFont val="Aptos Narrow"/>
        <family val="2"/>
      </rPr>
      <t>°</t>
    </r>
    <r>
      <rPr>
        <b/>
        <sz val="11"/>
        <rFont val="Calibri"/>
        <family val="2"/>
        <scheme val="minor"/>
      </rPr>
      <t xml:space="preserve">C. The distribution loss factor is based upon the SAP default of 1.5 (worst case) - as this is an unknown until the heat network has been designed. </t>
    </r>
  </si>
  <si>
    <r>
      <t xml:space="preserve">LBB Council has provided feedback with a recommendationof a Section 106 agreement based upon the following policy:
</t>
    </r>
    <r>
      <rPr>
        <b/>
        <i/>
        <sz val="11"/>
        <color theme="1"/>
        <rFont val="Calibri"/>
        <family val="2"/>
        <scheme val="minor"/>
      </rPr>
      <t xml:space="preserve">The Developer will pay the Carbon Offset Contribution to London Borough of Barnet prior to or on Commencement and on the understanding that such 
contribution will be used to affect the reduction of carbon dioxide emissions within the London Borough of Barnet, and shall not be used for any other 
purpose. The overall contribution should be calculated over 30 years (the assumed lifetime of the development’s services). This equates to £95 x 30 years = 
£2,850 per tonne of carbon to be offset. The number of tonnes of carbon emissions in the calculation should be based on the estimated Carbon Reduction 
Shortfall included within the Energy Strategy submitted with the Application. </t>
    </r>
    <r>
      <rPr>
        <b/>
        <sz val="11"/>
        <color theme="1"/>
        <rFont val="Calibri"/>
        <family val="2"/>
        <scheme val="minor"/>
      </rPr>
      <t xml:space="preserve">
</t>
    </r>
  </si>
  <si>
    <r>
      <t xml:space="preserve">The current design of the Leisure Centre and the Commercial/Retail Units shows that the energy associated with cooling exceeds the Part L notional building. This is largely owing to the fact that, in each case, the glazing area of the actual building exceeds that of the notional building, thus increasing solar gains and requiring more energy for cooling.
Comment from architect (Saunders Boston) regarding the glazing design of the Leisure Centre:
</t>
    </r>
    <r>
      <rPr>
        <b/>
        <i/>
        <sz val="11"/>
        <rFont val="Calibri"/>
        <family val="2"/>
        <scheme val="minor"/>
      </rPr>
      <t>The glazing is designed to maximise interactions both into and from within the building. The design of the building envelope addresses multiple active frontages and approaches to the building, enticing prospective users in, while providing stimulating and engaging vistas to the surrounding area for building users. This is an important requirement for a successful leisure centre.</t>
    </r>
    <r>
      <rPr>
        <b/>
        <sz val="11"/>
        <rFont val="Calibri"/>
        <family val="2"/>
        <scheme val="minor"/>
      </rPr>
      <t xml:space="preserve">
However, following discussion with the architects, it is understood that the extent of the glazing will be reviewed (at RIBA Stage 3) and ammended to reduce overall cooling energy requirements. This could be achieved by including some solid panels within the curtain walling which would have a minimum impact on the elevations, but assist greatly in reducing solar gains.</t>
    </r>
  </si>
  <si>
    <r>
      <t xml:space="preserve">A GLA WLC assessment template has been populated for each building of the proposed GNLP development. The excel files for each are as follow (submitted with these reponses):
</t>
    </r>
    <r>
      <rPr>
        <b/>
        <i/>
        <sz val="11"/>
        <color theme="1"/>
        <rFont val="Calibri"/>
        <family val="2"/>
        <scheme val="minor"/>
      </rPr>
      <t>44470-6-6-CALC-GNLP WLCA GLA Template - Apartment Block A-A
44470-6-6-CALC-GNLP WLCA GLA Template - Apartment Block B-A
44470-6-6-CALC-GNLP WLCA GLA Template - Apartment Block C-A
44470-6-6-CALC-GNLP WLCA GLA Template - Apartment Block D-A
44470-6-6-CALC-GNLP WLCA GLA Template - Apartment Block E-A
44470-6-6-CALC-GNLP WLCA GLA Template - Apartment Block F-A
44470-6-6-CALC-GNLP WLCA GLA Template - Changing Pavilion-A
44470-6-6-CALC-GNLP WLCA GLA Template - Leisure Centre-A</t>
    </r>
  </si>
  <si>
    <t xml:space="preserve">
Regarding the comment about the hot water system and space heating system to be modelled seperately for Be Lean, this had already been taken into consideration in the initial modelling/report - as per the table above.
It is the design intention that electricity generted by the PV occupying the residential blocks' roof will supply the needs of the commercial units and the landlord requirements. It is not intended to serve the apartments due to the complexities of enabling this.
Please see response to comment 11 below regarding SCOP and SEER figures used in the clacualtions.</t>
  </si>
  <si>
    <r>
      <t>Once the CO</t>
    </r>
    <r>
      <rPr>
        <b/>
        <vertAlign val="subscript"/>
        <sz val="11"/>
        <color theme="1"/>
        <rFont val="Calibri"/>
        <family val="2"/>
        <scheme val="minor"/>
      </rPr>
      <t xml:space="preserve">2 </t>
    </r>
    <r>
      <rPr>
        <b/>
        <sz val="11"/>
        <color theme="1"/>
        <rFont val="Calibri"/>
        <family val="2"/>
        <scheme val="minor"/>
      </rPr>
      <t>emission have been agreed with the GLA, the Be Seen reporting webfrom and Be Seen reporting spreadsheet will be completed by the developer.</t>
    </r>
  </si>
  <si>
    <r>
      <t xml:space="preserve">The GLA Carbon Emission Reporting spreadsheet has been updated following additional modelling carried out:
</t>
    </r>
    <r>
      <rPr>
        <b/>
        <i/>
        <sz val="11"/>
        <color theme="1"/>
        <rFont val="Calibri"/>
        <family val="2"/>
        <scheme val="minor"/>
      </rPr>
      <t xml:space="preserve">4470-6-1-10-CALC- GNLP Site - Part_l_2021_gla_carbon_emission_reporting_spreadsheet-D
</t>
    </r>
    <r>
      <rPr>
        <b/>
        <sz val="11"/>
        <color theme="1"/>
        <rFont val="Calibri"/>
        <family val="2"/>
        <scheme val="minor"/>
      </rPr>
      <t xml:space="preserve">
</t>
    </r>
  </si>
  <si>
    <r>
      <t xml:space="preserve">Some of the assumed Psi values used within the SAP calcualtions have been based upon existing thermal bridging modelling, carried out on a similar buiding type of another project. These will be added to the appendix of the Energy &amp; Sustainability Statement as evidence. See seperate report for ps-value examples:
</t>
    </r>
    <r>
      <rPr>
        <b/>
        <i/>
        <sz val="11"/>
        <color theme="1"/>
        <rFont val="Calibri"/>
        <family val="2"/>
        <scheme val="minor"/>
      </rPr>
      <t>4470-4-2-REP-ES07-A - Thermal Bridging Analysis Examples</t>
    </r>
    <r>
      <rPr>
        <b/>
        <sz val="11"/>
        <color theme="1"/>
        <rFont val="Calibri"/>
        <family val="2"/>
        <scheme val="minor"/>
      </rPr>
      <t xml:space="preserve">
The original SAP sample set of 29 units was limited to Block A. A larger sample of residential units, across all of the residentials blocks has been included within the SAP assessment to better represent the site as a whole. An additional 17 units have been modelled across Blocks B - E. This can be seen on the revised GLA Carbon Emission Reporting spreadsheet:
</t>
    </r>
    <r>
      <rPr>
        <b/>
        <i/>
        <sz val="11"/>
        <color theme="1"/>
        <rFont val="Calibri"/>
        <family val="2"/>
        <scheme val="minor"/>
      </rPr>
      <t>4470-6-1-10-CALC- GNLP Site - Part_l_2021_gla_carbon_emission_reporting_spreadsheet-D</t>
    </r>
  </si>
  <si>
    <r>
      <t>The predicted residential space heating demand is 12.79 kWh/m</t>
    </r>
    <r>
      <rPr>
        <b/>
        <vertAlign val="superscript"/>
        <sz val="11"/>
        <rFont val="Calibri"/>
        <family val="2"/>
        <scheme val="minor"/>
      </rPr>
      <t>2</t>
    </r>
    <r>
      <rPr>
        <b/>
        <sz val="11"/>
        <rFont val="Calibri"/>
        <family val="2"/>
        <scheme val="minor"/>
      </rPr>
      <t>/year (see 4470-6-1-10-CALC- GNLP Site - Part_l_2021_gla_carbon_emission_reporting_spreadsheet-D). 
For a typical 70m</t>
    </r>
    <r>
      <rPr>
        <b/>
        <vertAlign val="superscript"/>
        <sz val="11"/>
        <rFont val="Calibri"/>
        <family val="2"/>
        <scheme val="minor"/>
      </rPr>
      <t>2</t>
    </r>
    <r>
      <rPr>
        <b/>
        <sz val="11"/>
        <rFont val="Calibri"/>
        <family val="2"/>
        <scheme val="minor"/>
      </rPr>
      <t xml:space="preserve"> apartment this equates to 895.3kWh/year. Based upon the heat network ASHP efficieny of 280% and SAP 10.2 primary energy factor of 1.501 for grid electricity:
(895.3kWh / 2.8) * 1.501 = 479.94 kWh/year
Average unit price of electricty is 27.03 pence per kWh (June 2025). Therefore, annual cost for space heating is approximately £130 per year.
</t>
    </r>
    <r>
      <rPr>
        <b/>
        <sz val="11"/>
        <color rgb="FFFF0000"/>
        <rFont val="Calibri"/>
        <family val="2"/>
        <scheme val="minor"/>
      </rPr>
      <t xml:space="preserve">
REGAL TO COMMENT ON QUALITY ASSURANCE MECHANISMS AND ADDITIONAL COST CONSIDERATIONS.</t>
    </r>
    <r>
      <rPr>
        <b/>
        <sz val="11"/>
        <rFont val="Calibri"/>
        <family val="2"/>
        <scheme val="minor"/>
      </rPr>
      <t xml:space="preserve">
</t>
    </r>
  </si>
  <si>
    <r>
      <t xml:space="preserve">
The Overheating Assessment report has been upadated and is in-line with the GLA requirements:
</t>
    </r>
    <r>
      <rPr>
        <b/>
        <i/>
        <sz val="11"/>
        <color theme="1"/>
        <rFont val="Calibri"/>
        <family val="2"/>
        <scheme val="minor"/>
      </rPr>
      <t>4470-4-2-REP-ES03-G- Approved Document O Overheating Assessment</t>
    </r>
    <r>
      <rPr>
        <b/>
        <sz val="11"/>
        <color theme="1"/>
        <rFont val="Calibri"/>
        <family val="2"/>
        <scheme val="minor"/>
      </rPr>
      <t xml:space="preserve">
Full endeavours have been made to achieve compliance with the DSY2 and DSY 3 weather files, but it is noted that these are particulary onerous when trying to achieve a passive overheating mitigation strategy. Guidance will be provided for occupants on methods to mitigate overheating effects. </t>
    </r>
  </si>
  <si>
    <t xml:space="preserve">
A higher quality image has been included within the revised report to show PV layout on Blocks.
The proposed PV has been marked-up where appropriate/feasible. All other areas are allocated roof-mounted plant or terrace areas.
All available roof space for PV has been included within the assessement.
PV Capacity (kWp) has now been included within the report.
</t>
  </si>
  <si>
    <r>
      <t xml:space="preserve">The EUI calculations have been updated to include unregulated energy and input into the reporting spreadsheet:
</t>
    </r>
    <r>
      <rPr>
        <b/>
        <i/>
        <sz val="11"/>
        <rFont val="Calibri"/>
        <family val="2"/>
        <scheme val="minor"/>
      </rPr>
      <t>4470-6-1-10-CALC- GNLP Site - Part_l_2021_gla_carbon_emission_reporting_spreadsheet-D</t>
    </r>
    <r>
      <rPr>
        <b/>
        <sz val="11"/>
        <rFont val="Calibri"/>
        <family val="2"/>
        <scheme val="minor"/>
      </rPr>
      <t xml:space="preserve">
Regarding the Residential EUI:
The estimated EUI for residential use exceeds the GLA guidance. This is mainly because the regulated energy has been based upon the SAP calcuations which includes defaults that increase energy use, such as the heat network distribution losses.
Unregulated energy consumpation has been estimated using the BREDEM (BRE Domestic Energy Model) 2021 methodology (as detailed in the GLA 'Be Seen' energy monitoring guidance). Using the BREDEM method, the calcuated unregulated energy alone yields an EUI of 41 kWh/m</t>
    </r>
    <r>
      <rPr>
        <b/>
        <vertAlign val="superscript"/>
        <sz val="11"/>
        <rFont val="Calibri"/>
        <family val="2"/>
        <scheme val="minor"/>
      </rPr>
      <t>2</t>
    </r>
    <r>
      <rPr>
        <b/>
        <sz val="11"/>
        <rFont val="Calibri"/>
        <family val="2"/>
        <scheme val="minor"/>
      </rPr>
      <t xml:space="preserve"> - this already exceeds the GLA target of 35 kWh/m</t>
    </r>
    <r>
      <rPr>
        <b/>
        <vertAlign val="superscript"/>
        <sz val="11"/>
        <rFont val="Calibri"/>
        <family val="2"/>
        <scheme val="minor"/>
      </rPr>
      <t>2</t>
    </r>
    <r>
      <rPr>
        <b/>
        <sz val="11"/>
        <rFont val="Calibri"/>
        <family val="2"/>
        <scheme val="minor"/>
      </rPr>
      <t xml:space="preserve"> without even including regulated energy. The estimation of the unregulated energy is completely outside the scope of the design of the development and relies solely upon the BREDEM method calculations which could be considered out of date at this point and perhaps not a realistic representation of the likely unregulated loads which are speculative at best.
Regarding the non-residential EUI:
The estimated EUI for the non-residential areas exceeds the GLA's target, but includes the predicted energy use of the Leisure Centre which is relatively large when considering factors such a pool water heating - and is more in-line with the expected EUI of Leisure Centres.</t>
    </r>
  </si>
  <si>
    <t xml:space="preserve">Details of full SAP calculations are included in the report appendicies. SAP calculations have been updated and the report revised when the architectrual form (or other applicable) change has occurred. 
</t>
  </si>
  <si>
    <t>1485 units</t>
  </si>
  <si>
    <t>Date: 10/11/2025</t>
  </si>
  <si>
    <r>
      <t xml:space="preserve">This is welcomed, once the planning stage CO2 emissions have been agreed with GLA, the applicant should confirm that the planning stage data has been submitted to GLA.
</t>
    </r>
    <r>
      <rPr>
        <b/>
        <sz val="11"/>
        <color theme="1"/>
        <rFont val="Calibri"/>
        <family val="2"/>
        <scheme val="minor"/>
      </rPr>
      <t>This item remains outstanding.</t>
    </r>
  </si>
  <si>
    <r>
      <t xml:space="preserve">The commitment provided is welcomed. The draft s106 agreement should be submitted when available to evidence the carbon offset agreement with the borough.
</t>
    </r>
    <r>
      <rPr>
        <b/>
        <sz val="11"/>
        <color theme="1"/>
        <rFont val="Calibri"/>
        <family val="2"/>
        <scheme val="minor"/>
      </rPr>
      <t>This item remains outstanding.</t>
    </r>
  </si>
  <si>
    <t>Nothing further required in this energy memo.</t>
  </si>
  <si>
    <t>89 (resi), 98.8 (non-resi)</t>
  </si>
  <si>
    <t>12.8 (resi), 5.2 (non-resi)</t>
  </si>
  <si>
    <r>
      <t>The provided detail is welcomed. EUI and SHD has been updated. Sufficient commentary has been provided. The applicant should continue to explore ways to reduce the EUI as the design progresses.</t>
    </r>
    <r>
      <rPr>
        <b/>
        <sz val="11"/>
        <color theme="1"/>
        <rFont val="Calibri"/>
        <family val="2"/>
        <scheme val="minor"/>
      </rPr>
      <t xml:space="preserve"> Nothing further required.</t>
    </r>
  </si>
  <si>
    <r>
      <t xml:space="preserve">The prediction of cost is welcomed. The applicant should provide details of the quality assurance mechanisms that will be considered as part of the strategy. See GLA Energy Assessment Guidance June 2022 paragraphs 7.16-7.19 for further details.
</t>
    </r>
    <r>
      <rPr>
        <b/>
        <sz val="11"/>
        <color theme="1"/>
        <rFont val="Calibri"/>
        <family val="2"/>
        <scheme val="minor"/>
      </rPr>
      <t>This item remains outstanding.</t>
    </r>
  </si>
  <si>
    <r>
      <t xml:space="preserve">The residential values seem like a fair reflection of system efficiency. The proposed VRF efficiencies for the be green however seem very high as per initial commentary. These should be revised to provide a more accurate reflection of expected system efficiency.
</t>
    </r>
    <r>
      <rPr>
        <b/>
        <sz val="11"/>
        <color theme="1"/>
        <rFont val="Calibri"/>
        <family val="2"/>
        <scheme val="minor"/>
      </rPr>
      <t>This item remains outstanding.</t>
    </r>
  </si>
  <si>
    <r>
      <t xml:space="preserve">Be lean efficiencies for cooling should be revised to match the notional efficiencies for the BRUKL modelling.
Based on the information provided, the non-domestic element of the proposed development is estimated to achieve a reduction of 5.1 tonnes per annum (13%) in regulated CO2 emissions compared to a 2021 Building Regulations compliant development. With the cooling reduction, this saving is likely to drop further. The applicant should consider further passive measures to achieve compliance.
Comment regarding PV is appreciated. 
This item remains </t>
    </r>
    <r>
      <rPr>
        <b/>
        <sz val="11"/>
        <color theme="1"/>
        <rFont val="Calibri"/>
        <family val="2"/>
        <scheme val="minor"/>
      </rPr>
      <t>outstanding.</t>
    </r>
  </si>
  <si>
    <r>
      <t xml:space="preserve">The applicant has provided full scenario testing and is utilising external shading to achieve compliance with the passive scenario. They have provided details of the peak lopping unit and selected set point. 
The applicant should provide details of the number of units requiring peak lopping. 
The commitment to future guidance is welcomed.
</t>
    </r>
    <r>
      <rPr>
        <b/>
        <sz val="11"/>
        <rFont val="Calibri"/>
        <family val="2"/>
        <scheme val="minor"/>
      </rPr>
      <t>This item remains outstanding.</t>
    </r>
  </si>
  <si>
    <r>
      <rPr>
        <sz val="11"/>
        <rFont val="Calibri"/>
        <family val="2"/>
        <scheme val="minor"/>
      </rPr>
      <t xml:space="preserve">This is welcomed. An updated sample size has been provided that provides a better representation of all blocks. Details on previously achieved thermal bridging has been provided. </t>
    </r>
    <r>
      <rPr>
        <b/>
        <sz val="11"/>
        <rFont val="Calibri"/>
        <family val="2"/>
        <scheme val="minor"/>
      </rPr>
      <t xml:space="preserve">
Nothing further required.
</t>
    </r>
  </si>
  <si>
    <r>
      <t xml:space="preserve">The provided information is appreciated. The applicant has committed to reviewing the cooling load alongside reductions in glazing of the leisure centre at stage 3. 
There applicant should be </t>
    </r>
    <r>
      <rPr>
        <b/>
        <u/>
        <sz val="11"/>
        <color theme="1"/>
        <rFont val="Calibri"/>
        <family val="2"/>
        <scheme val="minor"/>
      </rPr>
      <t xml:space="preserve">conditioned </t>
    </r>
    <r>
      <rPr>
        <sz val="11"/>
        <color theme="1"/>
        <rFont val="Calibri"/>
        <family val="2"/>
        <scheme val="minor"/>
      </rPr>
      <t>to show the area weighted actual cooling load to be below the notional level. As per section 8.23, if this is not possible, a clear explanation should  be provided as to why this cannot be achieved.</t>
    </r>
  </si>
  <si>
    <r>
      <t xml:space="preserve">This is welcomed. The applicant should provide updated correspondence as the provided information is over a year old now. 
</t>
    </r>
    <r>
      <rPr>
        <b/>
        <sz val="11"/>
        <color theme="1"/>
        <rFont val="Calibri"/>
        <family val="2"/>
        <scheme val="minor"/>
      </rPr>
      <t>This item remains outstanding.</t>
    </r>
  </si>
  <si>
    <r>
      <t xml:space="preserve">The provided detailed explanation is welcomed. Full drawings have been provided.
The applicant should explore utilising waste heat from the leisure centre in their heat network. They should also explore heat recovery in the pool. 
</t>
    </r>
    <r>
      <rPr>
        <b/>
        <sz val="11"/>
        <color theme="1"/>
        <rFont val="Calibri"/>
        <family val="2"/>
        <scheme val="minor"/>
      </rPr>
      <t>This item remains outstanding.</t>
    </r>
  </si>
  <si>
    <r>
      <t xml:space="preserve">The applicant should provide an updated roof layout that provides commentary/explanation as to why PV is not installed in the areas marked in red.
The applicant should also explore the use of PV over the main pool roof of the leisure centre.
</t>
    </r>
    <r>
      <rPr>
        <b/>
        <sz val="11"/>
        <color theme="1"/>
        <rFont val="Calibri"/>
        <family val="2"/>
        <scheme val="minor"/>
      </rPr>
      <t>This item remains outstanding.</t>
    </r>
  </si>
  <si>
    <r>
      <t xml:space="preserve">Updated modelling should be provided as per above commentary. </t>
    </r>
    <r>
      <rPr>
        <b/>
        <sz val="11"/>
        <color theme="1"/>
        <rFont val="Calibri"/>
        <family val="2"/>
        <scheme val="minor"/>
      </rPr>
      <t>This item remains outstanding.</t>
    </r>
  </si>
  <si>
    <r>
      <t xml:space="preserve">This should be updated in line with below commentary. The applicant should note that this file was called - whole life carbon assessment spreadsheet on GLA portal. 
</t>
    </r>
    <r>
      <rPr>
        <b/>
        <sz val="11"/>
        <color theme="1"/>
        <rFont val="Calibri"/>
        <family val="2"/>
        <scheme val="minor"/>
      </rPr>
      <t>This item remains outstanding.</t>
    </r>
  </si>
  <si>
    <t>Date: 10/04/2026</t>
  </si>
  <si>
    <r>
      <t xml:space="preserve">This has been noted and will be amended. Additionally, the GLA Carbon Emission Reporting spreadsheet has been updated following additional modelling carried out:
</t>
    </r>
    <r>
      <rPr>
        <b/>
        <i/>
        <sz val="11"/>
        <color theme="1"/>
        <rFont val="Calibri"/>
        <family val="2"/>
        <scheme val="minor"/>
      </rPr>
      <t xml:space="preserve">4470-6-1-10-CALC- GNLP Site - Part_l_2021_gla_carbon_emission_reporting_spreadsheet-E
</t>
    </r>
    <r>
      <rPr>
        <b/>
        <sz val="11"/>
        <color theme="1"/>
        <rFont val="Calibri"/>
        <family val="2"/>
        <scheme val="minor"/>
      </rPr>
      <t xml:space="preserve">
</t>
    </r>
  </si>
  <si>
    <t>-</t>
  </si>
  <si>
    <t>The modelling has been updated as per above commentary.</t>
  </si>
  <si>
    <t xml:space="preserve">It is believed that approximately 355 apartments will require a peak lopping unit, subject to further noise assessments and overheating assessments during Stage 3 design. </t>
  </si>
  <si>
    <t xml:space="preserve">Heat recovery from cooling systems in the leisure building is captured as full heat recovery VRF systems, putting heating back in to the Leisure Building.
Pool heat recovery is understood to mean backwash water heat recovery. This could be studied during Stage 3, by the pool filtration specialist, to test the economic viability. </t>
  </si>
  <si>
    <t xml:space="preserve">The VRF efficiency values have been calculated by the equipment supplier inline with the standards used for Building Regulation energy assessment. </t>
  </si>
  <si>
    <t>Confirmation will be provided once the final submission is concluded.</t>
  </si>
  <si>
    <t>Details of the proposed cost prediction approach and quality assurance mechanisms have now been provided within the Be Seen section of the latest revision L of the energy report, in accordance with the GLA Energy Assessment Guidance (June 2022), paragraphs 7.16–7.19. The applicant confirms that appropriate monitoring, verification and quality assurance processes will be implemented to ensure delivery of the energy and carbon performance commitments set out in this report.</t>
  </si>
  <si>
    <t>The use of notional cooling efficiencies is not detailed in the GLA’s Energy Assessment Guidance document – this is only identified as a requirement for heating and hot water systems.However, this has been updated as per the request and updated in the latest revision L of the energy report.</t>
  </si>
  <si>
    <t xml:space="preserve">An updated roof layout has now been provided in the latest revision L of the energy report, together with commentary explaining why PV panels are not proposed in the areas previously identified and an assessment of the feasibility of installing PV on the main pool roof of the leisure centre. The constraints have been clearly set out.
To summarise, The areas in red indicate accessible terraces, accessible podiums, or low level shaded roofs, which aren’t appropriate for PV coverage. The pool roof isn’t flat and wouldn’t facilitate cleaning and maintenance of PV panels – in addition, waterproofing (and the associated corrosion risk) of the pool makes it unsuitable for PV location. </t>
  </si>
  <si>
    <t>Agreed.</t>
  </si>
  <si>
    <t>The design team has undertaken reviews of the glazing and reduced where feasible – without compromising the ground floor interaction required between the leisure building and the surrounding external space. Updated energy modelling will be undertaken during the Stage 4 design to ensure energy use is minimised.</t>
  </si>
  <si>
    <t xml:space="preserve">Arada have made recent contact with the team undertaking the District Heating feasibility study. We have been told that the study is currently in a review period – with no clear conclusions to date. We will continue to liaise with the team undertaking the study.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</si>
</sst>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43" formatCode="_-* #,##0.00_-;\-* #,##0.00_-;_-* &quot;-&quot;??_-;_-@_-"/>
    <numFmt numFmtId="164" formatCode="&quot;£&quot;#,##0"/>
    <numFmt numFmtId="165" formatCode="_-* #,##0.0_-;\-* #,##0.0_-;_-* &quot;-&quot;??_-;_-@_-"/>
    <numFmt numFmtId="166" formatCode="#,##0.0_ ;\-#,##0.0\ "/>
    <numFmt numFmtId="167" formatCode="0.0"/>
  </numFmts>
  <fonts count="46">
    <font>
      <sz val="11"/>
      <color theme="1"/>
      <name val="Calibri"/>
      <family val="2"/>
      <scheme val="minor"/>
    </font>
    <font>
      <sz val="12"/>
      <color theme="1"/>
      <name val="Foundry Form Sans"/>
    </font>
    <font>
      <sz val="11"/>
      <color theme="1"/>
      <name val="Foundry Form Sans"/>
    </font>
    <font>
      <b/>
      <sz val="11"/>
      <color theme="1"/>
      <name val="Foundry Form Sans"/>
    </font>
    <font>
      <b/>
      <sz val="22"/>
      <color theme="1"/>
      <name val="Foundry Form Sans"/>
    </font>
    <font>
      <b/>
      <sz val="16"/>
      <color theme="1"/>
      <name val="Foundry Form Sans"/>
    </font>
    <font>
      <b/>
      <u/>
      <sz val="22"/>
      <color theme="1"/>
      <name val="Foundry Form Sans"/>
    </font>
    <font>
      <sz val="11"/>
      <color rgb="FFFF0000"/>
      <name val="Foundry Form Sans"/>
    </font>
    <font>
      <b/>
      <sz val="12"/>
      <color theme="1"/>
      <name val="Foundry Form Sans"/>
    </font>
    <font>
      <b/>
      <sz val="10"/>
      <name val="Foundry Form Sans"/>
    </font>
    <font>
      <b/>
      <vertAlign val="subscript"/>
      <sz val="11"/>
      <color theme="1"/>
      <name val="Foundry Form Sans"/>
    </font>
    <font>
      <sz val="11"/>
      <name val="Foundry Form Sans"/>
    </font>
    <font>
      <b/>
      <sz val="11"/>
      <name val="Foundry Form Sans"/>
    </font>
    <font>
      <sz val="11"/>
      <color theme="1"/>
      <name val="Calibri"/>
      <family val="2"/>
      <scheme val="minor"/>
    </font>
    <font>
      <b/>
      <i/>
      <sz val="11"/>
      <color theme="1"/>
      <name val="Foundry Form Sans"/>
    </font>
    <font>
      <vertAlign val="superscript"/>
      <sz val="11"/>
      <color theme="1"/>
      <name val="Foundry Form Sans"/>
    </font>
    <font>
      <b/>
      <sz val="11"/>
      <color theme="1"/>
      <name val="Calibri"/>
      <family val="2"/>
      <scheme val="minor"/>
    </font>
    <font>
      <sz val="11"/>
      <color theme="4"/>
      <name val="Foundry Form Sans"/>
    </font>
    <font>
      <b/>
      <sz val="11"/>
      <name val="Calibri"/>
      <family val="2"/>
      <scheme val="minor"/>
    </font>
    <font>
      <b/>
      <sz val="18"/>
      <color theme="1"/>
      <name val="Foundry Form Sans"/>
    </font>
    <font>
      <b/>
      <u/>
      <sz val="18"/>
      <color theme="1"/>
      <name val="Foundry Form Sans"/>
    </font>
    <font>
      <sz val="11"/>
      <color theme="0" tint="-0.14999847407452621"/>
      <name val="Foundry Form Sans"/>
    </font>
    <font>
      <b/>
      <sz val="11"/>
      <color theme="0"/>
      <name val="Calibri"/>
      <family val="2"/>
      <scheme val="minor"/>
    </font>
    <font>
      <b/>
      <sz val="11"/>
      <color theme="0"/>
      <name val="Foundry Form Sans"/>
    </font>
    <font>
      <sz val="11"/>
      <color theme="0"/>
      <name val="Calibri"/>
      <family val="2"/>
      <scheme val="minor"/>
    </font>
    <font>
      <sz val="11"/>
      <color theme="0"/>
      <name val="Foundry Form Sans"/>
    </font>
    <font>
      <u/>
      <sz val="11"/>
      <color theme="10"/>
      <name val="Calibri"/>
      <family val="2"/>
      <scheme val="minor"/>
    </font>
    <font>
      <b/>
      <i/>
      <sz val="11"/>
      <name val="Foundry Form Sans"/>
    </font>
    <font>
      <u/>
      <sz val="11"/>
      <name val="Foundry Form Sans"/>
    </font>
    <font>
      <b/>
      <sz val="16"/>
      <color rgb="FFFF0000"/>
      <name val="Foundry Form Sans"/>
    </font>
    <font>
      <i/>
      <sz val="9"/>
      <color theme="1"/>
      <name val="Foundry Form Sans"/>
    </font>
    <font>
      <i/>
      <sz val="8"/>
      <color theme="1"/>
      <name val="Foundry Form Sans"/>
    </font>
    <font>
      <sz val="11"/>
      <color rgb="FF000000"/>
      <name val="Foundry Form Sans"/>
    </font>
    <font>
      <sz val="11"/>
      <color rgb="FF00B050"/>
      <name val="Foundry Form Sans"/>
    </font>
    <font>
      <sz val="11"/>
      <color rgb="FF00B050"/>
      <name val="Calibri"/>
      <family val="2"/>
      <scheme val="minor"/>
    </font>
    <font>
      <sz val="8"/>
      <name val="Foundry Form Sans"/>
    </font>
    <font>
      <b/>
      <u/>
      <sz val="11"/>
      <name val="Foundry Form Sans"/>
    </font>
    <font>
      <b/>
      <sz val="11"/>
      <color rgb="FF000000"/>
      <name val="Foundry Form Sans"/>
    </font>
    <font>
      <b/>
      <sz val="11"/>
      <name val="Aptos Narrow"/>
      <family val="2"/>
    </font>
    <font>
      <b/>
      <i/>
      <sz val="11"/>
      <color theme="1"/>
      <name val="Calibri"/>
      <family val="2"/>
      <scheme val="minor"/>
    </font>
    <font>
      <b/>
      <i/>
      <sz val="11"/>
      <name val="Calibri"/>
      <family val="2"/>
      <scheme val="minor"/>
    </font>
    <font>
      <b/>
      <vertAlign val="superscript"/>
      <sz val="11"/>
      <name val="Calibri"/>
      <family val="2"/>
      <scheme val="minor"/>
    </font>
    <font>
      <b/>
      <vertAlign val="subscript"/>
      <sz val="11"/>
      <color theme="1"/>
      <name val="Calibri"/>
      <family val="2"/>
      <scheme val="minor"/>
    </font>
    <font>
      <b/>
      <sz val="11"/>
      <color rgb="FFFF0000"/>
      <name val="Calibri"/>
      <family val="2"/>
      <scheme val="minor"/>
    </font>
    <font>
      <b/>
      <u/>
      <sz val="11"/>
      <color theme="1"/>
      <name val="Calibri"/>
      <family val="2"/>
      <scheme val="minor"/>
    </font>
    <font>
      <sz val="1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CC"/>
      </patternFill>
    </fill>
    <fill>
      <patternFill patternType="solid">
        <fgColor theme="1" tint="0.499984740745262"/>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4"/>
        <bgColor indexed="64"/>
      </patternFill>
    </fill>
    <fill>
      <patternFill patternType="solid">
        <fgColor theme="5" tint="0.79998168889431442"/>
        <bgColor indexed="64"/>
      </patternFill>
    </fill>
    <fill>
      <patternFill patternType="solid">
        <fgColor theme="9" tint="0.79998168889431442"/>
        <bgColor indexed="64"/>
      </patternFill>
    </fill>
  </fills>
  <borders count="5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s>
  <cellStyleXfs count="5">
    <xf numFmtId="0" fontId="0" fillId="0" borderId="0"/>
    <xf numFmtId="9" fontId="13" fillId="0" borderId="0" applyFont="0" applyFill="0" applyBorder="0" applyAlignment="0" applyProtection="0"/>
    <xf numFmtId="0" fontId="13" fillId="4" borderId="14" applyNumberFormat="0" applyFont="0" applyAlignment="0" applyProtection="0"/>
    <xf numFmtId="0" fontId="26" fillId="0" borderId="0" applyNumberFormat="0" applyFill="0" applyBorder="0" applyAlignment="0" applyProtection="0"/>
    <xf numFmtId="43" fontId="13" fillId="0" borderId="0" applyFont="0" applyFill="0" applyBorder="0" applyAlignment="0" applyProtection="0"/>
  </cellStyleXfs>
  <cellXfs count="221">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2" fillId="0" borderId="0" xfId="0" applyFont="1"/>
    <xf numFmtId="0" fontId="2" fillId="2" borderId="0" xfId="0" applyFont="1" applyFill="1"/>
    <xf numFmtId="0" fontId="4" fillId="2" borderId="0" xfId="0" applyFont="1" applyFill="1"/>
    <xf numFmtId="0" fontId="3" fillId="2" borderId="0" xfId="0" applyFont="1" applyFill="1"/>
    <xf numFmtId="0" fontId="2" fillId="2" borderId="0" xfId="0" applyFont="1" applyFill="1" applyAlignment="1">
      <alignment horizontal="left" wrapText="1"/>
    </xf>
    <xf numFmtId="0" fontId="5" fillId="2" borderId="0" xfId="0" applyFont="1" applyFill="1"/>
    <xf numFmtId="0" fontId="3" fillId="2" borderId="0" xfId="0" applyFont="1" applyFill="1" applyAlignment="1">
      <alignment horizontal="center"/>
    </xf>
    <xf numFmtId="0" fontId="2" fillId="2" borderId="1" xfId="0" applyFont="1" applyFill="1" applyBorder="1" applyAlignment="1">
      <alignment horizontal="right"/>
    </xf>
    <xf numFmtId="0" fontId="6" fillId="2" borderId="0" xfId="0" applyFont="1" applyFill="1"/>
    <xf numFmtId="0" fontId="2" fillId="0" borderId="0" xfId="0" applyFont="1" applyAlignment="1">
      <alignment horizontal="center" vertical="center"/>
    </xf>
    <xf numFmtId="0" fontId="0" fillId="2" borderId="0" xfId="0" applyFill="1"/>
    <xf numFmtId="0" fontId="1" fillId="2" borderId="2" xfId="0" applyFont="1" applyFill="1" applyBorder="1" applyAlignment="1">
      <alignment vertical="center" wrapText="1"/>
    </xf>
    <xf numFmtId="0" fontId="1" fillId="2" borderId="2" xfId="0" applyFont="1" applyFill="1" applyBorder="1" applyAlignment="1">
      <alignment horizontal="right" vertical="center" wrapText="1"/>
    </xf>
    <xf numFmtId="0" fontId="2" fillId="2" borderId="2" xfId="0" applyFont="1" applyFill="1" applyBorder="1" applyAlignment="1">
      <alignment horizontal="right" vertical="center" wrapText="1"/>
    </xf>
    <xf numFmtId="0" fontId="8" fillId="2" borderId="0" xfId="0" applyFont="1" applyFill="1" applyAlignment="1">
      <alignment vertical="center" wrapText="1"/>
    </xf>
    <xf numFmtId="0" fontId="9" fillId="2" borderId="0" xfId="0" applyFont="1" applyFill="1" applyAlignment="1">
      <alignment horizontal="center" vertical="center" wrapText="1"/>
    </xf>
    <xf numFmtId="0" fontId="2" fillId="2" borderId="0" xfId="0" applyFont="1" applyFill="1" applyAlignment="1">
      <alignment horizontal="right" vertical="center" wrapText="1"/>
    </xf>
    <xf numFmtId="0" fontId="2" fillId="0" borderId="0" xfId="0" applyFont="1" applyAlignment="1">
      <alignment horizontal="left" vertical="center" wrapText="1"/>
    </xf>
    <xf numFmtId="0" fontId="7" fillId="0" borderId="0" xfId="0" applyFont="1" applyAlignment="1">
      <alignment horizontal="left" vertical="center" wrapText="1"/>
    </xf>
    <xf numFmtId="0" fontId="8" fillId="2" borderId="2" xfId="0" applyFont="1" applyFill="1" applyBorder="1" applyAlignment="1">
      <alignment horizontal="center" vertical="center" wrapText="1"/>
    </xf>
    <xf numFmtId="0" fontId="2" fillId="2" borderId="5" xfId="0" applyFont="1" applyFill="1" applyBorder="1"/>
    <xf numFmtId="0" fontId="0" fillId="2" borderId="5" xfId="0" applyFill="1" applyBorder="1"/>
    <xf numFmtId="0" fontId="2" fillId="2" borderId="0" xfId="0" applyFont="1" applyFill="1" applyAlignment="1">
      <alignment horizontal="center" vertical="center"/>
    </xf>
    <xf numFmtId="0" fontId="0" fillId="2" borderId="0" xfId="0" applyFill="1" applyAlignment="1">
      <alignment horizontal="center" vertical="center"/>
    </xf>
    <xf numFmtId="0" fontId="0" fillId="2" borderId="5" xfId="0" applyFill="1" applyBorder="1" applyAlignment="1">
      <alignment horizontal="center" vertical="center"/>
    </xf>
    <xf numFmtId="0" fontId="2" fillId="0" borderId="6" xfId="0" applyFont="1" applyBorder="1" applyAlignment="1">
      <alignment horizontal="left" vertical="center" wrapText="1"/>
    </xf>
    <xf numFmtId="0" fontId="0" fillId="0" borderId="6" xfId="0" applyBorder="1" applyAlignment="1">
      <alignment horizontal="center" vertical="center"/>
    </xf>
    <xf numFmtId="0" fontId="0" fillId="0" borderId="6" xfId="0" applyBorder="1"/>
    <xf numFmtId="0" fontId="2" fillId="2" borderId="2" xfId="0" applyFont="1" applyFill="1" applyBorder="1" applyAlignment="1">
      <alignment vertical="center" wrapText="1"/>
    </xf>
    <xf numFmtId="0" fontId="11" fillId="2" borderId="2" xfId="0" applyFont="1" applyFill="1" applyBorder="1" applyAlignment="1">
      <alignment horizontal="center" vertical="center" wrapText="1"/>
    </xf>
    <xf numFmtId="0" fontId="3" fillId="2" borderId="2" xfId="0" applyFont="1" applyFill="1" applyBorder="1" applyAlignment="1">
      <alignment vertical="center" wrapText="1"/>
    </xf>
    <xf numFmtId="0" fontId="12" fillId="2" borderId="2" xfId="0" applyFont="1" applyFill="1" applyBorder="1" applyAlignment="1">
      <alignment horizontal="center" vertical="center" wrapText="1"/>
    </xf>
    <xf numFmtId="0" fontId="2" fillId="2" borderId="2" xfId="0" applyFont="1" applyFill="1" applyBorder="1"/>
    <xf numFmtId="0" fontId="3" fillId="3" borderId="6" xfId="0" applyFont="1" applyFill="1" applyBorder="1" applyAlignment="1">
      <alignment horizontal="left" vertical="center"/>
    </xf>
    <xf numFmtId="0" fontId="2" fillId="3" borderId="6" xfId="0" applyFont="1" applyFill="1" applyBorder="1" applyAlignment="1">
      <alignment horizontal="left" vertical="center" wrapText="1"/>
    </xf>
    <xf numFmtId="0" fontId="0" fillId="3" borderId="6" xfId="0" applyFill="1" applyBorder="1" applyAlignment="1">
      <alignment horizontal="center" vertical="center"/>
    </xf>
    <xf numFmtId="0" fontId="0" fillId="3" borderId="6" xfId="0" applyFill="1" applyBorder="1"/>
    <xf numFmtId="9" fontId="2" fillId="2" borderId="2" xfId="1" applyFont="1" applyFill="1" applyBorder="1" applyAlignment="1">
      <alignment horizontal="right" vertical="center" wrapText="1"/>
    </xf>
    <xf numFmtId="14" fontId="2" fillId="2" borderId="1" xfId="0" applyNumberFormat="1" applyFont="1" applyFill="1" applyBorder="1" applyAlignment="1">
      <alignment horizontal="right" vertical="center"/>
    </xf>
    <xf numFmtId="0" fontId="2" fillId="2" borderId="1" xfId="0" applyFont="1" applyFill="1" applyBorder="1" applyAlignment="1">
      <alignment horizontal="right" vertical="center"/>
    </xf>
    <xf numFmtId="0" fontId="2" fillId="2" borderId="5" xfId="0" applyFont="1" applyFill="1" applyBorder="1" applyAlignment="1">
      <alignment wrapText="1"/>
    </xf>
    <xf numFmtId="0" fontId="2" fillId="2" borderId="6" xfId="0" applyFont="1" applyFill="1" applyBorder="1" applyAlignment="1">
      <alignment horizontal="center" vertical="center"/>
    </xf>
    <xf numFmtId="0" fontId="2" fillId="2" borderId="6" xfId="0" applyFont="1" applyFill="1" applyBorder="1" applyAlignment="1">
      <alignment horizontal="left" vertical="center" wrapText="1"/>
    </xf>
    <xf numFmtId="0" fontId="2" fillId="2" borderId="0" xfId="0" applyFont="1" applyFill="1" applyAlignment="1">
      <alignment wrapText="1"/>
    </xf>
    <xf numFmtId="0" fontId="3" fillId="3" borderId="6" xfId="0" quotePrefix="1" applyFont="1" applyFill="1" applyBorder="1" applyAlignment="1">
      <alignment horizontal="left" vertical="center"/>
    </xf>
    <xf numFmtId="0" fontId="3" fillId="0" borderId="0" xfId="0" applyFont="1" applyAlignment="1">
      <alignment horizontal="left" vertical="center"/>
    </xf>
    <xf numFmtId="0" fontId="0" fillId="2" borderId="0" xfId="0" applyFill="1" applyAlignment="1">
      <alignment horizontal="center" vertical="center" wrapText="1"/>
    </xf>
    <xf numFmtId="0" fontId="0" fillId="2" borderId="5" xfId="0" applyFill="1" applyBorder="1" applyAlignment="1">
      <alignment horizontal="center" vertical="center" wrapText="1"/>
    </xf>
    <xf numFmtId="0" fontId="3" fillId="0" borderId="0" xfId="0" applyFont="1" applyAlignment="1">
      <alignment horizontal="left" vertical="center" wrapText="1"/>
    </xf>
    <xf numFmtId="0" fontId="0" fillId="0" borderId="6" xfId="0" applyBorder="1" applyAlignment="1">
      <alignment horizontal="center" vertical="center" wrapText="1"/>
    </xf>
    <xf numFmtId="0" fontId="0" fillId="0" borderId="0" xfId="0" applyAlignment="1">
      <alignment wrapText="1"/>
    </xf>
    <xf numFmtId="0" fontId="0" fillId="3" borderId="6" xfId="0" applyFill="1" applyBorder="1" applyAlignment="1">
      <alignment horizontal="center" vertical="center" wrapText="1"/>
    </xf>
    <xf numFmtId="0" fontId="16" fillId="0" borderId="0" xfId="0" applyFont="1" applyAlignment="1">
      <alignment horizontal="center" vertical="center" wrapText="1"/>
    </xf>
    <xf numFmtId="0" fontId="0" fillId="0" borderId="0" xfId="0" applyAlignment="1">
      <alignment vertical="center" wrapText="1"/>
    </xf>
    <xf numFmtId="0" fontId="16" fillId="0" borderId="9" xfId="0" applyFont="1" applyBorder="1"/>
    <xf numFmtId="0" fontId="19" fillId="2" borderId="0" xfId="0" applyFont="1" applyFill="1" applyAlignment="1">
      <alignment horizontal="left" vertical="center"/>
    </xf>
    <xf numFmtId="0" fontId="16" fillId="0" borderId="11" xfId="0" applyFont="1" applyBorder="1"/>
    <xf numFmtId="0" fontId="2" fillId="2" borderId="6" xfId="0" applyFont="1" applyFill="1" applyBorder="1" applyAlignment="1">
      <alignment vertical="center" wrapText="1"/>
    </xf>
    <xf numFmtId="0" fontId="21" fillId="0" borderId="0" xfId="0" applyFont="1" applyAlignment="1">
      <alignment horizontal="center" vertical="center"/>
    </xf>
    <xf numFmtId="0" fontId="2" fillId="2" borderId="5" xfId="0" applyFont="1" applyFill="1" applyBorder="1" applyAlignment="1">
      <alignment horizontal="center" vertical="center"/>
    </xf>
    <xf numFmtId="0" fontId="2" fillId="0" borderId="0" xfId="0" applyFont="1" applyAlignment="1">
      <alignment horizontal="center" vertical="center" wrapText="1"/>
    </xf>
    <xf numFmtId="0" fontId="3" fillId="0" borderId="6" xfId="0" applyFont="1" applyBorder="1" applyAlignment="1">
      <alignment horizontal="left" vertical="center"/>
    </xf>
    <xf numFmtId="0" fontId="3" fillId="2" borderId="2" xfId="0" applyFont="1" applyFill="1" applyBorder="1" applyAlignment="1">
      <alignment horizontal="center" vertical="center" wrapText="1"/>
    </xf>
    <xf numFmtId="0" fontId="3" fillId="0" borderId="0" xfId="0" applyFont="1" applyAlignment="1">
      <alignment horizontal="center" vertical="center"/>
    </xf>
    <xf numFmtId="0" fontId="16" fillId="0" borderId="22" xfId="0" applyFont="1" applyBorder="1"/>
    <xf numFmtId="0" fontId="23" fillId="5" borderId="15" xfId="0" applyFont="1" applyFill="1" applyBorder="1" applyAlignment="1">
      <alignment horizontal="center" vertical="center"/>
    </xf>
    <xf numFmtId="0" fontId="22" fillId="5" borderId="16" xfId="0" applyFont="1" applyFill="1" applyBorder="1" applyAlignment="1">
      <alignment horizontal="center" vertical="center" wrapText="1"/>
    </xf>
    <xf numFmtId="0" fontId="22" fillId="5" borderId="17" xfId="0" applyFont="1" applyFill="1" applyBorder="1" applyAlignment="1">
      <alignment horizontal="center" vertical="center" wrapText="1"/>
    </xf>
    <xf numFmtId="0" fontId="23" fillId="5" borderId="23" xfId="0" applyFont="1" applyFill="1" applyBorder="1" applyAlignment="1">
      <alignment horizontal="center" vertical="center"/>
    </xf>
    <xf numFmtId="0" fontId="16" fillId="0" borderId="20" xfId="0" applyFont="1" applyBorder="1"/>
    <xf numFmtId="0" fontId="16" fillId="0" borderId="29" xfId="0" applyFont="1"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28" xfId="0" applyBorder="1" applyAlignment="1">
      <alignment horizontal="center" vertical="center" wrapText="1"/>
    </xf>
    <xf numFmtId="0" fontId="0" fillId="0" borderId="38" xfId="0" applyBorder="1" applyAlignment="1">
      <alignment horizontal="center" vertical="center" wrapText="1"/>
    </xf>
    <xf numFmtId="0" fontId="0" fillId="0" borderId="29" xfId="0" applyBorder="1" applyAlignment="1">
      <alignment horizontal="center" vertical="center" wrapText="1"/>
    </xf>
    <xf numFmtId="0" fontId="22" fillId="5" borderId="18" xfId="0" applyFont="1" applyFill="1" applyBorder="1" applyAlignment="1">
      <alignment wrapText="1"/>
    </xf>
    <xf numFmtId="0" fontId="3" fillId="5" borderId="24" xfId="0" applyFont="1" applyFill="1" applyBorder="1" applyAlignment="1">
      <alignment horizontal="center" vertical="center"/>
    </xf>
    <xf numFmtId="0" fontId="2" fillId="5" borderId="25"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5" borderId="33" xfId="0" applyFill="1" applyBorder="1" applyAlignment="1">
      <alignment horizontal="center" vertical="center" wrapText="1"/>
    </xf>
    <xf numFmtId="0" fontId="16" fillId="5" borderId="33" xfId="0" applyFont="1" applyFill="1" applyBorder="1" applyAlignment="1">
      <alignment horizontal="center" vertical="center" wrapText="1"/>
    </xf>
    <xf numFmtId="0" fontId="16" fillId="5" borderId="27" xfId="0" applyFont="1" applyFill="1" applyBorder="1"/>
    <xf numFmtId="0" fontId="3" fillId="5" borderId="35" xfId="0" applyFont="1" applyFill="1" applyBorder="1" applyAlignment="1">
      <alignment horizontal="center" vertical="center"/>
    </xf>
    <xf numFmtId="0" fontId="2" fillId="5" borderId="21"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0" fillId="5" borderId="29" xfId="0" applyFill="1" applyBorder="1" applyAlignment="1">
      <alignment horizontal="center" vertical="center" wrapText="1"/>
    </xf>
    <xf numFmtId="0" fontId="16" fillId="5" borderId="29"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2" fillId="5" borderId="0" xfId="0" applyFont="1" applyFill="1" applyAlignment="1">
      <alignment horizontal="center" vertical="center" wrapText="1"/>
    </xf>
    <xf numFmtId="0" fontId="2" fillId="3" borderId="29" xfId="0" applyFont="1" applyFill="1" applyBorder="1" applyAlignment="1">
      <alignment horizontal="center" vertical="center" wrapText="1"/>
    </xf>
    <xf numFmtId="0" fontId="28" fillId="2" borderId="1" xfId="0" applyFont="1" applyFill="1" applyBorder="1"/>
    <xf numFmtId="0" fontId="27" fillId="2" borderId="44" xfId="0" applyFont="1" applyFill="1" applyBorder="1"/>
    <xf numFmtId="0" fontId="28" fillId="2" borderId="45" xfId="0" applyFont="1" applyFill="1" applyBorder="1" applyAlignment="1">
      <alignment horizontal="left" vertical="center" wrapText="1"/>
    </xf>
    <xf numFmtId="0" fontId="28" fillId="2" borderId="44" xfId="0" applyFont="1" applyFill="1" applyBorder="1" applyAlignment="1">
      <alignment horizontal="left" vertical="center" wrapText="1"/>
    </xf>
    <xf numFmtId="0" fontId="28" fillId="3" borderId="45" xfId="0" applyFont="1" applyFill="1" applyBorder="1" applyAlignment="1">
      <alignment horizontal="left" vertical="center" wrapText="1"/>
    </xf>
    <xf numFmtId="0" fontId="28" fillId="2" borderId="46" xfId="0" applyFont="1" applyFill="1" applyBorder="1" applyAlignment="1">
      <alignment horizontal="left" vertical="center" wrapText="1"/>
    </xf>
    <xf numFmtId="0" fontId="28" fillId="2" borderId="45" xfId="0" applyFont="1" applyFill="1" applyBorder="1" applyAlignment="1">
      <alignment vertical="center" wrapText="1"/>
    </xf>
    <xf numFmtId="0" fontId="28" fillId="2" borderId="45" xfId="3" applyFont="1" applyFill="1" applyBorder="1" applyAlignment="1">
      <alignment horizontal="left" vertical="center" wrapText="1"/>
    </xf>
    <xf numFmtId="0" fontId="28" fillId="2" borderId="44" xfId="3" applyFont="1" applyFill="1" applyBorder="1" applyAlignment="1">
      <alignment horizontal="left" vertical="center" wrapText="1"/>
    </xf>
    <xf numFmtId="0" fontId="28" fillId="2" borderId="46" xfId="3" applyFont="1" applyFill="1" applyBorder="1" applyAlignment="1">
      <alignment horizontal="left" vertical="center" wrapText="1"/>
    </xf>
    <xf numFmtId="0" fontId="28" fillId="2" borderId="47" xfId="0" applyFont="1" applyFill="1" applyBorder="1"/>
    <xf numFmtId="0" fontId="27" fillId="2" borderId="4" xfId="0" applyFont="1" applyFill="1" applyBorder="1"/>
    <xf numFmtId="0" fontId="28" fillId="2" borderId="2" xfId="0" applyFont="1" applyFill="1" applyBorder="1" applyAlignment="1">
      <alignment horizontal="left" vertical="center" wrapText="1"/>
    </xf>
    <xf numFmtId="0" fontId="28" fillId="2" borderId="4" xfId="0" applyFont="1" applyFill="1" applyBorder="1" applyAlignment="1">
      <alignment horizontal="left" vertical="center" wrapText="1"/>
    </xf>
    <xf numFmtId="0" fontId="28" fillId="3" borderId="2" xfId="0" applyFont="1" applyFill="1" applyBorder="1" applyAlignment="1">
      <alignment horizontal="left" vertical="center" wrapText="1"/>
    </xf>
    <xf numFmtId="0" fontId="28" fillId="2" borderId="3" xfId="0" applyFont="1" applyFill="1" applyBorder="1" applyAlignment="1">
      <alignment horizontal="left" vertical="center" wrapText="1"/>
    </xf>
    <xf numFmtId="0" fontId="28" fillId="2" borderId="2" xfId="0" applyFont="1" applyFill="1" applyBorder="1" applyAlignment="1">
      <alignment vertical="center" wrapText="1"/>
    </xf>
    <xf numFmtId="0" fontId="28" fillId="2" borderId="2" xfId="3" applyFont="1" applyFill="1" applyBorder="1" applyAlignment="1">
      <alignment horizontal="left" vertical="center" wrapText="1"/>
    </xf>
    <xf numFmtId="0" fontId="28" fillId="2" borderId="4" xfId="3" applyFont="1" applyFill="1" applyBorder="1" applyAlignment="1">
      <alignment horizontal="left" vertical="center" wrapText="1"/>
    </xf>
    <xf numFmtId="0" fontId="28" fillId="2" borderId="3" xfId="3" applyFont="1" applyFill="1" applyBorder="1" applyAlignment="1">
      <alignment horizontal="left" vertical="center" wrapText="1"/>
    </xf>
    <xf numFmtId="0" fontId="28" fillId="2" borderId="0" xfId="0" applyFont="1" applyFill="1"/>
    <xf numFmtId="0" fontId="2" fillId="3" borderId="10" xfId="0" quotePrefix="1" applyFont="1" applyFill="1" applyBorder="1" applyAlignment="1">
      <alignment horizontal="center" vertical="center" wrapText="1"/>
    </xf>
    <xf numFmtId="0" fontId="23" fillId="6" borderId="15" xfId="0" applyFont="1" applyFill="1" applyBorder="1" applyAlignment="1">
      <alignment horizontal="center" vertical="center"/>
    </xf>
    <xf numFmtId="0" fontId="23" fillId="6" borderId="23" xfId="0" applyFont="1" applyFill="1" applyBorder="1" applyAlignment="1">
      <alignment horizontal="center" vertical="center"/>
    </xf>
    <xf numFmtId="0" fontId="22" fillId="6" borderId="16" xfId="0" applyFont="1" applyFill="1" applyBorder="1" applyAlignment="1">
      <alignment horizontal="center" vertical="center" wrapText="1"/>
    </xf>
    <xf numFmtId="0" fontId="22" fillId="6" borderId="18" xfId="0" applyFont="1" applyFill="1" applyBorder="1" applyAlignment="1">
      <alignment horizontal="center" vertical="center"/>
    </xf>
    <xf numFmtId="9" fontId="3" fillId="7" borderId="8" xfId="0" applyNumberFormat="1" applyFont="1" applyFill="1" applyBorder="1" applyAlignment="1">
      <alignment horizontal="center" vertical="center"/>
    </xf>
    <xf numFmtId="9" fontId="3" fillId="7" borderId="48" xfId="0" applyNumberFormat="1" applyFont="1" applyFill="1" applyBorder="1" applyAlignment="1">
      <alignment horizontal="center" vertical="center"/>
    </xf>
    <xf numFmtId="9" fontId="0" fillId="7" borderId="41" xfId="1" applyFont="1" applyFill="1" applyBorder="1" applyAlignment="1">
      <alignment horizontal="center" vertical="center" wrapText="1"/>
    </xf>
    <xf numFmtId="9" fontId="0" fillId="7" borderId="9" xfId="1" applyFont="1" applyFill="1" applyBorder="1" applyAlignment="1">
      <alignment horizontal="center" vertical="center"/>
    </xf>
    <xf numFmtId="9" fontId="3" fillId="7" borderId="10" xfId="0" applyNumberFormat="1" applyFont="1" applyFill="1" applyBorder="1" applyAlignment="1">
      <alignment horizontal="center" vertical="center"/>
    </xf>
    <xf numFmtId="9" fontId="3" fillId="7" borderId="49" xfId="0" applyNumberFormat="1" applyFont="1" applyFill="1" applyBorder="1" applyAlignment="1">
      <alignment horizontal="center" vertical="center"/>
    </xf>
    <xf numFmtId="9" fontId="0" fillId="7" borderId="2" xfId="1" applyFont="1" applyFill="1" applyBorder="1" applyAlignment="1">
      <alignment horizontal="center" vertical="center" wrapText="1"/>
    </xf>
    <xf numFmtId="9" fontId="0" fillId="7" borderId="11" xfId="1" applyFont="1" applyFill="1" applyBorder="1" applyAlignment="1">
      <alignment horizontal="center" vertical="center"/>
    </xf>
    <xf numFmtId="0" fontId="0" fillId="7" borderId="2" xfId="0" applyFill="1" applyBorder="1" applyAlignment="1">
      <alignment horizontal="center" vertical="center" wrapText="1"/>
    </xf>
    <xf numFmtId="0" fontId="0" fillId="7" borderId="11" xfId="0" applyFill="1" applyBorder="1" applyAlignment="1">
      <alignment horizontal="center" vertical="center"/>
    </xf>
    <xf numFmtId="0" fontId="3" fillId="7" borderId="10" xfId="0" applyFont="1" applyFill="1" applyBorder="1" applyAlignment="1">
      <alignment horizontal="center" vertical="center"/>
    </xf>
    <xf numFmtId="0" fontId="3" fillId="7" borderId="49" xfId="0" applyFont="1" applyFill="1" applyBorder="1" applyAlignment="1">
      <alignment horizontal="center" vertical="center"/>
    </xf>
    <xf numFmtId="9" fontId="0" fillId="7" borderId="2" xfId="0" applyNumberFormat="1" applyFill="1" applyBorder="1" applyAlignment="1">
      <alignment horizontal="center" vertical="center" wrapText="1"/>
    </xf>
    <xf numFmtId="0" fontId="3" fillId="7" borderId="12" xfId="0" applyFont="1" applyFill="1" applyBorder="1" applyAlignment="1">
      <alignment horizontal="center" vertical="center"/>
    </xf>
    <xf numFmtId="0" fontId="25" fillId="8" borderId="39" xfId="0" applyFont="1" applyFill="1" applyBorder="1" applyAlignment="1">
      <alignment horizontal="center" vertical="center"/>
    </xf>
    <xf numFmtId="0" fontId="25" fillId="8" borderId="50" xfId="0" applyFont="1" applyFill="1" applyBorder="1" applyAlignment="1">
      <alignment horizontal="center" vertical="center"/>
    </xf>
    <xf numFmtId="0" fontId="30" fillId="2" borderId="0" xfId="0" applyFont="1" applyFill="1"/>
    <xf numFmtId="0" fontId="0" fillId="7" borderId="42" xfId="0" applyFill="1" applyBorder="1" applyAlignment="1">
      <alignment vertical="center" wrapText="1"/>
    </xf>
    <xf numFmtId="164" fontId="0" fillId="7" borderId="2" xfId="0" applyNumberFormat="1" applyFill="1" applyBorder="1" applyAlignment="1">
      <alignment horizontal="center" vertical="center" wrapText="1"/>
    </xf>
    <xf numFmtId="3" fontId="0" fillId="7" borderId="2" xfId="0" applyNumberFormat="1" applyFill="1" applyBorder="1" applyAlignment="1">
      <alignment horizontal="center" vertical="center" wrapText="1"/>
    </xf>
    <xf numFmtId="0" fontId="16" fillId="0" borderId="26" xfId="0" applyFont="1" applyBorder="1"/>
    <xf numFmtId="0" fontId="16" fillId="0" borderId="13" xfId="0" applyFont="1" applyBorder="1"/>
    <xf numFmtId="0" fontId="16" fillId="5" borderId="22" xfId="0" applyFont="1" applyFill="1" applyBorder="1"/>
    <xf numFmtId="0" fontId="16" fillId="0" borderId="27" xfId="0" applyFont="1" applyBorder="1"/>
    <xf numFmtId="0" fontId="33" fillId="0" borderId="6" xfId="0" applyFont="1" applyBorder="1" applyAlignment="1">
      <alignment horizontal="left" vertical="center" wrapText="1"/>
    </xf>
    <xf numFmtId="0" fontId="34" fillId="0" borderId="6" xfId="0" applyFont="1" applyBorder="1" applyAlignment="1">
      <alignment horizontal="center" vertical="center" wrapText="1"/>
    </xf>
    <xf numFmtId="0" fontId="34" fillId="0" borderId="6" xfId="0" applyFont="1" applyBorder="1" applyAlignment="1">
      <alignment horizontal="center" vertical="center"/>
    </xf>
    <xf numFmtId="0" fontId="34" fillId="0" borderId="6" xfId="0" applyFont="1" applyBorder="1"/>
    <xf numFmtId="0" fontId="3" fillId="7" borderId="7" xfId="0" applyFont="1" applyFill="1" applyBorder="1" applyAlignment="1">
      <alignment horizontal="center" vertical="center"/>
    </xf>
    <xf numFmtId="0" fontId="2" fillId="2" borderId="0" xfId="0" applyFont="1" applyFill="1" applyAlignment="1">
      <alignment vertical="center"/>
    </xf>
    <xf numFmtId="0" fontId="12" fillId="7" borderId="10" xfId="0" applyFont="1" applyFill="1" applyBorder="1" applyAlignment="1">
      <alignment horizontal="center" vertical="center"/>
    </xf>
    <xf numFmtId="0" fontId="12" fillId="7" borderId="43" xfId="0" applyFont="1" applyFill="1" applyBorder="1" applyAlignment="1">
      <alignment horizontal="center" vertical="center"/>
    </xf>
    <xf numFmtId="0" fontId="2" fillId="2" borderId="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8" fillId="2" borderId="52" xfId="0" applyFont="1" applyFill="1" applyBorder="1"/>
    <xf numFmtId="0" fontId="2" fillId="2" borderId="51" xfId="0" applyFont="1" applyFill="1" applyBorder="1" applyAlignment="1">
      <alignment vertical="center" wrapText="1"/>
    </xf>
    <xf numFmtId="0" fontId="2" fillId="2" borderId="52" xfId="0" applyFont="1" applyFill="1" applyBorder="1" applyAlignment="1">
      <alignment vertical="center" wrapText="1"/>
    </xf>
    <xf numFmtId="0" fontId="2" fillId="2" borderId="52" xfId="0" applyFont="1" applyFill="1" applyBorder="1" applyAlignment="1">
      <alignment wrapText="1"/>
    </xf>
    <xf numFmtId="0" fontId="28" fillId="2" borderId="46" xfId="0" applyFont="1" applyFill="1" applyBorder="1"/>
    <xf numFmtId="0" fontId="2" fillId="2" borderId="7" xfId="0" applyFont="1" applyFill="1" applyBorder="1" applyAlignment="1">
      <alignment horizontal="center" vertical="center"/>
    </xf>
    <xf numFmtId="165" fontId="11" fillId="2" borderId="2" xfId="4" applyNumberFormat="1" applyFont="1" applyFill="1" applyBorder="1" applyAlignment="1">
      <alignment horizontal="center" vertical="center" wrapText="1"/>
    </xf>
    <xf numFmtId="165" fontId="12" fillId="2" borderId="2" xfId="4" applyNumberFormat="1" applyFont="1" applyFill="1" applyBorder="1" applyAlignment="1">
      <alignment horizontal="center" vertical="center" wrapText="1"/>
    </xf>
    <xf numFmtId="166" fontId="2" fillId="2" borderId="2" xfId="4" applyNumberFormat="1" applyFont="1" applyFill="1" applyBorder="1" applyAlignment="1">
      <alignment horizontal="right" vertical="center" wrapText="1"/>
    </xf>
    <xf numFmtId="167" fontId="2" fillId="2" borderId="2" xfId="4" applyNumberFormat="1" applyFont="1" applyFill="1" applyBorder="1" applyAlignment="1">
      <alignment horizontal="right" vertical="center" wrapText="1"/>
    </xf>
    <xf numFmtId="167" fontId="2" fillId="2" borderId="2" xfId="0" applyNumberFormat="1" applyFont="1" applyFill="1" applyBorder="1" applyAlignment="1">
      <alignment horizontal="right" vertical="center" wrapText="1"/>
    </xf>
    <xf numFmtId="167" fontId="11" fillId="2" borderId="2" xfId="0" applyNumberFormat="1" applyFont="1" applyFill="1" applyBorder="1" applyAlignment="1">
      <alignment horizontal="center" vertical="center" wrapText="1"/>
    </xf>
    <xf numFmtId="167" fontId="12" fillId="2" borderId="2" xfId="0" applyNumberFormat="1" applyFont="1" applyFill="1" applyBorder="1" applyAlignment="1">
      <alignment horizontal="center" vertical="center" wrapText="1"/>
    </xf>
    <xf numFmtId="167" fontId="1" fillId="2" borderId="2" xfId="0" applyNumberFormat="1" applyFont="1" applyFill="1" applyBorder="1" applyAlignment="1">
      <alignment horizontal="right" vertical="center" wrapText="1"/>
    </xf>
    <xf numFmtId="5" fontId="1" fillId="2" borderId="2" xfId="4" applyNumberFormat="1" applyFont="1" applyFill="1" applyBorder="1" applyAlignment="1">
      <alignment horizontal="right" vertical="center" wrapText="1"/>
    </xf>
    <xf numFmtId="0" fontId="2" fillId="2" borderId="0" xfId="0" applyFont="1" applyFill="1" applyAlignment="1">
      <alignment horizontal="right"/>
    </xf>
    <xf numFmtId="0" fontId="11" fillId="0" borderId="0" xfId="0" applyFont="1" applyAlignment="1">
      <alignment horizontal="left" vertical="center" wrapText="1"/>
    </xf>
    <xf numFmtId="0" fontId="16" fillId="0" borderId="0" xfId="0" applyFont="1" applyAlignment="1">
      <alignment horizontal="left" vertical="center" wrapText="1"/>
    </xf>
    <xf numFmtId="0" fontId="18" fillId="0" borderId="0" xfId="0" applyFont="1" applyAlignment="1">
      <alignment horizontal="left" vertical="center" wrapText="1"/>
    </xf>
    <xf numFmtId="14" fontId="2" fillId="0" borderId="0" xfId="0" applyNumberFormat="1" applyFont="1" applyAlignment="1">
      <alignment horizontal="center" vertical="center" wrapText="1"/>
    </xf>
    <xf numFmtId="0" fontId="0" fillId="9" borderId="0" xfId="0" applyFill="1" applyAlignment="1">
      <alignment horizontal="center" vertical="center" wrapText="1"/>
    </xf>
    <xf numFmtId="0" fontId="16" fillId="10" borderId="0" xfId="0" applyFont="1" applyFill="1" applyAlignment="1">
      <alignment horizontal="center" vertical="center" wrapText="1"/>
    </xf>
    <xf numFmtId="0" fontId="0" fillId="10" borderId="0" xfId="0" applyFill="1" applyAlignment="1">
      <alignment horizontal="center" vertical="center" wrapText="1"/>
    </xf>
    <xf numFmtId="0" fontId="18" fillId="10" borderId="0" xfId="0" applyFont="1" applyFill="1" applyAlignment="1">
      <alignment horizontal="center" vertical="center" wrapText="1"/>
    </xf>
    <xf numFmtId="0" fontId="45" fillId="9" borderId="0" xfId="0" applyFont="1" applyFill="1" applyAlignment="1">
      <alignment horizontal="center" vertical="center" wrapText="1"/>
    </xf>
    <xf numFmtId="0" fontId="16" fillId="0" borderId="0" xfId="0" applyFont="1" applyAlignment="1">
      <alignment horizontal="center" vertical="center"/>
    </xf>
    <xf numFmtId="0" fontId="3" fillId="0" borderId="6" xfId="0" applyFont="1" applyBorder="1" applyAlignment="1">
      <alignment horizontal="left" vertical="center"/>
    </xf>
    <xf numFmtId="0" fontId="3" fillId="3" borderId="30"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3" borderId="30" xfId="0" applyFont="1" applyFill="1" applyBorder="1" applyAlignment="1">
      <alignment horizontal="center" vertical="center"/>
    </xf>
    <xf numFmtId="0" fontId="5" fillId="3" borderId="24" xfId="0" applyFont="1" applyFill="1" applyBorder="1" applyAlignment="1">
      <alignment horizontal="center" vertical="center"/>
    </xf>
    <xf numFmtId="0" fontId="5" fillId="3" borderId="31" xfId="0" applyFont="1" applyFill="1" applyBorder="1" applyAlignment="1">
      <alignment horizontal="center" vertical="center"/>
    </xf>
    <xf numFmtId="0" fontId="16" fillId="0" borderId="32"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0" fillId="7" borderId="42" xfId="0" applyFill="1" applyBorder="1" applyAlignment="1">
      <alignment horizontal="center" vertical="center" wrapText="1"/>
    </xf>
    <xf numFmtId="0" fontId="0" fillId="7" borderId="28" xfId="0" applyFill="1" applyBorder="1" applyAlignment="1">
      <alignment horizontal="center" vertical="center" wrapText="1"/>
    </xf>
    <xf numFmtId="0" fontId="2" fillId="3" borderId="10" xfId="0" applyFont="1" applyFill="1" applyBorder="1" applyAlignment="1">
      <alignment horizontal="center" vertical="center" wrapText="1"/>
    </xf>
    <xf numFmtId="0" fontId="19" fillId="4" borderId="14" xfId="2" applyFont="1" applyAlignment="1">
      <alignment horizontal="left" vertical="center"/>
    </xf>
    <xf numFmtId="0" fontId="2" fillId="3" borderId="43"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15" xfId="0" quotePrefix="1" applyFont="1" applyFill="1" applyBorder="1" applyAlignment="1">
      <alignment horizontal="center" vertical="center" wrapText="1"/>
    </xf>
    <xf numFmtId="0" fontId="2" fillId="3" borderId="25" xfId="0" quotePrefix="1" applyFont="1" applyFill="1" applyBorder="1" applyAlignment="1">
      <alignment horizontal="center" vertical="center" wrapText="1"/>
    </xf>
    <xf numFmtId="0" fontId="2" fillId="3" borderId="19" xfId="0" quotePrefix="1" applyFont="1" applyFill="1" applyBorder="1" applyAlignment="1">
      <alignment horizontal="center" vertical="center" wrapText="1"/>
    </xf>
    <xf numFmtId="0" fontId="2" fillId="0" borderId="0" xfId="0" applyFont="1" applyAlignment="1">
      <alignment horizontal="center" vertical="center" wrapText="1"/>
    </xf>
    <xf numFmtId="0" fontId="2" fillId="3" borderId="10" xfId="0" quotePrefix="1"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39" xfId="0" applyFont="1" applyFill="1" applyBorder="1" applyAlignment="1">
      <alignment horizontal="center" vertical="center" wrapText="1"/>
    </xf>
    <xf numFmtId="0" fontId="24" fillId="8" borderId="40" xfId="0" applyFont="1" applyFill="1" applyBorder="1" applyAlignment="1">
      <alignment horizontal="center" vertical="center" wrapText="1"/>
    </xf>
    <xf numFmtId="0" fontId="24" fillId="8" borderId="3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5" fillId="2" borderId="0" xfId="0" applyFont="1" applyFill="1" applyAlignment="1">
      <alignment horizontal="left"/>
    </xf>
    <xf numFmtId="0" fontId="2" fillId="2" borderId="7"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7" xfId="0" applyFont="1" applyFill="1" applyBorder="1" applyAlignment="1">
      <alignment horizontal="left" vertical="center" wrapText="1"/>
    </xf>
    <xf numFmtId="0" fontId="2" fillId="2" borderId="5" xfId="0" applyFont="1" applyFill="1" applyBorder="1" applyAlignment="1">
      <alignment horizontal="left" vertical="center" wrapText="1"/>
    </xf>
    <xf numFmtId="0" fontId="31" fillId="2" borderId="0" xfId="0" applyFont="1" applyFill="1" applyAlignment="1">
      <alignment horizontal="center" wrapText="1"/>
    </xf>
    <xf numFmtId="0" fontId="31" fillId="2" borderId="5" xfId="0" applyFont="1" applyFill="1" applyBorder="1" applyAlignment="1">
      <alignment horizont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3" fillId="2" borderId="2" xfId="0" applyFont="1" applyFill="1" applyBorder="1" applyAlignment="1">
      <alignment horizontal="center" vertical="center" wrapText="1"/>
    </xf>
  </cellXfs>
  <cellStyles count="5">
    <cellStyle name="Comma" xfId="4" builtinId="3"/>
    <cellStyle name="Hyperlink" xfId="3" builtinId="8"/>
    <cellStyle name="Normal" xfId="0" builtinId="0"/>
    <cellStyle name="Note" xfId="2" builtinId="10"/>
    <cellStyle name="Percent" xfId="1" builtinId="5"/>
  </cellStyles>
  <dxfs count="23">
    <dxf>
      <font>
        <color theme="0"/>
      </font>
      <fill>
        <patternFill>
          <bgColor rgb="FF00B050"/>
        </patternFill>
      </fill>
    </dxf>
    <dxf>
      <font>
        <color theme="0"/>
      </font>
      <fill>
        <patternFill>
          <bgColor rgb="FFFF0000"/>
        </patternFill>
      </fill>
    </dxf>
    <dxf>
      <font>
        <color theme="0"/>
      </font>
      <fill>
        <patternFill>
          <bgColor theme="7"/>
        </patternFill>
      </fill>
    </dxf>
    <dxf>
      <font>
        <color theme="0"/>
      </font>
      <fill>
        <patternFill>
          <bgColor theme="5"/>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theme="1" tint="0.499984740745262"/>
      </font>
      <fill>
        <patternFill>
          <bgColor theme="0" tint="-0.14996795556505021"/>
        </patternFill>
      </fill>
    </dxf>
    <dxf>
      <font>
        <color rgb="FF9C5700"/>
      </font>
      <fill>
        <patternFill>
          <bgColor rgb="FFFFEB9C"/>
        </patternFill>
      </fill>
    </dxf>
    <dxf>
      <font>
        <b/>
        <i val="0"/>
        <color rgb="FFFF0000"/>
      </font>
    </dxf>
  </dxfs>
  <tableStyles count="0" defaultTableStyle="TableStyleMedium2" defaultPivotStyle="PivotStyleLight16"/>
  <colors>
    <mruColors>
      <color rgb="FFFFEB9C"/>
      <color rgb="FF9C5700"/>
      <color rgb="FFC6EFCE"/>
      <color rgb="FF0061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jp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133350</xdr:rowOff>
    </xdr:from>
    <xdr:to>
      <xdr:col>1</xdr:col>
      <xdr:colOff>1800225</xdr:colOff>
      <xdr:row>1</xdr:row>
      <xdr:rowOff>166688</xdr:rowOff>
    </xdr:to>
    <xdr:pic>
      <xdr:nvPicPr>
        <xdr:cNvPr id="2" name="Picture 1">
          <a:extLst>
            <a:ext uri="{FF2B5EF4-FFF2-40B4-BE49-F238E27FC236}">
              <a16:creationId xmlns:a16="http://schemas.microsoft.com/office/drawing/2014/main" id="{A1243CE6-DC3A-49E2-B618-69F45206A7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33350"/>
          <a:ext cx="3657600" cy="204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83554</xdr:colOff>
      <xdr:row>0</xdr:row>
      <xdr:rowOff>107116</xdr:rowOff>
    </xdr:from>
    <xdr:to>
      <xdr:col>1</xdr:col>
      <xdr:colOff>2675289</xdr:colOff>
      <xdr:row>1</xdr:row>
      <xdr:rowOff>103440</xdr:rowOff>
    </xdr:to>
    <xdr:pic>
      <xdr:nvPicPr>
        <xdr:cNvPr id="2" name="Picture 1">
          <a:extLst>
            <a:ext uri="{FF2B5EF4-FFF2-40B4-BE49-F238E27FC236}">
              <a16:creationId xmlns:a16="http://schemas.microsoft.com/office/drawing/2014/main" id="{97B1ED54-53BE-44A8-850F-B2E046FB5D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54" y="107116"/>
          <a:ext cx="3067985" cy="177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68036</xdr:colOff>
      <xdr:row>0</xdr:row>
      <xdr:rowOff>108857</xdr:rowOff>
    </xdr:from>
    <xdr:to>
      <xdr:col>1</xdr:col>
      <xdr:colOff>2877911</xdr:colOff>
      <xdr:row>1</xdr:row>
      <xdr:rowOff>94459</xdr:rowOff>
    </xdr:to>
    <xdr:pic>
      <xdr:nvPicPr>
        <xdr:cNvPr id="4" name="Picture 3">
          <a:extLst>
            <a:ext uri="{FF2B5EF4-FFF2-40B4-BE49-F238E27FC236}">
              <a16:creationId xmlns:a16="http://schemas.microsoft.com/office/drawing/2014/main" id="{9E504136-56BE-4EEA-B9C4-C33FC00BC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36" y="108857"/>
          <a:ext cx="3531054"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337184</xdr:colOff>
      <xdr:row>72</xdr:row>
      <xdr:rowOff>67627</xdr:rowOff>
    </xdr:from>
    <xdr:to>
      <xdr:col>2</xdr:col>
      <xdr:colOff>6688455</xdr:colOff>
      <xdr:row>72</xdr:row>
      <xdr:rowOff>2606992</xdr:rowOff>
    </xdr:to>
    <xdr:pic>
      <xdr:nvPicPr>
        <xdr:cNvPr id="5" name="Picture 4">
          <a:extLst>
            <a:ext uri="{FF2B5EF4-FFF2-40B4-BE49-F238E27FC236}">
              <a16:creationId xmlns:a16="http://schemas.microsoft.com/office/drawing/2014/main" id="{41EFE82F-57F1-33DB-BBB6-79218BA7C901}"/>
            </a:ext>
          </a:extLst>
        </xdr:cNvPr>
        <xdr:cNvPicPr>
          <a:picLocks noChangeAspect="1"/>
        </xdr:cNvPicPr>
      </xdr:nvPicPr>
      <xdr:blipFill>
        <a:blip xmlns:r="http://schemas.openxmlformats.org/officeDocument/2006/relationships" r:embed="rId2"/>
        <a:stretch>
          <a:fillRect/>
        </a:stretch>
      </xdr:blipFill>
      <xdr:spPr>
        <a:xfrm>
          <a:off x="9635965" y="42322908"/>
          <a:ext cx="6351271" cy="2546985"/>
        </a:xfrm>
        <a:prstGeom prst="rect">
          <a:avLst/>
        </a:prstGeom>
      </xdr:spPr>
    </xdr:pic>
    <xdr:clientData/>
  </xdr:twoCellAnchor>
  <xdr:twoCellAnchor editAs="oneCell">
    <xdr:from>
      <xdr:col>2</xdr:col>
      <xdr:colOff>1299075</xdr:colOff>
      <xdr:row>61</xdr:row>
      <xdr:rowOff>35039</xdr:rowOff>
    </xdr:from>
    <xdr:to>
      <xdr:col>2</xdr:col>
      <xdr:colOff>5452063</xdr:colOff>
      <xdr:row>61</xdr:row>
      <xdr:rowOff>3181147</xdr:rowOff>
    </xdr:to>
    <xdr:pic>
      <xdr:nvPicPr>
        <xdr:cNvPr id="2" name="Picture 1">
          <a:extLst>
            <a:ext uri="{FF2B5EF4-FFF2-40B4-BE49-F238E27FC236}">
              <a16:creationId xmlns:a16="http://schemas.microsoft.com/office/drawing/2014/main" id="{060AD5C0-BC8F-6089-28FC-0A7721433B46}"/>
            </a:ext>
          </a:extLst>
        </xdr:cNvPr>
        <xdr:cNvPicPr>
          <a:picLocks noChangeAspect="1"/>
        </xdr:cNvPicPr>
      </xdr:nvPicPr>
      <xdr:blipFill>
        <a:blip xmlns:r="http://schemas.openxmlformats.org/officeDocument/2006/relationships" r:embed="rId3"/>
        <a:stretch>
          <a:fillRect/>
        </a:stretch>
      </xdr:blipFill>
      <xdr:spPr>
        <a:xfrm>
          <a:off x="10592754" y="18214182"/>
          <a:ext cx="4152988" cy="3161348"/>
        </a:xfrm>
        <a:prstGeom prst="rect">
          <a:avLst/>
        </a:prstGeom>
      </xdr:spPr>
    </xdr:pic>
    <xdr:clientData/>
  </xdr:twoCellAnchor>
  <xdr:twoCellAnchor editAs="oneCell">
    <xdr:from>
      <xdr:col>2</xdr:col>
      <xdr:colOff>4547851</xdr:colOff>
      <xdr:row>71</xdr:row>
      <xdr:rowOff>1792966</xdr:rowOff>
    </xdr:from>
    <xdr:to>
      <xdr:col>2</xdr:col>
      <xdr:colOff>7565210</xdr:colOff>
      <xdr:row>72</xdr:row>
      <xdr:rowOff>18839</xdr:rowOff>
    </xdr:to>
    <xdr:pic>
      <xdr:nvPicPr>
        <xdr:cNvPr id="6" name="Picture 5">
          <a:extLst>
            <a:ext uri="{FF2B5EF4-FFF2-40B4-BE49-F238E27FC236}">
              <a16:creationId xmlns:a16="http://schemas.microsoft.com/office/drawing/2014/main" id="{83770CF8-4E8C-CBBD-4B2B-6AB9775163CA}"/>
            </a:ext>
          </a:extLst>
        </xdr:cNvPr>
        <xdr:cNvPicPr>
          <a:picLocks noChangeAspect="1"/>
        </xdr:cNvPicPr>
      </xdr:nvPicPr>
      <xdr:blipFill>
        <a:blip xmlns:r="http://schemas.openxmlformats.org/officeDocument/2006/relationships" r:embed="rId4"/>
        <a:stretch>
          <a:fillRect/>
        </a:stretch>
      </xdr:blipFill>
      <xdr:spPr>
        <a:xfrm>
          <a:off x="14018422" y="43920680"/>
          <a:ext cx="3142454" cy="1554271"/>
        </a:xfrm>
        <a:prstGeom prst="rect">
          <a:avLst/>
        </a:prstGeom>
      </xdr:spPr>
    </xdr:pic>
    <xdr:clientData/>
  </xdr:twoCellAnchor>
  <xdr:twoCellAnchor editAs="oneCell">
    <xdr:from>
      <xdr:col>5</xdr:col>
      <xdr:colOff>266460</xdr:colOff>
      <xdr:row>68</xdr:row>
      <xdr:rowOff>4461238</xdr:rowOff>
    </xdr:from>
    <xdr:to>
      <xdr:col>11</xdr:col>
      <xdr:colOff>152128</xdr:colOff>
      <xdr:row>72</xdr:row>
      <xdr:rowOff>1620611</xdr:rowOff>
    </xdr:to>
    <xdr:pic>
      <xdr:nvPicPr>
        <xdr:cNvPr id="8" name="Picture 7">
          <a:extLst>
            <a:ext uri="{FF2B5EF4-FFF2-40B4-BE49-F238E27FC236}">
              <a16:creationId xmlns:a16="http://schemas.microsoft.com/office/drawing/2014/main" id="{41CA378E-512C-D9D1-D1DB-9044123F44E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9249674" y="41363809"/>
          <a:ext cx="8526203" cy="603150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xdr:colOff>
      <xdr:row>0</xdr:row>
      <xdr:rowOff>114300</xdr:rowOff>
    </xdr:from>
    <xdr:to>
      <xdr:col>2</xdr:col>
      <xdr:colOff>742950</xdr:colOff>
      <xdr:row>1</xdr:row>
      <xdr:rowOff>99902</xdr:rowOff>
    </xdr:to>
    <xdr:pic>
      <xdr:nvPicPr>
        <xdr:cNvPr id="2" name="Picture 1">
          <a:extLst>
            <a:ext uri="{FF2B5EF4-FFF2-40B4-BE49-F238E27FC236}">
              <a16:creationId xmlns:a16="http://schemas.microsoft.com/office/drawing/2014/main" id="{B36F7B4A-26FB-43FC-9800-FE94A22407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14300"/>
          <a:ext cx="3533775"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ondon.gov.uk/what-we-do/planning/implementing-london-plan/london-plan-guidance/be-seen-energy-monitoring-guidance/be-seen-planning-stage-webform" TargetMode="External"/><Relationship Id="rId3" Type="http://schemas.openxmlformats.org/officeDocument/2006/relationships/hyperlink" Target="https://www.london.gov.uk/what-we-do/planning/planning-applications-and-decisions/pre-planning-application-meeting-service-0" TargetMode="External"/><Relationship Id="rId7" Type="http://schemas.openxmlformats.org/officeDocument/2006/relationships/hyperlink" Target="https://www.london.gov.uk/what-we-do/planning/implementing-london-plan/london-plan-guidance/be-seen-energy-monitoring-guidance" TargetMode="External"/><Relationship Id="rId2" Type="http://schemas.openxmlformats.org/officeDocument/2006/relationships/hyperlink" Target="https://www.london.gov.uk/what-we-do/planning/planning-applications-and-decisions/pre-planning-application-meeting-service-0" TargetMode="External"/><Relationship Id="rId1" Type="http://schemas.openxmlformats.org/officeDocument/2006/relationships/hyperlink" Target="https://www.london.gov.uk/what-we-do/planning/london-plan/new-london-plan/london-plan-2021" TargetMode="External"/><Relationship Id="rId6" Type="http://schemas.openxmlformats.org/officeDocument/2006/relationships/hyperlink" Target="https://goodhomes.org.uk/wp-content/uploads/2019/07/GHA-Overheating-in-New-Homes-Tool-and-Guidance-Tool-only.pdf" TargetMode="External"/><Relationship Id="rId5" Type="http://schemas.openxmlformats.org/officeDocument/2006/relationships/hyperlink" Target="https://www.london.gov.uk/what-we-do/environment/energy/london-heat-map" TargetMode="External"/><Relationship Id="rId10" Type="http://schemas.openxmlformats.org/officeDocument/2006/relationships/drawing" Target="../drawings/drawing2.xml"/><Relationship Id="rId4" Type="http://schemas.openxmlformats.org/officeDocument/2006/relationships/hyperlink" Target="https://www.london.gov.uk/what-we-do/planning/implementing-london-plan/london-plan-guidance/whole-life-cycle-carbon-assessments-guidance"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23"/>
  <sheetViews>
    <sheetView workbookViewId="0">
      <selection activeCell="B16" sqref="B16"/>
    </sheetView>
  </sheetViews>
  <sheetFormatPr defaultColWidth="9.21875" defaultRowHeight="13.8"/>
  <cols>
    <col min="1" max="1" width="27.44140625" style="4" customWidth="1"/>
    <col min="2" max="2" width="38.77734375" style="4" customWidth="1"/>
    <col min="3" max="16384" width="9.21875" style="4"/>
  </cols>
  <sheetData>
    <row r="2" spans="1:2" s="23" customFormat="1" ht="19.5" customHeight="1"/>
    <row r="4" spans="1:2" s="5" customFormat="1" ht="28.2">
      <c r="A4" s="11" t="s">
        <v>0</v>
      </c>
      <c r="B4" s="11"/>
    </row>
    <row r="6" spans="1:2" s="6" customFormat="1" ht="21">
      <c r="A6" s="211" t="s">
        <v>1</v>
      </c>
      <c r="B6" s="211"/>
    </row>
    <row r="7" spans="1:2">
      <c r="A7" s="4" t="s">
        <v>2</v>
      </c>
      <c r="B7" s="41">
        <v>45706</v>
      </c>
    </row>
    <row r="8" spans="1:2">
      <c r="A8" s="4" t="s">
        <v>3</v>
      </c>
      <c r="B8" s="42" t="s">
        <v>164</v>
      </c>
    </row>
    <row r="9" spans="1:2">
      <c r="A9" s="4" t="s">
        <v>4</v>
      </c>
      <c r="B9" s="42" t="s">
        <v>165</v>
      </c>
    </row>
    <row r="10" spans="1:2">
      <c r="A10" s="4" t="s">
        <v>5</v>
      </c>
      <c r="B10" s="42" t="s">
        <v>166</v>
      </c>
    </row>
    <row r="11" spans="1:2">
      <c r="A11" s="4" t="s">
        <v>6</v>
      </c>
      <c r="B11" s="42" t="s">
        <v>167</v>
      </c>
    </row>
    <row r="12" spans="1:2" ht="31.5" customHeight="1">
      <c r="A12" s="7" t="s">
        <v>7</v>
      </c>
      <c r="B12" s="42" t="s">
        <v>168</v>
      </c>
    </row>
    <row r="13" spans="1:2">
      <c r="A13" s="4" t="s">
        <v>8</v>
      </c>
      <c r="B13" s="42" t="s">
        <v>171</v>
      </c>
    </row>
    <row r="14" spans="1:2">
      <c r="A14" s="4" t="s">
        <v>9</v>
      </c>
      <c r="B14" s="42" t="s">
        <v>170</v>
      </c>
    </row>
    <row r="15" spans="1:2">
      <c r="A15" s="4" t="s">
        <v>10</v>
      </c>
      <c r="B15" s="42" t="s">
        <v>169</v>
      </c>
    </row>
    <row r="16" spans="1:2">
      <c r="A16" s="4" t="s">
        <v>11</v>
      </c>
      <c r="B16" s="41">
        <v>45645</v>
      </c>
    </row>
    <row r="18" spans="1:2" s="8" customFormat="1" ht="21">
      <c r="A18" s="211" t="s">
        <v>12</v>
      </c>
      <c r="B18" s="211"/>
    </row>
    <row r="19" spans="1:2">
      <c r="A19" s="6" t="s">
        <v>13</v>
      </c>
      <c r="B19" s="9" t="s">
        <v>14</v>
      </c>
    </row>
    <row r="20" spans="1:2">
      <c r="A20" s="7" t="s">
        <v>172</v>
      </c>
      <c r="B20" s="10" t="s">
        <v>217</v>
      </c>
    </row>
    <row r="21" spans="1:2">
      <c r="A21" s="4" t="s">
        <v>173</v>
      </c>
      <c r="B21" s="10" t="s">
        <v>174</v>
      </c>
    </row>
    <row r="22" spans="1:2">
      <c r="A22" s="4" t="s">
        <v>173</v>
      </c>
      <c r="B22" s="10" t="s">
        <v>175</v>
      </c>
    </row>
    <row r="23" spans="1:2">
      <c r="A23" s="4" t="s">
        <v>173</v>
      </c>
      <c r="B23" s="175" t="s">
        <v>176</v>
      </c>
    </row>
  </sheetData>
  <mergeCells count="2">
    <mergeCell ref="A6:B6"/>
    <mergeCell ref="A18:B18"/>
  </mergeCells>
  <dataValidations count="1">
    <dataValidation type="list" allowBlank="1" showInputMessage="1" showErrorMessage="1" sqref="B12" xr:uid="{F5B93F73-54CD-4912-BFDE-8E39E03A91E5}">
      <formula1>"Outline,Hybrid,Detailed,Pre-App"</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2A3C1-BF8E-47DE-891B-B364379D368F}">
  <dimension ref="A1:D52"/>
  <sheetViews>
    <sheetView zoomScale="84" zoomScaleNormal="50" workbookViewId="0">
      <selection activeCell="D29" sqref="D29"/>
    </sheetView>
  </sheetViews>
  <sheetFormatPr defaultColWidth="0" defaultRowHeight="14.25" customHeight="1" zeroHeight="1"/>
  <cols>
    <col min="1" max="1" width="7.21875" style="25" customWidth="1"/>
    <col min="2" max="2" width="123.44140625" style="46" customWidth="1"/>
    <col min="3" max="3" width="0.5546875" style="110" customWidth="1"/>
    <col min="4" max="4" width="60.5546875" style="100" customWidth="1"/>
    <col min="5" max="16384" width="0" style="4" hidden="1"/>
  </cols>
  <sheetData>
    <row r="1" spans="1:4" ht="13.8"/>
    <row r="2" spans="1:4" s="23" customFormat="1" ht="13.8">
      <c r="A2" s="62"/>
      <c r="B2" s="43"/>
      <c r="C2" s="111"/>
      <c r="D2" s="101" t="s">
        <v>15</v>
      </c>
    </row>
    <row r="3" spans="1:4" ht="56.25" customHeight="1">
      <c r="A3" s="44">
        <v>1</v>
      </c>
      <c r="B3" s="45" t="s">
        <v>16</v>
      </c>
      <c r="C3" s="112"/>
      <c r="D3" s="102" t="s">
        <v>17</v>
      </c>
    </row>
    <row r="4" spans="1:4" ht="41.4">
      <c r="A4" s="62">
        <f>COUNTIFS($B$3:B4,"&lt;&gt;")</f>
        <v>2</v>
      </c>
      <c r="B4" s="159" t="s">
        <v>18</v>
      </c>
      <c r="C4" s="113"/>
      <c r="D4" s="102" t="s">
        <v>19</v>
      </c>
    </row>
    <row r="5" spans="1:4" ht="42" customHeight="1">
      <c r="A5" s="62">
        <f>COUNTIFS($B$3:B5,"&lt;&gt;")</f>
        <v>3</v>
      </c>
      <c r="B5" s="45" t="s">
        <v>20</v>
      </c>
      <c r="C5" s="112"/>
      <c r="D5" s="102"/>
    </row>
    <row r="6" spans="1:4" ht="20.25" customHeight="1">
      <c r="A6" s="36" t="s">
        <v>21</v>
      </c>
      <c r="B6" s="37"/>
      <c r="C6" s="114"/>
      <c r="D6" s="104"/>
    </row>
    <row r="7" spans="1:4" ht="63.75" customHeight="1">
      <c r="A7" s="44">
        <f>COUNTIFS($B$3:B7,"&lt;&gt;")</f>
        <v>4</v>
      </c>
      <c r="B7" s="159" t="s">
        <v>22</v>
      </c>
      <c r="C7" s="112"/>
      <c r="D7" s="102"/>
    </row>
    <row r="8" spans="1:4" ht="46.5" customHeight="1">
      <c r="A8" s="44">
        <f>COUNTIFS($B$3:B8,"&lt;&gt;")</f>
        <v>5</v>
      </c>
      <c r="B8" s="159" t="s">
        <v>157</v>
      </c>
      <c r="C8" s="112"/>
      <c r="D8" s="102" t="s">
        <v>19</v>
      </c>
    </row>
    <row r="9" spans="1:4" ht="31.05" customHeight="1">
      <c r="A9" s="44">
        <f>COUNTIFS($B$3:B9,"&lt;&gt;")</f>
        <v>6</v>
      </c>
      <c r="B9" s="159" t="s">
        <v>23</v>
      </c>
      <c r="C9" s="112"/>
      <c r="D9" s="102"/>
    </row>
    <row r="10" spans="1:4" ht="20.25" customHeight="1">
      <c r="A10" s="36" t="s">
        <v>24</v>
      </c>
      <c r="B10" s="37"/>
      <c r="C10" s="114"/>
      <c r="D10" s="104"/>
    </row>
    <row r="11" spans="1:4" ht="121.5" customHeight="1">
      <c r="A11" s="165">
        <f>COUNTIFS($B$3:B11,"&lt;&gt;")</f>
        <v>7</v>
      </c>
      <c r="B11" s="158" t="s">
        <v>158</v>
      </c>
      <c r="C11" s="115"/>
      <c r="D11" s="105"/>
    </row>
    <row r="12" spans="1:4" ht="146.25" customHeight="1">
      <c r="A12" s="44">
        <f>COUNTIFS($B$3:B12,"&lt;&gt;")</f>
        <v>8</v>
      </c>
      <c r="B12" s="45" t="s">
        <v>159</v>
      </c>
      <c r="C12" s="112"/>
      <c r="D12" s="102"/>
    </row>
    <row r="13" spans="1:4" ht="43.5" customHeight="1">
      <c r="A13" s="62">
        <f>COUNTIFS($B$3:B13,"&lt;&gt;")</f>
        <v>9</v>
      </c>
      <c r="B13" s="45" t="s">
        <v>25</v>
      </c>
      <c r="C13" s="112"/>
      <c r="D13" s="102"/>
    </row>
    <row r="14" spans="1:4" ht="20.25" customHeight="1">
      <c r="A14" s="36" t="s">
        <v>26</v>
      </c>
      <c r="B14" s="37"/>
      <c r="C14" s="114"/>
      <c r="D14" s="104"/>
    </row>
    <row r="15" spans="1:4" ht="50.25" customHeight="1">
      <c r="A15" s="62">
        <f>COUNTIFS($B$3:B15,"&lt;&gt;")</f>
        <v>10</v>
      </c>
      <c r="B15" s="60" t="s">
        <v>27</v>
      </c>
      <c r="C15" s="116"/>
      <c r="D15" s="106"/>
    </row>
    <row r="16" spans="1:4" ht="20.25" customHeight="1">
      <c r="A16" s="36" t="s">
        <v>28</v>
      </c>
      <c r="B16" s="37"/>
      <c r="C16" s="114"/>
      <c r="D16" s="104"/>
    </row>
    <row r="17" spans="1:4" ht="56.55" customHeight="1">
      <c r="A17" s="62">
        <f>COUNTIFS($B$3:B17,"&lt;&gt;")</f>
        <v>11</v>
      </c>
      <c r="B17" s="45" t="s">
        <v>29</v>
      </c>
      <c r="C17" s="112"/>
      <c r="D17" s="102" t="s">
        <v>30</v>
      </c>
    </row>
    <row r="18" spans="1:4" ht="177" customHeight="1">
      <c r="A18" s="62">
        <f>COUNTIFS($B$3:B18,"&lt;&gt;")</f>
        <v>12</v>
      </c>
      <c r="B18" s="45" t="s">
        <v>160</v>
      </c>
      <c r="C18" s="112"/>
      <c r="D18" s="102"/>
    </row>
    <row r="19" spans="1:4" ht="35.25" customHeight="1">
      <c r="A19" s="62">
        <f>COUNTIFS($B$3:B19,"&lt;&gt;")</f>
        <v>13</v>
      </c>
      <c r="B19" s="45" t="s">
        <v>31</v>
      </c>
      <c r="C19" s="112"/>
      <c r="D19" s="102"/>
    </row>
    <row r="20" spans="1:4" ht="20.25" customHeight="1">
      <c r="A20" s="36" t="s">
        <v>32</v>
      </c>
      <c r="B20" s="37"/>
      <c r="C20" s="114"/>
      <c r="D20" s="104"/>
    </row>
    <row r="21" spans="1:4" ht="159.75" customHeight="1">
      <c r="A21" s="62">
        <f>COUNTIFS($B$3:B21,"&lt;&gt;")</f>
        <v>14</v>
      </c>
      <c r="B21" s="45" t="s">
        <v>161</v>
      </c>
      <c r="C21" s="117"/>
      <c r="D21" s="107" t="s">
        <v>33</v>
      </c>
    </row>
    <row r="22" spans="1:4" ht="99.75" customHeight="1">
      <c r="A22" s="62">
        <f>COUNTIFS($B$3:B22,"&lt;&gt;")</f>
        <v>15</v>
      </c>
      <c r="B22" s="45" t="s">
        <v>162</v>
      </c>
      <c r="C22" s="112"/>
      <c r="D22" s="102"/>
    </row>
    <row r="23" spans="1:4" ht="33.75" customHeight="1">
      <c r="A23" s="62">
        <f>COUNTIFS($B$3:B23,"&lt;&gt;")</f>
        <v>16</v>
      </c>
      <c r="B23" s="45" t="s">
        <v>34</v>
      </c>
      <c r="C23" s="112"/>
      <c r="D23" s="102"/>
    </row>
    <row r="24" spans="1:4" ht="34.5" customHeight="1">
      <c r="A24" s="62">
        <f>COUNTIFS($B$3:B24,"&lt;&gt;")</f>
        <v>17</v>
      </c>
      <c r="B24" s="45" t="s">
        <v>35</v>
      </c>
      <c r="C24" s="112"/>
      <c r="D24" s="102"/>
    </row>
    <row r="25" spans="1:4" ht="50.25" customHeight="1">
      <c r="A25" s="62">
        <f>COUNTIFS($B$3:B25,"&lt;&gt;")</f>
        <v>18</v>
      </c>
      <c r="B25" s="45" t="s">
        <v>36</v>
      </c>
      <c r="C25" s="112"/>
      <c r="D25" s="102"/>
    </row>
    <row r="26" spans="1:4" ht="20.25" customHeight="1">
      <c r="A26" s="36" t="s">
        <v>37</v>
      </c>
      <c r="B26" s="37"/>
      <c r="C26" s="114"/>
      <c r="D26" s="104"/>
    </row>
    <row r="27" spans="1:4" ht="52.05" customHeight="1">
      <c r="A27" s="62">
        <f>COUNTIFS($B$3:B27,"&lt;&gt;")</f>
        <v>19</v>
      </c>
      <c r="B27" s="45" t="s">
        <v>38</v>
      </c>
      <c r="C27" s="112"/>
      <c r="D27" s="102"/>
    </row>
    <row r="28" spans="1:4" ht="92.25" customHeight="1">
      <c r="A28" s="62">
        <f>COUNTIFS($B$3:B28,"&lt;&gt;")</f>
        <v>20</v>
      </c>
      <c r="B28" s="45" t="s">
        <v>163</v>
      </c>
      <c r="C28" s="112"/>
      <c r="D28" s="102"/>
    </row>
    <row r="29" spans="1:4" ht="178.5" customHeight="1">
      <c r="A29" s="62">
        <f>COUNTIFS($B$3:B29,"&lt;&gt;")</f>
        <v>21</v>
      </c>
      <c r="B29" s="45" t="s">
        <v>39</v>
      </c>
      <c r="C29" s="112"/>
      <c r="D29" s="102"/>
    </row>
    <row r="30" spans="1:4" ht="42.75" customHeight="1">
      <c r="A30" s="62">
        <f>COUNTIFS($B$3:B30,"&lt;&gt;")</f>
        <v>22</v>
      </c>
      <c r="B30" s="45" t="s">
        <v>40</v>
      </c>
      <c r="C30" s="112"/>
      <c r="D30" s="102"/>
    </row>
    <row r="31" spans="1:4" ht="20.25" customHeight="1">
      <c r="A31" s="36" t="s">
        <v>41</v>
      </c>
      <c r="B31" s="37"/>
      <c r="C31" s="114"/>
      <c r="D31" s="104"/>
    </row>
    <row r="32" spans="1:4" ht="63" customHeight="1">
      <c r="A32" s="62">
        <f>COUNTIFS($B$3:B32,"&lt;&gt;")</f>
        <v>23</v>
      </c>
      <c r="B32" s="45" t="s">
        <v>42</v>
      </c>
      <c r="C32" s="112"/>
      <c r="D32" s="102"/>
    </row>
    <row r="33" spans="1:4" ht="26.25" customHeight="1">
      <c r="A33" s="62">
        <f>COUNTIFS($B$3:B33,"&lt;&gt;")</f>
        <v>24</v>
      </c>
      <c r="B33" s="45" t="s">
        <v>43</v>
      </c>
      <c r="C33" s="112"/>
      <c r="D33" s="102"/>
    </row>
    <row r="34" spans="1:4" ht="20.25" customHeight="1">
      <c r="A34" s="36" t="s">
        <v>44</v>
      </c>
      <c r="B34" s="37"/>
      <c r="C34" s="114"/>
      <c r="D34" s="104"/>
    </row>
    <row r="35" spans="1:4" ht="84.75" customHeight="1">
      <c r="A35" s="62">
        <f>COUNTIFS($B$3:B35,"&lt;&gt;")</f>
        <v>25</v>
      </c>
      <c r="B35" s="159" t="s">
        <v>45</v>
      </c>
      <c r="C35" s="118"/>
      <c r="D35" s="108" t="s">
        <v>46</v>
      </c>
    </row>
    <row r="36" spans="1:4" ht="20.25" customHeight="1">
      <c r="A36" s="47" t="s">
        <v>47</v>
      </c>
      <c r="B36" s="37"/>
      <c r="C36" s="114"/>
      <c r="D36" s="104"/>
    </row>
    <row r="37" spans="1:4" ht="77.25" customHeight="1">
      <c r="A37" s="212">
        <f>COUNTIFS($B$3:B38,"&lt;&gt;")</f>
        <v>26</v>
      </c>
      <c r="B37" s="214" t="s">
        <v>48</v>
      </c>
      <c r="C37" s="119"/>
      <c r="D37" s="109" t="s">
        <v>49</v>
      </c>
    </row>
    <row r="38" spans="1:4" s="23" customFormat="1" ht="120.75" customHeight="1">
      <c r="A38" s="213"/>
      <c r="B38" s="215"/>
      <c r="C38" s="118"/>
      <c r="D38" s="108" t="s">
        <v>50</v>
      </c>
    </row>
    <row r="39" spans="1:4" ht="20.25" customHeight="1">
      <c r="A39" s="47" t="s">
        <v>51</v>
      </c>
      <c r="B39" s="37"/>
      <c r="C39" s="114"/>
      <c r="D39" s="104"/>
    </row>
    <row r="40" spans="1:4" ht="69">
      <c r="A40" s="44">
        <f>COUNTIFS($B$3:B41,"&lt;&gt;")</f>
        <v>27</v>
      </c>
      <c r="B40" s="159" t="s">
        <v>52</v>
      </c>
      <c r="C40" s="113"/>
      <c r="D40" s="103"/>
    </row>
    <row r="41" spans="1:4" ht="13.8">
      <c r="A41" s="155"/>
      <c r="B41" s="161"/>
      <c r="C41" s="120"/>
      <c r="D41" s="164"/>
    </row>
    <row r="42" spans="1:4" ht="13.8">
      <c r="B42" s="162"/>
      <c r="C42" s="120"/>
    </row>
    <row r="43" spans="1:4" ht="13.8">
      <c r="B43" s="163"/>
      <c r="C43" s="120"/>
    </row>
    <row r="44" spans="1:4" ht="13.8">
      <c r="B44" s="163"/>
      <c r="C44" s="120"/>
    </row>
    <row r="45" spans="1:4" ht="13.8">
      <c r="B45" s="163"/>
      <c r="C45" s="120"/>
    </row>
    <row r="46" spans="1:4" ht="13.8">
      <c r="B46" s="163"/>
      <c r="C46" s="120"/>
    </row>
    <row r="47" spans="1:4" ht="13.8">
      <c r="B47" s="163"/>
      <c r="C47" s="120"/>
    </row>
    <row r="48" spans="1:4" ht="13.8">
      <c r="B48" s="163"/>
      <c r="C48" s="120"/>
    </row>
    <row r="49" spans="2:3" ht="13.8">
      <c r="B49" s="163"/>
      <c r="C49" s="160"/>
    </row>
    <row r="50" spans="2:3" ht="13.8"/>
    <row r="51" spans="2:3" ht="13.8"/>
    <row r="52" spans="2:3" ht="13.8"/>
  </sheetData>
  <mergeCells count="2">
    <mergeCell ref="A37:A38"/>
    <mergeCell ref="B37:B38"/>
  </mergeCells>
  <hyperlinks>
    <hyperlink ref="D3" r:id="rId1" xr:uid="{036E4D93-808C-418D-A169-77B5B9CA1741}"/>
    <hyperlink ref="D4" r:id="rId2" xr:uid="{86510A49-C97D-490A-AC50-84BACDB72940}"/>
    <hyperlink ref="D8" r:id="rId3" xr:uid="{F1D20697-D763-4DCB-B9E8-17217A52BC45}"/>
    <hyperlink ref="D35" r:id="rId4" xr:uid="{9597F0E9-2FCD-48CD-9205-D9A097FA5114}"/>
    <hyperlink ref="D21" r:id="rId5" xr:uid="{9D077475-D77E-44A5-8A43-DF1DADC40F65}"/>
    <hyperlink ref="D17" r:id="rId6" xr:uid="{C8708FA3-F54E-4516-B35B-0F3DBFD671D9}"/>
    <hyperlink ref="D37" r:id="rId7" xr:uid="{4FF03E1C-6C3E-43A6-8D6C-6F339B67C653}"/>
    <hyperlink ref="D38" r:id="rId8" xr:uid="{9EE85B07-7537-411E-99E0-8117D6712D07}"/>
  </hyperlinks>
  <pageMargins left="0.25" right="0.25" top="0.75" bottom="0.75" header="0.3" footer="0.3"/>
  <pageSetup paperSize="9" orientation="portrait"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46"/>
  <sheetViews>
    <sheetView tabSelected="1" topLeftCell="C37" zoomScale="70" zoomScaleNormal="70" workbookViewId="0">
      <selection activeCell="E59" sqref="E59"/>
    </sheetView>
  </sheetViews>
  <sheetFormatPr defaultRowHeight="14.4"/>
  <cols>
    <col min="1" max="1" width="10.5546875" style="12" customWidth="1"/>
    <col min="2" max="2" width="125" style="12" customWidth="1"/>
    <col min="3" max="3" width="110.33203125" style="2" customWidth="1"/>
    <col min="4" max="4" width="124.109375" style="2" customWidth="1"/>
    <col min="5" max="5" width="55.77734375" style="1" bestFit="1" customWidth="1"/>
    <col min="6" max="6" width="52.5546875" customWidth="1"/>
    <col min="7" max="7" width="28.5546875" customWidth="1"/>
    <col min="8" max="8" width="18" customWidth="1"/>
  </cols>
  <sheetData>
    <row r="1" spans="1:7" s="13" customFormat="1">
      <c r="A1" s="25"/>
      <c r="B1" s="25"/>
      <c r="C1" s="49"/>
      <c r="D1" s="49"/>
      <c r="E1" s="26"/>
    </row>
    <row r="2" spans="1:7" s="24" customFormat="1">
      <c r="A2" s="62"/>
      <c r="B2" s="62"/>
      <c r="C2" s="50"/>
      <c r="D2" s="50"/>
      <c r="E2" s="27"/>
    </row>
    <row r="3" spans="1:7" s="13" customFormat="1">
      <c r="A3" s="25"/>
      <c r="B3" s="25"/>
      <c r="C3" s="49"/>
      <c r="D3" s="49"/>
      <c r="E3" s="26"/>
    </row>
    <row r="4" spans="1:7" s="198" customFormat="1" ht="22.8">
      <c r="A4" s="198" t="s">
        <v>53</v>
      </c>
    </row>
    <row r="5" spans="1:7" s="58" customFormat="1" ht="23.4" thickBot="1"/>
    <row r="6" spans="1:7" s="13" customFormat="1" ht="33" customHeight="1" thickBot="1">
      <c r="A6" s="25"/>
      <c r="B6" s="68" t="s">
        <v>54</v>
      </c>
      <c r="C6" s="68" t="s">
        <v>55</v>
      </c>
      <c r="D6" s="71" t="s">
        <v>56</v>
      </c>
      <c r="E6" s="69" t="s">
        <v>57</v>
      </c>
      <c r="F6" s="70" t="s">
        <v>58</v>
      </c>
      <c r="G6" s="79" t="s">
        <v>59</v>
      </c>
    </row>
    <row r="7" spans="1:7" s="13" customFormat="1" ht="35.4" thickBot="1">
      <c r="A7" s="25"/>
      <c r="B7" s="97" t="s">
        <v>60</v>
      </c>
      <c r="C7" s="91" t="s">
        <v>61</v>
      </c>
      <c r="D7" s="99" t="s">
        <v>62</v>
      </c>
      <c r="E7" s="78" t="s">
        <v>137</v>
      </c>
      <c r="F7" s="73" t="s">
        <v>183</v>
      </c>
      <c r="G7" s="67">
        <f>IFERROR(A84,"")</f>
        <v>0</v>
      </c>
    </row>
    <row r="8" spans="1:7" s="13" customFormat="1" ht="7.5" customHeight="1" thickBot="1">
      <c r="A8" s="25"/>
      <c r="B8" s="80"/>
      <c r="C8" s="81"/>
      <c r="D8" s="98"/>
      <c r="E8" s="83"/>
      <c r="F8" s="84"/>
      <c r="G8" s="85"/>
    </row>
    <row r="9" spans="1:7" s="13" customFormat="1">
      <c r="A9" s="25"/>
      <c r="B9" s="187" t="s">
        <v>63</v>
      </c>
      <c r="C9" s="201" t="s">
        <v>64</v>
      </c>
      <c r="D9" s="92" t="s">
        <v>65</v>
      </c>
      <c r="E9" s="74" t="s">
        <v>184</v>
      </c>
      <c r="F9" s="192" t="s">
        <v>185</v>
      </c>
      <c r="G9" s="57" t="str">
        <f>IFERROR(A61,"")&amp;","&amp;IFERROR(A62,"")</f>
        <v>3,4</v>
      </c>
    </row>
    <row r="10" spans="1:7" s="13" customFormat="1">
      <c r="A10" s="25"/>
      <c r="B10" s="188"/>
      <c r="C10" s="202"/>
      <c r="D10" s="93" t="s">
        <v>66</v>
      </c>
      <c r="E10" s="77" t="s">
        <v>184</v>
      </c>
      <c r="F10" s="193"/>
      <c r="G10" s="72" t="str">
        <f>IFERROR(A65,"")&amp;","&amp;IFERROR(A66,"")</f>
        <v>6,7</v>
      </c>
    </row>
    <row r="11" spans="1:7" s="13" customFormat="1">
      <c r="A11" s="25"/>
      <c r="B11" s="188"/>
      <c r="C11" s="202"/>
      <c r="D11" s="93" t="s">
        <v>67</v>
      </c>
      <c r="E11" s="75" t="s">
        <v>136</v>
      </c>
      <c r="F11" s="193"/>
      <c r="G11" s="72" t="str">
        <f>IFERROR(A61,"")&amp;","&amp;IFERROR(A62,"")</f>
        <v>3,4</v>
      </c>
    </row>
    <row r="12" spans="1:7" s="13" customFormat="1">
      <c r="A12" s="25"/>
      <c r="B12" s="188"/>
      <c r="C12" s="203"/>
      <c r="D12" s="93" t="s">
        <v>68</v>
      </c>
      <c r="E12" s="75" t="s">
        <v>182</v>
      </c>
      <c r="F12" s="193"/>
      <c r="G12" s="72">
        <f>IFERROR(A79,"")</f>
        <v>14</v>
      </c>
    </row>
    <row r="13" spans="1:7" s="13" customFormat="1">
      <c r="A13" s="25"/>
      <c r="B13" s="188"/>
      <c r="C13" s="121" t="s">
        <v>69</v>
      </c>
      <c r="D13" s="93" t="s">
        <v>70</v>
      </c>
      <c r="E13" s="75" t="s">
        <v>184</v>
      </c>
      <c r="F13" s="193"/>
      <c r="G13" s="72" t="str">
        <f>IFERROR(A68,"")&amp;","&amp;IFERROR(A69,"")</f>
        <v>8,9</v>
      </c>
    </row>
    <row r="14" spans="1:7" s="13" customFormat="1">
      <c r="A14" s="25"/>
      <c r="B14" s="188"/>
      <c r="C14" s="205" t="s">
        <v>71</v>
      </c>
      <c r="D14" s="93" t="s">
        <v>72</v>
      </c>
      <c r="E14" s="75" t="s">
        <v>184</v>
      </c>
      <c r="F14" s="193"/>
      <c r="G14" s="72">
        <f>IFERROR(A72,"")</f>
        <v>10</v>
      </c>
    </row>
    <row r="15" spans="1:7" s="13" customFormat="1">
      <c r="A15" s="25"/>
      <c r="B15" s="188"/>
      <c r="C15" s="205"/>
      <c r="D15" s="93" t="s">
        <v>73</v>
      </c>
      <c r="E15" s="75" t="s">
        <v>184</v>
      </c>
      <c r="F15" s="193"/>
      <c r="G15" s="72">
        <f>IFERROR(A72,"")</f>
        <v>10</v>
      </c>
    </row>
    <row r="16" spans="1:7" s="13" customFormat="1">
      <c r="A16" s="25"/>
      <c r="B16" s="188"/>
      <c r="C16" s="205"/>
      <c r="D16" s="93" t="s">
        <v>74</v>
      </c>
      <c r="E16" s="75" t="s">
        <v>184</v>
      </c>
      <c r="F16" s="193"/>
      <c r="G16" s="72">
        <f>IFERROR(A73,"")</f>
        <v>11</v>
      </c>
    </row>
    <row r="17" spans="1:7" s="13" customFormat="1">
      <c r="A17" s="25"/>
      <c r="B17" s="188"/>
      <c r="C17" s="197" t="s">
        <v>75</v>
      </c>
      <c r="D17" s="93" t="s">
        <v>76</v>
      </c>
      <c r="E17" s="75" t="s">
        <v>130</v>
      </c>
      <c r="F17" s="193"/>
      <c r="G17" s="59"/>
    </row>
    <row r="18" spans="1:7" s="13" customFormat="1">
      <c r="A18" s="25"/>
      <c r="B18" s="188"/>
      <c r="C18" s="197"/>
      <c r="D18" s="93" t="s">
        <v>77</v>
      </c>
      <c r="E18" s="75" t="s">
        <v>184</v>
      </c>
      <c r="F18" s="193"/>
      <c r="G18" s="59">
        <f>IFERROR(A59,"")</f>
        <v>2</v>
      </c>
    </row>
    <row r="19" spans="1:7" s="13" customFormat="1">
      <c r="A19" s="25"/>
      <c r="B19" s="188"/>
      <c r="C19" s="197"/>
      <c r="D19" s="93" t="s">
        <v>78</v>
      </c>
      <c r="E19" s="75" t="s">
        <v>184</v>
      </c>
      <c r="F19" s="193"/>
      <c r="G19" s="59">
        <f>IFERROR(A83,"")</f>
        <v>16</v>
      </c>
    </row>
    <row r="20" spans="1:7" s="13" customFormat="1">
      <c r="A20" s="25"/>
      <c r="B20" s="188"/>
      <c r="C20" s="197"/>
      <c r="D20" s="93" t="s">
        <v>79</v>
      </c>
      <c r="E20" s="75" t="s">
        <v>184</v>
      </c>
      <c r="F20" s="193"/>
      <c r="G20" s="59">
        <f>IFERROR(A81,"")</f>
        <v>0</v>
      </c>
    </row>
    <row r="21" spans="1:7" s="13" customFormat="1">
      <c r="A21" s="25"/>
      <c r="B21" s="188"/>
      <c r="C21" s="94" t="s">
        <v>80</v>
      </c>
      <c r="D21" s="93" t="s">
        <v>81</v>
      </c>
      <c r="E21" s="75" t="s">
        <v>136</v>
      </c>
      <c r="F21" s="193"/>
      <c r="G21" s="59">
        <f>IFERROR(A82,"")</f>
        <v>15</v>
      </c>
    </row>
    <row r="22" spans="1:7" s="13" customFormat="1">
      <c r="A22" s="25"/>
      <c r="B22" s="188"/>
      <c r="C22" s="199" t="s">
        <v>82</v>
      </c>
      <c r="D22" s="93" t="s">
        <v>83</v>
      </c>
      <c r="E22" s="75" t="s">
        <v>182</v>
      </c>
      <c r="F22" s="193"/>
      <c r="G22" s="59">
        <f>IFERROR(A77,"")</f>
        <v>13</v>
      </c>
    </row>
    <row r="23" spans="1:7" s="13" customFormat="1">
      <c r="A23" s="25"/>
      <c r="B23" s="188"/>
      <c r="C23" s="200"/>
      <c r="D23" s="93" t="s">
        <v>84</v>
      </c>
      <c r="E23" s="75" t="s">
        <v>136</v>
      </c>
      <c r="F23" s="193"/>
      <c r="G23" s="59">
        <f>IFERROR(A77,"")</f>
        <v>13</v>
      </c>
    </row>
    <row r="24" spans="1:7" s="13" customFormat="1" ht="7.5" customHeight="1" thickBot="1">
      <c r="A24" s="25"/>
      <c r="B24" s="80"/>
      <c r="C24" s="81"/>
      <c r="D24" s="82"/>
      <c r="E24" s="83"/>
      <c r="F24" s="84"/>
      <c r="G24" s="85"/>
    </row>
    <row r="25" spans="1:7" s="13" customFormat="1">
      <c r="A25" s="25"/>
      <c r="B25" s="189" t="s">
        <v>85</v>
      </c>
      <c r="C25" s="210" t="s">
        <v>86</v>
      </c>
      <c r="D25" s="92" t="s">
        <v>87</v>
      </c>
      <c r="E25" s="74" t="s">
        <v>184</v>
      </c>
      <c r="F25" s="192" t="s">
        <v>185</v>
      </c>
      <c r="G25" s="146">
        <f>IFERROR(A68,"")</f>
        <v>8</v>
      </c>
    </row>
    <row r="26" spans="1:7" s="13" customFormat="1">
      <c r="A26" s="25"/>
      <c r="B26" s="190"/>
      <c r="C26" s="200"/>
      <c r="D26" s="93" t="s">
        <v>88</v>
      </c>
      <c r="E26" s="75" t="s">
        <v>182</v>
      </c>
      <c r="F26" s="193"/>
      <c r="G26" s="146">
        <f>IFERROR(A69,"")</f>
        <v>9</v>
      </c>
    </row>
    <row r="27" spans="1:7" s="13" customFormat="1">
      <c r="A27" s="25"/>
      <c r="B27" s="190"/>
      <c r="C27" s="199" t="s">
        <v>89</v>
      </c>
      <c r="D27" s="93" t="s">
        <v>90</v>
      </c>
      <c r="E27" s="75" t="s">
        <v>182</v>
      </c>
      <c r="F27" s="193"/>
      <c r="G27" s="146">
        <f>IFERROR(A69,"")</f>
        <v>9</v>
      </c>
    </row>
    <row r="28" spans="1:7" s="13" customFormat="1">
      <c r="A28" s="25"/>
      <c r="B28" s="190"/>
      <c r="C28" s="206"/>
      <c r="D28" s="93" t="s">
        <v>91</v>
      </c>
      <c r="E28" s="75" t="s">
        <v>182</v>
      </c>
      <c r="F28" s="193"/>
      <c r="G28" s="146">
        <f>IFERROR(A69,"")</f>
        <v>9</v>
      </c>
    </row>
    <row r="29" spans="1:7" s="13" customFormat="1" ht="15" thickBot="1">
      <c r="A29" s="25"/>
      <c r="B29" s="191"/>
      <c r="C29" s="207"/>
      <c r="D29" s="95" t="s">
        <v>92</v>
      </c>
      <c r="E29" s="76" t="s">
        <v>136</v>
      </c>
      <c r="F29" s="194"/>
      <c r="G29" s="146">
        <f>IFERROR(A63,"")</f>
        <v>5</v>
      </c>
    </row>
    <row r="30" spans="1:7" s="13" customFormat="1" ht="7.5" customHeight="1" thickBot="1">
      <c r="A30" s="25"/>
      <c r="B30" s="86"/>
      <c r="C30" s="87"/>
      <c r="D30" s="88"/>
      <c r="E30" s="89"/>
      <c r="F30" s="90"/>
      <c r="G30" s="148"/>
    </row>
    <row r="31" spans="1:7" s="13" customFormat="1">
      <c r="A31" s="25"/>
      <c r="B31" s="190" t="s">
        <v>93</v>
      </c>
      <c r="C31" s="210" t="s">
        <v>94</v>
      </c>
      <c r="D31" s="96" t="s">
        <v>95</v>
      </c>
      <c r="E31" s="77" t="s">
        <v>182</v>
      </c>
      <c r="F31" s="193" t="s">
        <v>185</v>
      </c>
      <c r="G31" s="72">
        <f>IFERROR(A86,"")</f>
        <v>0</v>
      </c>
    </row>
    <row r="32" spans="1:7" s="13" customFormat="1">
      <c r="A32" s="25"/>
      <c r="B32" s="190"/>
      <c r="C32" s="206"/>
      <c r="D32" s="93" t="s">
        <v>96</v>
      </c>
      <c r="E32" s="75" t="s">
        <v>184</v>
      </c>
      <c r="F32" s="193"/>
      <c r="G32" s="149" t="str">
        <f>IFERROR(A65,"")&amp;","&amp;IFERROR(A66,"")</f>
        <v>6,7</v>
      </c>
    </row>
    <row r="33" spans="1:7" s="13" customFormat="1" ht="15" thickBot="1">
      <c r="A33" s="25"/>
      <c r="B33" s="191"/>
      <c r="C33" s="207"/>
      <c r="D33" s="95" t="s">
        <v>97</v>
      </c>
      <c r="E33" s="76" t="s">
        <v>184</v>
      </c>
      <c r="F33" s="194"/>
      <c r="G33" s="147">
        <f>IFERROR(A66,"")</f>
        <v>7</v>
      </c>
    </row>
    <row r="34" spans="1:7" s="13" customFormat="1" ht="15" thickBot="1">
      <c r="A34" s="25"/>
      <c r="B34" s="12"/>
      <c r="C34" s="2"/>
      <c r="D34" s="2"/>
      <c r="E34" s="1"/>
    </row>
    <row r="35" spans="1:7" s="13" customFormat="1" ht="15" thickBot="1">
      <c r="A35" s="25"/>
      <c r="B35" s="122" t="s">
        <v>98</v>
      </c>
      <c r="C35" s="123" t="s">
        <v>99</v>
      </c>
      <c r="D35" s="124" t="s">
        <v>100</v>
      </c>
      <c r="E35" s="125" t="s">
        <v>101</v>
      </c>
    </row>
    <row r="36" spans="1:7" s="13" customFormat="1">
      <c r="A36" s="25"/>
      <c r="B36" s="126" t="s">
        <v>102</v>
      </c>
      <c r="C36" s="127"/>
      <c r="D36" s="128">
        <f>'CO2 performance'!D11</f>
        <v>0.63160154572778027</v>
      </c>
      <c r="E36" s="129"/>
    </row>
    <row r="37" spans="1:7" s="13" customFormat="1">
      <c r="A37" s="25"/>
      <c r="B37" s="130" t="s">
        <v>103</v>
      </c>
      <c r="C37" s="131"/>
      <c r="D37" s="132">
        <f>'CO2 performance'!D21</f>
        <v>1.1318407960199004</v>
      </c>
      <c r="E37" s="133"/>
    </row>
    <row r="38" spans="1:7" s="13" customFormat="1">
      <c r="A38" s="25"/>
      <c r="B38" s="130" t="s">
        <v>104</v>
      </c>
      <c r="C38" s="131"/>
      <c r="D38" s="144">
        <f>'CO2 performance'!C28</f>
        <v>1452359.9999999998</v>
      </c>
      <c r="E38" s="135"/>
    </row>
    <row r="39" spans="1:7" s="13" customFormat="1">
      <c r="A39" s="25"/>
      <c r="B39" s="136" t="s">
        <v>105</v>
      </c>
      <c r="C39" s="137"/>
      <c r="D39" s="145" t="s">
        <v>177</v>
      </c>
      <c r="E39" s="135"/>
    </row>
    <row r="40" spans="1:7" s="13" customFormat="1">
      <c r="A40" s="25"/>
      <c r="B40" s="136" t="s">
        <v>106</v>
      </c>
      <c r="C40" s="137"/>
      <c r="D40" s="145">
        <v>464193.65</v>
      </c>
      <c r="E40" s="135"/>
    </row>
    <row r="41" spans="1:7" s="13" customFormat="1">
      <c r="A41" s="25"/>
      <c r="B41" s="136" t="s">
        <v>107</v>
      </c>
      <c r="C41" s="137"/>
      <c r="D41" s="145">
        <v>2223</v>
      </c>
      <c r="E41" s="135"/>
    </row>
    <row r="42" spans="1:7" s="13" customFormat="1">
      <c r="A42" s="25"/>
      <c r="B42" s="136" t="s">
        <v>108</v>
      </c>
      <c r="C42" s="137"/>
      <c r="D42" s="134">
        <v>2.8</v>
      </c>
      <c r="E42" s="135"/>
    </row>
    <row r="43" spans="1:7" s="13" customFormat="1">
      <c r="A43" s="25"/>
      <c r="B43" s="136" t="s">
        <v>109</v>
      </c>
      <c r="C43" s="137"/>
      <c r="D43" s="138">
        <v>0.95</v>
      </c>
      <c r="E43" s="135"/>
    </row>
    <row r="44" spans="1:7" s="13" customFormat="1">
      <c r="A44" s="25"/>
      <c r="B44" s="136" t="s">
        <v>110</v>
      </c>
      <c r="C44" s="137"/>
      <c r="D44" s="134" t="s">
        <v>177</v>
      </c>
      <c r="E44" s="135"/>
    </row>
    <row r="45" spans="1:7" s="13" customFormat="1">
      <c r="A45" s="25"/>
      <c r="B45" s="156" t="s">
        <v>111</v>
      </c>
      <c r="C45" s="137"/>
      <c r="D45" s="134">
        <v>1.5</v>
      </c>
      <c r="E45" s="135"/>
    </row>
    <row r="46" spans="1:7" s="13" customFormat="1">
      <c r="A46" s="25"/>
      <c r="B46" s="156" t="s">
        <v>112</v>
      </c>
      <c r="C46" s="137"/>
      <c r="D46" s="134" t="s">
        <v>222</v>
      </c>
      <c r="E46" s="135"/>
    </row>
    <row r="47" spans="1:7" s="13" customFormat="1">
      <c r="A47" s="25"/>
      <c r="B47" s="157" t="s">
        <v>113</v>
      </c>
      <c r="C47" s="154"/>
      <c r="D47" s="134" t="s">
        <v>223</v>
      </c>
      <c r="E47" s="135"/>
    </row>
    <row r="48" spans="1:7" s="13" customFormat="1" ht="30.75" customHeight="1" thickBot="1">
      <c r="A48" s="25"/>
      <c r="B48" s="139" t="s">
        <v>114</v>
      </c>
      <c r="C48" s="143"/>
      <c r="D48" s="195" t="s">
        <v>181</v>
      </c>
      <c r="E48" s="196"/>
    </row>
    <row r="49" spans="1:6" s="13" customFormat="1" ht="15" thickBot="1">
      <c r="A49" s="25"/>
      <c r="B49" s="140" t="s">
        <v>115</v>
      </c>
      <c r="C49" s="141"/>
      <c r="D49" s="208"/>
      <c r="E49" s="209"/>
    </row>
    <row r="50" spans="1:6" s="13" customFormat="1">
      <c r="A50" s="25"/>
      <c r="B50" s="25"/>
      <c r="C50" s="49"/>
      <c r="D50" s="49"/>
      <c r="E50" s="26"/>
    </row>
    <row r="51" spans="1:6" s="198" customFormat="1" ht="22.8">
      <c r="A51" s="198" t="s">
        <v>116</v>
      </c>
    </row>
    <row r="52" spans="1:6" s="3" customFormat="1" ht="13.8">
      <c r="A52" s="204" t="s">
        <v>117</v>
      </c>
      <c r="B52" s="12" t="s">
        <v>118</v>
      </c>
      <c r="C52" s="63" t="s">
        <v>119</v>
      </c>
      <c r="D52" s="63" t="s">
        <v>120</v>
      </c>
      <c r="E52" s="12" t="s">
        <v>121</v>
      </c>
    </row>
    <row r="53" spans="1:6" s="3" customFormat="1" ht="13.8">
      <c r="A53" s="204"/>
      <c r="B53" s="12" t="str">
        <f>CONCATENATE("Date: ",TEXT('Case details'!B7,"dd/mm/yy"))</f>
        <v>Date: 18/02/25</v>
      </c>
      <c r="C53" s="179">
        <v>45890</v>
      </c>
      <c r="D53" s="63" t="s">
        <v>218</v>
      </c>
      <c r="E53" s="12" t="s">
        <v>236</v>
      </c>
    </row>
    <row r="54" spans="1:6" s="186" customFormat="1" ht="13.8">
      <c r="A54" s="186" t="s">
        <v>122</v>
      </c>
    </row>
    <row r="55" spans="1:6" s="3" customFormat="1" ht="13.8">
      <c r="A55" s="63"/>
      <c r="B55" s="66" t="str">
        <f>CONCATENATE('Case details'!B15," (",TEXT('Case details'!B16,"dd/mm/yyyy"),")")</f>
        <v>Energy &amp; Sustainability Statement (19/12/2024)</v>
      </c>
      <c r="C55" s="63"/>
      <c r="D55" s="63"/>
      <c r="E55" s="12"/>
    </row>
    <row r="56" spans="1:6" s="186" customFormat="1" ht="13.8">
      <c r="A56" s="186" t="s">
        <v>123</v>
      </c>
    </row>
    <row r="57" spans="1:6" s="48" customFormat="1" ht="13.8">
      <c r="C57" s="51"/>
      <c r="D57" s="51"/>
    </row>
    <row r="58" spans="1:6" ht="107.55" customHeight="1">
      <c r="A58" s="12">
        <v>1</v>
      </c>
      <c r="B58" s="20" t="s">
        <v>186</v>
      </c>
      <c r="C58" s="55"/>
      <c r="F58" s="55"/>
    </row>
    <row r="59" spans="1:6" ht="144.6" customHeight="1">
      <c r="A59" s="12">
        <f>COUNTIFS($B$58:B59,"&lt;&gt;")</f>
        <v>2</v>
      </c>
      <c r="B59" s="176" t="s">
        <v>187</v>
      </c>
      <c r="C59" s="177" t="s">
        <v>210</v>
      </c>
      <c r="D59" s="180" t="s">
        <v>235</v>
      </c>
      <c r="E59" s="177" t="s">
        <v>237</v>
      </c>
    </row>
    <row r="60" spans="1:6" s="186" customFormat="1" ht="13.8">
      <c r="A60" s="186" t="s">
        <v>124</v>
      </c>
    </row>
    <row r="61" spans="1:6" ht="242.55" customHeight="1">
      <c r="A61" s="12">
        <f>COUNTIFS($B$58:B61,"&lt;&gt;")</f>
        <v>3</v>
      </c>
      <c r="B61" s="176" t="s">
        <v>189</v>
      </c>
      <c r="C61" s="177" t="s">
        <v>211</v>
      </c>
      <c r="D61" s="183" t="s">
        <v>229</v>
      </c>
      <c r="E61" s="1" t="s">
        <v>238</v>
      </c>
      <c r="F61" s="53"/>
    </row>
    <row r="62" spans="1:6" ht="409.6" customHeight="1">
      <c r="A62" s="12">
        <f>COUNTIFS($B$58:B62,"&lt;&gt;")</f>
        <v>4</v>
      </c>
      <c r="B62" s="176" t="s">
        <v>197</v>
      </c>
      <c r="C62" s="177" t="s">
        <v>208</v>
      </c>
      <c r="D62" s="180" t="s">
        <v>227</v>
      </c>
      <c r="E62" s="55" t="s">
        <v>245</v>
      </c>
      <c r="F62" s="53"/>
    </row>
    <row r="63" spans="1:6" ht="216.6" customHeight="1">
      <c r="A63" s="12">
        <f>COUNTIFS($B$58:B63,"&lt;&gt;")</f>
        <v>5</v>
      </c>
      <c r="B63" s="20" t="s">
        <v>188</v>
      </c>
      <c r="C63" s="178" t="s">
        <v>212</v>
      </c>
      <c r="D63" s="180" t="s">
        <v>225</v>
      </c>
      <c r="E63" s="55" t="s">
        <v>244</v>
      </c>
      <c r="F63" s="53"/>
    </row>
    <row r="64" spans="1:6" s="186" customFormat="1" ht="13.8">
      <c r="A64" s="186" t="s">
        <v>125</v>
      </c>
    </row>
    <row r="65" spans="1:7" ht="408.6" customHeight="1">
      <c r="A65" s="12">
        <f>COUNTIFS($B$58:B65,"&lt;&gt;")</f>
        <v>6</v>
      </c>
      <c r="B65" s="20" t="s">
        <v>198</v>
      </c>
      <c r="C65" s="177" t="s">
        <v>213</v>
      </c>
      <c r="D65" s="184" t="s">
        <v>228</v>
      </c>
      <c r="E65" s="55" t="s">
        <v>240</v>
      </c>
      <c r="F65" s="55"/>
    </row>
    <row r="66" spans="1:7" ht="221.55" customHeight="1">
      <c r="A66" s="12">
        <f>COUNTIFS($B$58:B66,"&lt;&gt;")</f>
        <v>7</v>
      </c>
      <c r="B66" s="176" t="s">
        <v>190</v>
      </c>
      <c r="C66" s="178" t="s">
        <v>206</v>
      </c>
      <c r="D66" s="2" t="s">
        <v>230</v>
      </c>
      <c r="E66" s="55" t="s">
        <v>248</v>
      </c>
      <c r="F66" s="2"/>
    </row>
    <row r="67" spans="1:7" s="186" customFormat="1" ht="13.8">
      <c r="A67" s="186" t="s">
        <v>69</v>
      </c>
    </row>
    <row r="68" spans="1:7" ht="189.6" customHeight="1">
      <c r="A68" s="12">
        <f>COUNTIFS($B$58:B68,"&lt;&gt;")</f>
        <v>8</v>
      </c>
      <c r="B68" s="20" t="s">
        <v>199</v>
      </c>
      <c r="C68" s="178" t="s">
        <v>201</v>
      </c>
      <c r="D68" s="180" t="s">
        <v>231</v>
      </c>
      <c r="E68" s="55" t="s">
        <v>249</v>
      </c>
      <c r="F68" s="56"/>
    </row>
    <row r="69" spans="1:7" ht="409.6" customHeight="1">
      <c r="A69" s="12">
        <f>COUNTIFS($B$58:B69,"&lt;&gt;")</f>
        <v>9</v>
      </c>
      <c r="B69" s="20" t="s">
        <v>200</v>
      </c>
      <c r="C69" s="178" t="s">
        <v>203</v>
      </c>
      <c r="D69" s="180" t="s">
        <v>232</v>
      </c>
      <c r="E69" s="55" t="s">
        <v>241</v>
      </c>
      <c r="G69" s="2"/>
    </row>
    <row r="70" spans="1:7">
      <c r="B70" s="20"/>
      <c r="F70" s="2"/>
    </row>
    <row r="71" spans="1:7" s="186" customFormat="1" ht="13.8">
      <c r="A71" s="186" t="s">
        <v>126</v>
      </c>
    </row>
    <row r="72" spans="1:7" ht="262.35000000000002" customHeight="1">
      <c r="A72" s="12">
        <f>COUNTIFS($B$58:B72,"&lt;&gt;")</f>
        <v>10</v>
      </c>
      <c r="B72" s="20" t="s">
        <v>196</v>
      </c>
      <c r="C72" s="177" t="s">
        <v>214</v>
      </c>
      <c r="D72" s="180" t="s">
        <v>233</v>
      </c>
      <c r="E72" s="55" t="s">
        <v>246</v>
      </c>
      <c r="F72" s="2"/>
    </row>
    <row r="73" spans="1:7" ht="409.2" customHeight="1">
      <c r="A73" s="12">
        <f>COUNTIFS($B$58:B73,"&lt;&gt;")</f>
        <v>11</v>
      </c>
      <c r="B73" s="176" t="s">
        <v>202</v>
      </c>
      <c r="C73" s="178" t="s">
        <v>204</v>
      </c>
      <c r="D73" s="180" t="s">
        <v>226</v>
      </c>
      <c r="E73" s="55" t="s">
        <v>242</v>
      </c>
      <c r="F73" s="55"/>
    </row>
    <row r="74" spans="1:7" s="30" customFormat="1">
      <c r="A74" s="64" t="s">
        <v>44</v>
      </c>
      <c r="B74" s="28"/>
      <c r="C74" s="52"/>
      <c r="D74" s="52"/>
      <c r="E74" s="29"/>
    </row>
    <row r="75" spans="1:7" ht="151.80000000000001" customHeight="1">
      <c r="A75" s="12">
        <f>COUNTIFS($B$58:B75,"&lt;&gt;")</f>
        <v>12</v>
      </c>
      <c r="B75" s="20" t="s">
        <v>191</v>
      </c>
      <c r="C75" s="177" t="s">
        <v>207</v>
      </c>
      <c r="D75" s="181" t="s">
        <v>221</v>
      </c>
      <c r="E75" s="1" t="s">
        <v>238</v>
      </c>
    </row>
    <row r="76" spans="1:7" s="30" customFormat="1">
      <c r="A76" s="64" t="s">
        <v>127</v>
      </c>
      <c r="B76" s="28"/>
      <c r="C76" s="52"/>
      <c r="D76" s="52"/>
      <c r="E76" s="29"/>
    </row>
    <row r="77" spans="1:7" ht="134.1" customHeight="1">
      <c r="A77" s="12">
        <f>COUNTIFS($B$58:B77,"&lt;&gt;")</f>
        <v>13</v>
      </c>
      <c r="B77" s="176" t="s">
        <v>192</v>
      </c>
      <c r="C77" s="177" t="s">
        <v>209</v>
      </c>
      <c r="D77" s="180" t="s">
        <v>219</v>
      </c>
      <c r="E77" s="177" t="s">
        <v>243</v>
      </c>
      <c r="F77" s="55"/>
    </row>
    <row r="78" spans="1:7" s="153" customFormat="1">
      <c r="A78" s="64" t="s">
        <v>51</v>
      </c>
      <c r="B78" s="150"/>
      <c r="C78" s="151"/>
      <c r="D78" s="151"/>
      <c r="E78" s="152"/>
    </row>
    <row r="79" spans="1:7" ht="316.8" customHeight="1">
      <c r="A79" s="12">
        <f>COUNTIFS($B$58:B79,"&lt;&gt;")</f>
        <v>14</v>
      </c>
      <c r="B79" s="176" t="s">
        <v>195</v>
      </c>
      <c r="C79" s="178" t="s">
        <v>215</v>
      </c>
      <c r="D79" s="182" t="s">
        <v>224</v>
      </c>
      <c r="E79" s="1" t="s">
        <v>238</v>
      </c>
      <c r="F79" s="53"/>
    </row>
    <row r="80" spans="1:7" s="30" customFormat="1">
      <c r="A80" s="64" t="s">
        <v>128</v>
      </c>
      <c r="B80" s="28"/>
      <c r="C80" s="52"/>
      <c r="D80" s="52"/>
      <c r="E80" s="29"/>
    </row>
    <row r="81" spans="1:6">
      <c r="B81" s="21"/>
    </row>
    <row r="82" spans="1:6" ht="187.2">
      <c r="A82" s="12">
        <f>COUNTIFS($B$58:B82,"&lt;&gt;")</f>
        <v>15</v>
      </c>
      <c r="B82" s="176" t="s">
        <v>193</v>
      </c>
      <c r="C82" s="177" t="s">
        <v>205</v>
      </c>
      <c r="D82" s="180" t="s">
        <v>220</v>
      </c>
      <c r="E82" s="185" t="s">
        <v>247</v>
      </c>
    </row>
    <row r="83" spans="1:6" ht="169.8" customHeight="1">
      <c r="A83" s="12">
        <f>COUNTIFS($B$58:B83,"&lt;&gt;")</f>
        <v>16</v>
      </c>
      <c r="B83" s="176" t="s">
        <v>194</v>
      </c>
      <c r="C83" s="177" t="s">
        <v>216</v>
      </c>
      <c r="D83" s="180" t="s">
        <v>234</v>
      </c>
      <c r="E83" s="55" t="s">
        <v>239</v>
      </c>
    </row>
    <row r="84" spans="1:6">
      <c r="B84" s="21"/>
    </row>
    <row r="85" spans="1:6">
      <c r="B85" s="21"/>
      <c r="C85" s="53"/>
    </row>
    <row r="86" spans="1:6">
      <c r="B86" s="21"/>
      <c r="C86" s="53"/>
      <c r="F86" s="53"/>
    </row>
    <row r="87" spans="1:6">
      <c r="B87" s="21"/>
    </row>
    <row r="90" spans="1:6" s="39" customFormat="1">
      <c r="A90" s="36" t="s">
        <v>129</v>
      </c>
      <c r="B90" s="37"/>
      <c r="C90" s="54"/>
      <c r="D90" s="54"/>
      <c r="E90" s="38"/>
    </row>
    <row r="139" spans="2:2">
      <c r="B139" s="61" t="s">
        <v>130</v>
      </c>
    </row>
    <row r="140" spans="2:2">
      <c r="B140" s="61" t="s">
        <v>131</v>
      </c>
    </row>
    <row r="141" spans="2:2">
      <c r="B141" s="61" t="s">
        <v>132</v>
      </c>
    </row>
    <row r="142" spans="2:2">
      <c r="B142" s="61" t="s">
        <v>133</v>
      </c>
    </row>
    <row r="143" spans="2:2">
      <c r="B143" s="61" t="s">
        <v>134</v>
      </c>
    </row>
    <row r="144" spans="2:2">
      <c r="B144" s="61" t="s">
        <v>135</v>
      </c>
    </row>
    <row r="145" spans="2:2">
      <c r="B145" s="61" t="s">
        <v>136</v>
      </c>
    </row>
    <row r="146" spans="2:2">
      <c r="B146" s="61" t="s">
        <v>137</v>
      </c>
    </row>
  </sheetData>
  <mergeCells count="24">
    <mergeCell ref="A4:XFD4"/>
    <mergeCell ref="A52:A53"/>
    <mergeCell ref="C14:C16"/>
    <mergeCell ref="C27:C29"/>
    <mergeCell ref="D49:E49"/>
    <mergeCell ref="C25:C26"/>
    <mergeCell ref="C31:C33"/>
    <mergeCell ref="A71:XFD71"/>
    <mergeCell ref="A67:XFD67"/>
    <mergeCell ref="A64:XFD64"/>
    <mergeCell ref="A60:XFD60"/>
    <mergeCell ref="A56:XFD56"/>
    <mergeCell ref="A54:XFD54"/>
    <mergeCell ref="B9:B23"/>
    <mergeCell ref="B25:B29"/>
    <mergeCell ref="B31:B33"/>
    <mergeCell ref="F9:F23"/>
    <mergeCell ref="F25:F29"/>
    <mergeCell ref="D48:E48"/>
    <mergeCell ref="F31:F33"/>
    <mergeCell ref="C17:C20"/>
    <mergeCell ref="A51:XFD51"/>
    <mergeCell ref="C22:C23"/>
    <mergeCell ref="C9:C12"/>
  </mergeCells>
  <conditionalFormatting sqref="D36:D47">
    <cfRule type="cellIs" dxfId="22" priority="3" operator="equal">
      <formula>"TBC"</formula>
    </cfRule>
  </conditionalFormatting>
  <conditionalFormatting sqref="E7:E33">
    <cfRule type="containsText" dxfId="21" priority="77" operator="containsText" text="Received but items still outstanding">
      <formula>NOT(ISERROR(SEARCH("Received but items still outstanding",E7)))</formula>
    </cfRule>
    <cfRule type="containsText" dxfId="20" priority="78" operator="containsText" text="N/A">
      <formula>NOT(ISERROR(SEARCH("N/A",E7)))</formula>
    </cfRule>
    <cfRule type="containsText" dxfId="19" priority="79" operator="containsText" text="Not yet received">
      <formula>NOT(ISERROR(SEARCH("Not yet received",E7)))</formula>
    </cfRule>
    <cfRule type="containsText" dxfId="18" priority="80" operator="containsText" text="Received and nothing further required">
      <formula>NOT(ISERROR(SEARCH("Received and nothing further required",E7)))</formula>
    </cfRule>
  </conditionalFormatting>
  <conditionalFormatting sqref="E17">
    <cfRule type="cellIs" dxfId="17" priority="1" operator="equal">
      <formula>$B$142</formula>
    </cfRule>
    <cfRule type="cellIs" dxfId="16" priority="2" operator="equal">
      <formula>$B$139</formula>
    </cfRule>
    <cfRule type="cellIs" dxfId="15" priority="4" operator="equal">
      <formula>$B$144</formula>
    </cfRule>
    <cfRule type="cellIs" dxfId="14" priority="5" operator="equal">
      <formula>$B$143</formula>
    </cfRule>
    <cfRule type="cellIs" dxfId="13" priority="6" operator="equal">
      <formula>$B$141</formula>
    </cfRule>
    <cfRule type="cellIs" dxfId="12" priority="7" operator="equal">
      <formula>$B$140</formula>
    </cfRule>
  </conditionalFormatting>
  <conditionalFormatting sqref="E25:E28">
    <cfRule type="cellIs" dxfId="11" priority="35" operator="equal">
      <formula>$B$144</formula>
    </cfRule>
    <cfRule type="cellIs" dxfId="10" priority="36" operator="equal">
      <formula>$B$143</formula>
    </cfRule>
    <cfRule type="cellIs" dxfId="9" priority="37" operator="equal">
      <formula>$B$141</formula>
    </cfRule>
    <cfRule type="cellIs" dxfId="8" priority="38" operator="equal">
      <formula>$B$140</formula>
    </cfRule>
  </conditionalFormatting>
  <conditionalFormatting sqref="E26:E33">
    <cfRule type="cellIs" dxfId="7" priority="9" operator="equal">
      <formula>$B$144</formula>
    </cfRule>
    <cfRule type="cellIs" dxfId="6" priority="10" operator="equal">
      <formula>$B$143</formula>
    </cfRule>
    <cfRule type="cellIs" dxfId="5" priority="11" operator="equal">
      <formula>$B$141</formula>
    </cfRule>
    <cfRule type="cellIs" dxfId="4" priority="12" operator="equal">
      <formula>$B$140</formula>
    </cfRule>
  </conditionalFormatting>
  <conditionalFormatting sqref="F7:F15 F25 F31:F32">
    <cfRule type="containsText" dxfId="3" priority="8" operator="containsText" text="Potential Non-Compliance-Pending Information">
      <formula>NOT(ISERROR(SEARCH("Potential Non-Compliance-Pending Information",F7)))</formula>
    </cfRule>
    <cfRule type="containsText" dxfId="2" priority="25" operator="containsText" text="Potential Compliance-Pending Information">
      <formula>NOT(ISERROR(SEARCH("Potential Compliance-Pending Information",F7)))</formula>
    </cfRule>
    <cfRule type="beginsWith" dxfId="1" priority="26" operator="beginsWith" text="Non-compliant">
      <formula>LEFT(F7,LEN("Non-compliant"))="Non-compliant"</formula>
    </cfRule>
    <cfRule type="beginsWith" dxfId="0" priority="27" operator="beginsWith" text="Compliant">
      <formula>LEFT(F7,LEN("Compliant"))="Compliant"</formula>
    </cfRule>
  </conditionalFormatting>
  <dataValidations count="4">
    <dataValidation type="list" allowBlank="1" showInputMessage="1" showErrorMessage="1" sqref="E7:E16 E18:E33" xr:uid="{D5D20D32-F606-4E11-899F-5AC92ACD8A67}">
      <formula1>"Received and nothing further required,Received but items still outstanding, Not yet received - applicant to submit and provide reference ---&gt;,N/A"</formula1>
    </dataValidation>
    <dataValidation type="list" allowBlank="1" showInputMessage="1" showErrorMessage="1" sqref="E17" xr:uid="{DDD70110-F077-40E1-9428-DBD78E35DFA2}">
      <formula1>$B$139:$B$146</formula1>
    </dataValidation>
    <dataValidation type="list" allowBlank="1" showInputMessage="1" showErrorMessage="1" sqref="F7:F33" xr:uid="{2B626800-347C-422A-93D4-D799CD951AE8}">
      <formula1>"Compliant,Potential Compliance-Pending Information,Potential Non-Compliance-Pending Information,Non-compliant"</formula1>
    </dataValidation>
    <dataValidation type="list" allowBlank="1" showInputMessage="1" showErrorMessage="1" sqref="C48:E48" xr:uid="{E7D4A00A-BC82-43FC-B6A6-ACBBB3583D47}">
      <formula1>"Received and Under Separate Consultation,Not Received"</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8"/>
  <sheetViews>
    <sheetView topLeftCell="A14" workbookViewId="0">
      <selection activeCell="C20" sqref="C20"/>
    </sheetView>
  </sheetViews>
  <sheetFormatPr defaultColWidth="9.21875" defaultRowHeight="14.4"/>
  <cols>
    <col min="1" max="1" width="22.21875" style="13" customWidth="1"/>
    <col min="2" max="2" width="31.44140625" style="13" customWidth="1"/>
    <col min="3" max="4" width="20.5546875" style="13" customWidth="1"/>
    <col min="5" max="5" width="15.44140625" style="13" customWidth="1"/>
    <col min="6" max="6" width="25.77734375" style="13" hidden="1" customWidth="1"/>
    <col min="7" max="7" width="26.44140625" style="13" hidden="1" customWidth="1"/>
    <col min="8" max="9" width="25.77734375" style="13" hidden="1" customWidth="1"/>
    <col min="10" max="16384" width="9.21875" style="13"/>
  </cols>
  <sheetData>
    <row r="1" spans="1:9">
      <c r="E1" s="216" t="s">
        <v>138</v>
      </c>
    </row>
    <row r="2" spans="1:9" s="24" customFormat="1">
      <c r="E2" s="217"/>
    </row>
    <row r="4" spans="1:9" s="6" customFormat="1" ht="21">
      <c r="A4" s="211" t="s">
        <v>178</v>
      </c>
      <c r="B4" s="211"/>
      <c r="E4" s="142"/>
      <c r="F4" s="211" t="s">
        <v>139</v>
      </c>
      <c r="G4" s="211"/>
    </row>
    <row r="5" spans="1:9" ht="30">
      <c r="A5" s="218" t="str">
        <f>IF('Energy Comments'!E17='Energy Comments'!B141,"SAP 2012",IF('Energy Comments'!E17='Energy Comments'!B144,"SAP 2012",IF(OR('Energy Comments'!E17='Energy Comments'!B139,'Energy Comments'!B142='Energy Comments'!E17),"SAP 10.2","SAP 10")))</f>
        <v>SAP 10.2</v>
      </c>
      <c r="B5" s="65" t="s">
        <v>140</v>
      </c>
      <c r="C5" s="220" t="s">
        <v>141</v>
      </c>
      <c r="D5" s="220"/>
      <c r="F5" s="218" t="str">
        <f>A5</f>
        <v>SAP 10.2</v>
      </c>
      <c r="G5" s="65" t="s">
        <v>140</v>
      </c>
      <c r="H5" s="220" t="s">
        <v>141</v>
      </c>
      <c r="I5" s="220"/>
    </row>
    <row r="6" spans="1:9">
      <c r="A6" s="219"/>
      <c r="B6" s="65" t="s">
        <v>142</v>
      </c>
      <c r="C6" s="65" t="s">
        <v>142</v>
      </c>
      <c r="D6" s="65" t="s">
        <v>143</v>
      </c>
      <c r="F6" s="219"/>
      <c r="G6" s="65" t="s">
        <v>142</v>
      </c>
      <c r="H6" s="65" t="s">
        <v>142</v>
      </c>
      <c r="I6" s="65" t="s">
        <v>143</v>
      </c>
    </row>
    <row r="7" spans="1:9" ht="40.5" customHeight="1">
      <c r="A7" s="31" t="s">
        <v>144</v>
      </c>
      <c r="B7" s="168">
        <v>1397.4</v>
      </c>
      <c r="C7" s="166"/>
      <c r="D7" s="32"/>
      <c r="F7" s="31" t="s">
        <v>145</v>
      </c>
      <c r="G7" s="16"/>
      <c r="H7" s="32"/>
      <c r="I7" s="32"/>
    </row>
    <row r="8" spans="1:9" ht="21" customHeight="1">
      <c r="A8" s="31" t="s">
        <v>146</v>
      </c>
      <c r="B8" s="168">
        <v>1104.9000000000001</v>
      </c>
      <c r="C8" s="169">
        <f>B7-B8</f>
        <v>292.5</v>
      </c>
      <c r="D8" s="40">
        <f>C8/$B$7</f>
        <v>0.20931730356376127</v>
      </c>
      <c r="F8" s="31" t="s">
        <v>146</v>
      </c>
      <c r="G8" s="16"/>
      <c r="H8" s="16">
        <f>G7-G8</f>
        <v>0</v>
      </c>
      <c r="I8" s="40" t="e">
        <f>H8/$G$7</f>
        <v>#DIV/0!</v>
      </c>
    </row>
    <row r="9" spans="1:9" ht="21" customHeight="1">
      <c r="A9" s="31" t="s">
        <v>147</v>
      </c>
      <c r="B9" s="168">
        <v>1104.9000000000001</v>
      </c>
      <c r="C9" s="169">
        <f>B8-B9</f>
        <v>0</v>
      </c>
      <c r="D9" s="40">
        <f>C9/$B$7</f>
        <v>0</v>
      </c>
      <c r="F9" s="31" t="s">
        <v>147</v>
      </c>
      <c r="G9" s="16"/>
      <c r="H9" s="16">
        <f>G8-G9</f>
        <v>0</v>
      </c>
      <c r="I9" s="40" t="e">
        <f t="shared" ref="I9:I11" si="0">H9/$G$7</f>
        <v>#DIV/0!</v>
      </c>
    </row>
    <row r="10" spans="1:9" ht="21" customHeight="1">
      <c r="A10" s="31" t="s">
        <v>148</v>
      </c>
      <c r="B10" s="168">
        <v>514.79999999999995</v>
      </c>
      <c r="C10" s="169">
        <f>B9-B10</f>
        <v>590.10000000000014</v>
      </c>
      <c r="D10" s="40">
        <f>C10/$B$7</f>
        <v>0.42228424216401894</v>
      </c>
      <c r="F10" s="31" t="s">
        <v>148</v>
      </c>
      <c r="G10" s="16"/>
      <c r="H10" s="16">
        <f>G9-G10</f>
        <v>0</v>
      </c>
      <c r="I10" s="40" t="e">
        <f t="shared" si="0"/>
        <v>#DIV/0!</v>
      </c>
    </row>
    <row r="11" spans="1:9" ht="21" customHeight="1">
      <c r="A11" s="33" t="s">
        <v>149</v>
      </c>
      <c r="B11" s="167">
        <f>B7-B10</f>
        <v>882.60000000000014</v>
      </c>
      <c r="C11" s="169">
        <f>SUM(C8:C10)</f>
        <v>882.60000000000014</v>
      </c>
      <c r="D11" s="40">
        <f>C11/$B$7</f>
        <v>0.63160154572778027</v>
      </c>
      <c r="F11" s="33" t="s">
        <v>149</v>
      </c>
      <c r="G11" s="34"/>
      <c r="H11" s="16">
        <f>SUM(H8:H10)</f>
        <v>0</v>
      </c>
      <c r="I11" s="40" t="e">
        <f t="shared" si="0"/>
        <v>#DIV/0!</v>
      </c>
    </row>
    <row r="12" spans="1:9" ht="21" customHeight="1">
      <c r="A12" s="17"/>
      <c r="B12" s="18"/>
      <c r="C12" s="19"/>
      <c r="D12" s="19"/>
      <c r="F12" s="17"/>
      <c r="G12" s="18"/>
      <c r="H12" s="19"/>
      <c r="I12" s="19"/>
    </row>
    <row r="14" spans="1:9" ht="21">
      <c r="A14" s="211" t="s">
        <v>179</v>
      </c>
      <c r="B14" s="211"/>
      <c r="C14" s="6"/>
      <c r="D14" s="6"/>
      <c r="F14" s="211" t="s">
        <v>150</v>
      </c>
      <c r="G14" s="211"/>
      <c r="H14" s="6"/>
      <c r="I14" s="6"/>
    </row>
    <row r="15" spans="1:9" ht="30">
      <c r="A15" s="218" t="str">
        <f>IF('Energy Comments'!E17='Energy Comments'!B141,"SAP 2012",IF('Energy Comments'!E17='Energy Comments'!B144,"SAP 2012",IF(OR('Energy Comments'!E17='Energy Comments'!B139,'Energy Comments'!B142='Energy Comments'!E17),"SAP 10.2","SAP 10")))</f>
        <v>SAP 10.2</v>
      </c>
      <c r="B15" s="65" t="s">
        <v>140</v>
      </c>
      <c r="C15" s="220" t="s">
        <v>141</v>
      </c>
      <c r="D15" s="220"/>
      <c r="F15" s="218" t="str">
        <f>A15</f>
        <v>SAP 10.2</v>
      </c>
      <c r="G15" s="65" t="s">
        <v>140</v>
      </c>
      <c r="H15" s="220" t="s">
        <v>141</v>
      </c>
      <c r="I15" s="220"/>
    </row>
    <row r="16" spans="1:9">
      <c r="A16" s="219"/>
      <c r="B16" s="65" t="s">
        <v>142</v>
      </c>
      <c r="C16" s="65" t="s">
        <v>142</v>
      </c>
      <c r="D16" s="65" t="s">
        <v>143</v>
      </c>
      <c r="F16" s="219"/>
      <c r="G16" s="65" t="s">
        <v>142</v>
      </c>
      <c r="H16" s="65" t="s">
        <v>142</v>
      </c>
      <c r="I16" s="65" t="s">
        <v>143</v>
      </c>
    </row>
    <row r="17" spans="1:9" ht="40.5" customHeight="1">
      <c r="A17" s="31" t="s">
        <v>144</v>
      </c>
      <c r="B17" s="170">
        <v>40.200000000000003</v>
      </c>
      <c r="C17" s="171"/>
      <c r="D17" s="32"/>
      <c r="F17" s="31" t="s">
        <v>145</v>
      </c>
      <c r="G17" s="16"/>
      <c r="H17" s="32"/>
      <c r="I17" s="32"/>
    </row>
    <row r="18" spans="1:9" ht="21" customHeight="1">
      <c r="A18" s="31" t="s">
        <v>146</v>
      </c>
      <c r="B18" s="170">
        <v>35.1</v>
      </c>
      <c r="C18" s="170">
        <v>3.3</v>
      </c>
      <c r="D18" s="40">
        <f>C18/$B$17</f>
        <v>8.2089552238805957E-2</v>
      </c>
      <c r="F18" s="31" t="s">
        <v>146</v>
      </c>
      <c r="G18" s="16"/>
      <c r="H18" s="16">
        <f>G17-G18</f>
        <v>0</v>
      </c>
      <c r="I18" s="40" t="e">
        <f>H18/$H$17</f>
        <v>#DIV/0!</v>
      </c>
    </row>
    <row r="19" spans="1:9" ht="21" customHeight="1">
      <c r="A19" s="31" t="s">
        <v>147</v>
      </c>
      <c r="B19" s="170">
        <v>35.1</v>
      </c>
      <c r="C19" s="170">
        <v>1.9</v>
      </c>
      <c r="D19" s="40">
        <f>C19/$B$17</f>
        <v>4.7263681592039794E-2</v>
      </c>
      <c r="F19" s="31" t="s">
        <v>147</v>
      </c>
      <c r="G19" s="16"/>
      <c r="H19" s="16">
        <f>G18-G19</f>
        <v>0</v>
      </c>
      <c r="I19" s="40" t="e">
        <f t="shared" ref="I19:I21" si="1">H19/$H$17</f>
        <v>#DIV/0!</v>
      </c>
    </row>
    <row r="20" spans="1:9" ht="21" customHeight="1">
      <c r="A20" s="31" t="s">
        <v>148</v>
      </c>
      <c r="B20" s="170">
        <v>-5.2</v>
      </c>
      <c r="C20" s="170">
        <f>B19-B20</f>
        <v>40.300000000000004</v>
      </c>
      <c r="D20" s="40">
        <f>C20/$B$17</f>
        <v>1.0024875621890548</v>
      </c>
      <c r="F20" s="31" t="s">
        <v>148</v>
      </c>
      <c r="G20" s="16"/>
      <c r="H20" s="16">
        <f>G19-G20</f>
        <v>0</v>
      </c>
      <c r="I20" s="40" t="e">
        <f t="shared" si="1"/>
        <v>#DIV/0!</v>
      </c>
    </row>
    <row r="21" spans="1:9" ht="21" customHeight="1">
      <c r="A21" s="33" t="s">
        <v>149</v>
      </c>
      <c r="B21" s="172">
        <f>B17-B20</f>
        <v>45.400000000000006</v>
      </c>
      <c r="C21" s="170">
        <f>SUM(C18:C20)</f>
        <v>45.5</v>
      </c>
      <c r="D21" s="40">
        <f>C21/$B$17</f>
        <v>1.1318407960199004</v>
      </c>
      <c r="F21" s="33" t="s">
        <v>149</v>
      </c>
      <c r="G21" s="34"/>
      <c r="H21" s="16">
        <f>SUM(H18:H20)</f>
        <v>0</v>
      </c>
      <c r="I21" s="40" t="e">
        <f t="shared" si="1"/>
        <v>#DIV/0!</v>
      </c>
    </row>
    <row r="24" spans="1:9" ht="21">
      <c r="A24" s="211" t="s">
        <v>180</v>
      </c>
      <c r="B24" s="211"/>
      <c r="F24" s="211" t="s">
        <v>151</v>
      </c>
      <c r="G24" s="211"/>
    </row>
    <row r="25" spans="1:9" ht="31.2">
      <c r="A25" s="35"/>
      <c r="B25" s="22" t="s">
        <v>152</v>
      </c>
      <c r="C25" s="22" t="s">
        <v>153</v>
      </c>
      <c r="F25" s="35"/>
      <c r="G25" s="22" t="s">
        <v>152</v>
      </c>
      <c r="H25" s="22" t="s">
        <v>153</v>
      </c>
    </row>
    <row r="26" spans="1:9" ht="15">
      <c r="A26" s="14" t="s">
        <v>154</v>
      </c>
      <c r="B26" s="173">
        <f>B10</f>
        <v>514.79999999999995</v>
      </c>
      <c r="C26" s="174">
        <f>B26*95*30</f>
        <v>1467179.9999999998</v>
      </c>
      <c r="F26" s="14" t="s">
        <v>154</v>
      </c>
      <c r="G26" s="15">
        <f>G10</f>
        <v>0</v>
      </c>
      <c r="H26" s="15">
        <f>G26*95*30</f>
        <v>0</v>
      </c>
    </row>
    <row r="27" spans="1:9" ht="15">
      <c r="A27" s="14" t="s">
        <v>155</v>
      </c>
      <c r="B27" s="173">
        <f>B20</f>
        <v>-5.2</v>
      </c>
      <c r="C27" s="174">
        <f>B27*95*30</f>
        <v>-14820</v>
      </c>
      <c r="F27" s="14" t="s">
        <v>155</v>
      </c>
      <c r="G27" s="15">
        <f>G20</f>
        <v>0</v>
      </c>
      <c r="H27" s="15">
        <f>G27*95*30</f>
        <v>0</v>
      </c>
    </row>
    <row r="28" spans="1:9" ht="15">
      <c r="A28" s="14" t="s">
        <v>156</v>
      </c>
      <c r="B28" s="173">
        <f>SUM(B26:B27)</f>
        <v>509.59999999999997</v>
      </c>
      <c r="C28" s="174">
        <f>SUM(C26:C27)</f>
        <v>1452359.9999999998</v>
      </c>
      <c r="F28" s="14" t="s">
        <v>156</v>
      </c>
      <c r="G28" s="15">
        <f>SUM(G26:G27)</f>
        <v>0</v>
      </c>
      <c r="H28" s="15">
        <f>SUM(H26:H27)</f>
        <v>0</v>
      </c>
    </row>
  </sheetData>
  <mergeCells count="15">
    <mergeCell ref="A24:B24"/>
    <mergeCell ref="C5:D5"/>
    <mergeCell ref="A4:B4"/>
    <mergeCell ref="A14:B14"/>
    <mergeCell ref="C15:D15"/>
    <mergeCell ref="A5:A6"/>
    <mergeCell ref="A15:A16"/>
    <mergeCell ref="F24:G24"/>
    <mergeCell ref="E1:E2"/>
    <mergeCell ref="F4:G4"/>
    <mergeCell ref="F5:F6"/>
    <mergeCell ref="H5:I5"/>
    <mergeCell ref="F14:G14"/>
    <mergeCell ref="F15:F16"/>
    <mergeCell ref="H15:I15"/>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EF860617B5C9439D34BE9AE5DF5D0F" ma:contentTypeVersion="6" ma:contentTypeDescription="Create a new document." ma:contentTypeScope="" ma:versionID="b432bc0d64fc2b3225198aaa75afa391">
  <xsd:schema xmlns:xsd="http://www.w3.org/2001/XMLSchema" xmlns:xs="http://www.w3.org/2001/XMLSchema" xmlns:p="http://schemas.microsoft.com/office/2006/metadata/properties" xmlns:ns2="4b1100c3-bedc-44e4-b2e4-76ad79ae81e7" xmlns:ns3="f00edf45-8ffb-4664-bfad-c4a8e160054e" xmlns:ns4="80a70c2d-e180-4726-ad84-a65e68ac35a4" xmlns:ns5="8165e4e4-0509-4e1b-81da-fd4fc392cc33" targetNamespace="http://schemas.microsoft.com/office/2006/metadata/properties" ma:root="true" ma:fieldsID="164ac87ead1ff0b351c6fcf57d46347b" ns2:_="" ns3:_="" ns4:_="" ns5:_="">
    <xsd:import namespace="4b1100c3-bedc-44e4-b2e4-76ad79ae81e7"/>
    <xsd:import namespace="f00edf45-8ffb-4664-bfad-c4a8e160054e"/>
    <xsd:import namespace="80a70c2d-e180-4726-ad84-a65e68ac35a4"/>
    <xsd:import namespace="8165e4e4-0509-4e1b-81da-fd4fc392cc3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MediaServiceObjectDetectorVersions" minOccurs="0"/>
                <xsd:element ref="ns2:MediaServiceSearchProperties" minOccurs="0"/>
                <xsd:element ref="ns2:MediaServiceBillingMetadata" minOccurs="0"/>
                <xsd:element ref="ns4:TaxCatchAll" minOccurs="0"/>
                <xsd:element ref="ns5: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1100c3-bedc-44e4-b2e4-76ad79ae81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0edf45-8ffb-4664-bfad-c4a8e160054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a70c2d-e180-4726-ad84-a65e68ac35a4"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ca205559-ed1c-4e39-9607-6fe5a6ed554e}" ma:internalName="TaxCatchAll" ma:showField="CatchAllData" ma:web="80a70c2d-e180-4726-ad84-a65e68ac35a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165e4e4-0509-4e1b-81da-fd4fc392cc33" elementFormDefault="qualified">
    <xsd:import namespace="http://schemas.microsoft.com/office/2006/documentManagement/types"/>
    <xsd:import namespace="http://schemas.microsoft.com/office/infopath/2007/PartnerControls"/>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7bc4632c-c0dc-4527-9b44-4e2626a7d4af"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0a70c2d-e180-4726-ad84-a65e68ac35a4" xsi:nil="true"/>
    <lcf76f155ced4ddcb4097134ff3c332f xmlns="8165e4e4-0509-4e1b-81da-fd4fc392cc3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A7CF92-55BF-4EC7-9AB4-98284F38AD60}"/>
</file>

<file path=customXml/itemProps2.xml><?xml version="1.0" encoding="utf-8"?>
<ds:datastoreItem xmlns:ds="http://schemas.openxmlformats.org/officeDocument/2006/customXml" ds:itemID="{F7D59A5B-F849-47E3-BF97-AF21C9D186E4}"/>
</file>

<file path=customXml/itemProps3.xml><?xml version="1.0" encoding="utf-8"?>
<ds:datastoreItem xmlns:ds="http://schemas.openxmlformats.org/officeDocument/2006/customXml" ds:itemID="{31D32285-2F13-4652-A257-038D720304C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4</vt:i4>
      </vt:variant>
    </vt:vector>
  </HeadingPairs>
  <TitlesOfParts>
    <vt:vector size="4" baseType="lpstr">
      <vt:lpstr>Case details</vt:lpstr>
      <vt:lpstr>Pre-application advice</vt:lpstr>
      <vt:lpstr>Energy Comments</vt:lpstr>
      <vt:lpstr>CO2 performance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2022-01-28T17:23:13Z</dcterms:created>
  <dcterms:modified xsi:type="dcterms:W3CDTF">2026-04-10T16:00:37Z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0x010100BEEF860617B5C9439D34BE9AE5DF5D0F</vt:lpwstr>
  </property>
</Properties>
</file>