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jacquesleonardi/Dropbox/Agile/Agile123-GLA-Public/"/>
    </mc:Choice>
  </mc:AlternateContent>
  <bookViews>
    <workbookView xWindow="1040" yWindow="480" windowWidth="22900" windowHeight="21120" tabRatio="500"/>
  </bookViews>
  <sheets>
    <sheet name="Metadata" sheetId="7" r:id="rId1"/>
    <sheet name="KPI sample data" sheetId="1" r:id="rId2"/>
    <sheet name="Miles per week per depot" sheetId="2" r:id="rId3"/>
    <sheet name="Staff &amp; costs per parcel" sheetId="4" r:id="rId4"/>
    <sheet name="Main axis distance" sheetId="5" r:id="rId5"/>
    <sheet name="Fuel use, CO2 &amp; air pollutants" sheetId="6" r:id="rId6"/>
    <sheet name="Target Achievements" sheetId="3" r:id="rId7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D29" i="1"/>
  <c r="C29" i="1"/>
  <c r="J12" i="3"/>
  <c r="J11" i="3"/>
  <c r="I11" i="3"/>
  <c r="E11" i="3"/>
  <c r="J10" i="3"/>
  <c r="I10" i="3"/>
  <c r="E10" i="3"/>
  <c r="J9" i="3"/>
  <c r="I9" i="3"/>
  <c r="E9" i="3"/>
  <c r="J8" i="3"/>
  <c r="I8" i="3"/>
  <c r="E8" i="3"/>
  <c r="J7" i="3"/>
</calcChain>
</file>

<file path=xl/sharedStrings.xml><?xml version="1.0" encoding="utf-8"?>
<sst xmlns="http://schemas.openxmlformats.org/spreadsheetml/2006/main" count="186" uniqueCount="158">
  <si>
    <t xml:space="preserve">Van </t>
  </si>
  <si>
    <t xml:space="preserve">Total miles </t>
  </si>
  <si>
    <t xml:space="preserve">Total km </t>
  </si>
  <si>
    <t>km/day</t>
  </si>
  <si>
    <t>Parcels delivered during period</t>
  </si>
  <si>
    <t>parcels/day</t>
  </si>
  <si>
    <t>km/parcel</t>
  </si>
  <si>
    <t>Van 1</t>
  </si>
  <si>
    <t>Van 2</t>
  </si>
  <si>
    <t>Van 3</t>
  </si>
  <si>
    <t>Van 4</t>
  </si>
  <si>
    <t>Van 5</t>
  </si>
  <si>
    <t>Van 6</t>
  </si>
  <si>
    <t>Van 7</t>
  </si>
  <si>
    <t>Van 8</t>
  </si>
  <si>
    <t>Van 9</t>
  </si>
  <si>
    <t>Van 10</t>
  </si>
  <si>
    <t>Van 11</t>
  </si>
  <si>
    <t>Van 12</t>
  </si>
  <si>
    <t>Van 13</t>
  </si>
  <si>
    <t>Van 14</t>
  </si>
  <si>
    <t>Van 15</t>
  </si>
  <si>
    <t>Average all vans</t>
  </si>
  <si>
    <t>Miles/week</t>
  </si>
  <si>
    <t>Carlton House Terrace average distance per van per week</t>
  </si>
  <si>
    <t>West Central Street distance per van per week</t>
  </si>
  <si>
    <t>Wardens Grove distance per van per week</t>
  </si>
  <si>
    <t xml:space="preserve">Gnewt Cargo overall average distance per van per week </t>
  </si>
  <si>
    <t>Agile Gnewt Cargo Category 1 - 7 July 2015</t>
  </si>
  <si>
    <t>Gnewt Cargo 5-9 Jan 15, 20 Apr-1 May 15</t>
  </si>
  <si>
    <t>Average miles per van, per week, per depot</t>
  </si>
  <si>
    <t>Targets</t>
  </si>
  <si>
    <t>Achieved</t>
  </si>
  <si>
    <t>Proportion achieved</t>
  </si>
  <si>
    <t>Before trial</t>
  </si>
  <si>
    <t>Target for trial</t>
  </si>
  <si>
    <t>Actual achieved in trial</t>
  </si>
  <si>
    <t>Reduction in the main axis distance</t>
  </si>
  <si>
    <t>n.a.</t>
  </si>
  <si>
    <t>Main Axis distance</t>
  </si>
  <si>
    <t>Less kilometres travelled</t>
  </si>
  <si>
    <t>Total distance traveled in London</t>
  </si>
  <si>
    <t>Reduction in NOx</t>
  </si>
  <si>
    <t>NOx emissions</t>
  </si>
  <si>
    <t>Reduction in PM</t>
  </si>
  <si>
    <t>PM emissions</t>
  </si>
  <si>
    <t>Reduction in CO2  emissions</t>
  </si>
  <si>
    <t>Reduction in empty vehicle distance</t>
  </si>
  <si>
    <t>Empty vehicle distance</t>
  </si>
  <si>
    <t>Target Achievements of the Agile Cat 1 project, 1 October 2014 - 30 June 2015</t>
  </si>
  <si>
    <r>
      <t>CO</t>
    </r>
    <r>
      <rPr>
        <sz val="12"/>
        <color theme="1"/>
        <rFont val="Calibri"/>
        <family val="2"/>
        <scheme val="minor"/>
      </rPr>
      <t>2 emissions</t>
    </r>
  </si>
  <si>
    <t>Van rounds, distance, KPI parcels per day &amp; km/parcel</t>
  </si>
  <si>
    <t>No. staff</t>
  </si>
  <si>
    <t>Number of staff</t>
  </si>
  <si>
    <t>Parcels delivered  per staff per day</t>
  </si>
  <si>
    <t>Total costs per staff/day in £</t>
  </si>
  <si>
    <t>Total costs energy/day in £</t>
  </si>
  <si>
    <t>Other fixed and variable costs /day</t>
  </si>
  <si>
    <t>Grand total costs/day</t>
  </si>
  <si>
    <t>Total costs per parcel</t>
  </si>
  <si>
    <t>Before</t>
  </si>
  <si>
    <t>After</t>
  </si>
  <si>
    <t>Staff employement, staff performance, staff costs, costs per parcel</t>
  </si>
  <si>
    <t xml:space="preserve">Before: Business situation prior using Gnewt Cargo as parcels delivery logistics provider </t>
  </si>
  <si>
    <t>After: Business situation during Agile 1 project, using Gnewt Cargo instead of another parcels delivery logistics provider</t>
  </si>
  <si>
    <t>Notes:</t>
  </si>
  <si>
    <t>Further definitions and explanations: see Table 16 Final report, Agile Gnewt Cargo Category 1 - 8 July 2015</t>
  </si>
  <si>
    <t>Empty running distance</t>
  </si>
  <si>
    <t>Empty running in % of total</t>
  </si>
  <si>
    <t>Reduction empty running distance in %</t>
  </si>
  <si>
    <t>Loaded distance</t>
  </si>
  <si>
    <t>Total distance</t>
  </si>
  <si>
    <t>Main axis distance</t>
  </si>
  <si>
    <t>Total distance per day</t>
  </si>
  <si>
    <t>City Centre distance</t>
  </si>
  <si>
    <t>Total distance in km</t>
  </si>
  <si>
    <t>Index main axis distance</t>
  </si>
  <si>
    <t>Reduction main axis distance in %</t>
  </si>
  <si>
    <t>-</t>
  </si>
  <si>
    <t>Total distance per day in km</t>
  </si>
  <si>
    <t>Index total distance per day</t>
  </si>
  <si>
    <t>Reduction in total distance per day in %</t>
  </si>
  <si>
    <t>Total distance in km per parcel delivered</t>
  </si>
  <si>
    <t>Reduction in parcel distance in %</t>
  </si>
  <si>
    <t>Main axis distance, empty running distance and total distance per day</t>
  </si>
  <si>
    <t>Further definitions and explanations: see Table 14, Final report, Agile Gnewt Cargo Category 1 - 8 July 2015</t>
  </si>
  <si>
    <t>Litres diesel/ day</t>
  </si>
  <si>
    <t>kWh/ day</t>
  </si>
  <si>
    <t xml:space="preserve">Before </t>
  </si>
  <si>
    <t>Further definitions and explanations: see Table 13 Final report, Agile Gnewt Cargo Category 1 - 8 July 2015</t>
  </si>
  <si>
    <r>
      <t>kg CO</t>
    </r>
    <r>
      <rPr>
        <b/>
        <vertAlign val="subscript"/>
        <sz val="12"/>
        <color theme="1"/>
        <rFont val="Calibri"/>
        <scheme val="minor"/>
      </rPr>
      <t>2</t>
    </r>
    <r>
      <rPr>
        <b/>
        <sz val="12"/>
        <color rgb="FF000000"/>
        <rFont val="Calibri"/>
        <scheme val="minor"/>
      </rPr>
      <t>e/ day</t>
    </r>
  </si>
  <si>
    <r>
      <t>kg CO</t>
    </r>
    <r>
      <rPr>
        <b/>
        <vertAlign val="subscript"/>
        <sz val="12"/>
        <color theme="1"/>
        <rFont val="Calibri"/>
        <scheme val="minor"/>
      </rPr>
      <t>2</t>
    </r>
    <r>
      <rPr>
        <b/>
        <sz val="12"/>
        <color rgb="FF000000"/>
        <rFont val="Calibri"/>
        <scheme val="minor"/>
      </rPr>
      <t>e/ parcel</t>
    </r>
  </si>
  <si>
    <r>
      <t>Reduction in CO</t>
    </r>
    <r>
      <rPr>
        <b/>
        <vertAlign val="subscript"/>
        <sz val="12"/>
        <color theme="1"/>
        <rFont val="Calibri"/>
        <scheme val="minor"/>
      </rPr>
      <t>2</t>
    </r>
    <r>
      <rPr>
        <b/>
        <sz val="12"/>
        <color rgb="FF000000"/>
        <rFont val="Calibri"/>
        <scheme val="minor"/>
      </rPr>
      <t>e/ parcel</t>
    </r>
  </si>
  <si>
    <r>
      <t>Fuel use, CO</t>
    </r>
    <r>
      <rPr>
        <b/>
        <vertAlign val="subscript"/>
        <sz val="14"/>
        <color theme="1"/>
        <rFont val="Calibri (Body)"/>
      </rPr>
      <t>2</t>
    </r>
    <r>
      <rPr>
        <b/>
        <sz val="14"/>
        <color theme="1"/>
        <rFont val="Calibri"/>
        <family val="2"/>
        <scheme val="minor"/>
      </rPr>
      <t>e and air pollutants emissions reduction</t>
    </r>
  </si>
  <si>
    <r>
      <t>Index kgCO</t>
    </r>
    <r>
      <rPr>
        <b/>
        <vertAlign val="subscript"/>
        <sz val="12"/>
        <color theme="1"/>
        <rFont val="Calibri"/>
        <scheme val="minor"/>
      </rPr>
      <t>2</t>
    </r>
    <r>
      <rPr>
        <b/>
        <sz val="12"/>
        <color rgb="FF000000"/>
        <rFont val="Calibri"/>
        <scheme val="minor"/>
      </rPr>
      <t>e/ parcel</t>
    </r>
  </si>
  <si>
    <t>Index NOx emissions/ parcel</t>
  </si>
  <si>
    <t>Index PM emissions/ parcel</t>
  </si>
  <si>
    <t>Targets Indicators</t>
  </si>
  <si>
    <t>Achievement values were observed in June 2015, at the end of the project Agile 1</t>
  </si>
  <si>
    <t>Further definitions and explanations: see Table 9-11, Final report, Agile Gnewt Cargo Category 1 - 8 July 2015</t>
  </si>
  <si>
    <t>Parcels/day = Total number of parcels delivered per van per day</t>
  </si>
  <si>
    <t>Sample one week: 5-9 Jan 2015, DX Depot</t>
  </si>
  <si>
    <t>Sample two weeks: 20 Apr-1 May 2015, West Central Street depot</t>
  </si>
  <si>
    <t>Sample one week: 5-9 Jan 2015, Wardens Grove depot</t>
  </si>
  <si>
    <t>Van rounds samples for Client A, Gnewt Cargo 5-9 Jan 2015</t>
  </si>
  <si>
    <t>Miles per week: Average distance per van per week, driven for a single Client A from different depot locations in Central London</t>
  </si>
  <si>
    <t>KPI = Key Performance Indicators for multiple clients served from multiple depots in different weeks, Central London</t>
  </si>
  <si>
    <t>Parcels delivered during period = Total number of parcels delivered per van during one week or two weeks sample periods</t>
  </si>
  <si>
    <t>Km/parcel = Average distance needed to distribute one parcel. Total distance per van per day/Total number of parcels delivered per van per day</t>
  </si>
  <si>
    <t>Average all vans = Average distance in miles per van per week observed for the samples of the three depots for three clients in three different periods</t>
  </si>
  <si>
    <t>The aim of this graph is to demonstrate the variability in business demand for parcels logistics in Central London</t>
  </si>
  <si>
    <t>The aim of this graph is to demonstrate the variability in distance driven for different area of Central London, for the same client</t>
  </si>
  <si>
    <t>The aim of this graph is to demonstrate the profitability of the business model</t>
  </si>
  <si>
    <t>The aim of this graph is to demonstrate the beneficial impacts on traffic in Central London, and the efficiency gains</t>
  </si>
  <si>
    <t xml:space="preserve">The aim of this graph is to demonstrate the beneficial impacts of the demonstrator on fuel use, greenhouse gas and air pollutant emissions </t>
  </si>
  <si>
    <t>Targets values were set in August 2014, before project start</t>
  </si>
  <si>
    <t xml:space="preserve">Notes: </t>
  </si>
  <si>
    <t>The aim of this graph is to demonstrate the level of achievements at the end of the project, compared with the intial targets set for the demonstrator prior start</t>
  </si>
  <si>
    <t>Name</t>
  </si>
  <si>
    <t>ShortName</t>
  </si>
  <si>
    <t>Theme</t>
  </si>
  <si>
    <t>Transport</t>
  </si>
  <si>
    <t>Sub-theme</t>
  </si>
  <si>
    <t>Freight</t>
  </si>
  <si>
    <t>Title</t>
  </si>
  <si>
    <t>Description</t>
  </si>
  <si>
    <t>Subject</t>
  </si>
  <si>
    <t>Subject.keyword</t>
  </si>
  <si>
    <t>Urban Logistics, electric vans, Low Carbon Vehicles</t>
  </si>
  <si>
    <t>Publisher</t>
  </si>
  <si>
    <t>GLA</t>
  </si>
  <si>
    <t>Date.available</t>
  </si>
  <si>
    <t>Creator</t>
  </si>
  <si>
    <t>Gnewt Cargo Ltd</t>
  </si>
  <si>
    <t>Date.created</t>
  </si>
  <si>
    <t>Coverage.spatial</t>
  </si>
  <si>
    <t>Central London</t>
  </si>
  <si>
    <t>Coverage.temporal</t>
  </si>
  <si>
    <t>Daily, annually</t>
  </si>
  <si>
    <t>Type</t>
  </si>
  <si>
    <t>Transport performance data</t>
  </si>
  <si>
    <t>Language</t>
  </si>
  <si>
    <t>English</t>
  </si>
  <si>
    <t>Rights</t>
  </si>
  <si>
    <t>More info</t>
  </si>
  <si>
    <t>Download from</t>
  </si>
  <si>
    <t>Original dataset</t>
  </si>
  <si>
    <t>Measure</t>
  </si>
  <si>
    <t>Numbers, text</t>
  </si>
  <si>
    <t>Warnings/Notes</t>
  </si>
  <si>
    <t>Data of demonstrator Agile 1</t>
  </si>
  <si>
    <t>Freight delivery demonstration with electric vans in Central London</t>
  </si>
  <si>
    <t>Data and samples of electric van delivery trips performed by Gnewt Cargo in the period 1st October 2014 to 30th June 2015 during the Agile Cat 1 demonstrator project</t>
  </si>
  <si>
    <t>1st October 2014 to 30 June 2015</t>
  </si>
  <si>
    <t>Further definitions and explainations are available in the Final Report of the Agile 1 demonstrator project, published on 8 July 2015</t>
  </si>
  <si>
    <t>See Notes in each Spreadsheet</t>
  </si>
  <si>
    <t xml:space="preserve">See definitions in Notes included in each spreadsheet </t>
  </si>
  <si>
    <t>Data of the GLA demonstrator Agile Logistics 1: parcels deliveries with electric vehicles in Central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</si>
</sst>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mbria"/>
    </font>
    <font>
      <i/>
      <sz val="10"/>
      <color rgb="FF000000"/>
      <name val="Cambria"/>
    </font>
    <font>
      <b/>
      <sz val="12"/>
      <color rgb="FF000000"/>
      <name val="Calibri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i/>
      <sz val="12"/>
      <color theme="1"/>
      <name val="Calibri"/>
      <scheme val="minor"/>
    </font>
    <font>
      <b/>
      <sz val="10"/>
      <color rgb="FF000000"/>
      <name val="Arial"/>
    </font>
    <font>
      <b/>
      <sz val="1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rgb="FF000000"/>
      <name val="Calibri"/>
      <scheme val="minor"/>
    </font>
    <font>
      <b/>
      <vertAlign val="subscript"/>
      <sz val="12"/>
      <color theme="1"/>
      <name val="Calibri"/>
      <scheme val="minor"/>
    </font>
    <font>
      <b/>
      <sz val="12"/>
      <name val="Calibri"/>
      <scheme val="minor"/>
    </font>
    <font>
      <b/>
      <vertAlign val="subscript"/>
      <sz val="14"/>
      <color theme="1"/>
      <name val="Calibri (Body)"/>
    </font>
    <font>
      <b/>
      <i/>
      <sz val="12"/>
      <color theme="1"/>
      <name val="Calibri"/>
      <scheme val="minor"/>
    </font>
    <font>
      <b/>
      <i/>
      <sz val="12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8" xfId="0" applyFont="1" applyFill="1" applyBorder="1"/>
    <xf numFmtId="0" fontId="4" fillId="0" borderId="7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justify" vertical="center"/>
    </xf>
    <xf numFmtId="9" fontId="0" fillId="0" borderId="0" xfId="1" applyFont="1"/>
    <xf numFmtId="0" fontId="0" fillId="0" borderId="0" xfId="0" applyFont="1"/>
    <xf numFmtId="0" fontId="4" fillId="5" borderId="3" xfId="0" applyFont="1" applyFill="1" applyBorder="1" applyAlignment="1">
      <alignment horizontal="justify" vertical="center"/>
    </xf>
    <xf numFmtId="0" fontId="4" fillId="5" borderId="4" xfId="0" applyFont="1" applyFill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7" fillId="0" borderId="7" xfId="0" applyFont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4" fillId="5" borderId="8" xfId="0" applyFont="1" applyFill="1" applyBorder="1" applyAlignment="1">
      <alignment horizontal="justify" vertical="center"/>
    </xf>
    <xf numFmtId="0" fontId="0" fillId="0" borderId="8" xfId="0" applyFont="1" applyBorder="1" applyAlignment="1">
      <alignment horizontal="right"/>
    </xf>
    <xf numFmtId="0" fontId="4" fillId="0" borderId="8" xfId="0" applyFont="1" applyBorder="1" applyAlignment="1">
      <alignment horizontal="justify" vertical="center"/>
    </xf>
    <xf numFmtId="9" fontId="0" fillId="0" borderId="8" xfId="1" applyFont="1" applyBorder="1" applyAlignment="1">
      <alignment horizontal="right"/>
    </xf>
    <xf numFmtId="0" fontId="4" fillId="0" borderId="9" xfId="0" applyFont="1" applyBorder="1" applyAlignment="1">
      <alignment horizontal="justify" vertical="center"/>
    </xf>
    <xf numFmtId="0" fontId="0" fillId="0" borderId="9" xfId="0" applyFont="1" applyBorder="1" applyAlignment="1">
      <alignment horizontal="right"/>
    </xf>
    <xf numFmtId="0" fontId="0" fillId="4" borderId="8" xfId="0" applyFont="1" applyFill="1" applyBorder="1" applyAlignment="1">
      <alignment horizontal="right"/>
    </xf>
    <xf numFmtId="9" fontId="0" fillId="4" borderId="8" xfId="1" applyFont="1" applyFill="1" applyBorder="1" applyAlignment="1">
      <alignment horizontal="right"/>
    </xf>
    <xf numFmtId="0" fontId="7" fillId="0" borderId="7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Font="1" applyBorder="1"/>
    <xf numFmtId="0" fontId="9" fillId="0" borderId="0" xfId="0" applyFont="1"/>
    <xf numFmtId="0" fontId="8" fillId="0" borderId="0" xfId="0" applyFont="1"/>
    <xf numFmtId="0" fontId="10" fillId="0" borderId="1" xfId="0" applyFont="1" applyBorder="1" applyAlignment="1">
      <alignment horizontal="justify" vertical="center" wrapText="1"/>
    </xf>
    <xf numFmtId="0" fontId="10" fillId="5" borderId="3" xfId="0" applyFont="1" applyFill="1" applyBorder="1" applyAlignment="1">
      <alignment horizontal="justify" vertical="center" wrapText="1"/>
    </xf>
    <xf numFmtId="0" fontId="10" fillId="5" borderId="4" xfId="0" applyFont="1" applyFill="1" applyBorder="1" applyAlignment="1">
      <alignment horizontal="justify" vertical="center"/>
    </xf>
    <xf numFmtId="0" fontId="11" fillId="5" borderId="4" xfId="0" applyFont="1" applyFill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2" fillId="0" borderId="0" xfId="0" applyFont="1"/>
    <xf numFmtId="0" fontId="13" fillId="0" borderId="2" xfId="0" applyFont="1" applyBorder="1" applyAlignment="1">
      <alignment horizontal="justify" vertical="center" wrapText="1"/>
    </xf>
    <xf numFmtId="0" fontId="14" fillId="0" borderId="0" xfId="0" applyFont="1"/>
    <xf numFmtId="0" fontId="17" fillId="0" borderId="0" xfId="0" applyFont="1"/>
    <xf numFmtId="0" fontId="0" fillId="0" borderId="1" xfId="0" applyFont="1" applyBorder="1"/>
    <xf numFmtId="0" fontId="4" fillId="0" borderId="2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/>
    </xf>
    <xf numFmtId="9" fontId="2" fillId="0" borderId="6" xfId="0" applyNumberFormat="1" applyFont="1" applyBorder="1" applyAlignment="1">
      <alignment horizontal="justify" vertical="center"/>
    </xf>
    <xf numFmtId="0" fontId="4" fillId="0" borderId="2" xfId="0" applyFont="1" applyBorder="1" applyAlignment="1">
      <alignment vertical="center" wrapText="1"/>
    </xf>
    <xf numFmtId="0" fontId="4" fillId="5" borderId="4" xfId="0" applyFont="1" applyFill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9" fontId="2" fillId="0" borderId="6" xfId="0" applyNumberFormat="1" applyFont="1" applyBorder="1" applyAlignment="1">
      <alignment horizontal="justify" vertical="center" wrapText="1"/>
    </xf>
    <xf numFmtId="1" fontId="2" fillId="0" borderId="9" xfId="0" applyNumberFormat="1" applyFont="1" applyFill="1" applyBorder="1" applyAlignment="1">
      <alignment horizontal="right"/>
    </xf>
    <xf numFmtId="0" fontId="4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4" fontId="19" fillId="0" borderId="7" xfId="0" applyNumberFormat="1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justify" vertical="center" wrapText="1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right" vertical="center"/>
    </xf>
    <xf numFmtId="9" fontId="2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9" fontId="4" fillId="5" borderId="8" xfId="0" applyNumberFormat="1" applyFont="1" applyFill="1" applyBorder="1" applyAlignment="1">
      <alignment horizontal="right" vertical="center"/>
    </xf>
    <xf numFmtId="9" fontId="4" fillId="0" borderId="8" xfId="0" applyNumberFormat="1" applyFont="1" applyBorder="1" applyAlignment="1">
      <alignment horizontal="right" vertical="center"/>
    </xf>
    <xf numFmtId="9" fontId="4" fillId="0" borderId="9" xfId="0" applyNumberFormat="1" applyFont="1" applyBorder="1" applyAlignment="1">
      <alignment horizontal="right" vertical="center"/>
    </xf>
    <xf numFmtId="0" fontId="0" fillId="4" borderId="8" xfId="0" applyFont="1" applyFill="1" applyBorder="1"/>
    <xf numFmtId="0" fontId="0" fillId="4" borderId="8" xfId="1" applyNumberFormat="1" applyFont="1" applyFill="1" applyBorder="1" applyAlignment="1">
      <alignment horizontal="right"/>
    </xf>
    <xf numFmtId="0" fontId="4" fillId="4" borderId="8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17" fillId="0" borderId="8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0" xfId="0" applyFont="1"/>
    <xf numFmtId="0" fontId="17" fillId="0" borderId="9" xfId="0" applyFont="1" applyBorder="1" applyAlignment="1">
      <alignment horizontal="right" vertical="center" wrapText="1"/>
    </xf>
    <xf numFmtId="15" fontId="0" fillId="0" borderId="0" xfId="0" applyNumberFormat="1"/>
    <xf numFmtId="0" fontId="17" fillId="0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Relationship Id="rId3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Relationship Id="rId3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l">
              <a:defRPr sz="1200" b="0"/>
            </a:pPr>
            <a:r>
              <a:rPr lang="en-GB" sz="1200" b="0" i="0" u="none" strike="noStrike" baseline="0">
                <a:effectLst/>
              </a:rPr>
              <a:t>2 weeks distance in miles, 20 Apr-1 May 2015 </a:t>
            </a:r>
            <a:endParaRPr lang="en-US" sz="1200" b="0"/>
          </a:p>
        </c:rich>
      </c:tx>
      <c:layout>
        <c:manualLayout>
          <c:xMode val="edge"/>
          <c:yMode val="edge"/>
          <c:x val="0.0180779225835337"/>
          <c:y val="0.0370370996570214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</c:spPr>
          </c:dPt>
          <c:dPt>
            <c:idx val="1"/>
            <c:invertIfNegative val="0"/>
            <c:bubble3D val="0"/>
            <c:spPr>
              <a:solidFill>
                <a:srgbClr val="C0504D"/>
              </a:solidFill>
            </c:spPr>
          </c:dPt>
          <c:dPt>
            <c:idx val="2"/>
            <c:invertIfNegative val="0"/>
            <c:bubble3D val="0"/>
            <c:spPr>
              <a:solidFill>
                <a:srgbClr val="C0504D"/>
              </a:solidFill>
            </c:spPr>
          </c:dPt>
          <c:dPt>
            <c:idx val="1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1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5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('KPI sample data'!$B$8:$B$12,'KPI sample data'!$B$15:$B$19,'KPI sample data'!$B$23:$B$27,'KPI sample data'!$B$29)</c:f>
              <c:strCache>
                <c:ptCount val="16"/>
                <c:pt idx="0">
                  <c:v>Van 1</c:v>
                </c:pt>
                <c:pt idx="1">
                  <c:v>Van 2</c:v>
                </c:pt>
                <c:pt idx="2">
                  <c:v>Van 3</c:v>
                </c:pt>
                <c:pt idx="3">
                  <c:v>Van 4</c:v>
                </c:pt>
                <c:pt idx="4">
                  <c:v>Van 5</c:v>
                </c:pt>
                <c:pt idx="5">
                  <c:v>Van 6</c:v>
                </c:pt>
                <c:pt idx="6">
                  <c:v>Van 7</c:v>
                </c:pt>
                <c:pt idx="7">
                  <c:v>Van 8</c:v>
                </c:pt>
                <c:pt idx="8">
                  <c:v>Van 9</c:v>
                </c:pt>
                <c:pt idx="9">
                  <c:v>Van 10</c:v>
                </c:pt>
                <c:pt idx="10">
                  <c:v>Van 11</c:v>
                </c:pt>
                <c:pt idx="11">
                  <c:v>Van 12</c:v>
                </c:pt>
                <c:pt idx="12">
                  <c:v>Van 13</c:v>
                </c:pt>
                <c:pt idx="13">
                  <c:v>Van 14</c:v>
                </c:pt>
                <c:pt idx="14">
                  <c:v>Van 15</c:v>
                </c:pt>
                <c:pt idx="15">
                  <c:v>Average all vans</c:v>
                </c:pt>
              </c:strCache>
            </c:strRef>
          </c:cat>
          <c:val>
            <c:numRef>
              <c:f>('KPI sample data'!$C$8:$C$12,'KPI sample data'!$C$15:$C$19,'KPI sample data'!$C$23:$C$27,'KPI sample data'!$C$29)</c:f>
              <c:numCache>
                <c:formatCode>General</c:formatCode>
                <c:ptCount val="16"/>
                <c:pt idx="0">
                  <c:v>79.0</c:v>
                </c:pt>
                <c:pt idx="1">
                  <c:v>81.0</c:v>
                </c:pt>
                <c:pt idx="2">
                  <c:v>83.0</c:v>
                </c:pt>
                <c:pt idx="3">
                  <c:v>78.0</c:v>
                </c:pt>
                <c:pt idx="4">
                  <c:v>91.0</c:v>
                </c:pt>
                <c:pt idx="5">
                  <c:v>277.0</c:v>
                </c:pt>
                <c:pt idx="6">
                  <c:v>288.0</c:v>
                </c:pt>
                <c:pt idx="7">
                  <c:v>246.0</c:v>
                </c:pt>
                <c:pt idx="8">
                  <c:v>147.0</c:v>
                </c:pt>
                <c:pt idx="9">
                  <c:v>279.0</c:v>
                </c:pt>
                <c:pt idx="10">
                  <c:v>81.0</c:v>
                </c:pt>
                <c:pt idx="11">
                  <c:v>82.0</c:v>
                </c:pt>
                <c:pt idx="12">
                  <c:v>82.0</c:v>
                </c:pt>
                <c:pt idx="13">
                  <c:v>105.0</c:v>
                </c:pt>
                <c:pt idx="14">
                  <c:v>80.0</c:v>
                </c:pt>
                <c:pt idx="15">
                  <c:v>103.95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7536944"/>
        <c:axId val="-2057534624"/>
      </c:barChart>
      <c:catAx>
        <c:axId val="-205753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057534624"/>
        <c:crosses val="autoZero"/>
        <c:auto val="1"/>
        <c:lblAlgn val="ctr"/>
        <c:lblOffset val="100"/>
        <c:noMultiLvlLbl val="0"/>
      </c:catAx>
      <c:valAx>
        <c:axId val="-2057534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-2057536944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KPI km/parcel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cat>
            <c:strRef>
              <c:f>('KPI sample data'!$B$8:$B$12,'KPI sample data'!$B$15:$B$19,'KPI sample data'!$B$23:$B$27)</c:f>
              <c:strCache>
                <c:ptCount val="15"/>
                <c:pt idx="0">
                  <c:v>Van 1</c:v>
                </c:pt>
                <c:pt idx="1">
                  <c:v>Van 2</c:v>
                </c:pt>
                <c:pt idx="2">
                  <c:v>Van 3</c:v>
                </c:pt>
                <c:pt idx="3">
                  <c:v>Van 4</c:v>
                </c:pt>
                <c:pt idx="4">
                  <c:v>Van 5</c:v>
                </c:pt>
                <c:pt idx="5">
                  <c:v>Van 6</c:v>
                </c:pt>
                <c:pt idx="6">
                  <c:v>Van 7</c:v>
                </c:pt>
                <c:pt idx="7">
                  <c:v>Van 8</c:v>
                </c:pt>
                <c:pt idx="8">
                  <c:v>Van 9</c:v>
                </c:pt>
                <c:pt idx="9">
                  <c:v>Van 10</c:v>
                </c:pt>
                <c:pt idx="10">
                  <c:v>Van 11</c:v>
                </c:pt>
                <c:pt idx="11">
                  <c:v>Van 12</c:v>
                </c:pt>
                <c:pt idx="12">
                  <c:v>Van 13</c:v>
                </c:pt>
                <c:pt idx="13">
                  <c:v>Van 14</c:v>
                </c:pt>
                <c:pt idx="14">
                  <c:v>Van 15</c:v>
                </c:pt>
              </c:strCache>
            </c:strRef>
          </c:cat>
          <c:val>
            <c:numRef>
              <c:f>('KPI sample data'!$H$8:$H$12,'KPI sample data'!$H$15:$H$19,'KPI sample data'!$H$23:$H$27)</c:f>
              <c:numCache>
                <c:formatCode>General</c:formatCode>
                <c:ptCount val="15"/>
                <c:pt idx="0">
                  <c:v>0.093</c:v>
                </c:pt>
                <c:pt idx="1">
                  <c:v>0.108</c:v>
                </c:pt>
                <c:pt idx="2">
                  <c:v>0.094</c:v>
                </c:pt>
                <c:pt idx="3">
                  <c:v>0.116</c:v>
                </c:pt>
                <c:pt idx="4">
                  <c:v>0.102</c:v>
                </c:pt>
                <c:pt idx="5">
                  <c:v>0.639</c:v>
                </c:pt>
                <c:pt idx="6">
                  <c:v>0.622</c:v>
                </c:pt>
                <c:pt idx="7">
                  <c:v>0.583</c:v>
                </c:pt>
                <c:pt idx="8">
                  <c:v>0.484</c:v>
                </c:pt>
                <c:pt idx="9">
                  <c:v>0.574</c:v>
                </c:pt>
                <c:pt idx="10">
                  <c:v>0.113</c:v>
                </c:pt>
                <c:pt idx="11">
                  <c:v>0.065</c:v>
                </c:pt>
                <c:pt idx="12">
                  <c:v>0.065</c:v>
                </c:pt>
                <c:pt idx="13">
                  <c:v>0.069</c:v>
                </c:pt>
                <c:pt idx="14">
                  <c:v>0.066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57430336"/>
        <c:axId val="-2058120096"/>
      </c:barChart>
      <c:catAx>
        <c:axId val="-20574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8120096"/>
        <c:crosses val="autoZero"/>
        <c:auto val="1"/>
        <c:lblAlgn val="ctr"/>
        <c:lblOffset val="100"/>
        <c:noMultiLvlLbl val="0"/>
      </c:catAx>
      <c:valAx>
        <c:axId val="-205812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74303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KPI parcels/day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cat>
            <c:strRef>
              <c:f>('KPI sample data'!$B$8:$B$12,'KPI sample data'!$B$15:$B$19,'KPI sample data'!$B$23:$B$27)</c:f>
              <c:strCache>
                <c:ptCount val="15"/>
                <c:pt idx="0">
                  <c:v>Van 1</c:v>
                </c:pt>
                <c:pt idx="1">
                  <c:v>Van 2</c:v>
                </c:pt>
                <c:pt idx="2">
                  <c:v>Van 3</c:v>
                </c:pt>
                <c:pt idx="3">
                  <c:v>Van 4</c:v>
                </c:pt>
                <c:pt idx="4">
                  <c:v>Van 5</c:v>
                </c:pt>
                <c:pt idx="5">
                  <c:v>Van 6</c:v>
                </c:pt>
                <c:pt idx="6">
                  <c:v>Van 7</c:v>
                </c:pt>
                <c:pt idx="7">
                  <c:v>Van 8</c:v>
                </c:pt>
                <c:pt idx="8">
                  <c:v>Van 9</c:v>
                </c:pt>
                <c:pt idx="9">
                  <c:v>Van 10</c:v>
                </c:pt>
                <c:pt idx="10">
                  <c:v>Van 11</c:v>
                </c:pt>
                <c:pt idx="11">
                  <c:v>Van 12</c:v>
                </c:pt>
                <c:pt idx="12">
                  <c:v>Van 13</c:v>
                </c:pt>
                <c:pt idx="13">
                  <c:v>Van 14</c:v>
                </c:pt>
                <c:pt idx="14">
                  <c:v>Van 15</c:v>
                </c:pt>
              </c:strCache>
            </c:strRef>
          </c:cat>
          <c:val>
            <c:numRef>
              <c:f>('KPI sample data'!$G$8:$G$12,'KPI sample data'!$G$15:$G$19,'KPI sample data'!$G$23:$G$27)</c:f>
              <c:numCache>
                <c:formatCode>General</c:formatCode>
                <c:ptCount val="15"/>
                <c:pt idx="0">
                  <c:v>137.0</c:v>
                </c:pt>
                <c:pt idx="1">
                  <c:v>121.0</c:v>
                </c:pt>
                <c:pt idx="2">
                  <c:v>142.0</c:v>
                </c:pt>
                <c:pt idx="3">
                  <c:v>109.0</c:v>
                </c:pt>
                <c:pt idx="4">
                  <c:v>144.0</c:v>
                </c:pt>
                <c:pt idx="5">
                  <c:v>70.0</c:v>
                </c:pt>
                <c:pt idx="6">
                  <c:v>75.0</c:v>
                </c:pt>
                <c:pt idx="7">
                  <c:v>68.0</c:v>
                </c:pt>
                <c:pt idx="8">
                  <c:v>49.0</c:v>
                </c:pt>
                <c:pt idx="9">
                  <c:v>78.0</c:v>
                </c:pt>
                <c:pt idx="10">
                  <c:v>115.0</c:v>
                </c:pt>
                <c:pt idx="11">
                  <c:v>203.0</c:v>
                </c:pt>
                <c:pt idx="12">
                  <c:v>202.0</c:v>
                </c:pt>
                <c:pt idx="13">
                  <c:v>246.0</c:v>
                </c:pt>
                <c:pt idx="14">
                  <c:v>196.0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-2058024768"/>
        <c:axId val="-2058019168"/>
      </c:barChart>
      <c:catAx>
        <c:axId val="-205802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8019168"/>
        <c:crosses val="autoZero"/>
        <c:auto val="1"/>
        <c:lblAlgn val="ctr"/>
        <c:lblOffset val="100"/>
        <c:noMultiLvlLbl val="0"/>
      </c:catAx>
      <c:valAx>
        <c:axId val="-205801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8024768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miles/van/week</a:t>
            </a:r>
          </a:p>
        </c:rich>
      </c:tx>
      <c:layout>
        <c:manualLayout>
          <c:xMode val="edge"/>
          <c:yMode val="edge"/>
          <c:x val="0.0207329396325459"/>
          <c:y val="0.0509259259259259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Miles/week</c:v>
          </c:tx>
          <c:invertIfNegative val="0"/>
          <c:cat>
            <c:strLit>
              <c:ptCount val="4"/>
              <c:pt idx="0">
                <c:v>Carlton House Terrace average distance per van per week</c:v>
              </c:pt>
              <c:pt idx="1">
                <c:v>West Central Street distance per van per week</c:v>
              </c:pt>
              <c:pt idx="2">
                <c:v>Wardens Grove distance per van per week</c:v>
              </c:pt>
              <c:pt idx="3">
                <c:v>Gnewt Cargo overall average distance per van per week </c:v>
              </c:pt>
            </c:strLit>
          </c:cat>
          <c:val>
            <c:numLit>
              <c:formatCode>General</c:formatCode>
              <c:ptCount val="4"/>
              <c:pt idx="0">
                <c:v>59.0</c:v>
              </c:pt>
              <c:pt idx="1">
                <c:v>24.0</c:v>
              </c:pt>
              <c:pt idx="2">
                <c:v>47.0</c:v>
              </c:pt>
              <c:pt idx="3">
                <c:v>43.0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7755120"/>
        <c:axId val="-2057772432"/>
      </c:barChart>
      <c:catAx>
        <c:axId val="-205775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57772432"/>
        <c:crosses val="autoZero"/>
        <c:auto val="1"/>
        <c:lblAlgn val="ctr"/>
        <c:lblOffset val="100"/>
        <c:noMultiLvlLbl val="0"/>
      </c:catAx>
      <c:valAx>
        <c:axId val="-2057772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57755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Index Before = 100</a:t>
            </a:r>
          </a:p>
        </c:rich>
      </c:tx>
      <c:layout>
        <c:manualLayout>
          <c:xMode val="edge"/>
          <c:yMode val="edge"/>
          <c:x val="0.000593620712665127"/>
          <c:y val="0.037288135593220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Before</c:v>
          </c:tx>
          <c:spPr>
            <a:solidFill>
              <a:srgbClr val="FF6600"/>
            </a:solidFill>
          </c:spPr>
          <c:invertIfNegative val="0"/>
          <c:cat>
            <c:strLit>
              <c:ptCount val="2"/>
              <c:pt idx="0">
                <c:v>Number of staff</c:v>
              </c:pt>
              <c:pt idx="1">
                <c:v>Total costs per parcel</c:v>
              </c:pt>
            </c:strLit>
          </c:cat>
          <c:val>
            <c:numLit>
              <c:formatCode>General</c:formatCode>
              <c:ptCount val="2"/>
              <c:pt idx="0">
                <c:v>100.0</c:v>
              </c:pt>
              <c:pt idx="1">
                <c:v>100.0</c:v>
              </c:pt>
            </c:numLit>
          </c:val>
        </c:ser>
        <c:ser>
          <c:idx val="1"/>
          <c:order val="1"/>
          <c:tx>
            <c:v>After</c:v>
          </c:tx>
          <c:spPr>
            <a:solidFill>
              <a:srgbClr val="008000"/>
            </a:solidFill>
          </c:spPr>
          <c:invertIfNegative val="0"/>
          <c:cat>
            <c:strLit>
              <c:ptCount val="2"/>
              <c:pt idx="0">
                <c:v>Number of staff</c:v>
              </c:pt>
              <c:pt idx="1">
                <c:v>Total costs per parcel</c:v>
              </c:pt>
            </c:strLit>
          </c:cat>
          <c:val>
            <c:numLit>
              <c:formatCode>General</c:formatCode>
              <c:ptCount val="2"/>
              <c:pt idx="0">
                <c:v>107.0</c:v>
              </c:pt>
              <c:pt idx="1">
                <c:v>71.0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3000256"/>
        <c:axId val="1803158064"/>
      </c:barChart>
      <c:catAx>
        <c:axId val="1803000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03158064"/>
        <c:crosses val="autoZero"/>
        <c:auto val="1"/>
        <c:lblAlgn val="ctr"/>
        <c:lblOffset val="100"/>
        <c:noMultiLvlLbl val="0"/>
      </c:catAx>
      <c:valAx>
        <c:axId val="18031580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0300025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94254155730533"/>
          <c:y val="0.171296296296296"/>
          <c:w val="0.733945100612423"/>
          <c:h val="0.65580271216098"/>
        </c:manualLayout>
      </c:layout>
      <c:barChart>
        <c:barDir val="col"/>
        <c:grouping val="clustered"/>
        <c:varyColors val="0"/>
        <c:ser>
          <c:idx val="0"/>
          <c:order val="0"/>
          <c:tx>
            <c:v>Before</c:v>
          </c:tx>
          <c:spPr>
            <a:solidFill>
              <a:srgbClr val="FF6600"/>
            </a:solidFill>
          </c:spPr>
          <c:invertIfNegative val="0"/>
          <c:cat>
            <c:strLit>
              <c:ptCount val="3"/>
              <c:pt idx="0">
                <c:v>Empty running distance</c:v>
              </c:pt>
              <c:pt idx="1">
                <c:v>Main axis distance</c:v>
              </c:pt>
              <c:pt idx="2">
                <c:v>Total distance per day</c:v>
              </c:pt>
            </c:strLit>
          </c:cat>
          <c:val>
            <c:numLit>
              <c:formatCode>General</c:formatCode>
              <c:ptCount val="3"/>
              <c:pt idx="0">
                <c:v>100.0</c:v>
              </c:pt>
              <c:pt idx="1">
                <c:v>100.0</c:v>
              </c:pt>
              <c:pt idx="2">
                <c:v>100.0</c:v>
              </c:pt>
            </c:numLit>
          </c:val>
        </c:ser>
        <c:ser>
          <c:idx val="1"/>
          <c:order val="1"/>
          <c:tx>
            <c:v>After</c:v>
          </c:tx>
          <c:spPr>
            <a:solidFill>
              <a:srgbClr val="008000"/>
            </a:solidFill>
          </c:spPr>
          <c:invertIfNegative val="0"/>
          <c:cat>
            <c:strLit>
              <c:ptCount val="3"/>
              <c:pt idx="0">
                <c:v>Empty running distance</c:v>
              </c:pt>
              <c:pt idx="1">
                <c:v>Main axis distance</c:v>
              </c:pt>
              <c:pt idx="2">
                <c:v>Total distance per day</c:v>
              </c:pt>
            </c:strLit>
          </c:cat>
          <c:val>
            <c:numLit>
              <c:formatCode>General</c:formatCode>
              <c:ptCount val="3"/>
              <c:pt idx="0">
                <c:v>35.0</c:v>
              </c:pt>
              <c:pt idx="1">
                <c:v>26.0</c:v>
              </c:pt>
              <c:pt idx="2">
                <c:v>48.0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2720512"/>
        <c:axId val="1802722832"/>
      </c:barChart>
      <c:catAx>
        <c:axId val="1802720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02722832"/>
        <c:crosses val="autoZero"/>
        <c:auto val="1"/>
        <c:lblAlgn val="ctr"/>
        <c:lblOffset val="100"/>
        <c:noMultiLvlLbl val="0"/>
      </c:catAx>
      <c:valAx>
        <c:axId val="18027228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en-US"/>
                  <a:t>Before </a:t>
                </a:r>
                <a:br>
                  <a:rPr lang="en-US"/>
                </a:br>
                <a:r>
                  <a:rPr lang="en-US"/>
                  <a:t>Index = 100</a:t>
                </a:r>
              </a:p>
            </c:rich>
          </c:tx>
          <c:layout>
            <c:manualLayout>
              <c:xMode val="edge"/>
              <c:yMode val="edge"/>
              <c:x val="0.0166666666666667"/>
              <c:y val="0.01540135608048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0272051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96281714786"/>
          <c:y val="0.199074074074074"/>
          <c:w val="0.696594488188976"/>
          <c:h val="0.628024934383202"/>
        </c:manualLayout>
      </c:layout>
      <c:barChart>
        <c:barDir val="col"/>
        <c:grouping val="clustered"/>
        <c:varyColors val="0"/>
        <c:ser>
          <c:idx val="0"/>
          <c:order val="0"/>
          <c:tx>
            <c:v>Before </c:v>
          </c:tx>
          <c:spPr>
            <a:solidFill>
              <a:srgbClr val="FF6600"/>
            </a:solidFill>
          </c:spPr>
          <c:invertIfNegative val="0"/>
          <c:cat>
            <c:strLit>
              <c:ptCount val="3"/>
              <c:pt idx="0">
                <c:v> kgCO2e/ parcel</c:v>
              </c:pt>
              <c:pt idx="1">
                <c:v>NOx emissions</c:v>
              </c:pt>
              <c:pt idx="2">
                <c:v>PM emissions</c:v>
              </c:pt>
            </c:strLit>
          </c:cat>
          <c:val>
            <c:numLit>
              <c:formatCode>General</c:formatCode>
              <c:ptCount val="3"/>
              <c:pt idx="0">
                <c:v>100.0</c:v>
              </c:pt>
              <c:pt idx="1">
                <c:v>100.0</c:v>
              </c:pt>
              <c:pt idx="2">
                <c:v>100.0</c:v>
              </c:pt>
            </c:numLit>
          </c:val>
        </c:ser>
        <c:ser>
          <c:idx val="1"/>
          <c:order val="1"/>
          <c:tx>
            <c:v>After</c:v>
          </c:tx>
          <c:spPr>
            <a:solidFill>
              <a:srgbClr val="008000"/>
            </a:solidFill>
          </c:spPr>
          <c:invertIfNegative val="0"/>
          <c:cat>
            <c:strLit>
              <c:ptCount val="3"/>
              <c:pt idx="0">
                <c:v> kgCO2e/ parcel</c:v>
              </c:pt>
              <c:pt idx="1">
                <c:v>NOx emissions</c:v>
              </c:pt>
              <c:pt idx="2">
                <c:v>PM emissions</c:v>
              </c:pt>
            </c:strLit>
          </c:cat>
          <c:val>
            <c:numLit>
              <c:formatCode>General</c:formatCode>
              <c:ptCount val="3"/>
              <c:pt idx="0">
                <c:v>12.0</c:v>
              </c:pt>
              <c:pt idx="1">
                <c:v>19.0</c:v>
              </c:pt>
              <c:pt idx="2">
                <c:v>19.0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2893184"/>
        <c:axId val="1803169328"/>
      </c:barChart>
      <c:catAx>
        <c:axId val="180289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03169328"/>
        <c:crosses val="autoZero"/>
        <c:auto val="1"/>
        <c:lblAlgn val="ctr"/>
        <c:lblOffset val="100"/>
        <c:noMultiLvlLbl val="0"/>
      </c:catAx>
      <c:valAx>
        <c:axId val="18031693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en-US"/>
                  <a:t>Before </a:t>
                </a:r>
                <a:br>
                  <a:rPr lang="en-US"/>
                </a:br>
                <a:r>
                  <a:rPr lang="en-US"/>
                  <a:t>index = 100</a:t>
                </a:r>
              </a:p>
            </c:rich>
          </c:tx>
          <c:layout>
            <c:manualLayout>
              <c:xMode val="edge"/>
              <c:yMode val="edge"/>
              <c:x val="0.0333333333333333"/>
              <c:y val="0.04317913385826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02893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Achieved</c:v>
          </c:tx>
          <c:invertIfNegative val="0"/>
          <c:cat>
            <c:strLit>
              <c:ptCount val="6"/>
              <c:pt idx="0">
                <c:v>Reduction in the main axis distance n.a.</c:v>
              </c:pt>
              <c:pt idx="1">
                <c:v>Less kilometres travelled 0,69</c:v>
              </c:pt>
              <c:pt idx="2">
                <c:v>Reduction in NOx 0,71</c:v>
              </c:pt>
              <c:pt idx="3">
                <c:v>Reduction in PM 0,87</c:v>
              </c:pt>
              <c:pt idx="4">
                <c:v>Reduction in CO2  emissions 0,67</c:v>
              </c:pt>
              <c:pt idx="5">
                <c:v>Reduction in empty vehicle distance n.a.</c:v>
              </c:pt>
            </c:strLit>
          </c:cat>
          <c:val>
            <c:numLit>
              <c:formatCode>General</c:formatCode>
              <c:ptCount val="6"/>
              <c:pt idx="0">
                <c:v>0.74</c:v>
              </c:pt>
              <c:pt idx="1">
                <c:v>0.52</c:v>
              </c:pt>
              <c:pt idx="2">
                <c:v>0.81</c:v>
              </c:pt>
              <c:pt idx="3">
                <c:v>0.81</c:v>
              </c:pt>
              <c:pt idx="4">
                <c:v>0.88</c:v>
              </c:pt>
              <c:pt idx="5">
                <c:v>0.65</c:v>
              </c:pt>
            </c:numLit>
          </c:val>
        </c:ser>
        <c:ser>
          <c:idx val="1"/>
          <c:order val="1"/>
          <c:tx>
            <c:v>Targets</c:v>
          </c:tx>
          <c:invertIfNegative val="0"/>
          <c:val>
            <c:numLit>
              <c:formatCode>General</c:formatCode>
              <c:ptCount val="6"/>
              <c:pt idx="0">
                <c:v>0.0</c:v>
              </c:pt>
              <c:pt idx="1">
                <c:v>0.69</c:v>
              </c:pt>
              <c:pt idx="2">
                <c:v>0.71</c:v>
              </c:pt>
              <c:pt idx="3">
                <c:v>0.87</c:v>
              </c:pt>
              <c:pt idx="4">
                <c:v>0.67</c:v>
              </c:pt>
              <c:pt idx="5">
                <c:v>0.0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3019568"/>
        <c:axId val="1803421040"/>
      </c:barChart>
      <c:catAx>
        <c:axId val="180301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03421040"/>
        <c:crosses val="autoZero"/>
        <c:auto val="1"/>
        <c:lblAlgn val="ctr"/>
        <c:lblOffset val="100"/>
        <c:noMultiLvlLbl val="0"/>
      </c:catAx>
      <c:valAx>
        <c:axId val="18034210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030195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42473120176586"/>
          <c:y val="0.122186464241217"/>
          <c:w val="0.891904454779294"/>
          <c:h val="0.719142790808722"/>
        </c:manualLayout>
      </c:layout>
      <c:barChart>
        <c:barDir val="col"/>
        <c:grouping val="clustered"/>
        <c:varyColors val="0"/>
        <c:ser>
          <c:idx val="0"/>
          <c:order val="0"/>
          <c:tx>
            <c:v>Before trial</c:v>
          </c:tx>
          <c:invertIfNegative val="0"/>
          <c:cat>
            <c:strLit>
              <c:ptCount val="4"/>
              <c:pt idx="0">
                <c:v>Total distance traveled in London</c:v>
              </c:pt>
              <c:pt idx="1">
                <c:v>NOx emissions</c:v>
              </c:pt>
              <c:pt idx="2">
                <c:v>PM emissions</c:v>
              </c:pt>
              <c:pt idx="3">
                <c:v>CO2 emissions</c:v>
              </c:pt>
            </c:strLit>
          </c:cat>
          <c:val>
            <c:numLit>
              <c:formatCode>General</c:formatCode>
              <c:ptCount val="4"/>
              <c:pt idx="0">
                <c:v>100.0</c:v>
              </c:pt>
              <c:pt idx="1">
                <c:v>100.0</c:v>
              </c:pt>
              <c:pt idx="2">
                <c:v>100.0</c:v>
              </c:pt>
              <c:pt idx="3">
                <c:v>100.0</c:v>
              </c:pt>
            </c:numLit>
          </c:val>
        </c:ser>
        <c:ser>
          <c:idx val="1"/>
          <c:order val="1"/>
          <c:tx>
            <c:v>Target for trial</c:v>
          </c:tx>
          <c:invertIfNegative val="0"/>
          <c:cat>
            <c:strLit>
              <c:ptCount val="4"/>
              <c:pt idx="0">
                <c:v>Total distance traveled in London</c:v>
              </c:pt>
              <c:pt idx="1">
                <c:v>NOx emissions</c:v>
              </c:pt>
              <c:pt idx="2">
                <c:v>PM emissions</c:v>
              </c:pt>
              <c:pt idx="3">
                <c:v>CO2 emissions</c:v>
              </c:pt>
            </c:strLit>
          </c:cat>
          <c:val>
            <c:numLit>
              <c:formatCode>General</c:formatCode>
              <c:ptCount val="4"/>
              <c:pt idx="0">
                <c:v>31.0</c:v>
              </c:pt>
              <c:pt idx="1">
                <c:v>29.0</c:v>
              </c:pt>
              <c:pt idx="2">
                <c:v>13.0</c:v>
              </c:pt>
              <c:pt idx="3">
                <c:v>33.0</c:v>
              </c:pt>
            </c:numLit>
          </c:val>
        </c:ser>
        <c:ser>
          <c:idx val="2"/>
          <c:order val="2"/>
          <c:tx>
            <c:v>Actual achieved in trial</c:v>
          </c:tx>
          <c:invertIfNegative val="0"/>
          <c:cat>
            <c:strLit>
              <c:ptCount val="4"/>
              <c:pt idx="0">
                <c:v>Total distance traveled in London</c:v>
              </c:pt>
              <c:pt idx="1">
                <c:v>NOx emissions</c:v>
              </c:pt>
              <c:pt idx="2">
                <c:v>PM emissions</c:v>
              </c:pt>
              <c:pt idx="3">
                <c:v>CO2 emissions</c:v>
              </c:pt>
            </c:strLit>
          </c:cat>
          <c:val>
            <c:numLit>
              <c:formatCode>General</c:formatCode>
              <c:ptCount val="4"/>
              <c:pt idx="0">
                <c:v>48.0</c:v>
              </c:pt>
              <c:pt idx="1">
                <c:v>19.0</c:v>
              </c:pt>
              <c:pt idx="2">
                <c:v>19.0</c:v>
              </c:pt>
              <c:pt idx="3">
                <c:v>12.0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8346560"/>
        <c:axId val="-2058335872"/>
      </c:barChart>
      <c:catAx>
        <c:axId val="-2058346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58335872"/>
        <c:crosses val="autoZero"/>
        <c:auto val="1"/>
        <c:lblAlgn val="ctr"/>
        <c:lblOffset val="100"/>
        <c:noMultiLvlLbl val="0"/>
      </c:catAx>
      <c:valAx>
        <c:axId val="-20583358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Index Before = 100</a:t>
                </a:r>
              </a:p>
            </c:rich>
          </c:tx>
          <c:layout>
            <c:manualLayout>
              <c:xMode val="edge"/>
              <c:yMode val="edge"/>
              <c:x val="0.0177889252931012"/>
              <c:y val="0.02730276079294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05834656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93982080303432"/>
          <c:y val="0.0108542393462189"/>
          <c:w val="0.682433018416094"/>
          <c:h val="0.1326325714275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</a:defRPr>
      </a:pPr>
      <a:endParaRPr lang="en-US"/>
    </a:p>
  </c:tx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5</xdr:row>
      <xdr:rowOff>50800</xdr:rowOff>
    </xdr:from>
    <xdr:to>
      <xdr:col>16</xdr:col>
      <xdr:colOff>69850</xdr:colOff>
      <xdr:row>24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527050</xdr:colOff>
      <xdr:row>5</xdr:row>
      <xdr:rowOff>50800</xdr:rowOff>
    </xdr:from>
    <xdr:to>
      <xdr:col>25</xdr:col>
      <xdr:colOff>88900</xdr:colOff>
      <xdr:row>24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812800</xdr:colOff>
      <xdr:row>25</xdr:row>
      <xdr:rowOff>165100</xdr:rowOff>
    </xdr:from>
    <xdr:to>
      <xdr:col>21</xdr:col>
      <xdr:colOff>457200</xdr:colOff>
      <xdr:row>51</xdr:row>
      <xdr:rowOff>165100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457200</xdr:colOff>
      <xdr:row>15</xdr:row>
      <xdr:rowOff>152400</xdr:rowOff>
    </xdr:from>
    <xdr:to>
      <xdr:col>18</xdr:col>
      <xdr:colOff>704355</xdr:colOff>
      <xdr:row>17</xdr:row>
      <xdr:rowOff>100462</xdr:rowOff>
    </xdr:to>
    <xdr:sp macro="" textlink="">
      <xdr:nvSpPr>
        <xdr:cNvPr id="10" name="Text Box 31"/>
        <xdr:cNvSpPr txBox="1"/>
      </xdr:nvSpPr>
      <xdr:spPr>
        <a:xfrm>
          <a:off x="14490700" y="3124200"/>
          <a:ext cx="1072655" cy="354462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  <a:spcBef>
              <a:spcPts val="600"/>
            </a:spcBef>
            <a:spcAft>
              <a:spcPts val="0"/>
            </a:spcAft>
          </a:pPr>
          <a:r>
            <a:rPr lang="en-GB" sz="1200" u="none">
              <a:solidFill>
                <a:schemeClr val="accent2">
                  <a:lumMod val="75000"/>
                </a:schemeClr>
              </a:solidFill>
              <a:effectLst/>
              <a:ea typeface="ＭＳ 明朝"/>
              <a:cs typeface="Times New Roman"/>
            </a:rPr>
            <a:t>DX depot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0.11816</cdr:x>
      <cdr:y>0.49387</cdr:y>
    </cdr:from>
    <cdr:to>
      <cdr:x>0.29616</cdr:x>
      <cdr:y>0.57669</cdr:y>
    </cdr:to>
    <cdr:sp macro="" textlink="">
      <cdr:nvSpPr>
        <cdr:cNvPr id="3" name="Text Box 31"/>
        <cdr:cNvSpPr txBox="1"/>
      </cdr:nvSpPr>
      <cdr:spPr>
        <a:xfrm xmlns:a="http://schemas.openxmlformats.org/drawingml/2006/main">
          <a:off x="712040" y="2044700"/>
          <a:ext cx="1072640" cy="342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C572A759-6A51-4108-AA02-DFA0A04FC94B}">
            <ma14:wrappingTextBoxFlag xmlns:ma14="http://schemas.microsoft.com/office/mac/drawingml/2011/main"/>
          </a:ext>
        </a:extLst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>
            <a:lnSpc>
              <a:spcPct val="120000"/>
            </a:lnSpc>
            <a:spcBef>
              <a:spcPts val="600"/>
            </a:spcBef>
            <a:spcAft>
              <a:spcPts val="0"/>
            </a:spcAft>
          </a:pPr>
          <a:r>
            <a:rPr lang="en-GB" sz="1200" u="none">
              <a:solidFill>
                <a:schemeClr val="accent2">
                  <a:lumMod val="75000"/>
                </a:schemeClr>
              </a:solidFill>
              <a:effectLst/>
              <a:ea typeface="ＭＳ 明朝"/>
              <a:cs typeface="Times New Roman"/>
            </a:rPr>
            <a:t>DX depot</a:t>
          </a:r>
        </a:p>
      </cdr:txBody>
    </cdr:sp>
  </cdr:relSizeAnchor>
  <cdr:relSizeAnchor xmlns:cdr="http://schemas.openxmlformats.org/drawingml/2006/chartDrawing">
    <cdr:from>
      <cdr:x>0.34718</cdr:x>
      <cdr:y>0.12577</cdr:y>
    </cdr:from>
    <cdr:to>
      <cdr:x>0.73284</cdr:x>
      <cdr:y>0.20859</cdr:y>
    </cdr:to>
    <cdr:sp macro="" textlink="">
      <cdr:nvSpPr>
        <cdr:cNvPr id="4" name="Text Box 31"/>
        <cdr:cNvSpPr txBox="1"/>
      </cdr:nvSpPr>
      <cdr:spPr>
        <a:xfrm xmlns:a="http://schemas.openxmlformats.org/drawingml/2006/main">
          <a:off x="2092164" y="520700"/>
          <a:ext cx="2324053" cy="342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C572A759-6A51-4108-AA02-DFA0A04FC94B}">
            <ma14:wrappingTextBoxFlag xmlns:ma14="http://schemas.microsoft.com/office/mac/drawingml/2011/main"/>
          </a:ext>
        </a:extLst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  <a:spcBef>
              <a:spcPts val="600"/>
            </a:spcBef>
            <a:spcAft>
              <a:spcPts val="0"/>
            </a:spcAft>
          </a:pPr>
          <a:r>
            <a:rPr lang="en-GB" sz="1200" u="none">
              <a:solidFill>
                <a:srgbClr val="0000FF"/>
              </a:solidFill>
              <a:effectLst/>
              <a:ea typeface="ＭＳ 明朝"/>
              <a:cs typeface="Times New Roman"/>
            </a:rPr>
            <a:t>West</a:t>
          </a:r>
          <a:r>
            <a:rPr lang="en-GB" sz="1200" u="none" baseline="0">
              <a:solidFill>
                <a:srgbClr val="0000FF"/>
              </a:solidFill>
              <a:effectLst/>
              <a:ea typeface="ＭＳ 明朝"/>
              <a:cs typeface="Times New Roman"/>
            </a:rPr>
            <a:t> Central Street</a:t>
          </a:r>
          <a:r>
            <a:rPr lang="en-GB" sz="1200" u="none">
              <a:solidFill>
                <a:srgbClr val="0000FF"/>
              </a:solidFill>
              <a:effectLst/>
              <a:ea typeface="ＭＳ 明朝"/>
              <a:cs typeface="Times New Roman"/>
            </a:rPr>
            <a:t> depot</a:t>
          </a:r>
        </a:p>
      </cdr:txBody>
    </cdr:sp>
  </cdr:relSizeAnchor>
  <cdr:relSizeAnchor xmlns:cdr="http://schemas.openxmlformats.org/drawingml/2006/chartDrawing">
    <cdr:from>
      <cdr:x>0.63476</cdr:x>
      <cdr:y>0.4816</cdr:y>
    </cdr:from>
    <cdr:to>
      <cdr:x>0.97593</cdr:x>
      <cdr:y>0.56442</cdr:y>
    </cdr:to>
    <cdr:sp macro="" textlink="">
      <cdr:nvSpPr>
        <cdr:cNvPr id="5" name="Text Box 31"/>
        <cdr:cNvSpPr txBox="1"/>
      </cdr:nvSpPr>
      <cdr:spPr>
        <a:xfrm xmlns:a="http://schemas.openxmlformats.org/drawingml/2006/main">
          <a:off x="3825188" y="1993900"/>
          <a:ext cx="2055893" cy="342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C572A759-6A51-4108-AA02-DFA0A04FC94B}">
            <ma14:wrappingTextBoxFlag xmlns:ma14="http://schemas.microsoft.com/office/mac/drawingml/2011/main"/>
          </a:ext>
        </a:extLst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  <a:spcBef>
              <a:spcPts val="600"/>
            </a:spcBef>
            <a:spcAft>
              <a:spcPts val="0"/>
            </a:spcAft>
          </a:pPr>
          <a:r>
            <a:rPr lang="en-GB" sz="1200" u="none">
              <a:solidFill>
                <a:srgbClr val="008000"/>
              </a:solidFill>
              <a:effectLst/>
              <a:ea typeface="ＭＳ 明朝"/>
              <a:cs typeface="Times New Roman"/>
            </a:rPr>
            <a:t>Wardens</a:t>
          </a:r>
          <a:r>
            <a:rPr lang="en-GB" sz="1200" u="none" baseline="0">
              <a:solidFill>
                <a:srgbClr val="008000"/>
              </a:solidFill>
              <a:effectLst/>
              <a:ea typeface="ＭＳ 明朝"/>
              <a:cs typeface="Times New Roman"/>
            </a:rPr>
            <a:t> Grove</a:t>
          </a:r>
          <a:r>
            <a:rPr lang="en-GB" sz="1200" u="none">
              <a:solidFill>
                <a:srgbClr val="008000"/>
              </a:solidFill>
              <a:effectLst/>
              <a:ea typeface="ＭＳ 明朝"/>
              <a:cs typeface="Times New Roman"/>
            </a:rPr>
            <a:t> depot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0.39964</cdr:x>
      <cdr:y>0.11642</cdr:y>
    </cdr:from>
    <cdr:to>
      <cdr:x>0.66758</cdr:x>
      <cdr:y>0.19973</cdr:y>
    </cdr:to>
    <cdr:sp macro="" textlink="">
      <cdr:nvSpPr>
        <cdr:cNvPr id="2" name="Text Box 31"/>
        <cdr:cNvSpPr txBox="1"/>
      </cdr:nvSpPr>
      <cdr:spPr>
        <a:xfrm xmlns:a="http://schemas.openxmlformats.org/drawingml/2006/main">
          <a:off x="2794001" y="495300"/>
          <a:ext cx="1873250" cy="354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C572A759-6A51-4108-AA02-DFA0A04FC94B}">
            <ma14:wrappingTextBoxFlag xmlns:ma14="http://schemas.microsoft.com/office/mac/drawingml/2011/main"/>
          </a:ext>
        </a:extLst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  <a:spcBef>
              <a:spcPts val="600"/>
            </a:spcBef>
            <a:spcAft>
              <a:spcPts val="0"/>
            </a:spcAft>
          </a:pPr>
          <a:r>
            <a:rPr lang="en-GB" sz="1200" u="none">
              <a:solidFill>
                <a:srgbClr val="0000FF"/>
              </a:solidFill>
              <a:effectLst/>
              <a:ea typeface="ＭＳ 明朝"/>
              <a:cs typeface="Times New Roman"/>
            </a:rPr>
            <a:t>West</a:t>
          </a:r>
          <a:r>
            <a:rPr lang="en-GB" sz="1200" u="none" baseline="0">
              <a:solidFill>
                <a:srgbClr val="0000FF"/>
              </a:solidFill>
              <a:effectLst/>
              <a:ea typeface="ＭＳ 明朝"/>
              <a:cs typeface="Times New Roman"/>
            </a:rPr>
            <a:t> Central Street</a:t>
          </a:r>
          <a:r>
            <a:rPr lang="en-GB" sz="1200" u="none">
              <a:solidFill>
                <a:srgbClr val="0000FF"/>
              </a:solidFill>
              <a:effectLst/>
              <a:ea typeface="ＭＳ 明朝"/>
              <a:cs typeface="Times New Roman"/>
            </a:rPr>
            <a:t> depot</a:t>
          </a:r>
        </a:p>
      </cdr:txBody>
    </cdr:sp>
  </cdr:relSizeAnchor>
  <cdr:relSizeAnchor xmlns:cdr="http://schemas.openxmlformats.org/drawingml/2006/chartDrawing">
    <cdr:from>
      <cdr:x>0.70593</cdr:x>
      <cdr:y>0.55821</cdr:y>
    </cdr:from>
    <cdr:to>
      <cdr:x>1</cdr:x>
      <cdr:y>0.64152</cdr:y>
    </cdr:to>
    <cdr:sp macro="" textlink="">
      <cdr:nvSpPr>
        <cdr:cNvPr id="3" name="Text Box 31"/>
        <cdr:cNvSpPr txBox="1"/>
      </cdr:nvSpPr>
      <cdr:spPr>
        <a:xfrm xmlns:a="http://schemas.openxmlformats.org/drawingml/2006/main">
          <a:off x="4935408" y="2374900"/>
          <a:ext cx="2055942" cy="354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C572A759-6A51-4108-AA02-DFA0A04FC94B}">
            <ma14:wrappingTextBoxFlag xmlns:ma14="http://schemas.microsoft.com/office/mac/drawingml/2011/main"/>
          </a:ext>
        </a:extLst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  <a:spcBef>
              <a:spcPts val="600"/>
            </a:spcBef>
            <a:spcAft>
              <a:spcPts val="0"/>
            </a:spcAft>
          </a:pPr>
          <a:r>
            <a:rPr lang="en-GB" sz="1200" u="none">
              <a:solidFill>
                <a:srgbClr val="008000"/>
              </a:solidFill>
              <a:effectLst/>
              <a:ea typeface="ＭＳ 明朝"/>
              <a:cs typeface="Times New Roman"/>
            </a:rPr>
            <a:t>Wardens</a:t>
          </a:r>
          <a:r>
            <a:rPr lang="en-GB" sz="1200" u="none" baseline="0">
              <a:solidFill>
                <a:srgbClr val="008000"/>
              </a:solidFill>
              <a:effectLst/>
              <a:ea typeface="ＭＳ 明朝"/>
              <a:cs typeface="Times New Roman"/>
            </a:rPr>
            <a:t> Grove</a:t>
          </a:r>
          <a:r>
            <a:rPr lang="en-GB" sz="1200" u="none">
              <a:solidFill>
                <a:srgbClr val="008000"/>
              </a:solidFill>
              <a:effectLst/>
              <a:ea typeface="ＭＳ 明朝"/>
              <a:cs typeface="Times New Roman"/>
            </a:rPr>
            <a:t> depot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0.37754</cdr:x>
      <cdr:y>0.55028</cdr:y>
    </cdr:from>
    <cdr:to>
      <cdr:x>0.77108</cdr:x>
      <cdr:y>0.6336</cdr:y>
    </cdr:to>
    <cdr:sp macro="" textlink="">
      <cdr:nvSpPr>
        <cdr:cNvPr id="2" name="Text Box 31"/>
        <cdr:cNvSpPr txBox="1"/>
      </cdr:nvSpPr>
      <cdr:spPr>
        <a:xfrm xmlns:a="http://schemas.openxmlformats.org/drawingml/2006/main">
          <a:off x="2359028" y="2977130"/>
          <a:ext cx="2458996" cy="45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C572A759-6A51-4108-AA02-DFA0A04FC94B}">
            <ma14:wrappingTextBoxFlag xmlns:ma14="http://schemas.microsoft.com/office/mac/drawingml/2011/main"/>
          </a:ext>
        </a:extLst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  <a:spcBef>
              <a:spcPts val="600"/>
            </a:spcBef>
            <a:spcAft>
              <a:spcPts val="0"/>
            </a:spcAft>
          </a:pPr>
          <a:r>
            <a:rPr lang="en-GB" sz="1200" u="none">
              <a:solidFill>
                <a:srgbClr val="0000FF"/>
              </a:solidFill>
              <a:effectLst/>
              <a:latin typeface="+mn-lt"/>
              <a:ea typeface="ＭＳ 明朝"/>
              <a:cs typeface="Times New Roman"/>
            </a:rPr>
            <a:t>West</a:t>
          </a:r>
          <a:r>
            <a:rPr lang="en-GB" sz="1200" u="none" baseline="0">
              <a:solidFill>
                <a:srgbClr val="0000FF"/>
              </a:solidFill>
              <a:effectLst/>
              <a:latin typeface="+mn-lt"/>
              <a:ea typeface="ＭＳ 明朝"/>
              <a:cs typeface="Times New Roman"/>
            </a:rPr>
            <a:t> Central Street</a:t>
          </a:r>
          <a:r>
            <a:rPr lang="en-GB" sz="1200" u="none">
              <a:solidFill>
                <a:srgbClr val="0000FF"/>
              </a:solidFill>
              <a:effectLst/>
              <a:latin typeface="+mn-lt"/>
              <a:ea typeface="ＭＳ 明朝"/>
              <a:cs typeface="Times New Roman"/>
            </a:rPr>
            <a:t> depot</a:t>
          </a:r>
        </a:p>
      </cdr:txBody>
    </cdr:sp>
  </cdr:relSizeAnchor>
  <cdr:relSizeAnchor xmlns:cdr="http://schemas.openxmlformats.org/drawingml/2006/chartDrawing">
    <cdr:from>
      <cdr:x>0.18902</cdr:x>
      <cdr:y>0.43192</cdr:y>
    </cdr:from>
    <cdr:to>
      <cdr:x>0.37066</cdr:x>
      <cdr:y>0.51524</cdr:y>
    </cdr:to>
    <cdr:sp macro="" textlink="">
      <cdr:nvSpPr>
        <cdr:cNvPr id="3" name="Text Box 31"/>
        <cdr:cNvSpPr txBox="1"/>
      </cdr:nvSpPr>
      <cdr:spPr>
        <a:xfrm xmlns:a="http://schemas.openxmlformats.org/drawingml/2006/main">
          <a:off x="1181100" y="2336800"/>
          <a:ext cx="1134938" cy="450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C572A759-6A51-4108-AA02-DFA0A04FC94B}">
            <ma14:wrappingTextBoxFlag xmlns:ma14="http://schemas.microsoft.com/office/mac/drawingml/2011/main"/>
          </a:ext>
        </a:extLst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  <a:spcBef>
              <a:spcPts val="600"/>
            </a:spcBef>
            <a:spcAft>
              <a:spcPts val="0"/>
            </a:spcAft>
          </a:pPr>
          <a:r>
            <a:rPr lang="en-GB" sz="1200" u="none">
              <a:solidFill>
                <a:schemeClr val="accent2">
                  <a:lumMod val="75000"/>
                </a:schemeClr>
              </a:solidFill>
              <a:effectLst/>
              <a:latin typeface="+mn-lt"/>
              <a:ea typeface="ＭＳ 明朝"/>
              <a:cs typeface="Times New Roman"/>
            </a:rPr>
            <a:t>DX depot</a:t>
          </a:r>
        </a:p>
      </cdr:txBody>
    </cdr:sp>
  </cdr:relSizeAnchor>
  <cdr:relSizeAnchor xmlns:cdr="http://schemas.openxmlformats.org/drawingml/2006/chartDrawing">
    <cdr:from>
      <cdr:x>0.66644</cdr:x>
      <cdr:y>0.16028</cdr:y>
    </cdr:from>
    <cdr:to>
      <cdr:x>0.94816</cdr:x>
      <cdr:y>0.2436</cdr:y>
    </cdr:to>
    <cdr:sp macro="" textlink="">
      <cdr:nvSpPr>
        <cdr:cNvPr id="4" name="Text Box 31"/>
        <cdr:cNvSpPr txBox="1"/>
      </cdr:nvSpPr>
      <cdr:spPr>
        <a:xfrm xmlns:a="http://schemas.openxmlformats.org/drawingml/2006/main">
          <a:off x="4164207" y="867163"/>
          <a:ext cx="1760302" cy="450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C572A759-6A51-4108-AA02-DFA0A04FC94B}">
            <ma14:wrappingTextBoxFlag xmlns:ma14="http://schemas.microsoft.com/office/mac/drawingml/2011/main"/>
          </a:ext>
        </a:extLst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ct val="120000"/>
            </a:lnSpc>
            <a:spcBef>
              <a:spcPts val="600"/>
            </a:spcBef>
            <a:spcAft>
              <a:spcPts val="0"/>
            </a:spcAft>
          </a:pPr>
          <a:r>
            <a:rPr lang="en-GB" sz="1200" u="none">
              <a:solidFill>
                <a:srgbClr val="008000"/>
              </a:solidFill>
              <a:effectLst/>
              <a:latin typeface="+mn-lt"/>
              <a:ea typeface="ＭＳ 明朝"/>
              <a:cs typeface="Times New Roman"/>
            </a:rPr>
            <a:t>Wardens</a:t>
          </a:r>
          <a:r>
            <a:rPr lang="en-GB" sz="1200" u="none" baseline="0">
              <a:solidFill>
                <a:srgbClr val="008000"/>
              </a:solidFill>
              <a:effectLst/>
              <a:latin typeface="+mn-lt"/>
              <a:ea typeface="ＭＳ 明朝"/>
              <a:cs typeface="Times New Roman"/>
            </a:rPr>
            <a:t> Grove</a:t>
          </a:r>
          <a:r>
            <a:rPr lang="en-GB" sz="1200" u="none">
              <a:solidFill>
                <a:srgbClr val="008000"/>
              </a:solidFill>
              <a:effectLst/>
              <a:latin typeface="+mn-lt"/>
              <a:ea typeface="ＭＳ 明朝"/>
              <a:cs typeface="Times New Roman"/>
            </a:rPr>
            <a:t> depot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5</xdr:row>
      <xdr:rowOff>0</xdr:rowOff>
    </xdr:from>
    <xdr:to>
      <xdr:col>10</xdr:col>
      <xdr:colOff>742950</xdr:colOff>
      <xdr:row>16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679450</xdr:colOff>
      <xdr:row>10</xdr:row>
      <xdr:rowOff>38100</xdr:rowOff>
    </xdr:from>
    <xdr:to>
      <xdr:col>8</xdr:col>
      <xdr:colOff>457200</xdr:colOff>
      <xdr:row>29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38100</xdr:rowOff>
    </xdr:from>
    <xdr:to>
      <xdr:col>20</xdr:col>
      <xdr:colOff>12700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577850</xdr:colOff>
      <xdr:row>5</xdr:row>
      <xdr:rowOff>292100</xdr:rowOff>
    </xdr:from>
    <xdr:to>
      <xdr:col>20</xdr:col>
      <xdr:colOff>63500</xdr:colOff>
      <xdr:row>32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410633</xdr:colOff>
      <xdr:row>17</xdr:row>
      <xdr:rowOff>105832</xdr:rowOff>
    </xdr:from>
    <xdr:to>
      <xdr:col>7</xdr:col>
      <xdr:colOff>25400</xdr:colOff>
      <xdr:row>39</xdr:row>
      <xdr:rowOff>88899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67732</xdr:colOff>
      <xdr:row>17</xdr:row>
      <xdr:rowOff>88899</xdr:rowOff>
    </xdr:from>
    <xdr:to>
      <xdr:col>14</xdr:col>
      <xdr:colOff>474133</xdr:colOff>
      <xdr:row>37</xdr:row>
      <xdr:rowOff>143933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tabSelected="1" workbookViewId="0">
      <selection activeCell="B11" sqref="B11"/>
    </sheetView>
  </sheetViews>
  <sheetFormatPr baseColWidth="10" defaultRowHeight="16" x14ac:dyDescent="0.2"/>
  <cols>
    <col min="1" max="1" width="26.83203125" customWidth="1"/>
  </cols>
  <sheetData>
    <row r="2" spans="1:2" x14ac:dyDescent="0.2">
      <c r="A2" s="8" t="s">
        <v>118</v>
      </c>
      <c r="B2" t="s">
        <v>157</v>
      </c>
    </row>
    <row r="3" spans="1:2" x14ac:dyDescent="0.2">
      <c r="A3" s="8" t="s">
        <v>119</v>
      </c>
      <c r="B3" t="s">
        <v>150</v>
      </c>
    </row>
    <row r="4" spans="1:2" x14ac:dyDescent="0.2">
      <c r="A4" s="8"/>
    </row>
    <row r="5" spans="1:2" x14ac:dyDescent="0.2">
      <c r="A5" s="8"/>
    </row>
    <row r="6" spans="1:2" x14ac:dyDescent="0.2">
      <c r="A6" s="8"/>
    </row>
    <row r="7" spans="1:2" x14ac:dyDescent="0.2">
      <c r="A7" s="8" t="s">
        <v>120</v>
      </c>
      <c r="B7" t="s">
        <v>121</v>
      </c>
    </row>
    <row r="8" spans="1:2" x14ac:dyDescent="0.2">
      <c r="A8" s="8" t="s">
        <v>122</v>
      </c>
      <c r="B8" t="s">
        <v>123</v>
      </c>
    </row>
    <row r="9" spans="1:2" x14ac:dyDescent="0.2">
      <c r="A9" s="8"/>
    </row>
    <row r="10" spans="1:2" x14ac:dyDescent="0.2">
      <c r="A10" s="8" t="s">
        <v>124</v>
      </c>
      <c r="B10" t="s">
        <v>151</v>
      </c>
    </row>
    <row r="11" spans="1:2" x14ac:dyDescent="0.2">
      <c r="A11" s="8" t="s">
        <v>125</v>
      </c>
      <c r="B11" t="s">
        <v>152</v>
      </c>
    </row>
    <row r="12" spans="1:2" x14ac:dyDescent="0.2">
      <c r="A12" s="8" t="s">
        <v>126</v>
      </c>
      <c r="B12" t="s">
        <v>123</v>
      </c>
    </row>
    <row r="13" spans="1:2" x14ac:dyDescent="0.2">
      <c r="A13" s="8" t="s">
        <v>127</v>
      </c>
      <c r="B13" t="s">
        <v>128</v>
      </c>
    </row>
    <row r="14" spans="1:2" x14ac:dyDescent="0.2">
      <c r="A14" s="8" t="s">
        <v>129</v>
      </c>
      <c r="B14" t="s">
        <v>130</v>
      </c>
    </row>
    <row r="15" spans="1:2" x14ac:dyDescent="0.2">
      <c r="A15" s="8" t="s">
        <v>131</v>
      </c>
      <c r="B15" t="s">
        <v>153</v>
      </c>
    </row>
    <row r="16" spans="1:2" x14ac:dyDescent="0.2">
      <c r="A16" s="8" t="s">
        <v>132</v>
      </c>
      <c r="B16" t="s">
        <v>133</v>
      </c>
    </row>
    <row r="17" spans="1:2" x14ac:dyDescent="0.2">
      <c r="A17" s="8" t="s">
        <v>134</v>
      </c>
      <c r="B17" s="94">
        <v>42884</v>
      </c>
    </row>
    <row r="18" spans="1:2" x14ac:dyDescent="0.2">
      <c r="A18" s="8" t="s">
        <v>135</v>
      </c>
      <c r="B18" t="s">
        <v>136</v>
      </c>
    </row>
    <row r="19" spans="1:2" x14ac:dyDescent="0.2">
      <c r="A19" s="8" t="s">
        <v>137</v>
      </c>
      <c r="B19" t="s">
        <v>138</v>
      </c>
    </row>
    <row r="20" spans="1:2" x14ac:dyDescent="0.2">
      <c r="A20" s="8" t="s">
        <v>139</v>
      </c>
      <c r="B20" t="s">
        <v>140</v>
      </c>
    </row>
    <row r="21" spans="1:2" x14ac:dyDescent="0.2">
      <c r="A21" s="8" t="s">
        <v>141</v>
      </c>
      <c r="B21" t="s">
        <v>142</v>
      </c>
    </row>
    <row r="22" spans="1:2" x14ac:dyDescent="0.2">
      <c r="A22" s="8" t="s">
        <v>143</v>
      </c>
      <c r="B22" t="s">
        <v>133</v>
      </c>
    </row>
    <row r="23" spans="1:2" x14ac:dyDescent="0.2">
      <c r="A23" s="8" t="s">
        <v>144</v>
      </c>
      <c r="B23" t="s">
        <v>156</v>
      </c>
    </row>
    <row r="24" spans="1:2" x14ac:dyDescent="0.2">
      <c r="A24" s="8" t="s">
        <v>145</v>
      </c>
      <c r="B24" t="s">
        <v>146</v>
      </c>
    </row>
    <row r="25" spans="1:2" x14ac:dyDescent="0.2">
      <c r="A25" s="8" t="s">
        <v>147</v>
      </c>
      <c r="B25" t="s">
        <v>148</v>
      </c>
    </row>
    <row r="26" spans="1:2" x14ac:dyDescent="0.2">
      <c r="A26" s="8" t="s">
        <v>149</v>
      </c>
      <c r="B26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5"/>
  <sheetViews>
    <sheetView workbookViewId="0">
      <selection activeCell="B32" sqref="B32"/>
    </sheetView>
  </sheetViews>
  <sheetFormatPr baseColWidth="10" defaultRowHeight="16" x14ac:dyDescent="0.2"/>
  <sheetData>
    <row r="2" spans="1:16" ht="19" x14ac:dyDescent="0.25">
      <c r="A2" s="1"/>
      <c r="B2" s="30" t="s">
        <v>51</v>
      </c>
      <c r="C2" s="1"/>
      <c r="D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9" x14ac:dyDescent="0.25">
      <c r="A3" s="1"/>
      <c r="B3" s="1"/>
      <c r="C3" s="1"/>
      <c r="D3" s="1"/>
      <c r="F3" s="30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 t="s">
        <v>28</v>
      </c>
      <c r="C4" s="1"/>
      <c r="D4" s="1"/>
      <c r="F4" s="3" t="s">
        <v>29</v>
      </c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64" x14ac:dyDescent="0.2">
      <c r="A6" s="1"/>
      <c r="B6" s="72" t="s">
        <v>0</v>
      </c>
      <c r="C6" s="73" t="s">
        <v>1</v>
      </c>
      <c r="D6" s="73" t="s">
        <v>2</v>
      </c>
      <c r="E6" s="73" t="s">
        <v>3</v>
      </c>
      <c r="F6" s="72" t="s">
        <v>4</v>
      </c>
      <c r="G6" s="73" t="s">
        <v>5</v>
      </c>
      <c r="H6" s="73" t="s">
        <v>6</v>
      </c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96" t="s">
        <v>101</v>
      </c>
      <c r="C7" s="96"/>
      <c r="D7" s="96"/>
      <c r="E7" s="96"/>
      <c r="F7" s="74"/>
      <c r="G7" s="4"/>
      <c r="H7" s="4"/>
      <c r="I7" s="1"/>
      <c r="J7" s="1"/>
      <c r="K7" s="1"/>
      <c r="L7" s="1"/>
      <c r="M7" s="1"/>
      <c r="N7" s="1"/>
      <c r="O7" s="1"/>
      <c r="P7" s="1"/>
    </row>
    <row r="8" spans="1:16" x14ac:dyDescent="0.2">
      <c r="A8" s="1"/>
      <c r="B8" s="75" t="s">
        <v>7</v>
      </c>
      <c r="C8" s="76">
        <v>79</v>
      </c>
      <c r="D8" s="76">
        <v>127</v>
      </c>
      <c r="E8" s="76">
        <v>12.714</v>
      </c>
      <c r="F8" s="77">
        <v>1370</v>
      </c>
      <c r="G8" s="76">
        <v>137</v>
      </c>
      <c r="H8" s="76">
        <v>9.2999999999999999E-2</v>
      </c>
      <c r="I8" s="1"/>
      <c r="J8" s="1"/>
      <c r="K8" s="1"/>
      <c r="L8" s="1"/>
      <c r="M8" s="1"/>
      <c r="N8" s="1"/>
      <c r="O8" s="1"/>
      <c r="P8" s="1"/>
    </row>
    <row r="9" spans="1:16" x14ac:dyDescent="0.2">
      <c r="A9" s="1"/>
      <c r="B9" s="68" t="s">
        <v>8</v>
      </c>
      <c r="C9" s="78">
        <v>81</v>
      </c>
      <c r="D9" s="78">
        <v>130</v>
      </c>
      <c r="E9" s="78">
        <v>13.036</v>
      </c>
      <c r="F9" s="69">
        <v>1208</v>
      </c>
      <c r="G9" s="78">
        <v>121</v>
      </c>
      <c r="H9" s="78">
        <v>0.108</v>
      </c>
      <c r="I9" s="1"/>
      <c r="J9" s="1"/>
      <c r="K9" s="1"/>
      <c r="L9" s="1"/>
      <c r="M9" s="1"/>
      <c r="N9" s="1"/>
      <c r="O9" s="1"/>
      <c r="P9" s="1"/>
    </row>
    <row r="10" spans="1:16" x14ac:dyDescent="0.2">
      <c r="A10" s="1"/>
      <c r="B10" s="75" t="s">
        <v>9</v>
      </c>
      <c r="C10" s="76">
        <v>83</v>
      </c>
      <c r="D10" s="76">
        <v>134</v>
      </c>
      <c r="E10" s="76">
        <v>13.358000000000001</v>
      </c>
      <c r="F10" s="77">
        <v>1421</v>
      </c>
      <c r="G10" s="76">
        <v>142</v>
      </c>
      <c r="H10" s="76">
        <v>9.4E-2</v>
      </c>
      <c r="I10" s="1"/>
      <c r="J10" s="1"/>
      <c r="K10" s="1"/>
      <c r="L10" s="1"/>
      <c r="M10" s="1"/>
      <c r="N10" s="1"/>
      <c r="O10" s="1"/>
      <c r="P10" s="1"/>
    </row>
    <row r="11" spans="1:16" x14ac:dyDescent="0.2">
      <c r="A11" s="1"/>
      <c r="B11" s="68" t="s">
        <v>10</v>
      </c>
      <c r="C11" s="78">
        <v>78</v>
      </c>
      <c r="D11" s="78">
        <v>126</v>
      </c>
      <c r="E11" s="78">
        <v>12.553000000000001</v>
      </c>
      <c r="F11" s="69">
        <v>1085</v>
      </c>
      <c r="G11" s="78">
        <v>109</v>
      </c>
      <c r="H11" s="78">
        <v>0.11600000000000001</v>
      </c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1"/>
      <c r="B12" s="75" t="s">
        <v>11</v>
      </c>
      <c r="C12" s="76">
        <v>91</v>
      </c>
      <c r="D12" s="76">
        <v>146</v>
      </c>
      <c r="E12" s="76">
        <v>14.645</v>
      </c>
      <c r="F12" s="77">
        <v>1437</v>
      </c>
      <c r="G12" s="76">
        <v>144</v>
      </c>
      <c r="H12" s="76">
        <v>0.10199999999999999</v>
      </c>
      <c r="I12" s="1"/>
      <c r="J12" s="1"/>
      <c r="K12" s="1"/>
      <c r="L12" s="1"/>
      <c r="M12" s="1"/>
      <c r="N12" s="1"/>
      <c r="O12" s="1"/>
      <c r="P12" s="1"/>
    </row>
    <row r="13" spans="1:16" x14ac:dyDescent="0.2">
      <c r="A13" s="1"/>
      <c r="B13" s="79"/>
      <c r="C13" s="80"/>
      <c r="D13" s="80"/>
      <c r="E13" s="80"/>
      <c r="F13" s="80"/>
      <c r="G13" s="6"/>
      <c r="H13" s="6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1"/>
      <c r="B14" s="97" t="s">
        <v>102</v>
      </c>
      <c r="C14" s="97"/>
      <c r="D14" s="97"/>
      <c r="E14" s="97"/>
      <c r="F14" s="81"/>
      <c r="G14" s="6"/>
      <c r="H14" s="6"/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 s="1"/>
      <c r="B15" s="82" t="s">
        <v>12</v>
      </c>
      <c r="C15" s="83">
        <v>277</v>
      </c>
      <c r="D15" s="83">
        <v>446</v>
      </c>
      <c r="E15" s="83">
        <v>44.579000000000001</v>
      </c>
      <c r="F15" s="82">
        <v>698</v>
      </c>
      <c r="G15" s="83">
        <v>70</v>
      </c>
      <c r="H15" s="83">
        <v>0.63900000000000001</v>
      </c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84" t="s">
        <v>13</v>
      </c>
      <c r="C16" s="85">
        <v>288</v>
      </c>
      <c r="D16" s="85">
        <v>463</v>
      </c>
      <c r="E16" s="85">
        <v>46.348999999999997</v>
      </c>
      <c r="F16" s="84">
        <v>745</v>
      </c>
      <c r="G16" s="85">
        <v>75</v>
      </c>
      <c r="H16" s="85">
        <v>0.622</v>
      </c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82" t="s">
        <v>14</v>
      </c>
      <c r="C17" s="83">
        <v>246</v>
      </c>
      <c r="D17" s="83">
        <v>396</v>
      </c>
      <c r="E17" s="83">
        <v>39.590000000000003</v>
      </c>
      <c r="F17" s="82">
        <v>679</v>
      </c>
      <c r="G17" s="83">
        <v>68</v>
      </c>
      <c r="H17" s="83">
        <v>0.58299999999999996</v>
      </c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84" t="s">
        <v>15</v>
      </c>
      <c r="C18" s="85">
        <v>147</v>
      </c>
      <c r="D18" s="85">
        <v>237</v>
      </c>
      <c r="E18" s="85">
        <v>23.657</v>
      </c>
      <c r="F18" s="84">
        <v>489</v>
      </c>
      <c r="G18" s="85">
        <v>49</v>
      </c>
      <c r="H18" s="85">
        <v>0.48399999999999999</v>
      </c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82" t="s">
        <v>16</v>
      </c>
      <c r="C19" s="83">
        <v>279</v>
      </c>
      <c r="D19" s="83">
        <v>449</v>
      </c>
      <c r="E19" s="83">
        <v>44.901000000000003</v>
      </c>
      <c r="F19" s="82">
        <v>782</v>
      </c>
      <c r="G19" s="83">
        <v>78</v>
      </c>
      <c r="H19" s="83">
        <v>0.57399999999999995</v>
      </c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1"/>
      <c r="B20" s="79"/>
      <c r="C20" s="95"/>
      <c r="D20" s="95"/>
      <c r="E20" s="95"/>
      <c r="F20" s="95"/>
      <c r="G20" s="6"/>
      <c r="H20" s="6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1"/>
      <c r="B21" s="79"/>
      <c r="C21" s="95"/>
      <c r="D21" s="95"/>
      <c r="E21" s="95"/>
      <c r="F21" s="95"/>
      <c r="G21" s="6"/>
      <c r="H21" s="6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97" t="s">
        <v>103</v>
      </c>
      <c r="C22" s="97"/>
      <c r="D22" s="97"/>
      <c r="E22" s="97"/>
      <c r="F22" s="81"/>
      <c r="G22" s="6"/>
      <c r="H22" s="6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1"/>
      <c r="B23" s="75" t="s">
        <v>17</v>
      </c>
      <c r="C23" s="76">
        <v>81</v>
      </c>
      <c r="D23" s="76">
        <v>130</v>
      </c>
      <c r="E23" s="76">
        <v>13.036</v>
      </c>
      <c r="F23" s="77">
        <v>1154</v>
      </c>
      <c r="G23" s="76">
        <v>115</v>
      </c>
      <c r="H23" s="76">
        <v>0.113</v>
      </c>
      <c r="I23" s="1"/>
      <c r="J23" s="1"/>
      <c r="K23" s="1"/>
      <c r="L23" s="1"/>
      <c r="M23" s="1"/>
      <c r="N23" s="1"/>
      <c r="O23" s="1"/>
      <c r="P23" s="1"/>
    </row>
    <row r="24" spans="1:16" x14ac:dyDescent="0.2">
      <c r="A24" s="1"/>
      <c r="B24" s="68" t="s">
        <v>18</v>
      </c>
      <c r="C24" s="78">
        <v>82</v>
      </c>
      <c r="D24" s="78">
        <v>132</v>
      </c>
      <c r="E24" s="78">
        <v>13.196999999999999</v>
      </c>
      <c r="F24" s="69">
        <v>2032</v>
      </c>
      <c r="G24" s="78">
        <v>203</v>
      </c>
      <c r="H24" s="78">
        <v>6.5000000000000002E-2</v>
      </c>
      <c r="I24" s="1"/>
      <c r="J24" s="1"/>
      <c r="K24" s="1"/>
      <c r="L24" s="1"/>
      <c r="M24" s="1"/>
      <c r="N24" s="1"/>
      <c r="O24" s="1"/>
      <c r="P24" s="1"/>
    </row>
    <row r="25" spans="1:16" x14ac:dyDescent="0.2">
      <c r="A25" s="1"/>
      <c r="B25" s="75" t="s">
        <v>19</v>
      </c>
      <c r="C25" s="76">
        <v>82</v>
      </c>
      <c r="D25" s="76">
        <v>132</v>
      </c>
      <c r="E25" s="76">
        <v>13.196999999999999</v>
      </c>
      <c r="F25" s="77">
        <v>2022</v>
      </c>
      <c r="G25" s="76">
        <v>202</v>
      </c>
      <c r="H25" s="76">
        <v>6.5000000000000002E-2</v>
      </c>
      <c r="I25" s="1"/>
      <c r="J25" s="1"/>
      <c r="K25" s="1"/>
      <c r="L25" s="1"/>
      <c r="M25" s="1"/>
      <c r="N25" s="1"/>
      <c r="O25" s="1"/>
      <c r="P25" s="1"/>
    </row>
    <row r="26" spans="1:16" x14ac:dyDescent="0.2">
      <c r="A26" s="1"/>
      <c r="B26" s="68" t="s">
        <v>20</v>
      </c>
      <c r="C26" s="78">
        <v>105</v>
      </c>
      <c r="D26" s="78">
        <v>169</v>
      </c>
      <c r="E26" s="78">
        <v>16.898</v>
      </c>
      <c r="F26" s="69">
        <v>2458</v>
      </c>
      <c r="G26" s="78">
        <v>246</v>
      </c>
      <c r="H26" s="78">
        <v>6.9000000000000006E-2</v>
      </c>
      <c r="I26" s="1"/>
      <c r="J26" s="1"/>
      <c r="K26" s="1"/>
      <c r="L26" s="1"/>
      <c r="M26" s="1"/>
      <c r="N26" s="1"/>
      <c r="O26" s="1"/>
      <c r="P26" s="1"/>
    </row>
    <row r="27" spans="1:16" x14ac:dyDescent="0.2">
      <c r="A27" s="1"/>
      <c r="B27" s="75" t="s">
        <v>21</v>
      </c>
      <c r="C27" s="76">
        <v>80</v>
      </c>
      <c r="D27" s="76">
        <v>129</v>
      </c>
      <c r="E27" s="76">
        <v>12.875</v>
      </c>
      <c r="F27" s="77">
        <v>1958</v>
      </c>
      <c r="G27" s="76">
        <v>196</v>
      </c>
      <c r="H27" s="76">
        <v>6.6000000000000003E-2</v>
      </c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/>
      <c r="B28" s="86"/>
      <c r="C28" s="87"/>
      <c r="D28" s="88"/>
      <c r="E28" s="87"/>
      <c r="F28" s="89"/>
      <c r="G28" s="4"/>
      <c r="H28" s="4"/>
      <c r="I28" s="1"/>
      <c r="J28" s="1"/>
      <c r="K28" s="1"/>
      <c r="L28" s="1"/>
      <c r="M28" s="1"/>
      <c r="N28" s="1"/>
      <c r="O28" s="1"/>
      <c r="P28" s="1"/>
    </row>
    <row r="29" spans="1:16" ht="32" x14ac:dyDescent="0.2">
      <c r="A29" s="1"/>
      <c r="B29" s="90" t="s">
        <v>22</v>
      </c>
      <c r="C29" s="93">
        <f>SUM(C8:C12,C15:C19,C23:C27)/20</f>
        <v>103.95</v>
      </c>
      <c r="D29" s="93">
        <f>SUM(D8:D12,D15:D19,D23:D27)/20</f>
        <v>167.3</v>
      </c>
      <c r="E29" s="93">
        <f>SUM(E8:E12,E15:E19,E23:E27)/20</f>
        <v>16.72925</v>
      </c>
      <c r="F29" s="91"/>
      <c r="G29" s="5"/>
      <c r="H29" s="5"/>
      <c r="I29" s="1"/>
      <c r="J29" s="1"/>
      <c r="K29" s="1"/>
      <c r="L29" s="1"/>
      <c r="M29" s="1"/>
      <c r="N29" s="1"/>
      <c r="O29" s="1"/>
      <c r="P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A31" s="1"/>
      <c r="M31" s="1"/>
      <c r="N31" s="1"/>
      <c r="O31" s="1"/>
      <c r="P31" s="1"/>
    </row>
    <row r="32" spans="1:16" x14ac:dyDescent="0.2">
      <c r="A32" s="1"/>
      <c r="B32" s="8" t="s">
        <v>110</v>
      </c>
      <c r="M32" s="1"/>
      <c r="N32" s="1"/>
      <c r="O32" s="1"/>
      <c r="P32" s="1"/>
    </row>
    <row r="33" spans="1:16" x14ac:dyDescent="0.2">
      <c r="A33" s="92" t="s">
        <v>65</v>
      </c>
      <c r="B33" s="38" t="s">
        <v>106</v>
      </c>
      <c r="M33" s="1"/>
      <c r="N33" s="1"/>
      <c r="O33" s="1"/>
      <c r="P33" s="1"/>
    </row>
    <row r="34" spans="1:16" x14ac:dyDescent="0.2">
      <c r="A34" s="38"/>
      <c r="B34" s="38" t="s">
        <v>107</v>
      </c>
      <c r="M34" s="1"/>
      <c r="N34" s="1"/>
      <c r="O34" s="1"/>
      <c r="P34" s="1"/>
    </row>
    <row r="35" spans="1:16" x14ac:dyDescent="0.2">
      <c r="B35" s="38" t="s">
        <v>100</v>
      </c>
      <c r="M35" s="1"/>
      <c r="N35" s="1"/>
      <c r="O35" s="1"/>
      <c r="P35" s="1"/>
    </row>
    <row r="36" spans="1:16" x14ac:dyDescent="0.2">
      <c r="B36" s="38" t="s">
        <v>108</v>
      </c>
      <c r="M36" s="1"/>
      <c r="N36" s="1"/>
      <c r="O36" s="1"/>
      <c r="P36" s="1"/>
    </row>
    <row r="37" spans="1:16" x14ac:dyDescent="0.2">
      <c r="A37" s="1"/>
      <c r="B37" s="38" t="s">
        <v>109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">
      <c r="A38" s="1"/>
      <c r="B38" s="38" t="s">
        <v>99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mergeCells count="7">
    <mergeCell ref="F20:F21"/>
    <mergeCell ref="B7:E7"/>
    <mergeCell ref="B22:E22"/>
    <mergeCell ref="B14:E14"/>
    <mergeCell ref="C20:C21"/>
    <mergeCell ref="D20:D21"/>
    <mergeCell ref="E20:E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workbookViewId="0">
      <selection activeCell="B19" sqref="B19:B20"/>
    </sheetView>
  </sheetViews>
  <sheetFormatPr baseColWidth="10" defaultRowHeight="16" x14ac:dyDescent="0.2"/>
  <cols>
    <col min="2" max="2" width="26.83203125" customWidth="1"/>
    <col min="3" max="3" width="11.5" customWidth="1"/>
    <col min="4" max="4" width="5.6640625" customWidth="1"/>
  </cols>
  <sheetData>
    <row r="2" spans="2:12" ht="19" x14ac:dyDescent="0.25">
      <c r="B2" s="29" t="s">
        <v>30</v>
      </c>
    </row>
    <row r="3" spans="2:12" ht="19" x14ac:dyDescent="0.25">
      <c r="B3" s="29"/>
    </row>
    <row r="4" spans="2:12" x14ac:dyDescent="0.2">
      <c r="B4" s="3" t="s">
        <v>104</v>
      </c>
    </row>
    <row r="5" spans="2:12" x14ac:dyDescent="0.2">
      <c r="B5" s="2"/>
      <c r="D5" s="1"/>
      <c r="E5" s="1"/>
      <c r="F5" s="1"/>
      <c r="G5" s="1"/>
      <c r="H5" s="1"/>
      <c r="I5" s="1"/>
      <c r="J5" s="1"/>
      <c r="K5" s="1"/>
      <c r="L5" s="1"/>
    </row>
    <row r="6" spans="2:12" x14ac:dyDescent="0.2">
      <c r="B6" s="7"/>
      <c r="C6" s="7" t="s">
        <v>23</v>
      </c>
      <c r="D6" s="1"/>
      <c r="E6" s="1"/>
      <c r="F6" s="1"/>
      <c r="G6" s="1"/>
      <c r="H6" s="1"/>
      <c r="I6" s="1"/>
      <c r="J6" s="1"/>
      <c r="K6" s="1"/>
      <c r="L6" s="1"/>
    </row>
    <row r="7" spans="2:12" ht="36" customHeight="1" x14ac:dyDescent="0.2">
      <c r="B7" s="66" t="s">
        <v>24</v>
      </c>
      <c r="C7" s="67">
        <v>59</v>
      </c>
      <c r="D7" s="1"/>
      <c r="E7" s="1"/>
      <c r="F7" s="1"/>
      <c r="G7" s="1"/>
      <c r="H7" s="1"/>
      <c r="I7" s="1"/>
      <c r="J7" s="1"/>
      <c r="K7" s="1"/>
      <c r="L7" s="1"/>
    </row>
    <row r="8" spans="2:12" ht="36" customHeight="1" x14ac:dyDescent="0.2">
      <c r="B8" s="68" t="s">
        <v>25</v>
      </c>
      <c r="C8" s="69">
        <v>24</v>
      </c>
      <c r="D8" s="1"/>
      <c r="E8" s="1"/>
      <c r="F8" s="1"/>
      <c r="G8" s="1"/>
      <c r="H8" s="1"/>
      <c r="I8" s="1"/>
      <c r="J8" s="1"/>
      <c r="K8" s="1"/>
      <c r="L8" s="1"/>
    </row>
    <row r="9" spans="2:12" ht="36" customHeight="1" x14ac:dyDescent="0.2">
      <c r="B9" s="66" t="s">
        <v>26</v>
      </c>
      <c r="C9" s="67">
        <v>47</v>
      </c>
      <c r="D9" s="1"/>
      <c r="E9" s="1"/>
      <c r="F9" s="1"/>
      <c r="G9" s="1"/>
      <c r="H9" s="1"/>
      <c r="I9" s="1"/>
      <c r="J9" s="1"/>
      <c r="K9" s="1"/>
      <c r="L9" s="1"/>
    </row>
    <row r="10" spans="2:12" ht="36" customHeight="1" x14ac:dyDescent="0.2">
      <c r="B10" s="70" t="s">
        <v>27</v>
      </c>
      <c r="C10" s="71">
        <v>43</v>
      </c>
      <c r="D10" s="1"/>
      <c r="E10" s="1"/>
      <c r="F10" s="1"/>
      <c r="G10" s="1"/>
      <c r="H10" s="1"/>
      <c r="I10" s="1"/>
      <c r="J10" s="1"/>
      <c r="K10" s="1"/>
      <c r="L10" s="1"/>
    </row>
    <row r="18" spans="1:3" x14ac:dyDescent="0.2">
      <c r="B18" s="8" t="s">
        <v>111</v>
      </c>
    </row>
    <row r="19" spans="1:3" x14ac:dyDescent="0.2">
      <c r="A19" s="92" t="s">
        <v>65</v>
      </c>
      <c r="B19" s="38" t="s">
        <v>105</v>
      </c>
      <c r="C19" s="38"/>
    </row>
    <row r="20" spans="1:3" x14ac:dyDescent="0.2">
      <c r="A20" s="38"/>
      <c r="B20" s="38"/>
      <c r="C20" s="38"/>
    </row>
    <row r="21" spans="1:3" x14ac:dyDescent="0.2">
      <c r="B21" s="38"/>
      <c r="C21" s="38"/>
    </row>
    <row r="22" spans="1:3" x14ac:dyDescent="0.2">
      <c r="B22" s="38"/>
      <c r="C22" s="38"/>
    </row>
    <row r="23" spans="1:3" x14ac:dyDescent="0.2">
      <c r="A23" s="1"/>
      <c r="B23" s="38"/>
      <c r="C23" s="38"/>
    </row>
    <row r="24" spans="1:3" x14ac:dyDescent="0.2">
      <c r="A24" s="1"/>
      <c r="B24" s="38"/>
      <c r="C24" s="3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B33" sqref="B33"/>
    </sheetView>
  </sheetViews>
  <sheetFormatPr baseColWidth="10" defaultRowHeight="16" x14ac:dyDescent="0.2"/>
  <cols>
    <col min="6" max="6" width="12.6640625" customWidth="1"/>
  </cols>
  <sheetData>
    <row r="2" spans="2:12" ht="19" x14ac:dyDescent="0.25">
      <c r="B2" s="29" t="s">
        <v>62</v>
      </c>
    </row>
    <row r="4" spans="2:12" ht="17" thickBot="1" x14ac:dyDescent="0.25"/>
    <row r="5" spans="2:12" ht="52" x14ac:dyDescent="0.2">
      <c r="C5" s="31"/>
      <c r="D5" s="39" t="s">
        <v>52</v>
      </c>
      <c r="E5" s="39" t="s">
        <v>53</v>
      </c>
      <c r="F5" s="39" t="s">
        <v>54</v>
      </c>
      <c r="G5" s="39" t="s">
        <v>55</v>
      </c>
      <c r="H5" s="39" t="s">
        <v>56</v>
      </c>
      <c r="I5" s="39" t="s">
        <v>57</v>
      </c>
      <c r="J5" s="39" t="s">
        <v>58</v>
      </c>
      <c r="K5" s="39" t="s">
        <v>59</v>
      </c>
      <c r="L5" s="39" t="s">
        <v>59</v>
      </c>
    </row>
    <row r="6" spans="2:12" x14ac:dyDescent="0.2">
      <c r="C6" s="32" t="s">
        <v>60</v>
      </c>
      <c r="D6" s="33">
        <v>35</v>
      </c>
      <c r="E6" s="33">
        <v>100</v>
      </c>
      <c r="F6" s="33">
        <v>129</v>
      </c>
      <c r="G6" s="34">
        <v>2320</v>
      </c>
      <c r="H6" s="33">
        <v>517</v>
      </c>
      <c r="I6" s="34">
        <v>2585</v>
      </c>
      <c r="J6" s="33">
        <v>5422</v>
      </c>
      <c r="K6" s="33">
        <v>1.2</v>
      </c>
      <c r="L6" s="33">
        <v>100</v>
      </c>
    </row>
    <row r="7" spans="2:12" ht="17" thickBot="1" x14ac:dyDescent="0.25">
      <c r="C7" s="35" t="s">
        <v>61</v>
      </c>
      <c r="D7" s="36">
        <v>37.4</v>
      </c>
      <c r="E7" s="37">
        <v>107</v>
      </c>
      <c r="F7" s="36">
        <v>120</v>
      </c>
      <c r="G7" s="37">
        <v>2479</v>
      </c>
      <c r="H7" s="36">
        <v>123</v>
      </c>
      <c r="I7" s="37">
        <v>1229</v>
      </c>
      <c r="J7" s="36">
        <v>3831</v>
      </c>
      <c r="K7" s="36">
        <v>0.85</v>
      </c>
      <c r="L7" s="37">
        <v>71</v>
      </c>
    </row>
    <row r="33" spans="1:2" x14ac:dyDescent="0.2">
      <c r="B33" s="8" t="s">
        <v>112</v>
      </c>
    </row>
    <row r="34" spans="1:2" x14ac:dyDescent="0.2">
      <c r="A34" s="38" t="s">
        <v>65</v>
      </c>
      <c r="B34" s="38" t="s">
        <v>63</v>
      </c>
    </row>
    <row r="35" spans="1:2" x14ac:dyDescent="0.2">
      <c r="A35" s="38"/>
      <c r="B35" s="38" t="s">
        <v>64</v>
      </c>
    </row>
    <row r="36" spans="1:2" x14ac:dyDescent="0.2">
      <c r="B36" s="38" t="s">
        <v>66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workbookViewId="0">
      <selection activeCell="V10" sqref="V10"/>
    </sheetView>
  </sheetViews>
  <sheetFormatPr baseColWidth="10" defaultRowHeight="16" x14ac:dyDescent="0.2"/>
  <sheetData>
    <row r="2" spans="2:11" ht="21" x14ac:dyDescent="0.25">
      <c r="B2" s="40" t="s">
        <v>84</v>
      </c>
    </row>
    <row r="5" spans="2:11" ht="17" thickBot="1" x14ac:dyDescent="0.25"/>
    <row r="6" spans="2:11" ht="80" x14ac:dyDescent="0.2">
      <c r="C6" s="42"/>
      <c r="D6" s="43" t="s">
        <v>67</v>
      </c>
      <c r="E6" s="43" t="s">
        <v>68</v>
      </c>
      <c r="F6" s="43" t="s">
        <v>67</v>
      </c>
      <c r="G6" s="43" t="s">
        <v>69</v>
      </c>
      <c r="H6" s="43" t="s">
        <v>70</v>
      </c>
      <c r="I6" s="43" t="s">
        <v>71</v>
      </c>
      <c r="J6" s="46" t="s">
        <v>72</v>
      </c>
      <c r="K6" s="46" t="s">
        <v>73</v>
      </c>
    </row>
    <row r="7" spans="2:11" x14ac:dyDescent="0.2">
      <c r="C7" s="12" t="s">
        <v>60</v>
      </c>
      <c r="D7" s="13">
        <v>620</v>
      </c>
      <c r="E7" s="13">
        <v>36</v>
      </c>
      <c r="F7" s="13">
        <v>100</v>
      </c>
      <c r="G7" s="13">
        <v>0</v>
      </c>
      <c r="H7" s="13">
        <v>1104</v>
      </c>
      <c r="I7" s="13">
        <v>1724</v>
      </c>
      <c r="J7" s="13">
        <v>100</v>
      </c>
      <c r="K7" s="13">
        <v>100</v>
      </c>
    </row>
    <row r="8" spans="2:11" ht="17" thickBot="1" x14ac:dyDescent="0.25">
      <c r="C8" s="14" t="s">
        <v>61</v>
      </c>
      <c r="D8" s="15">
        <v>220</v>
      </c>
      <c r="E8" s="15">
        <v>27</v>
      </c>
      <c r="F8" s="44">
        <v>35</v>
      </c>
      <c r="G8" s="45">
        <v>0.65</v>
      </c>
      <c r="H8" s="15">
        <v>599</v>
      </c>
      <c r="I8" s="15">
        <v>819</v>
      </c>
      <c r="J8" s="44">
        <v>26</v>
      </c>
      <c r="K8" s="44">
        <v>48</v>
      </c>
    </row>
    <row r="9" spans="2:11" x14ac:dyDescent="0.2">
      <c r="C9" s="11"/>
      <c r="D9" s="11"/>
      <c r="E9" s="11"/>
      <c r="F9" s="11"/>
      <c r="G9" s="11"/>
      <c r="H9" s="11"/>
      <c r="I9" s="11"/>
      <c r="J9" s="11"/>
      <c r="K9" s="11"/>
    </row>
    <row r="10" spans="2:11" ht="17" thickBot="1" x14ac:dyDescent="0.25">
      <c r="C10" s="11"/>
      <c r="D10" s="11"/>
      <c r="E10" s="11"/>
      <c r="F10" s="11"/>
      <c r="G10" s="11"/>
      <c r="H10" s="11"/>
      <c r="I10" s="11"/>
      <c r="J10" s="11"/>
      <c r="K10" s="11"/>
    </row>
    <row r="11" spans="2:11" ht="64" x14ac:dyDescent="0.2">
      <c r="C11" s="42"/>
      <c r="D11" s="46" t="s">
        <v>72</v>
      </c>
      <c r="E11" s="46" t="s">
        <v>74</v>
      </c>
      <c r="F11" s="46" t="s">
        <v>75</v>
      </c>
      <c r="G11" s="46" t="s">
        <v>76</v>
      </c>
      <c r="H11" s="46" t="s">
        <v>77</v>
      </c>
      <c r="I11" s="11"/>
      <c r="J11" s="11"/>
      <c r="K11" s="11"/>
    </row>
    <row r="12" spans="2:11" x14ac:dyDescent="0.2">
      <c r="C12" s="12" t="s">
        <v>60</v>
      </c>
      <c r="D12" s="13">
        <v>1239</v>
      </c>
      <c r="E12" s="13">
        <v>484</v>
      </c>
      <c r="F12" s="13">
        <v>1724</v>
      </c>
      <c r="G12" s="13">
        <v>100</v>
      </c>
      <c r="H12" s="13" t="s">
        <v>78</v>
      </c>
      <c r="I12" s="11"/>
      <c r="J12" s="11"/>
      <c r="K12" s="11"/>
    </row>
    <row r="13" spans="2:11" ht="17" thickBot="1" x14ac:dyDescent="0.25">
      <c r="C13" s="14" t="s">
        <v>61</v>
      </c>
      <c r="D13" s="15">
        <v>319</v>
      </c>
      <c r="E13" s="15">
        <v>500</v>
      </c>
      <c r="F13" s="15">
        <v>819</v>
      </c>
      <c r="G13" s="44">
        <v>26</v>
      </c>
      <c r="H13" s="45">
        <v>0.74</v>
      </c>
      <c r="I13" s="11"/>
      <c r="J13" s="11"/>
      <c r="K13" s="11"/>
    </row>
    <row r="14" spans="2:11" x14ac:dyDescent="0.2">
      <c r="C14" s="11"/>
      <c r="D14" s="11"/>
      <c r="E14" s="11"/>
      <c r="F14" s="11"/>
      <c r="G14" s="11"/>
      <c r="H14" s="11"/>
      <c r="I14" s="11"/>
      <c r="J14" s="11"/>
      <c r="K14" s="11"/>
    </row>
    <row r="15" spans="2:11" ht="17" thickBot="1" x14ac:dyDescent="0.25">
      <c r="C15" s="11"/>
      <c r="D15" s="11"/>
      <c r="E15" s="11"/>
      <c r="F15" s="11"/>
      <c r="G15" s="11"/>
      <c r="H15" s="11"/>
      <c r="I15" s="11"/>
      <c r="J15" s="11"/>
      <c r="K15" s="11"/>
    </row>
    <row r="16" spans="2:11" ht="80" x14ac:dyDescent="0.2">
      <c r="C16" s="42"/>
      <c r="D16" s="46" t="s">
        <v>79</v>
      </c>
      <c r="E16" s="46" t="s">
        <v>80</v>
      </c>
      <c r="F16" s="46" t="s">
        <v>81</v>
      </c>
      <c r="G16" s="46" t="s">
        <v>82</v>
      </c>
      <c r="H16" s="46" t="s">
        <v>83</v>
      </c>
      <c r="I16" s="11"/>
      <c r="J16" s="11"/>
      <c r="K16" s="11"/>
    </row>
    <row r="17" spans="1:11" x14ac:dyDescent="0.2">
      <c r="C17" s="12" t="s">
        <v>60</v>
      </c>
      <c r="D17" s="13">
        <v>1724</v>
      </c>
      <c r="E17" s="13">
        <v>100</v>
      </c>
      <c r="F17" s="13" t="s">
        <v>78</v>
      </c>
      <c r="G17" s="47">
        <v>0.38300000000000001</v>
      </c>
      <c r="H17" s="47"/>
      <c r="I17" s="11"/>
      <c r="J17" s="11"/>
      <c r="K17" s="11"/>
    </row>
    <row r="18" spans="1:11" ht="17" thickBot="1" x14ac:dyDescent="0.25">
      <c r="C18" s="14" t="s">
        <v>61</v>
      </c>
      <c r="D18" s="15">
        <v>819</v>
      </c>
      <c r="E18" s="44">
        <v>48</v>
      </c>
      <c r="F18" s="45">
        <v>0.52</v>
      </c>
      <c r="G18" s="48">
        <v>0.182</v>
      </c>
      <c r="H18" s="49">
        <v>0.52</v>
      </c>
      <c r="I18" s="11"/>
      <c r="J18" s="11"/>
      <c r="K18" s="11"/>
    </row>
    <row r="23" spans="1:11" x14ac:dyDescent="0.2">
      <c r="B23" s="8" t="s">
        <v>113</v>
      </c>
    </row>
    <row r="24" spans="1:11" x14ac:dyDescent="0.2">
      <c r="A24" s="41" t="s">
        <v>65</v>
      </c>
      <c r="B24" s="41" t="s">
        <v>63</v>
      </c>
    </row>
    <row r="25" spans="1:11" x14ac:dyDescent="0.2">
      <c r="A25" s="41"/>
      <c r="B25" s="41" t="s">
        <v>64</v>
      </c>
    </row>
    <row r="26" spans="1:11" x14ac:dyDescent="0.2">
      <c r="A26" s="1"/>
      <c r="B26" s="41" t="s">
        <v>85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workbookViewId="0">
      <selection activeCell="B36" sqref="B36"/>
    </sheetView>
  </sheetViews>
  <sheetFormatPr baseColWidth="10" defaultRowHeight="16" x14ac:dyDescent="0.2"/>
  <cols>
    <col min="1" max="1" width="11.33203125" customWidth="1"/>
    <col min="2" max="2" width="5.33203125" customWidth="1"/>
  </cols>
  <sheetData>
    <row r="2" spans="2:11" ht="19" x14ac:dyDescent="0.25">
      <c r="B2" s="29" t="s">
        <v>93</v>
      </c>
    </row>
    <row r="6" spans="2:11" ht="50" x14ac:dyDescent="0.2">
      <c r="C6" s="51"/>
      <c r="D6" s="52" t="s">
        <v>86</v>
      </c>
      <c r="E6" s="52" t="s">
        <v>87</v>
      </c>
      <c r="F6" s="52" t="s">
        <v>90</v>
      </c>
      <c r="G6" s="52" t="s">
        <v>91</v>
      </c>
      <c r="H6" s="52" t="s">
        <v>94</v>
      </c>
      <c r="I6" s="52" t="s">
        <v>92</v>
      </c>
      <c r="J6" s="53" t="s">
        <v>95</v>
      </c>
      <c r="K6" s="53" t="s">
        <v>96</v>
      </c>
    </row>
    <row r="7" spans="2:11" x14ac:dyDescent="0.2">
      <c r="C7" s="54" t="s">
        <v>88</v>
      </c>
      <c r="D7" s="55">
        <v>431</v>
      </c>
      <c r="E7" s="55">
        <v>0</v>
      </c>
      <c r="F7" s="55">
        <v>1336</v>
      </c>
      <c r="G7" s="55">
        <v>0.29699999999999999</v>
      </c>
      <c r="H7" s="56">
        <v>100</v>
      </c>
      <c r="I7" s="56" t="s">
        <v>78</v>
      </c>
      <c r="J7" s="19">
        <v>100</v>
      </c>
      <c r="K7" s="19">
        <v>100</v>
      </c>
    </row>
    <row r="8" spans="2:11" x14ac:dyDescent="0.2">
      <c r="C8" s="57" t="s">
        <v>61</v>
      </c>
      <c r="D8" s="58">
        <v>50</v>
      </c>
      <c r="E8" s="58">
        <v>525</v>
      </c>
      <c r="F8" s="58">
        <v>156</v>
      </c>
      <c r="G8" s="58">
        <v>3.5000000000000003E-2</v>
      </c>
      <c r="H8" s="58">
        <v>12</v>
      </c>
      <c r="I8" s="59">
        <v>0.88</v>
      </c>
      <c r="J8" s="50">
        <v>19</v>
      </c>
      <c r="K8" s="50">
        <v>19</v>
      </c>
    </row>
    <row r="36" spans="1:2" x14ac:dyDescent="0.2">
      <c r="B36" s="8" t="s">
        <v>114</v>
      </c>
    </row>
    <row r="37" spans="1:2" x14ac:dyDescent="0.2">
      <c r="A37" s="41" t="s">
        <v>65</v>
      </c>
      <c r="B37" s="41" t="s">
        <v>63</v>
      </c>
    </row>
    <row r="38" spans="1:2" x14ac:dyDescent="0.2">
      <c r="A38" s="41"/>
      <c r="B38" s="41" t="s">
        <v>64</v>
      </c>
    </row>
    <row r="39" spans="1:2" x14ac:dyDescent="0.2">
      <c r="A39" s="1"/>
      <c r="B39" s="41" t="s">
        <v>89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"/>
  <sheetViews>
    <sheetView workbookViewId="0">
      <selection activeCell="B46" sqref="B46"/>
    </sheetView>
  </sheetViews>
  <sheetFormatPr baseColWidth="10" defaultRowHeight="16" x14ac:dyDescent="0.2"/>
  <cols>
    <col min="2" max="2" width="33" customWidth="1"/>
    <col min="3" max="3" width="7.1640625" customWidth="1"/>
    <col min="7" max="7" width="23.6640625" customWidth="1"/>
    <col min="9" max="9" width="12.33203125" customWidth="1"/>
    <col min="10" max="10" width="15.5" customWidth="1"/>
  </cols>
  <sheetData>
    <row r="2" spans="2:10" ht="19" x14ac:dyDescent="0.25">
      <c r="B2" s="29" t="s">
        <v>49</v>
      </c>
    </row>
    <row r="6" spans="2:10" ht="32" x14ac:dyDescent="0.2">
      <c r="B6" s="16" t="s">
        <v>97</v>
      </c>
      <c r="C6" s="16" t="s">
        <v>31</v>
      </c>
      <c r="D6" s="16" t="s">
        <v>32</v>
      </c>
      <c r="E6" s="17" t="s">
        <v>33</v>
      </c>
      <c r="F6" s="9"/>
      <c r="G6" s="60" t="s">
        <v>97</v>
      </c>
      <c r="H6" s="26" t="s">
        <v>34</v>
      </c>
      <c r="I6" s="26" t="s">
        <v>35</v>
      </c>
      <c r="J6" s="26" t="s">
        <v>36</v>
      </c>
    </row>
    <row r="7" spans="2:10" x14ac:dyDescent="0.2">
      <c r="B7" s="18" t="s">
        <v>37</v>
      </c>
      <c r="C7" s="55" t="s">
        <v>38</v>
      </c>
      <c r="D7" s="61">
        <v>0.74</v>
      </c>
      <c r="E7" s="24" t="s">
        <v>38</v>
      </c>
      <c r="G7" s="64" t="s">
        <v>39</v>
      </c>
      <c r="H7" s="24">
        <v>100</v>
      </c>
      <c r="I7" s="24" t="s">
        <v>38</v>
      </c>
      <c r="J7" s="65">
        <f>H7-74</f>
        <v>26</v>
      </c>
    </row>
    <row r="8" spans="2:10" x14ac:dyDescent="0.2">
      <c r="B8" s="20" t="s">
        <v>40</v>
      </c>
      <c r="C8" s="62">
        <v>0.69</v>
      </c>
      <c r="D8" s="62">
        <v>0.52</v>
      </c>
      <c r="E8" s="21">
        <f>D8/C8</f>
        <v>0.75362318840579723</v>
      </c>
      <c r="F8" s="10"/>
      <c r="G8" s="27" t="s">
        <v>41</v>
      </c>
      <c r="H8" s="19">
        <v>100</v>
      </c>
      <c r="I8" s="19">
        <f>H8-69</f>
        <v>31</v>
      </c>
      <c r="J8" s="19">
        <f>H8-52</f>
        <v>48</v>
      </c>
    </row>
    <row r="9" spans="2:10" x14ac:dyDescent="0.2">
      <c r="B9" s="18" t="s">
        <v>42</v>
      </c>
      <c r="C9" s="61">
        <v>0.71</v>
      </c>
      <c r="D9" s="61">
        <v>0.81</v>
      </c>
      <c r="E9" s="25">
        <f t="shared" ref="E9:E11" si="0">D9/C9</f>
        <v>1.1408450704225352</v>
      </c>
      <c r="F9" s="10"/>
      <c r="G9" s="64" t="s">
        <v>43</v>
      </c>
      <c r="H9" s="24">
        <v>100</v>
      </c>
      <c r="I9" s="24">
        <f>H9-71</f>
        <v>29</v>
      </c>
      <c r="J9" s="24">
        <f>H9-81</f>
        <v>19</v>
      </c>
    </row>
    <row r="10" spans="2:10" x14ac:dyDescent="0.2">
      <c r="B10" s="20" t="s">
        <v>44</v>
      </c>
      <c r="C10" s="62">
        <v>0.87</v>
      </c>
      <c r="D10" s="62">
        <v>0.81</v>
      </c>
      <c r="E10" s="21">
        <f t="shared" si="0"/>
        <v>0.93103448275862077</v>
      </c>
      <c r="F10" s="10"/>
      <c r="G10" s="27" t="s">
        <v>45</v>
      </c>
      <c r="H10" s="19">
        <v>100</v>
      </c>
      <c r="I10" s="19">
        <f>H10-87</f>
        <v>13</v>
      </c>
      <c r="J10" s="19">
        <f>100-81</f>
        <v>19</v>
      </c>
    </row>
    <row r="11" spans="2:10" x14ac:dyDescent="0.2">
      <c r="B11" s="18" t="s">
        <v>46</v>
      </c>
      <c r="C11" s="61">
        <v>0.67</v>
      </c>
      <c r="D11" s="61">
        <v>0.88</v>
      </c>
      <c r="E11" s="25">
        <f t="shared" si="0"/>
        <v>1.3134328358208955</v>
      </c>
      <c r="F11" s="10"/>
      <c r="G11" s="64" t="s">
        <v>50</v>
      </c>
      <c r="H11" s="24">
        <v>100</v>
      </c>
      <c r="I11" s="24">
        <f>100-67</f>
        <v>33</v>
      </c>
      <c r="J11" s="24">
        <f>100-88</f>
        <v>12</v>
      </c>
    </row>
    <row r="12" spans="2:10" ht="20" customHeight="1" x14ac:dyDescent="0.2">
      <c r="B12" s="22" t="s">
        <v>47</v>
      </c>
      <c r="C12" s="58" t="s">
        <v>38</v>
      </c>
      <c r="D12" s="63">
        <v>0.65</v>
      </c>
      <c r="E12" s="23" t="s">
        <v>38</v>
      </c>
      <c r="G12" s="28" t="s">
        <v>48</v>
      </c>
      <c r="H12" s="23">
        <v>100</v>
      </c>
      <c r="I12" s="23" t="s">
        <v>38</v>
      </c>
      <c r="J12" s="23">
        <f>100-65</f>
        <v>35</v>
      </c>
    </row>
    <row r="43" spans="1:2" x14ac:dyDescent="0.2">
      <c r="B43" s="8" t="s">
        <v>117</v>
      </c>
    </row>
    <row r="44" spans="1:2" x14ac:dyDescent="0.2">
      <c r="A44" s="8" t="s">
        <v>116</v>
      </c>
      <c r="B44" s="38" t="s">
        <v>115</v>
      </c>
    </row>
    <row r="45" spans="1:2" x14ac:dyDescent="0.2">
      <c r="B45" s="38" t="s">
        <v>98</v>
      </c>
    </row>
    <row r="46" spans="1:2" x14ac:dyDescent="0.2">
      <c r="B46" s="38" t="s">
        <v>154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Metadata</vt:lpstr>
      <vt:lpstr>KPI sample data</vt:lpstr>
      <vt:lpstr>Miles per week per depot</vt:lpstr>
      <vt:lpstr>Staff &amp; costs per parcel</vt:lpstr>
      <vt:lpstr>Main axis distance</vt:lpstr>
      <vt:lpstr>Fuel use, CO2 &amp; air pollutants</vt:lpstr>
      <vt:lpstr>Target Achievements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Leonardi</dc:creator>
  <cp:lastModifiedBy>Jacques Leonardi</cp:lastModifiedBy>
  <dcterms:created xsi:type="dcterms:W3CDTF">2017-05-29T16:00:19Z</dcterms:created>
  <dcterms:modified xsi:type="dcterms:W3CDTF">2017-05-29T18:20:29Z</dcterms:modified>
</cp:coreProperties>
</file>