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codeName="ThisWorkbook" hidePivotFieldList="1" defaultThemeVersion="124226"/>
  <mc:AlternateContent xmlns:mc="http://schemas.openxmlformats.org/markup-compatibility/2006">
    <mc:Choice Requires="x15">
      <x15ac:absPath xmlns:x15ac="http://schemas.microsoft.com/office/spreadsheetml/2010/11/ac" url="Q:\Housing in London reports\Housing in London 2019\"/>
    </mc:Choice>
  </mc:AlternateContent>
  <xr:revisionPtr revIDLastSave="0" documentId="8_{AB504ADE-95C2-40B3-9DF5-7BC4921E8300}" xr6:coauthVersionLast="41" xr6:coauthVersionMax="41" xr10:uidLastSave="{00000000-0000-0000-0000-000000000000}"/>
  <bookViews>
    <workbookView xWindow="-120" yWindow="-120" windowWidth="38640" windowHeight="21390" tabRatio="861" xr2:uid="{00000000-000D-0000-FFFF-FFFF00000000}"/>
  </bookViews>
  <sheets>
    <sheet name="Index" sheetId="120" r:id="rId1"/>
    <sheet name="Key Stats" sheetId="101" r:id="rId2"/>
    <sheet name="1.1 Historic pop" sheetId="2" r:id="rId3"/>
    <sheet name="1.2 Dwellings and households" sheetId="132" r:id="rId4"/>
    <sheet name="1.3 People per dwelling" sheetId="4" r:id="rId5"/>
    <sheet name="1.4 Short-term tenure trend" sheetId="6" r:id="rId6"/>
    <sheet name="1.5 Ownership trend by age" sheetId="7" r:id="rId7"/>
    <sheet name="1.6 Historic building" sheetId="8" r:id="rId8"/>
    <sheet name="1.7 Net dwelling change" sheetId="9" r:id="rId9"/>
    <sheet name="1.8 LP capacity targets" sheetId="115" r:id="rId10"/>
    <sheet name="1.9 Ipsos MORI trend" sheetId="12" r:id="rId11"/>
    <sheet name="1.10 Support for housebuilding" sheetId="102" r:id="rId12"/>
    <sheet name="2.1 Inner and outer pop trend" sheetId="13" r:id="rId13"/>
    <sheet name="2.2 Components of change" sheetId="14" r:id="rId14"/>
    <sheet name="2.3 20s and 30s migration" sheetId="15" r:id="rId15"/>
    <sheet name="2.4 Living with parents" sheetId="16" r:id="rId16"/>
    <sheet name="2.5 Households with children" sheetId="17" r:id="rId17"/>
    <sheet name="2.6 Satisfaction" sheetId="18" r:id="rId18"/>
    <sheet name="2.7 Quintile by tenure" sheetId="19" r:id="rId19"/>
    <sheet name="2.8 Wealth distribution" sheetId="133" r:id="rId20"/>
    <sheet name="2.9 Construction workforce" sheetId="23" r:id="rId21"/>
    <sheet name="2.10 Stamp Duty" sheetId="24" r:id="rId22"/>
    <sheet name="2.11 SDLT and council tax" sheetId="25" r:id="rId23"/>
    <sheet name="3.1 Jobs people homes trends" sheetId="27" r:id="rId24"/>
    <sheet name="3.2 Supply trend" sheetId="28" r:id="rId25"/>
    <sheet name="3.3 Housebuilding datasets" sheetId="113" r:id="rId26"/>
    <sheet name="3.4 New build starts" sheetId="29" r:id="rId27"/>
    <sheet name="3.5 Dwelling change by LA" sheetId="30" r:id="rId28"/>
    <sheet name="3.6 Completions by tenure" sheetId="31" r:id="rId29"/>
    <sheet name="3.7 Changes in dwelling stock" sheetId="121" r:id="rId30"/>
    <sheet name="3.8 Size trend" sheetId="32" r:id="rId31"/>
    <sheet name="3.9 Size by age" sheetId="33" r:id="rId32"/>
    <sheet name="3.10 Leasehold over time" sheetId="103" r:id="rId33"/>
    <sheet name="3.11 Approvals trend" sheetId="37" r:id="rId34"/>
    <sheet name="3.12 Mayoral planning decisions" sheetId="123" r:id="rId35"/>
    <sheet name="3.13 Site size" sheetId="38" r:id="rId36"/>
    <sheet name="3.14 Tall buildings" sheetId="35" r:id="rId37"/>
    <sheet name="3.15 Build to Rent" sheetId="111" r:id="rId38"/>
    <sheet name="3.16 Community led housing" sheetId="124" r:id="rId39"/>
    <sheet name="3.17 Affordable housing Starts" sheetId="118" r:id="rId40"/>
    <sheet name="3.18 Council starts" sheetId="135" r:id="rId41"/>
    <sheet name="3.19 Affordable completions" sheetId="39" r:id="rId42"/>
    <sheet name="3.20 Conversions" sheetId="40" r:id="rId43"/>
    <sheet name="3.21 RtB sales" sheetId="41" r:id="rId44"/>
    <sheet name="3.22 Changes in AH stock" sheetId="116" r:id="rId45"/>
    <sheet name="3.23 Empty homes trend" sheetId="42" r:id="rId46"/>
    <sheet name="3.24 Second homes" sheetId="43" r:id="rId47"/>
    <sheet name="4.1 Affordability by tenure" sheetId="117" r:id="rId48"/>
    <sheet name="4.2 Income distribution tenure" sheetId="126" r:id="rId49"/>
    <sheet name="4.3 Real terms price index" sheetId="48" r:id="rId50"/>
    <sheet name="4.4 London-UK price ratio" sheetId="49" r:id="rId51"/>
    <sheet name="4.5 Median price by MSOA" sheetId="50" r:id="rId52"/>
    <sheet name="4.6 Mortgage lending" sheetId="52" r:id="rId53"/>
    <sheet name="4.7 FtB LTVs" sheetId="53" r:id="rId54"/>
    <sheet name="4.8 LTI ratios" sheetId="54" r:id="rId55"/>
    <sheet name="4.9 Help to Buy" sheetId="108" r:id="rId56"/>
    <sheet name="4.10 London FTB affordability" sheetId="56" r:id="rId57"/>
    <sheet name="4.11 Mortgage possessions trend" sheetId="57" r:id="rId58"/>
    <sheet name="4.12 Possessions" sheetId="58" r:id="rId59"/>
    <sheet name="4.13 Airbnb trend" sheetId="59" r:id="rId60"/>
    <sheet name="4.14 Regional rents index" sheetId="134" r:id="rId61"/>
    <sheet name="4.15 Private rent indicators" sheetId="127" r:id="rId62"/>
    <sheet name="4.16 Rental affordability" sheetId="62" r:id="rId63"/>
    <sheet name="4.17 Regional VOA rents" sheetId="63" r:id="rId64"/>
    <sheet name="4.18 Borough VOA rents" sheetId="64" r:id="rId65"/>
    <sheet name="4.19 HB Caseload" sheetId="65" r:id="rId66"/>
    <sheet name="4.20 MSOA caseload change" sheetId="66" r:id="rId67"/>
    <sheet name="4.21 Social rents" sheetId="67" r:id="rId68"/>
    <sheet name="5.1 Rough sleeping trend" sheetId="69" r:id="rId69"/>
    <sheet name="5.2 No of contacts" sheetId="70" r:id="rId70"/>
    <sheet name="5.3 Country of origin" sheetId="71" r:id="rId71"/>
    <sheet name="5.4 Support needs" sheetId="72" r:id="rId72"/>
    <sheet name="5.5 Homeless acceptances trend" sheetId="73" r:id="rId73"/>
    <sheet name="5.6 Homeless reasons" sheetId="74" r:id="rId74"/>
    <sheet name="5.7 Homelessness prevention" sheetId="75" r:id="rId75"/>
    <sheet name="5.8 TA trend" sheetId="76" r:id="rId76"/>
    <sheet name="5.9 TA waiting time" sheetId="77" r:id="rId77"/>
    <sheet name="5.10 Overcrowding short trend" sheetId="78" r:id="rId78"/>
    <sheet name="5.11 Overcrowded children" sheetId="79" r:id="rId79"/>
    <sheet name="6.1 Time in current home" sheetId="80" r:id="rId80"/>
    <sheet name="6.2 Mobility by tenure" sheetId="129" r:id="rId81"/>
    <sheet name="6.3 Tenure flows" sheetId="81" r:id="rId82"/>
    <sheet name="6.4 Social housing lettings" sheetId="128" r:id="rId83"/>
    <sheet name="6.5 Reason for moving" sheetId="82" r:id="rId84"/>
    <sheet name="6.6 Housing Moves" sheetId="83" r:id="rId85"/>
    <sheet name="6.7 SCH homes freed up" sheetId="84" r:id="rId86"/>
    <sheet name="6.8 Under-occupation trend" sheetId="86" r:id="rId87"/>
    <sheet name="6.9 Accessible homes" sheetId="87" r:id="rId88"/>
    <sheet name="6.10 Licensed HMOs" sheetId="88" r:id="rId89"/>
    <sheet name="6.11 Decent homes trend" sheetId="91" r:id="rId90"/>
    <sheet name="6.12 Decent homes tenure trend" sheetId="92" r:id="rId91"/>
    <sheet name="6.13 Decent social homes" sheetId="93" r:id="rId92"/>
    <sheet name="6.14 Domestic fires" sheetId="130" r:id="rId93"/>
    <sheet name="6.15 Greenhouse gas emissions" sheetId="96" r:id="rId94"/>
    <sheet name="6.16 SAP rating" sheetId="97" r:id="rId95"/>
    <sheet name="6.17 SAP trend" sheetId="98" r:id="rId96"/>
    <sheet name="6.18 Fuel poverty" sheetId="99" r:id="rId97"/>
    <sheet name="6.19 Fuel poverty by tenure" sheetId="100" r:id="rId98"/>
  </sheets>
  <externalReferences>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s>
  <definedNames>
    <definedName name="__1__123Graph_XChart_1A" localSheetId="3" hidden="1">[1]F1!#REF!</definedName>
    <definedName name="__1__123Graph_XChart_1A" localSheetId="21" hidden="1">[1]F1!#REF!</definedName>
    <definedName name="__1__123Graph_XChart_1A" localSheetId="19" hidden="1">[1]F1!#REF!</definedName>
    <definedName name="__1__123Graph_XChart_1A" localSheetId="34" hidden="1">[1]F1!#REF!</definedName>
    <definedName name="__1__123Graph_XChart_1A" localSheetId="38" hidden="1">[1]F1!#REF!</definedName>
    <definedName name="__1__123Graph_XChart_1A" localSheetId="40" hidden="1">[1]F1!#REF!</definedName>
    <definedName name="__1__123Graph_XChart_1A" localSheetId="29" hidden="1">[1]F1!#REF!</definedName>
    <definedName name="__1__123Graph_XChart_1A" localSheetId="56" hidden="1">[1]F1!#REF!</definedName>
    <definedName name="__1__123Graph_XChart_1A" localSheetId="60" hidden="1">[1]F1!#REF!</definedName>
    <definedName name="__1__123Graph_XChart_1A" localSheetId="61" hidden="1">[1]F1!#REF!</definedName>
    <definedName name="__1__123Graph_XChart_1A" localSheetId="48" hidden="1">[1]F1!#REF!</definedName>
    <definedName name="__1__123Graph_XChart_1A" localSheetId="77" hidden="1">[1]F1!#REF!</definedName>
    <definedName name="__1__123Graph_XChart_1A" localSheetId="73" hidden="1">[1]F1!#REF!</definedName>
    <definedName name="__1__123Graph_XChart_1A" localSheetId="92" hidden="1">[1]F1!#REF!</definedName>
    <definedName name="__1__123Graph_XChart_1A" localSheetId="80" hidden="1">[1]F1!#REF!</definedName>
    <definedName name="__1__123Graph_XChart_1A" localSheetId="82" hidden="1">[1]F1!#REF!</definedName>
    <definedName name="__1__123Graph_XChart_1A" hidden="1">[1]F1!#REF!</definedName>
    <definedName name="__123Graph_A" localSheetId="21" hidden="1">#REF!</definedName>
    <definedName name="__123Graph_A" hidden="1">[2]A!$L$18:$P$18</definedName>
    <definedName name="__123Graph_AALLTAX" localSheetId="3" hidden="1">'[3]Forecast data'!#REF!</definedName>
    <definedName name="__123Graph_AALLTAX" localSheetId="21" hidden="1">'[3]Forecast data'!#REF!</definedName>
    <definedName name="__123Graph_AALLTAX" localSheetId="19" hidden="1">'[3]Forecast data'!#REF!</definedName>
    <definedName name="__123Graph_AALLTAX" localSheetId="34" hidden="1">'[3]Forecast data'!#REF!</definedName>
    <definedName name="__123Graph_AALLTAX" localSheetId="38" hidden="1">'[3]Forecast data'!#REF!</definedName>
    <definedName name="__123Graph_AALLTAX" localSheetId="40" hidden="1">'[3]Forecast data'!#REF!</definedName>
    <definedName name="__123Graph_AALLTAX" localSheetId="29" hidden="1">'[3]Forecast data'!#REF!</definedName>
    <definedName name="__123Graph_AALLTAX" localSheetId="56" hidden="1">'[3]Forecast data'!#REF!</definedName>
    <definedName name="__123Graph_AALLTAX" localSheetId="60" hidden="1">'[3]Forecast data'!#REF!</definedName>
    <definedName name="__123Graph_AALLTAX" localSheetId="61" hidden="1">'[3]Forecast data'!#REF!</definedName>
    <definedName name="__123Graph_AALLTAX" localSheetId="48" hidden="1">'[3]Forecast data'!#REF!</definedName>
    <definedName name="__123Graph_AALLTAX" localSheetId="73" hidden="1">'[3]Forecast data'!#REF!</definedName>
    <definedName name="__123Graph_AALLTAX" localSheetId="92" hidden="1">'[3]Forecast data'!#REF!</definedName>
    <definedName name="__123Graph_AALLTAX" localSheetId="80" hidden="1">'[3]Forecast data'!#REF!</definedName>
    <definedName name="__123Graph_AALLTAX" localSheetId="82" hidden="1">'[3]Forecast data'!#REF!</definedName>
    <definedName name="__123Graph_AALLTAX" hidden="1">'[3]Forecast data'!#REF!</definedName>
    <definedName name="__123Graph_AChart1" localSheetId="21" hidden="1">[1]F1!#REF!</definedName>
    <definedName name="__123Graph_AChart1" hidden="1">[4]table!$B$14:$B$16</definedName>
    <definedName name="__123Graph_ACurrent" localSheetId="21" hidden="1">[1]F1!#REF!</definedName>
    <definedName name="__123Graph_ACurrent" hidden="1">[4]table!$B$14:$B$16</definedName>
    <definedName name="__123Graph_AGRAPH1" localSheetId="3" hidden="1">[5]Spirit_Input!#REF!</definedName>
    <definedName name="__123Graph_AGRAPH1" localSheetId="21" hidden="1">[6]Spirit_Input!#REF!</definedName>
    <definedName name="__123Graph_AGRAPH1" localSheetId="19" hidden="1">[5]Spirit_Input!#REF!</definedName>
    <definedName name="__123Graph_AGRAPH1" localSheetId="34" hidden="1">[5]Spirit_Input!#REF!</definedName>
    <definedName name="__123Graph_AGRAPH1" localSheetId="38" hidden="1">[5]Spirit_Input!#REF!</definedName>
    <definedName name="__123Graph_AGRAPH1" localSheetId="40" hidden="1">[5]Spirit_Input!#REF!</definedName>
    <definedName name="__123Graph_AGRAPH1" localSheetId="29" hidden="1">[5]Spirit_Input!#REF!</definedName>
    <definedName name="__123Graph_AGRAPH1" localSheetId="56" hidden="1">[5]Spirit_Input!#REF!</definedName>
    <definedName name="__123Graph_AGRAPH1" localSheetId="60" hidden="1">[5]Spirit_Input!#REF!</definedName>
    <definedName name="__123Graph_AGRAPH1" localSheetId="61" hidden="1">[5]Spirit_Input!#REF!</definedName>
    <definedName name="__123Graph_AGRAPH1" localSheetId="48" hidden="1">[5]Spirit_Input!#REF!</definedName>
    <definedName name="__123Graph_AGRAPH1" localSheetId="73" hidden="1">[5]Spirit_Input!#REF!</definedName>
    <definedName name="__123Graph_AGRAPH1" localSheetId="92" hidden="1">[5]Spirit_Input!#REF!</definedName>
    <definedName name="__123Graph_AGRAPH1" localSheetId="80" hidden="1">[5]Spirit_Input!#REF!</definedName>
    <definedName name="__123Graph_AGRAPH1" localSheetId="82" hidden="1">[5]Spirit_Input!#REF!</definedName>
    <definedName name="__123Graph_AGRAPH1" hidden="1">[5]Spirit_Input!#REF!</definedName>
    <definedName name="__123Graph_AHOMEVAT" localSheetId="3" hidden="1">'[3]Forecast data'!#REF!</definedName>
    <definedName name="__123Graph_AHOMEVAT" localSheetId="21" hidden="1">'[3]Forecast data'!#REF!</definedName>
    <definedName name="__123Graph_AHOMEVAT" localSheetId="19" hidden="1">'[3]Forecast data'!#REF!</definedName>
    <definedName name="__123Graph_AHOMEVAT" localSheetId="34" hidden="1">'[3]Forecast data'!#REF!</definedName>
    <definedName name="__123Graph_AHOMEVAT" localSheetId="38" hidden="1">'[3]Forecast data'!#REF!</definedName>
    <definedName name="__123Graph_AHOMEVAT" localSheetId="40" hidden="1">'[3]Forecast data'!#REF!</definedName>
    <definedName name="__123Graph_AHOMEVAT" localSheetId="29" hidden="1">'[3]Forecast data'!#REF!</definedName>
    <definedName name="__123Graph_AHOMEVAT" localSheetId="56" hidden="1">'[3]Forecast data'!#REF!</definedName>
    <definedName name="__123Graph_AHOMEVAT" localSheetId="60" hidden="1">'[3]Forecast data'!#REF!</definedName>
    <definedName name="__123Graph_AHOMEVAT" localSheetId="61" hidden="1">'[3]Forecast data'!#REF!</definedName>
    <definedName name="__123Graph_AHOMEVAT" localSheetId="48" hidden="1">'[3]Forecast data'!#REF!</definedName>
    <definedName name="__123Graph_AHOMEVAT" localSheetId="73" hidden="1">'[3]Forecast data'!#REF!</definedName>
    <definedName name="__123Graph_AHOMEVAT" localSheetId="92" hidden="1">'[3]Forecast data'!#REF!</definedName>
    <definedName name="__123Graph_AHOMEVAT" localSheetId="80" hidden="1">'[3]Forecast data'!#REF!</definedName>
    <definedName name="__123Graph_AHOMEVAT" localSheetId="82" hidden="1">'[3]Forecast data'!#REF!</definedName>
    <definedName name="__123Graph_AHOMEVAT" hidden="1">'[3]Forecast data'!#REF!</definedName>
    <definedName name="__123Graph_AIMPORT" localSheetId="3" hidden="1">'[3]Forecast data'!#REF!</definedName>
    <definedName name="__123Graph_AIMPORT" localSheetId="21" hidden="1">'[3]Forecast data'!#REF!</definedName>
    <definedName name="__123Graph_AIMPORT" localSheetId="19" hidden="1">'[3]Forecast data'!#REF!</definedName>
    <definedName name="__123Graph_AIMPORT" localSheetId="34" hidden="1">'[3]Forecast data'!#REF!</definedName>
    <definedName name="__123Graph_AIMPORT" localSheetId="38" hidden="1">'[3]Forecast data'!#REF!</definedName>
    <definedName name="__123Graph_AIMPORT" localSheetId="40" hidden="1">'[3]Forecast data'!#REF!</definedName>
    <definedName name="__123Graph_AIMPORT" localSheetId="29" hidden="1">'[3]Forecast data'!#REF!</definedName>
    <definedName name="__123Graph_AIMPORT" localSheetId="60" hidden="1">'[3]Forecast data'!#REF!</definedName>
    <definedName name="__123Graph_AIMPORT" localSheetId="61" hidden="1">'[3]Forecast data'!#REF!</definedName>
    <definedName name="__123Graph_AIMPORT" localSheetId="48" hidden="1">'[3]Forecast data'!#REF!</definedName>
    <definedName name="__123Graph_AIMPORT" localSheetId="73" hidden="1">'[3]Forecast data'!#REF!</definedName>
    <definedName name="__123Graph_AIMPORT" localSheetId="92" hidden="1">'[3]Forecast data'!#REF!</definedName>
    <definedName name="__123Graph_AIMPORT" localSheetId="80" hidden="1">'[3]Forecast data'!#REF!</definedName>
    <definedName name="__123Graph_AIMPORT" localSheetId="82" hidden="1">'[3]Forecast data'!#REF!</definedName>
    <definedName name="__123Graph_AIMPORT" hidden="1">'[3]Forecast data'!#REF!</definedName>
    <definedName name="__123Graph_ATOBREV" localSheetId="3" hidden="1">'[3]Forecast data'!#REF!</definedName>
    <definedName name="__123Graph_ATOBREV" localSheetId="21" hidden="1">'[3]Forecast data'!#REF!</definedName>
    <definedName name="__123Graph_ATOBREV" localSheetId="19" hidden="1">'[3]Forecast data'!#REF!</definedName>
    <definedName name="__123Graph_ATOBREV" localSheetId="34" hidden="1">'[3]Forecast data'!#REF!</definedName>
    <definedName name="__123Graph_ATOBREV" localSheetId="38" hidden="1">'[3]Forecast data'!#REF!</definedName>
    <definedName name="__123Graph_ATOBREV" localSheetId="40" hidden="1">'[3]Forecast data'!#REF!</definedName>
    <definedName name="__123Graph_ATOBREV" localSheetId="29" hidden="1">'[3]Forecast data'!#REF!</definedName>
    <definedName name="__123Graph_ATOBREV" localSheetId="60" hidden="1">'[3]Forecast data'!#REF!</definedName>
    <definedName name="__123Graph_ATOBREV" localSheetId="61" hidden="1">'[3]Forecast data'!#REF!</definedName>
    <definedName name="__123Graph_ATOBREV" localSheetId="48" hidden="1">'[3]Forecast data'!#REF!</definedName>
    <definedName name="__123Graph_ATOBREV" localSheetId="73" hidden="1">'[3]Forecast data'!#REF!</definedName>
    <definedName name="__123Graph_ATOBREV" localSheetId="92" hidden="1">'[3]Forecast data'!#REF!</definedName>
    <definedName name="__123Graph_ATOBREV" localSheetId="80" hidden="1">'[3]Forecast data'!#REF!</definedName>
    <definedName name="__123Graph_ATOBREV" localSheetId="82" hidden="1">'[3]Forecast data'!#REF!</definedName>
    <definedName name="__123Graph_ATOBREV" hidden="1">'[3]Forecast data'!#REF!</definedName>
    <definedName name="__123Graph_ATOTAL" localSheetId="3" hidden="1">'[3]Forecast data'!#REF!</definedName>
    <definedName name="__123Graph_ATOTAL" localSheetId="19" hidden="1">'[3]Forecast data'!#REF!</definedName>
    <definedName name="__123Graph_ATOTAL" localSheetId="34" hidden="1">'[3]Forecast data'!#REF!</definedName>
    <definedName name="__123Graph_ATOTAL" localSheetId="38" hidden="1">'[3]Forecast data'!#REF!</definedName>
    <definedName name="__123Graph_ATOTAL" localSheetId="40" hidden="1">'[3]Forecast data'!#REF!</definedName>
    <definedName name="__123Graph_ATOTAL" localSheetId="29" hidden="1">'[3]Forecast data'!#REF!</definedName>
    <definedName name="__123Graph_ATOTAL" localSheetId="60" hidden="1">'[3]Forecast data'!#REF!</definedName>
    <definedName name="__123Graph_ATOTAL" localSheetId="61" hidden="1">'[3]Forecast data'!#REF!</definedName>
    <definedName name="__123Graph_ATOTAL" localSheetId="48" hidden="1">'[3]Forecast data'!#REF!</definedName>
    <definedName name="__123Graph_ATOTAL" localSheetId="92" hidden="1">'[3]Forecast data'!#REF!</definedName>
    <definedName name="__123Graph_ATOTAL" localSheetId="80" hidden="1">'[3]Forecast data'!#REF!</definedName>
    <definedName name="__123Graph_ATOTAL" localSheetId="82" hidden="1">'[3]Forecast data'!#REF!</definedName>
    <definedName name="__123Graph_ATOTAL" hidden="1">'[3]Forecast data'!#REF!</definedName>
    <definedName name="__123Graph_B" localSheetId="21" hidden="1">#REF!</definedName>
    <definedName name="__123Graph_B" hidden="1">[2]A!$L$19:$P$19</definedName>
    <definedName name="__123Graph_BChart1" localSheetId="3" hidden="1">[4]table!#REF!</definedName>
    <definedName name="__123Graph_BChart1" localSheetId="21" hidden="1">[4]table!#REF!</definedName>
    <definedName name="__123Graph_BChart1" localSheetId="19" hidden="1">[4]table!#REF!</definedName>
    <definedName name="__123Graph_BChart1" localSheetId="34" hidden="1">[4]table!#REF!</definedName>
    <definedName name="__123Graph_BChart1" localSheetId="38" hidden="1">[4]table!#REF!</definedName>
    <definedName name="__123Graph_BChart1" localSheetId="40" hidden="1">[4]table!#REF!</definedName>
    <definedName name="__123Graph_BChart1" localSheetId="29" hidden="1">[4]table!#REF!</definedName>
    <definedName name="__123Graph_BChart1" localSheetId="56" hidden="1">[4]table!#REF!</definedName>
    <definedName name="__123Graph_BChart1" localSheetId="60" hidden="1">[4]table!#REF!</definedName>
    <definedName name="__123Graph_BChart1" localSheetId="61" hidden="1">[4]table!#REF!</definedName>
    <definedName name="__123Graph_BChart1" localSheetId="48" hidden="1">[4]table!#REF!</definedName>
    <definedName name="__123Graph_BChart1" localSheetId="73" hidden="1">[4]table!#REF!</definedName>
    <definedName name="__123Graph_BChart1" localSheetId="92" hidden="1">[4]table!#REF!</definedName>
    <definedName name="__123Graph_BChart1" localSheetId="80" hidden="1">[4]table!#REF!</definedName>
    <definedName name="__123Graph_BChart1" localSheetId="82" hidden="1">[4]table!#REF!</definedName>
    <definedName name="__123Graph_BChart1" hidden="1">[4]table!#REF!</definedName>
    <definedName name="__123Graph_BCurrent" localSheetId="3" hidden="1">[4]table!#REF!</definedName>
    <definedName name="__123Graph_BCurrent" localSheetId="21" hidden="1">[4]table!#REF!</definedName>
    <definedName name="__123Graph_BCurrent" localSheetId="19" hidden="1">[4]table!#REF!</definedName>
    <definedName name="__123Graph_BCurrent" localSheetId="34" hidden="1">[4]table!#REF!</definedName>
    <definedName name="__123Graph_BCurrent" localSheetId="38" hidden="1">[4]table!#REF!</definedName>
    <definedName name="__123Graph_BCurrent" localSheetId="40" hidden="1">[4]table!#REF!</definedName>
    <definedName name="__123Graph_BCurrent" localSheetId="29" hidden="1">[4]table!#REF!</definedName>
    <definedName name="__123Graph_BCurrent" localSheetId="56" hidden="1">[4]table!#REF!</definedName>
    <definedName name="__123Graph_BCurrent" localSheetId="60" hidden="1">[4]table!#REF!</definedName>
    <definedName name="__123Graph_BCurrent" localSheetId="61" hidden="1">[4]table!#REF!</definedName>
    <definedName name="__123Graph_BCurrent" localSheetId="48" hidden="1">[4]table!#REF!</definedName>
    <definedName name="__123Graph_BCurrent" localSheetId="73" hidden="1">[4]table!#REF!</definedName>
    <definedName name="__123Graph_BCurrent" localSheetId="92" hidden="1">[4]table!#REF!</definedName>
    <definedName name="__123Graph_BCurrent" localSheetId="80" hidden="1">[4]table!#REF!</definedName>
    <definedName name="__123Graph_BCurrent" localSheetId="82" hidden="1">[4]table!#REF!</definedName>
    <definedName name="__123Graph_BCurrent" hidden="1">[4]table!#REF!</definedName>
    <definedName name="__123Graph_BGRAPH1" localSheetId="3" hidden="1">[5]Spirit_Input!#REF!</definedName>
    <definedName name="__123Graph_BGRAPH1" localSheetId="21" hidden="1">[6]Spirit_Input!#REF!</definedName>
    <definedName name="__123Graph_BGRAPH1" localSheetId="19" hidden="1">[5]Spirit_Input!#REF!</definedName>
    <definedName name="__123Graph_BGRAPH1" localSheetId="34" hidden="1">[5]Spirit_Input!#REF!</definedName>
    <definedName name="__123Graph_BGRAPH1" localSheetId="38" hidden="1">[5]Spirit_Input!#REF!</definedName>
    <definedName name="__123Graph_BGRAPH1" localSheetId="40" hidden="1">[5]Spirit_Input!#REF!</definedName>
    <definedName name="__123Graph_BGRAPH1" localSheetId="29" hidden="1">[5]Spirit_Input!#REF!</definedName>
    <definedName name="__123Graph_BGRAPH1" localSheetId="60" hidden="1">[5]Spirit_Input!#REF!</definedName>
    <definedName name="__123Graph_BGRAPH1" localSheetId="61" hidden="1">[5]Spirit_Input!#REF!</definedName>
    <definedName name="__123Graph_BGRAPH1" localSheetId="48" hidden="1">[5]Spirit_Input!#REF!</definedName>
    <definedName name="__123Graph_BGRAPH1" localSheetId="73" hidden="1">[5]Spirit_Input!#REF!</definedName>
    <definedName name="__123Graph_BGRAPH1" localSheetId="92" hidden="1">[5]Spirit_Input!#REF!</definedName>
    <definedName name="__123Graph_BGRAPH1" localSheetId="80" hidden="1">[5]Spirit_Input!#REF!</definedName>
    <definedName name="__123Graph_BGRAPH1" localSheetId="82" hidden="1">[5]Spirit_Input!#REF!</definedName>
    <definedName name="__123Graph_BGRAPH1" hidden="1">[5]Spirit_Input!#REF!</definedName>
    <definedName name="__123Graph_BHOMEVAT" localSheetId="3" hidden="1">'[3]Forecast data'!#REF!</definedName>
    <definedName name="__123Graph_BHOMEVAT" localSheetId="21" hidden="1">'[3]Forecast data'!#REF!</definedName>
    <definedName name="__123Graph_BHOMEVAT" localSheetId="19" hidden="1">'[3]Forecast data'!#REF!</definedName>
    <definedName name="__123Graph_BHOMEVAT" localSheetId="34" hidden="1">'[3]Forecast data'!#REF!</definedName>
    <definedName name="__123Graph_BHOMEVAT" localSheetId="38" hidden="1">'[3]Forecast data'!#REF!</definedName>
    <definedName name="__123Graph_BHOMEVAT" localSheetId="40" hidden="1">'[3]Forecast data'!#REF!</definedName>
    <definedName name="__123Graph_BHOMEVAT" localSheetId="29" hidden="1">'[3]Forecast data'!#REF!</definedName>
    <definedName name="__123Graph_BHOMEVAT" localSheetId="60" hidden="1">'[3]Forecast data'!#REF!</definedName>
    <definedName name="__123Graph_BHOMEVAT" localSheetId="61" hidden="1">'[3]Forecast data'!#REF!</definedName>
    <definedName name="__123Graph_BHOMEVAT" localSheetId="48" hidden="1">'[3]Forecast data'!#REF!</definedName>
    <definedName name="__123Graph_BHOMEVAT" localSheetId="73" hidden="1">'[3]Forecast data'!#REF!</definedName>
    <definedName name="__123Graph_BHOMEVAT" localSheetId="92" hidden="1">'[3]Forecast data'!#REF!</definedName>
    <definedName name="__123Graph_BHOMEVAT" localSheetId="80" hidden="1">'[3]Forecast data'!#REF!</definedName>
    <definedName name="__123Graph_BHOMEVAT" localSheetId="82" hidden="1">'[3]Forecast data'!#REF!</definedName>
    <definedName name="__123Graph_BHOMEVAT" hidden="1">'[3]Forecast data'!#REF!</definedName>
    <definedName name="__123Graph_BIMPORT" localSheetId="3" hidden="1">'[3]Forecast data'!#REF!</definedName>
    <definedName name="__123Graph_BIMPORT" localSheetId="19" hidden="1">'[3]Forecast data'!#REF!</definedName>
    <definedName name="__123Graph_BIMPORT" localSheetId="34" hidden="1">'[3]Forecast data'!#REF!</definedName>
    <definedName name="__123Graph_BIMPORT" localSheetId="38" hidden="1">'[3]Forecast data'!#REF!</definedName>
    <definedName name="__123Graph_BIMPORT" localSheetId="40" hidden="1">'[3]Forecast data'!#REF!</definedName>
    <definedName name="__123Graph_BIMPORT" localSheetId="29" hidden="1">'[3]Forecast data'!#REF!</definedName>
    <definedName name="__123Graph_BIMPORT" localSheetId="60" hidden="1">'[3]Forecast data'!#REF!</definedName>
    <definedName name="__123Graph_BIMPORT" localSheetId="61" hidden="1">'[3]Forecast data'!#REF!</definedName>
    <definedName name="__123Graph_BIMPORT" localSheetId="48" hidden="1">'[3]Forecast data'!#REF!</definedName>
    <definedName name="__123Graph_BIMPORT" localSheetId="92" hidden="1">'[3]Forecast data'!#REF!</definedName>
    <definedName name="__123Graph_BIMPORT" localSheetId="80" hidden="1">'[3]Forecast data'!#REF!</definedName>
    <definedName name="__123Graph_BIMPORT" localSheetId="82" hidden="1">'[3]Forecast data'!#REF!</definedName>
    <definedName name="__123Graph_BIMPORT" hidden="1">'[3]Forecast data'!#REF!</definedName>
    <definedName name="__123Graph_BTOTAL" localSheetId="3" hidden="1">'[3]Forecast data'!#REF!</definedName>
    <definedName name="__123Graph_BTOTAL" localSheetId="19" hidden="1">'[3]Forecast data'!#REF!</definedName>
    <definedName name="__123Graph_BTOTAL" localSheetId="34" hidden="1">'[3]Forecast data'!#REF!</definedName>
    <definedName name="__123Graph_BTOTAL" localSheetId="38" hidden="1">'[3]Forecast data'!#REF!</definedName>
    <definedName name="__123Graph_BTOTAL" localSheetId="40" hidden="1">'[3]Forecast data'!#REF!</definedName>
    <definedName name="__123Graph_BTOTAL" localSheetId="29" hidden="1">'[3]Forecast data'!#REF!</definedName>
    <definedName name="__123Graph_BTOTAL" localSheetId="60" hidden="1">'[3]Forecast data'!#REF!</definedName>
    <definedName name="__123Graph_BTOTAL" localSheetId="61" hidden="1">'[3]Forecast data'!#REF!</definedName>
    <definedName name="__123Graph_BTOTAL" localSheetId="48" hidden="1">'[3]Forecast data'!#REF!</definedName>
    <definedName name="__123Graph_BTOTAL" localSheetId="92" hidden="1">'[3]Forecast data'!#REF!</definedName>
    <definedName name="__123Graph_BTOTAL" localSheetId="80" hidden="1">'[3]Forecast data'!#REF!</definedName>
    <definedName name="__123Graph_BTOTAL" localSheetId="82" hidden="1">'[3]Forecast data'!#REF!</definedName>
    <definedName name="__123Graph_BTOTAL" hidden="1">'[3]Forecast data'!#REF!</definedName>
    <definedName name="__123Graph_C" hidden="1">[2]A!$L$20:$P$20</definedName>
    <definedName name="__123Graph_CChart1" hidden="1">[4]table!$C$14:$C$16</definedName>
    <definedName name="__123Graph_CCurrent" hidden="1">[4]table!$C$14:$C$16</definedName>
    <definedName name="__123Graph_CGRAPH1" localSheetId="3" hidden="1">[5]Spirit_Input!#REF!</definedName>
    <definedName name="__123Graph_CGRAPH1" localSheetId="21" hidden="1">[6]Spirit_Input!#REF!</definedName>
    <definedName name="__123Graph_CGRAPH1" localSheetId="19" hidden="1">[5]Spirit_Input!#REF!</definedName>
    <definedName name="__123Graph_CGRAPH1" localSheetId="34" hidden="1">[5]Spirit_Input!#REF!</definedName>
    <definedName name="__123Graph_CGRAPH1" localSheetId="38" hidden="1">[5]Spirit_Input!#REF!</definedName>
    <definedName name="__123Graph_CGRAPH1" localSheetId="40" hidden="1">[5]Spirit_Input!#REF!</definedName>
    <definedName name="__123Graph_CGRAPH1" localSheetId="29" hidden="1">[5]Spirit_Input!#REF!</definedName>
    <definedName name="__123Graph_CGRAPH1" localSheetId="56" hidden="1">[5]Spirit_Input!#REF!</definedName>
    <definedName name="__123Graph_CGRAPH1" localSheetId="60" hidden="1">[5]Spirit_Input!#REF!</definedName>
    <definedName name="__123Graph_CGRAPH1" localSheetId="61" hidden="1">[5]Spirit_Input!#REF!</definedName>
    <definedName name="__123Graph_CGRAPH1" localSheetId="48" hidden="1">[5]Spirit_Input!#REF!</definedName>
    <definedName name="__123Graph_CGRAPH1" localSheetId="73" hidden="1">[5]Spirit_Input!#REF!</definedName>
    <definedName name="__123Graph_CGRAPH1" localSheetId="92" hidden="1">[5]Spirit_Input!#REF!</definedName>
    <definedName name="__123Graph_CGRAPH1" localSheetId="80" hidden="1">[5]Spirit_Input!#REF!</definedName>
    <definedName name="__123Graph_CGRAPH1" localSheetId="82" hidden="1">[5]Spirit_Input!#REF!</definedName>
    <definedName name="__123Graph_CGRAPH1" hidden="1">[5]Spirit_Input!#REF!</definedName>
    <definedName name="__123Graph_D" hidden="1">[2]A!$L$21:$P$21</definedName>
    <definedName name="__123Graph_DChart1" hidden="1">[4]table!$D$14:$D$16</definedName>
    <definedName name="__123Graph_DCurrent" hidden="1">[4]table!$D$14:$D$16</definedName>
    <definedName name="__123Graph_E" localSheetId="3" hidden="1">[4]table!#REF!</definedName>
    <definedName name="__123Graph_E" localSheetId="19" hidden="1">[4]table!#REF!</definedName>
    <definedName name="__123Graph_E" localSheetId="34" hidden="1">[4]table!#REF!</definedName>
    <definedName name="__123Graph_E" localSheetId="38" hidden="1">[4]table!#REF!</definedName>
    <definedName name="__123Graph_E" localSheetId="40" hidden="1">[4]table!#REF!</definedName>
    <definedName name="__123Graph_E" localSheetId="29" hidden="1">[4]table!#REF!</definedName>
    <definedName name="__123Graph_E" localSheetId="56" hidden="1">[4]table!#REF!</definedName>
    <definedName name="__123Graph_E" localSheetId="60" hidden="1">[4]table!#REF!</definedName>
    <definedName name="__123Graph_E" localSheetId="61" hidden="1">[4]table!#REF!</definedName>
    <definedName name="__123Graph_E" localSheetId="48" hidden="1">[4]table!#REF!</definedName>
    <definedName name="__123Graph_E" localSheetId="77" hidden="1">[4]table!#REF!</definedName>
    <definedName name="__123Graph_E" localSheetId="73" hidden="1">[4]table!#REF!</definedName>
    <definedName name="__123Graph_E" localSheetId="92" hidden="1">[4]table!#REF!</definedName>
    <definedName name="__123Graph_E" localSheetId="80" hidden="1">[4]table!#REF!</definedName>
    <definedName name="__123Graph_E" localSheetId="82" hidden="1">[4]table!#REF!</definedName>
    <definedName name="__123Graph_E" hidden="1">[4]table!#REF!</definedName>
    <definedName name="__123Graph_EChart1" localSheetId="3" hidden="1">[4]table!#REF!</definedName>
    <definedName name="__123Graph_EChart1" localSheetId="19" hidden="1">[4]table!#REF!</definedName>
    <definedName name="__123Graph_EChart1" localSheetId="34" hidden="1">[4]table!#REF!</definedName>
    <definedName name="__123Graph_EChart1" localSheetId="38" hidden="1">[4]table!#REF!</definedName>
    <definedName name="__123Graph_EChart1" localSheetId="40" hidden="1">[4]table!#REF!</definedName>
    <definedName name="__123Graph_EChart1" localSheetId="29" hidden="1">[4]table!#REF!</definedName>
    <definedName name="__123Graph_EChart1" localSheetId="56" hidden="1">[4]table!#REF!</definedName>
    <definedName name="__123Graph_EChart1" localSheetId="60" hidden="1">[4]table!#REF!</definedName>
    <definedName name="__123Graph_EChart1" localSheetId="61" hidden="1">[4]table!#REF!</definedName>
    <definedName name="__123Graph_EChart1" localSheetId="48" hidden="1">[4]table!#REF!</definedName>
    <definedName name="__123Graph_EChart1" localSheetId="73" hidden="1">[4]table!#REF!</definedName>
    <definedName name="__123Graph_EChart1" localSheetId="92" hidden="1">[4]table!#REF!</definedName>
    <definedName name="__123Graph_EChart1" localSheetId="80" hidden="1">[4]table!#REF!</definedName>
    <definedName name="__123Graph_EChart1" localSheetId="82" hidden="1">[4]table!#REF!</definedName>
    <definedName name="__123Graph_EChart1" hidden="1">[4]table!#REF!</definedName>
    <definedName name="__123Graph_ECurrent" localSheetId="3" hidden="1">[4]table!#REF!</definedName>
    <definedName name="__123Graph_ECurrent" localSheetId="19" hidden="1">[4]table!#REF!</definedName>
    <definedName name="__123Graph_ECurrent" localSheetId="34" hidden="1">[4]table!#REF!</definedName>
    <definedName name="__123Graph_ECurrent" localSheetId="38" hidden="1">[4]table!#REF!</definedName>
    <definedName name="__123Graph_ECurrent" localSheetId="40" hidden="1">[4]table!#REF!</definedName>
    <definedName name="__123Graph_ECurrent" localSheetId="29" hidden="1">[4]table!#REF!</definedName>
    <definedName name="__123Graph_ECurrent" localSheetId="56" hidden="1">[4]table!#REF!</definedName>
    <definedName name="__123Graph_ECurrent" localSheetId="60" hidden="1">[4]table!#REF!</definedName>
    <definedName name="__123Graph_ECurrent" localSheetId="61" hidden="1">[4]table!#REF!</definedName>
    <definedName name="__123Graph_ECurrent" localSheetId="48" hidden="1">[4]table!#REF!</definedName>
    <definedName name="__123Graph_ECurrent" localSheetId="73" hidden="1">[4]table!#REF!</definedName>
    <definedName name="__123Graph_ECurrent" localSheetId="92" hidden="1">[4]table!#REF!</definedName>
    <definedName name="__123Graph_ECurrent" localSheetId="80" hidden="1">[4]table!#REF!</definedName>
    <definedName name="__123Graph_ECurrent" localSheetId="82" hidden="1">[4]table!#REF!</definedName>
    <definedName name="__123Graph_ECurrent" hidden="1">[4]table!#REF!</definedName>
    <definedName name="__123Graph_F" hidden="1">[4]table!$F$14:$F$16</definedName>
    <definedName name="__123Graph_FChart1" hidden="1">[4]table!$F$14:$F$16</definedName>
    <definedName name="__123Graph_FCurrent" hidden="1">[4]table!$F$14:$F$16</definedName>
    <definedName name="__123Graph_X" localSheetId="3" hidden="1">'[3]Forecast data'!#REF!</definedName>
    <definedName name="__123Graph_X" localSheetId="21" hidden="1">#REF!</definedName>
    <definedName name="__123Graph_X" localSheetId="19" hidden="1">'[3]Forecast data'!#REF!</definedName>
    <definedName name="__123Graph_X" localSheetId="34" hidden="1">'[3]Forecast data'!#REF!</definedName>
    <definedName name="__123Graph_X" localSheetId="38" hidden="1">'[3]Forecast data'!#REF!</definedName>
    <definedName name="__123Graph_X" localSheetId="40" hidden="1">'[3]Forecast data'!#REF!</definedName>
    <definedName name="__123Graph_X" localSheetId="29" hidden="1">'[3]Forecast data'!#REF!</definedName>
    <definedName name="__123Graph_X" localSheetId="56" hidden="1">'[3]Forecast data'!#REF!</definedName>
    <definedName name="__123Graph_X" localSheetId="60" hidden="1">'[3]Forecast data'!#REF!</definedName>
    <definedName name="__123Graph_X" localSheetId="61" hidden="1">'[3]Forecast data'!#REF!</definedName>
    <definedName name="__123Graph_X" localSheetId="48" hidden="1">'[3]Forecast data'!#REF!</definedName>
    <definedName name="__123Graph_X" localSheetId="73" hidden="1">'[3]Forecast data'!#REF!</definedName>
    <definedName name="__123Graph_X" localSheetId="92" hidden="1">'[3]Forecast data'!#REF!</definedName>
    <definedName name="__123Graph_X" localSheetId="80" hidden="1">'[3]Forecast data'!#REF!</definedName>
    <definedName name="__123Graph_X" localSheetId="82" hidden="1">'[3]Forecast data'!#REF!</definedName>
    <definedName name="__123Graph_X" hidden="1">'[3]Forecast data'!#REF!</definedName>
    <definedName name="__123Graph_XALLTAX" localSheetId="3" hidden="1">'[3]Forecast data'!#REF!</definedName>
    <definedName name="__123Graph_XALLTAX" localSheetId="21" hidden="1">'[3]Forecast data'!#REF!</definedName>
    <definedName name="__123Graph_XALLTAX" localSheetId="19" hidden="1">'[3]Forecast data'!#REF!</definedName>
    <definedName name="__123Graph_XALLTAX" localSheetId="34" hidden="1">'[3]Forecast data'!#REF!</definedName>
    <definedName name="__123Graph_XALLTAX" localSheetId="38" hidden="1">'[3]Forecast data'!#REF!</definedName>
    <definedName name="__123Graph_XALLTAX" localSheetId="40" hidden="1">'[3]Forecast data'!#REF!</definedName>
    <definedName name="__123Graph_XALLTAX" localSheetId="29" hidden="1">'[3]Forecast data'!#REF!</definedName>
    <definedName name="__123Graph_XALLTAX" localSheetId="60" hidden="1">'[3]Forecast data'!#REF!</definedName>
    <definedName name="__123Graph_XALLTAX" localSheetId="61" hidden="1">'[3]Forecast data'!#REF!</definedName>
    <definedName name="__123Graph_XALLTAX" localSheetId="48" hidden="1">'[3]Forecast data'!#REF!</definedName>
    <definedName name="__123Graph_XALLTAX" localSheetId="73" hidden="1">'[3]Forecast data'!#REF!</definedName>
    <definedName name="__123Graph_XALLTAX" localSheetId="92" hidden="1">'[3]Forecast data'!#REF!</definedName>
    <definedName name="__123Graph_XALLTAX" localSheetId="80" hidden="1">'[3]Forecast data'!#REF!</definedName>
    <definedName name="__123Graph_XALLTAX" localSheetId="82" hidden="1">'[3]Forecast data'!#REF!</definedName>
    <definedName name="__123Graph_XALLTAX" hidden="1">'[3]Forecast data'!#REF!</definedName>
    <definedName name="__123Graph_XChart1" localSheetId="21" hidden="1">[1]F1!#REF!</definedName>
    <definedName name="__123Graph_XChart1" hidden="1">[4]table!$A$14:$A$16</definedName>
    <definedName name="__123Graph_XCurrent" localSheetId="21" hidden="1">[1]F1!#REF!</definedName>
    <definedName name="__123Graph_XCurrent" hidden="1">[4]table!$A$14:$A$16</definedName>
    <definedName name="__123Graph_XGRAPH1" localSheetId="3" hidden="1">[5]Spirit_Input!#REF!</definedName>
    <definedName name="__123Graph_XGRAPH1" localSheetId="21" hidden="1">[6]Spirit_Input!#REF!</definedName>
    <definedName name="__123Graph_XGRAPH1" localSheetId="19" hidden="1">[5]Spirit_Input!#REF!</definedName>
    <definedName name="__123Graph_XGRAPH1" localSheetId="34" hidden="1">[5]Spirit_Input!#REF!</definedName>
    <definedName name="__123Graph_XGRAPH1" localSheetId="38" hidden="1">[5]Spirit_Input!#REF!</definedName>
    <definedName name="__123Graph_XGRAPH1" localSheetId="40" hidden="1">[5]Spirit_Input!#REF!</definedName>
    <definedName name="__123Graph_XGRAPH1" localSheetId="29" hidden="1">[5]Spirit_Input!#REF!</definedName>
    <definedName name="__123Graph_XGRAPH1" localSheetId="56" hidden="1">[5]Spirit_Input!#REF!</definedName>
    <definedName name="__123Graph_XGRAPH1" localSheetId="60" hidden="1">[5]Spirit_Input!#REF!</definedName>
    <definedName name="__123Graph_XGRAPH1" localSheetId="61" hidden="1">[5]Spirit_Input!#REF!</definedName>
    <definedName name="__123Graph_XGRAPH1" localSheetId="48" hidden="1">[5]Spirit_Input!#REF!</definedName>
    <definedName name="__123Graph_XGRAPH1" localSheetId="73" hidden="1">[5]Spirit_Input!#REF!</definedName>
    <definedName name="__123Graph_XGRAPH1" localSheetId="92" hidden="1">[5]Spirit_Input!#REF!</definedName>
    <definedName name="__123Graph_XGRAPH1" localSheetId="80" hidden="1">[5]Spirit_Input!#REF!</definedName>
    <definedName name="__123Graph_XGRAPH1" localSheetId="82" hidden="1">[5]Spirit_Input!#REF!</definedName>
    <definedName name="__123Graph_XGRAPH1" hidden="1">[5]Spirit_Input!#REF!</definedName>
    <definedName name="__123Graph_XHOMEVAT" localSheetId="3" hidden="1">'[3]Forecast data'!#REF!</definedName>
    <definedName name="__123Graph_XHOMEVAT" localSheetId="21" hidden="1">'[3]Forecast data'!#REF!</definedName>
    <definedName name="__123Graph_XHOMEVAT" localSheetId="19" hidden="1">'[3]Forecast data'!#REF!</definedName>
    <definedName name="__123Graph_XHOMEVAT" localSheetId="34" hidden="1">'[3]Forecast data'!#REF!</definedName>
    <definedName name="__123Graph_XHOMEVAT" localSheetId="38" hidden="1">'[3]Forecast data'!#REF!</definedName>
    <definedName name="__123Graph_XHOMEVAT" localSheetId="40" hidden="1">'[3]Forecast data'!#REF!</definedName>
    <definedName name="__123Graph_XHOMEVAT" localSheetId="29" hidden="1">'[3]Forecast data'!#REF!</definedName>
    <definedName name="__123Graph_XHOMEVAT" localSheetId="56" hidden="1">'[3]Forecast data'!#REF!</definedName>
    <definedName name="__123Graph_XHOMEVAT" localSheetId="60" hidden="1">'[3]Forecast data'!#REF!</definedName>
    <definedName name="__123Graph_XHOMEVAT" localSheetId="61" hidden="1">'[3]Forecast data'!#REF!</definedName>
    <definedName name="__123Graph_XHOMEVAT" localSheetId="48" hidden="1">'[3]Forecast data'!#REF!</definedName>
    <definedName name="__123Graph_XHOMEVAT" localSheetId="73" hidden="1">'[3]Forecast data'!#REF!</definedName>
    <definedName name="__123Graph_XHOMEVAT" localSheetId="92" hidden="1">'[3]Forecast data'!#REF!</definedName>
    <definedName name="__123Graph_XHOMEVAT" localSheetId="80" hidden="1">'[3]Forecast data'!#REF!</definedName>
    <definedName name="__123Graph_XHOMEVAT" localSheetId="82" hidden="1">'[3]Forecast data'!#REF!</definedName>
    <definedName name="__123Graph_XHOMEVAT" hidden="1">'[3]Forecast data'!#REF!</definedName>
    <definedName name="__123Graph_XIMPORT" localSheetId="3" hidden="1">'[3]Forecast data'!#REF!</definedName>
    <definedName name="__123Graph_XIMPORT" localSheetId="21" hidden="1">'[3]Forecast data'!#REF!</definedName>
    <definedName name="__123Graph_XIMPORT" localSheetId="19" hidden="1">'[3]Forecast data'!#REF!</definedName>
    <definedName name="__123Graph_XIMPORT" localSheetId="34" hidden="1">'[3]Forecast data'!#REF!</definedName>
    <definedName name="__123Graph_XIMPORT" localSheetId="38" hidden="1">'[3]Forecast data'!#REF!</definedName>
    <definedName name="__123Graph_XIMPORT" localSheetId="40" hidden="1">'[3]Forecast data'!#REF!</definedName>
    <definedName name="__123Graph_XIMPORT" localSheetId="29" hidden="1">'[3]Forecast data'!#REF!</definedName>
    <definedName name="__123Graph_XIMPORT" localSheetId="60" hidden="1">'[3]Forecast data'!#REF!</definedName>
    <definedName name="__123Graph_XIMPORT" localSheetId="61" hidden="1">'[3]Forecast data'!#REF!</definedName>
    <definedName name="__123Graph_XIMPORT" localSheetId="48" hidden="1">'[3]Forecast data'!#REF!</definedName>
    <definedName name="__123Graph_XIMPORT" localSheetId="73" hidden="1">'[3]Forecast data'!#REF!</definedName>
    <definedName name="__123Graph_XIMPORT" localSheetId="92" hidden="1">'[3]Forecast data'!#REF!</definedName>
    <definedName name="__123Graph_XIMPORT" localSheetId="80" hidden="1">'[3]Forecast data'!#REF!</definedName>
    <definedName name="__123Graph_XIMPORT" localSheetId="82" hidden="1">'[3]Forecast data'!#REF!</definedName>
    <definedName name="__123Graph_XIMPORT" hidden="1">'[3]Forecast data'!#REF!</definedName>
    <definedName name="__123Graph_XSTAG2ALL" localSheetId="3" hidden="1">'[3]Forecast data'!#REF!</definedName>
    <definedName name="__123Graph_XSTAG2ALL" localSheetId="21" hidden="1">'[3]Forecast data'!#REF!</definedName>
    <definedName name="__123Graph_XSTAG2ALL" localSheetId="19" hidden="1">'[3]Forecast data'!#REF!</definedName>
    <definedName name="__123Graph_XSTAG2ALL" localSheetId="34" hidden="1">'[3]Forecast data'!#REF!</definedName>
    <definedName name="__123Graph_XSTAG2ALL" localSheetId="38" hidden="1">'[3]Forecast data'!#REF!</definedName>
    <definedName name="__123Graph_XSTAG2ALL" localSheetId="40" hidden="1">'[3]Forecast data'!#REF!</definedName>
    <definedName name="__123Graph_XSTAG2ALL" localSheetId="29" hidden="1">'[3]Forecast data'!#REF!</definedName>
    <definedName name="__123Graph_XSTAG2ALL" localSheetId="60" hidden="1">'[3]Forecast data'!#REF!</definedName>
    <definedName name="__123Graph_XSTAG2ALL" localSheetId="61" hidden="1">'[3]Forecast data'!#REF!</definedName>
    <definedName name="__123Graph_XSTAG2ALL" localSheetId="48" hidden="1">'[3]Forecast data'!#REF!</definedName>
    <definedName name="__123Graph_XSTAG2ALL" localSheetId="73" hidden="1">'[3]Forecast data'!#REF!</definedName>
    <definedName name="__123Graph_XSTAG2ALL" localSheetId="92" hidden="1">'[3]Forecast data'!#REF!</definedName>
    <definedName name="__123Graph_XSTAG2ALL" localSheetId="80" hidden="1">'[3]Forecast data'!#REF!</definedName>
    <definedName name="__123Graph_XSTAG2ALL" localSheetId="82" hidden="1">'[3]Forecast data'!#REF!</definedName>
    <definedName name="__123Graph_XSTAG2ALL" hidden="1">'[3]Forecast data'!#REF!</definedName>
    <definedName name="__123Graph_XSTAG2EC" localSheetId="3" hidden="1">'[3]Forecast data'!#REF!</definedName>
    <definedName name="__123Graph_XSTAG2EC" localSheetId="19" hidden="1">'[3]Forecast data'!#REF!</definedName>
    <definedName name="__123Graph_XSTAG2EC" localSheetId="34" hidden="1">'[3]Forecast data'!#REF!</definedName>
    <definedName name="__123Graph_XSTAG2EC" localSheetId="38" hidden="1">'[3]Forecast data'!#REF!</definedName>
    <definedName name="__123Graph_XSTAG2EC" localSheetId="40" hidden="1">'[3]Forecast data'!#REF!</definedName>
    <definedName name="__123Graph_XSTAG2EC" localSheetId="29" hidden="1">'[3]Forecast data'!#REF!</definedName>
    <definedName name="__123Graph_XSTAG2EC" localSheetId="60" hidden="1">'[3]Forecast data'!#REF!</definedName>
    <definedName name="__123Graph_XSTAG2EC" localSheetId="61" hidden="1">'[3]Forecast data'!#REF!</definedName>
    <definedName name="__123Graph_XSTAG2EC" localSheetId="48" hidden="1">'[3]Forecast data'!#REF!</definedName>
    <definedName name="__123Graph_XSTAG2EC" localSheetId="92" hidden="1">'[3]Forecast data'!#REF!</definedName>
    <definedName name="__123Graph_XSTAG2EC" localSheetId="80" hidden="1">'[3]Forecast data'!#REF!</definedName>
    <definedName name="__123Graph_XSTAG2EC" localSheetId="82" hidden="1">'[3]Forecast data'!#REF!</definedName>
    <definedName name="__123Graph_XSTAG2EC" hidden="1">'[3]Forecast data'!#REF!</definedName>
    <definedName name="__123Graph_XTOBREV" localSheetId="3" hidden="1">'[3]Forecast data'!#REF!</definedName>
    <definedName name="__123Graph_XTOBREV" localSheetId="19" hidden="1">'[3]Forecast data'!#REF!</definedName>
    <definedName name="__123Graph_XTOBREV" localSheetId="34" hidden="1">'[3]Forecast data'!#REF!</definedName>
    <definedName name="__123Graph_XTOBREV" localSheetId="38" hidden="1">'[3]Forecast data'!#REF!</definedName>
    <definedName name="__123Graph_XTOBREV" localSheetId="40" hidden="1">'[3]Forecast data'!#REF!</definedName>
    <definedName name="__123Graph_XTOBREV" localSheetId="29" hidden="1">'[3]Forecast data'!#REF!</definedName>
    <definedName name="__123Graph_XTOBREV" localSheetId="60" hidden="1">'[3]Forecast data'!#REF!</definedName>
    <definedName name="__123Graph_XTOBREV" localSheetId="61" hidden="1">'[3]Forecast data'!#REF!</definedName>
    <definedName name="__123Graph_XTOBREV" localSheetId="48" hidden="1">'[3]Forecast data'!#REF!</definedName>
    <definedName name="__123Graph_XTOBREV" localSheetId="92" hidden="1">'[3]Forecast data'!#REF!</definedName>
    <definedName name="__123Graph_XTOBREV" localSheetId="80" hidden="1">'[3]Forecast data'!#REF!</definedName>
    <definedName name="__123Graph_XTOBREV" localSheetId="82" hidden="1">'[3]Forecast data'!#REF!</definedName>
    <definedName name="__123Graph_XTOBREV" hidden="1">'[3]Forecast data'!#REF!</definedName>
    <definedName name="__123Graph_XTOTAL" localSheetId="3" hidden="1">'[3]Forecast data'!#REF!</definedName>
    <definedName name="__123Graph_XTOTAL" localSheetId="19" hidden="1">'[3]Forecast data'!#REF!</definedName>
    <definedName name="__123Graph_XTOTAL" localSheetId="34" hidden="1">'[3]Forecast data'!#REF!</definedName>
    <definedName name="__123Graph_XTOTAL" localSheetId="38" hidden="1">'[3]Forecast data'!#REF!</definedName>
    <definedName name="__123Graph_XTOTAL" localSheetId="40" hidden="1">'[3]Forecast data'!#REF!</definedName>
    <definedName name="__123Graph_XTOTAL" localSheetId="29" hidden="1">'[3]Forecast data'!#REF!</definedName>
    <definedName name="__123Graph_XTOTAL" localSheetId="60" hidden="1">'[3]Forecast data'!#REF!</definedName>
    <definedName name="__123Graph_XTOTAL" localSheetId="61" hidden="1">'[3]Forecast data'!#REF!</definedName>
    <definedName name="__123Graph_XTOTAL" localSheetId="48" hidden="1">'[3]Forecast data'!#REF!</definedName>
    <definedName name="__123Graph_XTOTAL" localSheetId="92" hidden="1">'[3]Forecast data'!#REF!</definedName>
    <definedName name="__123Graph_XTOTAL" localSheetId="80" hidden="1">'[3]Forecast data'!#REF!</definedName>
    <definedName name="__123Graph_XTOTAL" localSheetId="82" hidden="1">'[3]Forecast data'!#REF!</definedName>
    <definedName name="__123Graph_XTOTAL" hidden="1">'[3]Forecast data'!#REF!</definedName>
    <definedName name="_1__123Graph_XChart_1A" localSheetId="3" hidden="1">[1]F1!#REF!</definedName>
    <definedName name="_1__123Graph_XChart_1A" localSheetId="19" hidden="1">[1]F1!#REF!</definedName>
    <definedName name="_1__123Graph_XChart_1A" localSheetId="34" hidden="1">[1]F1!#REF!</definedName>
    <definedName name="_1__123Graph_XChart_1A" localSheetId="38" hidden="1">[1]F1!#REF!</definedName>
    <definedName name="_1__123Graph_XChart_1A" localSheetId="40" hidden="1">[1]F1!#REF!</definedName>
    <definedName name="_1__123Graph_XChart_1A" localSheetId="29" hidden="1">[1]F1!#REF!</definedName>
    <definedName name="_1__123Graph_XChart_1A" localSheetId="60" hidden="1">[1]F1!#REF!</definedName>
    <definedName name="_1__123Graph_XChart_1A" localSheetId="61" hidden="1">[1]F1!#REF!</definedName>
    <definedName name="_1__123Graph_XChart_1A" localSheetId="48" hidden="1">[1]F1!#REF!</definedName>
    <definedName name="_1__123Graph_XChart_1A" localSheetId="92" hidden="1">[1]F1!#REF!</definedName>
    <definedName name="_1__123Graph_XChart_1A" localSheetId="80" hidden="1">[1]F1!#REF!</definedName>
    <definedName name="_1__123Graph_XChart_1A" localSheetId="82" hidden="1">[1]F1!#REF!</definedName>
    <definedName name="_1__123Graph_XChart_1A" hidden="1">[1]F1!#REF!</definedName>
    <definedName name="_14__123Graph_XTOB" localSheetId="3" hidden="1">'[3]Forecast data'!#REF!</definedName>
    <definedName name="_14__123Graph_XTOB" localSheetId="19" hidden="1">'[3]Forecast data'!#REF!</definedName>
    <definedName name="_14__123Graph_XTOB" localSheetId="34" hidden="1">'[3]Forecast data'!#REF!</definedName>
    <definedName name="_14__123Graph_XTOB" localSheetId="38" hidden="1">'[3]Forecast data'!#REF!</definedName>
    <definedName name="_14__123Graph_XTOB" localSheetId="40" hidden="1">'[3]Forecast data'!#REF!</definedName>
    <definedName name="_14__123Graph_XTOB" localSheetId="29" hidden="1">'[3]Forecast data'!#REF!</definedName>
    <definedName name="_14__123Graph_XTOB" localSheetId="60" hidden="1">'[3]Forecast data'!#REF!</definedName>
    <definedName name="_14__123Graph_XTOB" localSheetId="61" hidden="1">'[3]Forecast data'!#REF!</definedName>
    <definedName name="_14__123Graph_XTOB" localSheetId="48" hidden="1">'[3]Forecast data'!#REF!</definedName>
    <definedName name="_14__123Graph_XTOB" localSheetId="92" hidden="1">'[3]Forecast data'!#REF!</definedName>
    <definedName name="_14__123Graph_XTOB" localSheetId="80" hidden="1">'[3]Forecast data'!#REF!</definedName>
    <definedName name="_14__123Graph_XTOB" localSheetId="82" hidden="1">'[3]Forecast data'!#REF!</definedName>
    <definedName name="_14__123Graph_XTOB" hidden="1">'[3]Forecast data'!#REF!</definedName>
    <definedName name="_2__123Graph_XTOB" localSheetId="3" hidden="1">'[3]Forecast data'!#REF!</definedName>
    <definedName name="_2__123Graph_XTOB" localSheetId="19" hidden="1">'[3]Forecast data'!#REF!</definedName>
    <definedName name="_2__123Graph_XTOB" localSheetId="34" hidden="1">'[3]Forecast data'!#REF!</definedName>
    <definedName name="_2__123Graph_XTOB" localSheetId="38" hidden="1">'[3]Forecast data'!#REF!</definedName>
    <definedName name="_2__123Graph_XTOB" localSheetId="40" hidden="1">'[3]Forecast data'!#REF!</definedName>
    <definedName name="_2__123Graph_XTOB" localSheetId="29" hidden="1">'[3]Forecast data'!#REF!</definedName>
    <definedName name="_2__123Graph_XTOB" localSheetId="60" hidden="1">'[3]Forecast data'!#REF!</definedName>
    <definedName name="_2__123Graph_XTOB" localSheetId="61" hidden="1">'[3]Forecast data'!#REF!</definedName>
    <definedName name="_2__123Graph_XTOB" localSheetId="48" hidden="1">'[3]Forecast data'!#REF!</definedName>
    <definedName name="_2__123Graph_XTOB" localSheetId="92" hidden="1">'[3]Forecast data'!#REF!</definedName>
    <definedName name="_2__123Graph_XTOB" localSheetId="80" hidden="1">'[3]Forecast data'!#REF!</definedName>
    <definedName name="_2__123Graph_XTOB" localSheetId="82" hidden="1">'[3]Forecast data'!#REF!</definedName>
    <definedName name="_2__123Graph_XTOB" hidden="1">'[3]Forecast data'!#REF!</definedName>
    <definedName name="_7__123Graph_XChart_1A" localSheetId="3" hidden="1">[1]F1!#REF!</definedName>
    <definedName name="_7__123Graph_XChart_1A" localSheetId="19" hidden="1">[1]F1!#REF!</definedName>
    <definedName name="_7__123Graph_XChart_1A" localSheetId="34" hidden="1">[1]F1!#REF!</definedName>
    <definedName name="_7__123Graph_XChart_1A" localSheetId="38" hidden="1">[1]F1!#REF!</definedName>
    <definedName name="_7__123Graph_XChart_1A" localSheetId="40" hidden="1">[1]F1!#REF!</definedName>
    <definedName name="_7__123Graph_XChart_1A" localSheetId="29" hidden="1">[1]F1!#REF!</definedName>
    <definedName name="_7__123Graph_XChart_1A" localSheetId="60" hidden="1">[1]F1!#REF!</definedName>
    <definedName name="_7__123Graph_XChart_1A" localSheetId="61" hidden="1">[1]F1!#REF!</definedName>
    <definedName name="_7__123Graph_XChart_1A" localSheetId="48" hidden="1">[1]F1!#REF!</definedName>
    <definedName name="_7__123Graph_XChart_1A" localSheetId="92" hidden="1">[1]F1!#REF!</definedName>
    <definedName name="_7__123Graph_XChart_1A" localSheetId="80" hidden="1">[1]F1!#REF!</definedName>
    <definedName name="_7__123Graph_XChart_1A" localSheetId="82" hidden="1">[1]F1!#REF!</definedName>
    <definedName name="_7__123Graph_XChart_1A" hidden="1">[1]F1!#REF!</definedName>
    <definedName name="_Fill" localSheetId="3" hidden="1">#REF!</definedName>
    <definedName name="_Fill" localSheetId="6" hidden="1">#REF!</definedName>
    <definedName name="_Fill" localSheetId="21" hidden="1">'[3]Forecast data'!#REF!</definedName>
    <definedName name="_Fill" localSheetId="22" hidden="1">'[3]Forecast data'!#REF!</definedName>
    <definedName name="_Fill" localSheetId="15" hidden="1">#REF!</definedName>
    <definedName name="_Fill" localSheetId="18" hidden="1">#REF!</definedName>
    <definedName name="_Fill" localSheetId="19" hidden="1">#REF!</definedName>
    <definedName name="_Fill" localSheetId="23" hidden="1">#REF!</definedName>
    <definedName name="_Fill" localSheetId="33" hidden="1">#REF!</definedName>
    <definedName name="_Fill" localSheetId="34" hidden="1">#REF!</definedName>
    <definedName name="_Fill" localSheetId="38" hidden="1">#REF!</definedName>
    <definedName name="_Fill" localSheetId="40" hidden="1">#REF!</definedName>
    <definedName name="_Fill" localSheetId="41" hidden="1">#REF!</definedName>
    <definedName name="_Fill" localSheetId="45" hidden="1">#REF!</definedName>
    <definedName name="_Fill" localSheetId="28" hidden="1">#REF!</definedName>
    <definedName name="_Fill" localSheetId="29" hidden="1">#REF!</definedName>
    <definedName name="_Fill" localSheetId="31" hidden="1">#REF!</definedName>
    <definedName name="_Fill" localSheetId="56" hidden="1">#REF!</definedName>
    <definedName name="_Fill" localSheetId="60" hidden="1">#REF!</definedName>
    <definedName name="_Fill" localSheetId="61" hidden="1">#REF!</definedName>
    <definedName name="_Fill" localSheetId="48" hidden="1">#REF!</definedName>
    <definedName name="_Fill" localSheetId="73" hidden="1">#REF!</definedName>
    <definedName name="_Fill" localSheetId="79" hidden="1">#REF!</definedName>
    <definedName name="_Fill" localSheetId="89" hidden="1">#REF!</definedName>
    <definedName name="_Fill" localSheetId="90" hidden="1">#REF!</definedName>
    <definedName name="_Fill" localSheetId="92" hidden="1">#REF!</definedName>
    <definedName name="_Fill" localSheetId="97" hidden="1">#REF!</definedName>
    <definedName name="_Fill" localSheetId="80" hidden="1">#REF!</definedName>
    <definedName name="_Fill" localSheetId="81" hidden="1">#REF!</definedName>
    <definedName name="_Fill" localSheetId="82" hidden="1">#REF!</definedName>
    <definedName name="_Fill" localSheetId="84" hidden="1">#REF!</definedName>
    <definedName name="_Fill" localSheetId="85" hidden="1">#REF!</definedName>
    <definedName name="_Fill" hidden="1">#REF!</definedName>
    <definedName name="_xlnm._FilterDatabase" localSheetId="19" hidden="1">'2.8 Wealth distribution'!$S$4:$W$232</definedName>
    <definedName name="_xlnm._FilterDatabase" localSheetId="28" hidden="1">'3.6 Completions by tenure'!$A$5:$F$38</definedName>
    <definedName name="_xlnm._FilterDatabase" localSheetId="64" hidden="1">'4.18 Borough VOA rents'!$A$5:$D$38</definedName>
    <definedName name="_xlnm._FilterDatabase" localSheetId="85" hidden="1">'6.7 SCH homes freed up'!$A$5:$B$38</definedName>
    <definedName name="_xlnm._FilterDatabase" localSheetId="0" hidden="1">Index!$B$5:$D$102</definedName>
    <definedName name="_xlnm._FilterDatabase" localSheetId="1" hidden="1">'Key Stats'!$A$3:$F$37</definedName>
    <definedName name="_Key1" localSheetId="3" hidden="1">#REF!</definedName>
    <definedName name="_Key1" localSheetId="21" hidden="1">#REF!</definedName>
    <definedName name="_Key1" localSheetId="19" hidden="1">#REF!</definedName>
    <definedName name="_Key1" localSheetId="34" hidden="1">#REF!</definedName>
    <definedName name="_Key1" localSheetId="38" hidden="1">#REF!</definedName>
    <definedName name="_Key1" localSheetId="40" hidden="1">#REF!</definedName>
    <definedName name="_Key1" localSheetId="29" hidden="1">#REF!</definedName>
    <definedName name="_Key1" localSheetId="60" hidden="1">#REF!</definedName>
    <definedName name="_Key1" localSheetId="61" hidden="1">#REF!</definedName>
    <definedName name="_Key1" localSheetId="48" hidden="1">#REF!</definedName>
    <definedName name="_Key1" localSheetId="73" hidden="1">#REF!</definedName>
    <definedName name="_Key1" localSheetId="92" hidden="1">#REF!</definedName>
    <definedName name="_Key1" localSheetId="80" hidden="1">#REF!</definedName>
    <definedName name="_Key1" localSheetId="82" hidden="1">#REF!</definedName>
    <definedName name="_Key1" hidden="1">#REF!</definedName>
    <definedName name="_Order1" hidden="1">255</definedName>
    <definedName name="_Sort" localSheetId="3" hidden="1">#REF!</definedName>
    <definedName name="_Sort" localSheetId="21" hidden="1">#REF!</definedName>
    <definedName name="_Sort" localSheetId="19" hidden="1">#REF!</definedName>
    <definedName name="_Sort" localSheetId="34" hidden="1">#REF!</definedName>
    <definedName name="_Sort" localSheetId="38" hidden="1">#REF!</definedName>
    <definedName name="_Sort" localSheetId="40" hidden="1">#REF!</definedName>
    <definedName name="_Sort" localSheetId="29" hidden="1">#REF!</definedName>
    <definedName name="_Sort" localSheetId="56" hidden="1">#REF!</definedName>
    <definedName name="_Sort" localSheetId="60" hidden="1">#REF!</definedName>
    <definedName name="_Sort" localSheetId="61" hidden="1">#REF!</definedName>
    <definedName name="_Sort" localSheetId="48" hidden="1">#REF!</definedName>
    <definedName name="_Sort" localSheetId="73" hidden="1">#REF!</definedName>
    <definedName name="_Sort" localSheetId="92" hidden="1">#REF!</definedName>
    <definedName name="_Sort" localSheetId="80" hidden="1">#REF!</definedName>
    <definedName name="_Sort" localSheetId="82" hidden="1">#REF!</definedName>
    <definedName name="_Sort" hidden="1">#REF!</definedName>
    <definedName name="b" localSheetId="2" hidden="1">{#N/A,#N/A,FALSE,"CGBR95C"}</definedName>
    <definedName name="b" localSheetId="3" hidden="1">{#N/A,#N/A,FALSE,"CGBR95C"}</definedName>
    <definedName name="b" localSheetId="21" hidden="1">{#N/A,#N/A,FALSE,"CGBR95C"}</definedName>
    <definedName name="b" localSheetId="56" hidden="1">{#N/A,#N/A,FALSE,"CGBR95C"}</definedName>
    <definedName name="b" localSheetId="77" hidden="1">{#N/A,#N/A,FALSE,"CGBR95C"}</definedName>
    <definedName name="b" localSheetId="73" hidden="1">{#N/A,#N/A,FALSE,"CGBR95C"}</definedName>
    <definedName name="b" hidden="1">{#N/A,#N/A,FALSE,"CGBR95C"}</definedName>
    <definedName name="dd" localSheetId="2" hidden="1">{#N/A,#N/A,FALSE,"CGBR95C"}</definedName>
    <definedName name="dd" localSheetId="3" hidden="1">{#N/A,#N/A,FALSE,"CGBR95C"}</definedName>
    <definedName name="dd" localSheetId="21" hidden="1">{#N/A,#N/A,FALSE,"CGBR95C"}</definedName>
    <definedName name="dd" localSheetId="56" hidden="1">{#N/A,#N/A,FALSE,"CGBR95C"}</definedName>
    <definedName name="dd" localSheetId="77" hidden="1">{#N/A,#N/A,FALSE,"CGBR95C"}</definedName>
    <definedName name="dd" localSheetId="73" hidden="1">{#N/A,#N/A,FALSE,"CGBR95C"}</definedName>
    <definedName name="dd" hidden="1">{#N/A,#N/A,FALSE,"CGBR95C"}</definedName>
    <definedName name="ddd" localSheetId="2" hidden="1">{#N/A,#N/A,FALSE,"CGBR95C"}</definedName>
    <definedName name="ddd" localSheetId="3" hidden="1">{#N/A,#N/A,FALSE,"CGBR95C"}</definedName>
    <definedName name="ddd" localSheetId="21" hidden="1">{#N/A,#N/A,FALSE,"CGBR95C"}</definedName>
    <definedName name="ddd" localSheetId="56" hidden="1">{#N/A,#N/A,FALSE,"CGBR95C"}</definedName>
    <definedName name="ddd" localSheetId="77" hidden="1">{#N/A,#N/A,FALSE,"CGBR95C"}</definedName>
    <definedName name="ddd" localSheetId="73" hidden="1">{#N/A,#N/A,FALSE,"CGBR95C"}</definedName>
    <definedName name="ddd" hidden="1">{#N/A,#N/A,FALSE,"CGBR95C"}</definedName>
    <definedName name="dddd" localSheetId="2" hidden="1">{#N/A,#N/A,FALSE,"CGBR95C"}</definedName>
    <definedName name="dddd" localSheetId="3" hidden="1">{#N/A,#N/A,FALSE,"CGBR95C"}</definedName>
    <definedName name="dddd" localSheetId="21" hidden="1">{#N/A,#N/A,FALSE,"CGBR95C"}</definedName>
    <definedName name="dddd" localSheetId="56" hidden="1">{#N/A,#N/A,FALSE,"CGBR95C"}</definedName>
    <definedName name="dddd" localSheetId="77" hidden="1">{#N/A,#N/A,FALSE,"CGBR95C"}</definedName>
    <definedName name="dddd" localSheetId="73" hidden="1">{#N/A,#N/A,FALSE,"CGBR95C"}</definedName>
    <definedName name="dddd" hidden="1">{#N/A,#N/A,FALSE,"CGBR95C"}</definedName>
    <definedName name="ddddddd" localSheetId="2" hidden="1">{#N/A,#N/A,FALSE,"CGBR95C"}</definedName>
    <definedName name="ddddddd" localSheetId="3" hidden="1">{#N/A,#N/A,FALSE,"CGBR95C"}</definedName>
    <definedName name="ddddddd" localSheetId="21" hidden="1">{#N/A,#N/A,FALSE,"CGBR95C"}</definedName>
    <definedName name="ddddddd" localSheetId="56" hidden="1">{#N/A,#N/A,FALSE,"CGBR95C"}</definedName>
    <definedName name="ddddddd" localSheetId="77" hidden="1">{#N/A,#N/A,FALSE,"CGBR95C"}</definedName>
    <definedName name="ddddddd" localSheetId="73" hidden="1">{#N/A,#N/A,FALSE,"CGBR95C"}</definedName>
    <definedName name="ddddddd" hidden="1">{#N/A,#N/A,FALSE,"CGBR95C"}</definedName>
    <definedName name="dddddddddddd" localSheetId="2" hidden="1">{#N/A,#N/A,FALSE,"CGBR95C"}</definedName>
    <definedName name="dddddddddddd" localSheetId="3" hidden="1">{#N/A,#N/A,FALSE,"CGBR95C"}</definedName>
    <definedName name="dddddddddddd" localSheetId="21" hidden="1">{#N/A,#N/A,FALSE,"CGBR95C"}</definedName>
    <definedName name="dddddddddddd" localSheetId="56" hidden="1">{#N/A,#N/A,FALSE,"CGBR95C"}</definedName>
    <definedName name="dddddddddddd" localSheetId="77" hidden="1">{#N/A,#N/A,FALSE,"CGBR95C"}</definedName>
    <definedName name="dddddddddddd" localSheetId="73" hidden="1">{#N/A,#N/A,FALSE,"CGBR95C"}</definedName>
    <definedName name="dddddddddddd" hidden="1">{#N/A,#N/A,FALSE,"CGBR95C"}</definedName>
    <definedName name="dfgdfg" localSheetId="2" hidden="1">{#N/A,#N/A,FALSE,"CGBR95C"}</definedName>
    <definedName name="dfgdfg" localSheetId="3" hidden="1">{#N/A,#N/A,FALSE,"CGBR95C"}</definedName>
    <definedName name="dfgdfg" localSheetId="21" hidden="1">{#N/A,#N/A,FALSE,"CGBR95C"}</definedName>
    <definedName name="dfgdfg" localSheetId="56" hidden="1">{#N/A,#N/A,FALSE,"CGBR95C"}</definedName>
    <definedName name="dfgdfg" localSheetId="77" hidden="1">{#N/A,#N/A,FALSE,"CGBR95C"}</definedName>
    <definedName name="dfgdfg" localSheetId="73" hidden="1">{#N/A,#N/A,FALSE,"CGBR95C"}</definedName>
    <definedName name="dfgdfg" hidden="1">{#N/A,#N/A,FALSE,"CGBR95C"}</definedName>
    <definedName name="fffffffff" localSheetId="2" hidden="1">{#N/A,#N/A,FALSE,"CGBR95C"}</definedName>
    <definedName name="fffffffff" localSheetId="3" hidden="1">{#N/A,#N/A,FALSE,"CGBR95C"}</definedName>
    <definedName name="fffffffff" localSheetId="21" hidden="1">{#N/A,#N/A,FALSE,"CGBR95C"}</definedName>
    <definedName name="fffffffff" localSheetId="56" hidden="1">{#N/A,#N/A,FALSE,"CGBR95C"}</definedName>
    <definedName name="fffffffff" localSheetId="77" hidden="1">{#N/A,#N/A,FALSE,"CGBR95C"}</definedName>
    <definedName name="fffffffff" localSheetId="73" hidden="1">{#N/A,#N/A,FALSE,"CGBR95C"}</definedName>
    <definedName name="fffffffff" hidden="1">{#N/A,#N/A,FALSE,"CGBR95C"}</definedName>
    <definedName name="hhhhhhh" localSheetId="2" hidden="1">{#N/A,#N/A,FALSE,"CGBR95C"}</definedName>
    <definedName name="hhhhhhh" localSheetId="3" hidden="1">{#N/A,#N/A,FALSE,"CGBR95C"}</definedName>
    <definedName name="hhhhhhh" localSheetId="21" hidden="1">{#N/A,#N/A,FALSE,"CGBR95C"}</definedName>
    <definedName name="hhhhhhh" localSheetId="56" hidden="1">{#N/A,#N/A,FALSE,"CGBR95C"}</definedName>
    <definedName name="hhhhhhh" localSheetId="77" hidden="1">{#N/A,#N/A,FALSE,"CGBR95C"}</definedName>
    <definedName name="hhhhhhh" localSheetId="73" hidden="1">{#N/A,#N/A,FALSE,"CGBR95C"}</definedName>
    <definedName name="hhhhhhh" hidden="1">{#N/A,#N/A,FALSE,"CGBR95C"}</definedName>
    <definedName name="mine" localSheetId="2" hidden="1">{#N/A,#N/A,FALSE,"CGBR95C"}</definedName>
    <definedName name="mine" localSheetId="3" hidden="1">{#N/A,#N/A,FALSE,"CGBR95C"}</definedName>
    <definedName name="mine" localSheetId="21" hidden="1">{#N/A,#N/A,FALSE,"CGBR95C"}</definedName>
    <definedName name="mine" localSheetId="56" hidden="1">{#N/A,#N/A,FALSE,"CGBR95C"}</definedName>
    <definedName name="mine" localSheetId="77" hidden="1">{#N/A,#N/A,FALSE,"CGBR95C"}</definedName>
    <definedName name="mine" localSheetId="73" hidden="1">{#N/A,#N/A,FALSE,"CGBR95C"}</definedName>
    <definedName name="mine" hidden="1">{#N/A,#N/A,FALSE,"CGBR95C"}</definedName>
    <definedName name="ptsLOESSalpha" localSheetId="10" hidden="1">0.25</definedName>
    <definedName name="ptsLOESSrange1" localSheetId="10" hidden="1">"Sheet1!$A$130:$A$213"</definedName>
    <definedName name="ptsLOESSrange2" localSheetId="10" hidden="1">"Sheet1!$D$130:$D$213"</definedName>
    <definedName name="ptsLOESSrange3" localSheetId="10" hidden="1">"Sheet1!$F$130:$F$213"</definedName>
    <definedName name="ptsLOESSrange4" localSheetId="10" hidden="1">#N/A</definedName>
    <definedName name="ptsLOESStype" localSheetId="10" hidden="1">3</definedName>
    <definedName name="tttttttttttttttttt" localSheetId="2" hidden="1">{#N/A,#N/A,FALSE,"CGBR95C"}</definedName>
    <definedName name="tttttttttttttttttt" localSheetId="3" hidden="1">{#N/A,#N/A,FALSE,"CGBR95C"}</definedName>
    <definedName name="tttttttttttttttttt" localSheetId="21" hidden="1">{#N/A,#N/A,FALSE,"CGBR95C"}</definedName>
    <definedName name="tttttttttttttttttt" localSheetId="56" hidden="1">{#N/A,#N/A,FALSE,"CGBR95C"}</definedName>
    <definedName name="tttttttttttttttttt" localSheetId="77" hidden="1">{#N/A,#N/A,FALSE,"CGBR95C"}</definedName>
    <definedName name="tttttttttttttttttt" localSheetId="73" hidden="1">{#N/A,#N/A,FALSE,"CGBR95C"}</definedName>
    <definedName name="tttttttttttttttttt" hidden="1">{#N/A,#N/A,FALSE,"CGBR95C"}</definedName>
    <definedName name="w" localSheetId="2" hidden="1">{#N/A,#N/A,FALSE,"CGBR95C"}</definedName>
    <definedName name="w" localSheetId="3" hidden="1">{#N/A,#N/A,FALSE,"CGBR95C"}</definedName>
    <definedName name="w" localSheetId="21" hidden="1">{#N/A,#N/A,FALSE,"CGBR95C"}</definedName>
    <definedName name="w" localSheetId="56" hidden="1">{#N/A,#N/A,FALSE,"CGBR95C"}</definedName>
    <definedName name="w" localSheetId="77" hidden="1">{#N/A,#N/A,FALSE,"CGBR95C"}</definedName>
    <definedName name="w" localSheetId="73" hidden="1">{#N/A,#N/A,FALSE,"CGBR95C"}</definedName>
    <definedName name="w" hidden="1">{#N/A,#N/A,FALSE,"CGBR95C"}</definedName>
    <definedName name="wrn.table1." localSheetId="2" hidden="1">{#N/A,#N/A,FALSE,"CGBR95C"}</definedName>
    <definedName name="wrn.table1." localSheetId="3" hidden="1">{#N/A,#N/A,FALSE,"CGBR95C"}</definedName>
    <definedName name="wrn.table1." localSheetId="21" hidden="1">{#N/A,#N/A,FALSE,"CGBR95C"}</definedName>
    <definedName name="wrn.table1." localSheetId="56" hidden="1">{#N/A,#N/A,FALSE,"CGBR95C"}</definedName>
    <definedName name="wrn.table1." localSheetId="77" hidden="1">{#N/A,#N/A,FALSE,"CGBR95C"}</definedName>
    <definedName name="wrn.table1." localSheetId="73" hidden="1">{#N/A,#N/A,FALSE,"CGBR95C"}</definedName>
    <definedName name="wrn.table1." hidden="1">{#N/A,#N/A,FALSE,"CGBR95C"}</definedName>
    <definedName name="wrn.table2." localSheetId="2" hidden="1">{#N/A,#N/A,FALSE,"CGBR95C"}</definedName>
    <definedName name="wrn.table2." localSheetId="3" hidden="1">{#N/A,#N/A,FALSE,"CGBR95C"}</definedName>
    <definedName name="wrn.table2." localSheetId="21" hidden="1">{#N/A,#N/A,FALSE,"CGBR95C"}</definedName>
    <definedName name="wrn.table2." localSheetId="56" hidden="1">{#N/A,#N/A,FALSE,"CGBR95C"}</definedName>
    <definedName name="wrn.table2." localSheetId="77" hidden="1">{#N/A,#N/A,FALSE,"CGBR95C"}</definedName>
    <definedName name="wrn.table2." localSheetId="73" hidden="1">{#N/A,#N/A,FALSE,"CGBR95C"}</definedName>
    <definedName name="wrn.table2." hidden="1">{#N/A,#N/A,FALSE,"CGBR95C"}</definedName>
    <definedName name="wrn.tablea." localSheetId="2" hidden="1">{#N/A,#N/A,FALSE,"CGBR95C"}</definedName>
    <definedName name="wrn.tablea." localSheetId="3" hidden="1">{#N/A,#N/A,FALSE,"CGBR95C"}</definedName>
    <definedName name="wrn.tablea." localSheetId="21" hidden="1">{#N/A,#N/A,FALSE,"CGBR95C"}</definedName>
    <definedName name="wrn.tablea." localSheetId="56" hidden="1">{#N/A,#N/A,FALSE,"CGBR95C"}</definedName>
    <definedName name="wrn.tablea." localSheetId="77" hidden="1">{#N/A,#N/A,FALSE,"CGBR95C"}</definedName>
    <definedName name="wrn.tablea." localSheetId="73" hidden="1">{#N/A,#N/A,FALSE,"CGBR95C"}</definedName>
    <definedName name="wrn.tablea." hidden="1">{#N/A,#N/A,FALSE,"CGBR95C"}</definedName>
    <definedName name="wrn.tableb." localSheetId="2" hidden="1">{#N/A,#N/A,FALSE,"CGBR95C"}</definedName>
    <definedName name="wrn.tableb." localSheetId="3" hidden="1">{#N/A,#N/A,FALSE,"CGBR95C"}</definedName>
    <definedName name="wrn.tableb." localSheetId="21" hidden="1">{#N/A,#N/A,FALSE,"CGBR95C"}</definedName>
    <definedName name="wrn.tableb." localSheetId="56" hidden="1">{#N/A,#N/A,FALSE,"CGBR95C"}</definedName>
    <definedName name="wrn.tableb." localSheetId="77" hidden="1">{#N/A,#N/A,FALSE,"CGBR95C"}</definedName>
    <definedName name="wrn.tableb." localSheetId="73" hidden="1">{#N/A,#N/A,FALSE,"CGBR95C"}</definedName>
    <definedName name="wrn.tableb." hidden="1">{#N/A,#N/A,FALSE,"CGBR95C"}</definedName>
    <definedName name="wrn.tableq." localSheetId="2" hidden="1">{#N/A,#N/A,FALSE,"CGBR95C"}</definedName>
    <definedName name="wrn.tableq." localSheetId="3" hidden="1">{#N/A,#N/A,FALSE,"CGBR95C"}</definedName>
    <definedName name="wrn.tableq." localSheetId="21" hidden="1">{#N/A,#N/A,FALSE,"CGBR95C"}</definedName>
    <definedName name="wrn.tableq." localSheetId="56" hidden="1">{#N/A,#N/A,FALSE,"CGBR95C"}</definedName>
    <definedName name="wrn.tableq." localSheetId="77" hidden="1">{#N/A,#N/A,FALSE,"CGBR95C"}</definedName>
    <definedName name="wrn.tableq." localSheetId="73" hidden="1">{#N/A,#N/A,FALSE,"CGBR95C"}</definedName>
    <definedName name="wrn.tableq." hidden="1">{#N/A,#N/A,FALSE,"CGBR95C"}</definedName>
    <definedName name="xxsxwdc" localSheetId="2" hidden="1">{#N/A,#N/A,FALSE,"CGBR95C"}</definedName>
    <definedName name="xxsxwdc" localSheetId="3" hidden="1">{#N/A,#N/A,FALSE,"CGBR95C"}</definedName>
    <definedName name="xxsxwdc" localSheetId="21" hidden="1">{#N/A,#N/A,FALSE,"CGBR95C"}</definedName>
    <definedName name="xxsxwdc" localSheetId="56" hidden="1">{#N/A,#N/A,FALSE,"CGBR95C"}</definedName>
    <definedName name="xxsxwdc" localSheetId="77" hidden="1">{#N/A,#N/A,FALSE,"CGBR95C"}</definedName>
    <definedName name="xxsxwdc" localSheetId="73" hidden="1">{#N/A,#N/A,FALSE,"CGBR95C"}</definedName>
    <definedName name="xxsxwdc" hidden="1">{#N/A,#N/A,FALSE,"CGBR95C"}</definedName>
    <definedName name="Z_5774AB63_4B8A_11D6_8117_08005A7F5BB1_.wvu.Cols" localSheetId="3" hidden="1">#REF!</definedName>
    <definedName name="Z_5774AB63_4B8A_11D6_8117_08005A7F5BB1_.wvu.Cols" localSheetId="15" hidden="1">#REF!</definedName>
    <definedName name="Z_5774AB63_4B8A_11D6_8117_08005A7F5BB1_.wvu.Cols" localSheetId="19" hidden="1">#REF!</definedName>
    <definedName name="Z_5774AB63_4B8A_11D6_8117_08005A7F5BB1_.wvu.Cols" localSheetId="34" hidden="1">#REF!</definedName>
    <definedName name="Z_5774AB63_4B8A_11D6_8117_08005A7F5BB1_.wvu.Cols" localSheetId="38" hidden="1">#REF!</definedName>
    <definedName name="Z_5774AB63_4B8A_11D6_8117_08005A7F5BB1_.wvu.Cols" localSheetId="40" hidden="1">#REF!</definedName>
    <definedName name="Z_5774AB63_4B8A_11D6_8117_08005A7F5BB1_.wvu.Cols" localSheetId="41" hidden="1">#REF!</definedName>
    <definedName name="Z_5774AB63_4B8A_11D6_8117_08005A7F5BB1_.wvu.Cols" localSheetId="29" hidden="1">#REF!</definedName>
    <definedName name="Z_5774AB63_4B8A_11D6_8117_08005A7F5BB1_.wvu.Cols" localSheetId="60" hidden="1">#REF!</definedName>
    <definedName name="Z_5774AB63_4B8A_11D6_8117_08005A7F5BB1_.wvu.Cols" localSheetId="61" hidden="1">#REF!</definedName>
    <definedName name="Z_5774AB63_4B8A_11D6_8117_08005A7F5BB1_.wvu.Cols" localSheetId="48" hidden="1">#REF!</definedName>
    <definedName name="Z_5774AB63_4B8A_11D6_8117_08005A7F5BB1_.wvu.Cols" localSheetId="73" hidden="1">#REF!</definedName>
    <definedName name="Z_5774AB63_4B8A_11D6_8117_08005A7F5BB1_.wvu.Cols" localSheetId="89" hidden="1">#REF!</definedName>
    <definedName name="Z_5774AB63_4B8A_11D6_8117_08005A7F5BB1_.wvu.Cols" localSheetId="90" hidden="1">#REF!</definedName>
    <definedName name="Z_5774AB63_4B8A_11D6_8117_08005A7F5BB1_.wvu.Cols" localSheetId="92" hidden="1">#REF!</definedName>
    <definedName name="Z_5774AB63_4B8A_11D6_8117_08005A7F5BB1_.wvu.Cols" localSheetId="97" hidden="1">#REF!</definedName>
    <definedName name="Z_5774AB63_4B8A_11D6_8117_08005A7F5BB1_.wvu.Cols" localSheetId="80" hidden="1">#REF!</definedName>
    <definedName name="Z_5774AB63_4B8A_11D6_8117_08005A7F5BB1_.wvu.Cols" localSheetId="82" hidden="1">#REF!</definedName>
    <definedName name="Z_5774AB63_4B8A_11D6_8117_08005A7F5BB1_.wvu.Cols" localSheetId="84" hidden="1">#REF!</definedName>
    <definedName name="Z_5774AB63_4B8A_11D6_8117_08005A7F5BB1_.wvu.Cols" localSheetId="85" hidden="1">#REF!</definedName>
    <definedName name="Z_5774AB63_4B8A_11D6_8117_08005A7F5BB1_.wvu.Cols" hidden="1">#REF!</definedName>
    <definedName name="Z_5774AB63_4B8A_11D6_8117_08005A7F5BB1_.wvu.PrintArea" localSheetId="3" hidden="1">#REF!</definedName>
    <definedName name="Z_5774AB63_4B8A_11D6_8117_08005A7F5BB1_.wvu.PrintArea" localSheetId="15" hidden="1">#REF!</definedName>
    <definedName name="Z_5774AB63_4B8A_11D6_8117_08005A7F5BB1_.wvu.PrintArea" localSheetId="19" hidden="1">#REF!</definedName>
    <definedName name="Z_5774AB63_4B8A_11D6_8117_08005A7F5BB1_.wvu.PrintArea" localSheetId="34" hidden="1">#REF!</definedName>
    <definedName name="Z_5774AB63_4B8A_11D6_8117_08005A7F5BB1_.wvu.PrintArea" localSheetId="38" hidden="1">#REF!</definedName>
    <definedName name="Z_5774AB63_4B8A_11D6_8117_08005A7F5BB1_.wvu.PrintArea" localSheetId="40" hidden="1">#REF!</definedName>
    <definedName name="Z_5774AB63_4B8A_11D6_8117_08005A7F5BB1_.wvu.PrintArea" localSheetId="41" hidden="1">#REF!</definedName>
    <definedName name="Z_5774AB63_4B8A_11D6_8117_08005A7F5BB1_.wvu.PrintArea" localSheetId="29" hidden="1">#REF!</definedName>
    <definedName name="Z_5774AB63_4B8A_11D6_8117_08005A7F5BB1_.wvu.PrintArea" localSheetId="60" hidden="1">#REF!</definedName>
    <definedName name="Z_5774AB63_4B8A_11D6_8117_08005A7F5BB1_.wvu.PrintArea" localSheetId="61" hidden="1">#REF!</definedName>
    <definedName name="Z_5774AB63_4B8A_11D6_8117_08005A7F5BB1_.wvu.PrintArea" localSheetId="48" hidden="1">#REF!</definedName>
    <definedName name="Z_5774AB63_4B8A_11D6_8117_08005A7F5BB1_.wvu.PrintArea" localSheetId="73" hidden="1">#REF!</definedName>
    <definedName name="Z_5774AB63_4B8A_11D6_8117_08005A7F5BB1_.wvu.PrintArea" localSheetId="89" hidden="1">#REF!</definedName>
    <definedName name="Z_5774AB63_4B8A_11D6_8117_08005A7F5BB1_.wvu.PrintArea" localSheetId="90" hidden="1">#REF!</definedName>
    <definedName name="Z_5774AB63_4B8A_11D6_8117_08005A7F5BB1_.wvu.PrintArea" localSheetId="92" hidden="1">#REF!</definedName>
    <definedName name="Z_5774AB63_4B8A_11D6_8117_08005A7F5BB1_.wvu.PrintArea" localSheetId="97" hidden="1">#REF!</definedName>
    <definedName name="Z_5774AB63_4B8A_11D6_8117_08005A7F5BB1_.wvu.PrintArea" localSheetId="80" hidden="1">#REF!</definedName>
    <definedName name="Z_5774AB63_4B8A_11D6_8117_08005A7F5BB1_.wvu.PrintArea" localSheetId="82" hidden="1">#REF!</definedName>
    <definedName name="Z_5774AB63_4B8A_11D6_8117_08005A7F5BB1_.wvu.PrintArea" localSheetId="84" hidden="1">#REF!</definedName>
    <definedName name="Z_5774AB63_4B8A_11D6_8117_08005A7F5BB1_.wvu.PrintArea" localSheetId="85" hidden="1">#REF!</definedName>
    <definedName name="Z_5774AB63_4B8A_11D6_8117_08005A7F5BB1_.wvu.PrintArea" hidden="1">#REF!</definedName>
    <definedName name="Z_9883963A_B599_466E_88D7_AE85360E0737_.wvu.FilterData" localSheetId="19" hidden="1">'2.8 Wealth distribution'!$S$4:$W$232</definedName>
    <definedName name="Z_9883963A_B599_466E_88D7_AE85360E0737_.wvu.FilterData" localSheetId="20" hidden="1">'2.9 Construction workforce'!#REF!</definedName>
    <definedName name="Z_9883963A_B599_466E_88D7_AE85360E0737_.wvu.FilterData" localSheetId="28" hidden="1">'3.6 Completions by tenure'!$A$5:$F$38</definedName>
    <definedName name="Z_9883963A_B599_466E_88D7_AE85360E0737_.wvu.FilterData" localSheetId="29" hidden="1">'3.7 Changes in dwelling stock'!#REF!</definedName>
    <definedName name="Z_9883963A_B599_466E_88D7_AE85360E0737_.wvu.FilterData" localSheetId="64" hidden="1">'4.18 Borough VOA rents'!$A$5:$D$38</definedName>
    <definedName name="Z_9883963A_B599_466E_88D7_AE85360E0737_.wvu.FilterData" localSheetId="1" hidden="1">'Key Stats'!$A$3:$F$36</definedName>
    <definedName name="Z_CDEF6930_6739_4FEE_9F65_E195F9A4F82A_.wvu.FilterData" localSheetId="19" hidden="1">'2.8 Wealth distribution'!$S$4:$W$232</definedName>
    <definedName name="Z_CDEF6930_6739_4FEE_9F65_E195F9A4F82A_.wvu.FilterData" localSheetId="20" hidden="1">'2.9 Construction workforce'!#REF!</definedName>
    <definedName name="Z_CDEF6930_6739_4FEE_9F65_E195F9A4F82A_.wvu.FilterData" localSheetId="28" hidden="1">'3.6 Completions by tenure'!$A$5:$F$38</definedName>
    <definedName name="Z_CDEF6930_6739_4FEE_9F65_E195F9A4F82A_.wvu.FilterData" localSheetId="29" hidden="1">'3.7 Changes in dwelling stock'!#REF!</definedName>
    <definedName name="Z_CDEF6930_6739_4FEE_9F65_E195F9A4F82A_.wvu.FilterData" localSheetId="64" hidden="1">'4.18 Borough VOA rents'!$A$5:$D$38</definedName>
    <definedName name="Z_CDEF6930_6739_4FEE_9F65_E195F9A4F82A_.wvu.FilterData" localSheetId="1" hidden="1">'Key Stats'!$A$3:$F$36</definedName>
  </definedNames>
  <calcPr calcId="191029"/>
  <customWorkbookViews>
    <customWorkbookView name="James Gleeson - Personal View" guid="{CDEF6930-6739-4FEE-9F65-E195F9A4F82A}" mergeInterval="0" personalView="1" maximized="1" xWindow="-8" yWindow="-8" windowWidth="2576" windowHeight="1426" tabRatio="682" activeSheetId="1"/>
    <customWorkbookView name="Marcus McPhillips - Personal View" guid="{9883963A-B599-466E-88D7-AE85360E0737}" mergeInterval="0" personalView="1" maximized="1" xWindow="-8" yWindow="-8" windowWidth="2576" windowHeight="1416" tabRatio="682"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6" i="37" l="1"/>
  <c r="H6" i="37" s="1"/>
  <c r="G6" i="37"/>
  <c r="F7" i="37"/>
  <c r="H7" i="37" s="1"/>
  <c r="G7" i="37"/>
  <c r="F8" i="37"/>
  <c r="H8" i="37" s="1"/>
  <c r="G8" i="37"/>
  <c r="F9" i="37"/>
  <c r="H9" i="37" s="1"/>
  <c r="G9" i="37"/>
  <c r="F10" i="37"/>
  <c r="H10" i="37" s="1"/>
  <c r="G10" i="37"/>
  <c r="F11" i="37"/>
  <c r="G11" i="37"/>
  <c r="F12" i="37"/>
  <c r="H12" i="37" s="1"/>
  <c r="G12" i="37"/>
  <c r="F13" i="37"/>
  <c r="H13" i="37" s="1"/>
  <c r="G13" i="37"/>
  <c r="F14" i="37"/>
  <c r="H14" i="37" s="1"/>
  <c r="G14" i="37"/>
  <c r="F15" i="37"/>
  <c r="H15" i="37" s="1"/>
  <c r="G15" i="37"/>
  <c r="F16" i="37"/>
  <c r="H16" i="37" s="1"/>
  <c r="G16" i="37"/>
  <c r="F17" i="37"/>
  <c r="H17" i="37" s="1"/>
  <c r="G17" i="37"/>
  <c r="F18" i="37"/>
  <c r="H18" i="37" s="1"/>
  <c r="G18" i="37"/>
  <c r="F19" i="37"/>
  <c r="H19" i="37" s="1"/>
  <c r="G19" i="37"/>
  <c r="H11" i="37" l="1"/>
  <c r="D6" i="23"/>
  <c r="D41" i="120"/>
  <c r="D45" i="120"/>
  <c r="B38" i="120" l="1"/>
  <c r="B39" i="120"/>
  <c r="B40" i="120"/>
  <c r="B41" i="120"/>
  <c r="B42" i="120"/>
  <c r="B43" i="120"/>
  <c r="B44" i="120"/>
  <c r="D42" i="120"/>
  <c r="D38" i="120"/>
  <c r="D40" i="120"/>
  <c r="D39" i="120"/>
  <c r="E15" i="75" l="1"/>
  <c r="E78" i="29" l="1"/>
  <c r="D78" i="29"/>
  <c r="C78" i="29"/>
  <c r="E77" i="29"/>
  <c r="D77" i="29"/>
  <c r="C77" i="29"/>
  <c r="E76" i="29"/>
  <c r="D76" i="29"/>
  <c r="C76" i="29"/>
  <c r="E75" i="29"/>
  <c r="D75" i="29"/>
  <c r="C75" i="29"/>
  <c r="E74" i="29"/>
  <c r="D74" i="29"/>
  <c r="C74" i="29"/>
  <c r="E73" i="29"/>
  <c r="D73" i="29"/>
  <c r="C73" i="29"/>
  <c r="E72" i="29"/>
  <c r="D72" i="29"/>
  <c r="C72" i="29"/>
  <c r="E71" i="29"/>
  <c r="D71" i="29"/>
  <c r="C71" i="29"/>
  <c r="E70" i="29"/>
  <c r="D70" i="29"/>
  <c r="C70" i="29"/>
  <c r="E69" i="29"/>
  <c r="D69" i="29"/>
  <c r="C69" i="29"/>
  <c r="E68" i="29"/>
  <c r="D68" i="29"/>
  <c r="C68" i="29"/>
  <c r="E67" i="29"/>
  <c r="D67" i="29"/>
  <c r="C67" i="29"/>
  <c r="E66" i="29"/>
  <c r="D66" i="29"/>
  <c r="C66" i="29"/>
  <c r="E65" i="29"/>
  <c r="D65" i="29"/>
  <c r="C65" i="29"/>
  <c r="E64" i="29"/>
  <c r="D64" i="29"/>
  <c r="C64" i="29"/>
  <c r="E63" i="29"/>
  <c r="D63" i="29"/>
  <c r="C63" i="29"/>
  <c r="E62" i="29"/>
  <c r="D62" i="29"/>
  <c r="C62" i="29"/>
  <c r="E61" i="29"/>
  <c r="D61" i="29"/>
  <c r="C61" i="29"/>
  <c r="E60" i="29"/>
  <c r="D60" i="29"/>
  <c r="C60" i="29"/>
  <c r="E59" i="29"/>
  <c r="D59" i="29"/>
  <c r="C59" i="29"/>
  <c r="E58" i="29"/>
  <c r="D58" i="29"/>
  <c r="C58" i="29"/>
  <c r="E57" i="29"/>
  <c r="D57" i="29"/>
  <c r="C57" i="29"/>
  <c r="E56" i="29"/>
  <c r="D56" i="29"/>
  <c r="C56" i="29"/>
  <c r="E55" i="29"/>
  <c r="D55" i="29"/>
  <c r="C55" i="29"/>
  <c r="E54" i="29"/>
  <c r="D54" i="29"/>
  <c r="C54" i="29"/>
  <c r="E53" i="29"/>
  <c r="D53" i="29"/>
  <c r="C53" i="29"/>
  <c r="E52" i="29"/>
  <c r="D52" i="29"/>
  <c r="C52" i="29"/>
  <c r="E51" i="29"/>
  <c r="D51" i="29"/>
  <c r="C51" i="29"/>
  <c r="E50" i="29"/>
  <c r="D50" i="29"/>
  <c r="C50" i="29"/>
  <c r="E49" i="29"/>
  <c r="D49" i="29"/>
  <c r="C49" i="29"/>
  <c r="E48" i="29"/>
  <c r="D48" i="29"/>
  <c r="C48" i="29"/>
  <c r="E47" i="29"/>
  <c r="D47" i="29"/>
  <c r="C47" i="29"/>
  <c r="E46" i="29"/>
  <c r="D46" i="29"/>
  <c r="C46" i="29"/>
  <c r="E45" i="29"/>
  <c r="D45" i="29"/>
  <c r="C45" i="29"/>
  <c r="E44" i="29"/>
  <c r="D44" i="29"/>
  <c r="C44" i="29"/>
  <c r="E43" i="29"/>
  <c r="D43" i="29"/>
  <c r="C43" i="29"/>
  <c r="E42" i="29"/>
  <c r="D42" i="29"/>
  <c r="C42" i="29"/>
  <c r="E41" i="29"/>
  <c r="D41" i="29"/>
  <c r="C41" i="29"/>
  <c r="E40" i="29"/>
  <c r="D40" i="29"/>
  <c r="C40" i="29"/>
  <c r="E39" i="29"/>
  <c r="D39" i="29"/>
  <c r="C39" i="29"/>
  <c r="E38" i="29"/>
  <c r="D38" i="29"/>
  <c r="C38" i="29"/>
  <c r="E37" i="29"/>
  <c r="D37" i="29"/>
  <c r="C37" i="29"/>
  <c r="E36" i="29"/>
  <c r="D36" i="29"/>
  <c r="C36" i="29"/>
  <c r="E35" i="29"/>
  <c r="D35" i="29"/>
  <c r="C35" i="29"/>
  <c r="E34" i="29"/>
  <c r="D34" i="29"/>
  <c r="C34" i="29"/>
  <c r="E33" i="29"/>
  <c r="D33" i="29"/>
  <c r="C33" i="29"/>
  <c r="E32" i="29"/>
  <c r="D32" i="29"/>
  <c r="C32" i="29"/>
  <c r="E31" i="29"/>
  <c r="D31" i="29"/>
  <c r="C31" i="29"/>
  <c r="E30" i="29"/>
  <c r="D30" i="29"/>
  <c r="C30" i="29"/>
  <c r="E29" i="29"/>
  <c r="D29" i="29"/>
  <c r="C29" i="29"/>
  <c r="E28" i="29"/>
  <c r="D28" i="29"/>
  <c r="C28" i="29"/>
  <c r="E27" i="29"/>
  <c r="D27" i="29"/>
  <c r="C27" i="29"/>
  <c r="E26" i="29"/>
  <c r="D26" i="29"/>
  <c r="C26" i="29"/>
  <c r="E25" i="29"/>
  <c r="D25" i="29"/>
  <c r="C25" i="29"/>
  <c r="E24" i="29"/>
  <c r="D24" i="29"/>
  <c r="C24" i="29"/>
  <c r="E23" i="29"/>
  <c r="D23" i="29"/>
  <c r="C23" i="29"/>
  <c r="E22" i="29"/>
  <c r="D22" i="29"/>
  <c r="C22" i="29"/>
  <c r="E21" i="29"/>
  <c r="D21" i="29"/>
  <c r="C21" i="29"/>
  <c r="E20" i="29"/>
  <c r="D20" i="29"/>
  <c r="C20" i="29"/>
  <c r="E19" i="29"/>
  <c r="D19" i="29"/>
  <c r="C19" i="29"/>
  <c r="E18" i="29"/>
  <c r="D18" i="29"/>
  <c r="C18" i="29"/>
  <c r="E17" i="29"/>
  <c r="D17" i="29"/>
  <c r="C17" i="29"/>
  <c r="E16" i="29"/>
  <c r="D16" i="29"/>
  <c r="C16" i="29"/>
  <c r="E15" i="29"/>
  <c r="D15" i="29"/>
  <c r="C15" i="29"/>
  <c r="E14" i="29"/>
  <c r="D14" i="29"/>
  <c r="C14" i="29"/>
  <c r="E13" i="29"/>
  <c r="D13" i="29"/>
  <c r="C13" i="29"/>
  <c r="E12" i="29"/>
  <c r="D12" i="29"/>
  <c r="C12" i="29"/>
  <c r="E11" i="29"/>
  <c r="D11" i="29"/>
  <c r="C11" i="29"/>
  <c r="E10" i="29"/>
  <c r="D10" i="29"/>
  <c r="C10" i="29"/>
  <c r="E9" i="29"/>
  <c r="D9" i="29"/>
  <c r="C9" i="29"/>
  <c r="E8" i="29"/>
  <c r="D8" i="29"/>
  <c r="C8" i="29"/>
  <c r="E7" i="29"/>
  <c r="D7" i="29"/>
  <c r="C7" i="29"/>
  <c r="E6" i="29"/>
  <c r="D6" i="29"/>
  <c r="C6" i="29"/>
  <c r="N290" i="66" l="1"/>
  <c r="N416" i="66"/>
  <c r="N977" i="66"/>
  <c r="N839" i="66"/>
  <c r="N360" i="66"/>
  <c r="N692" i="66"/>
  <c r="N380" i="66"/>
  <c r="N675" i="66"/>
  <c r="N682" i="66"/>
  <c r="N608" i="66"/>
  <c r="N291" i="66"/>
  <c r="N213" i="66"/>
  <c r="N86" i="66"/>
  <c r="N747" i="66"/>
  <c r="N859" i="66"/>
  <c r="N182" i="66"/>
  <c r="N195" i="66"/>
  <c r="N813" i="66"/>
  <c r="N555" i="66"/>
  <c r="N583" i="66"/>
  <c r="N487" i="66"/>
  <c r="N749" i="66"/>
  <c r="N669" i="66"/>
  <c r="N573" i="66"/>
  <c r="N834" i="66"/>
  <c r="N744" i="66"/>
  <c r="N629" i="66"/>
  <c r="N95" i="66"/>
  <c r="N55" i="66"/>
  <c r="N577" i="66"/>
  <c r="N204" i="66"/>
  <c r="N332" i="66"/>
  <c r="N767" i="66"/>
  <c r="N446" i="66"/>
  <c r="N364" i="66"/>
  <c r="N366" i="66"/>
  <c r="N57" i="66"/>
  <c r="N781" i="66"/>
  <c r="N396" i="66"/>
  <c r="N631" i="66"/>
  <c r="N115" i="66"/>
  <c r="N569" i="66"/>
  <c r="N915" i="66"/>
  <c r="N353" i="66"/>
  <c r="N284" i="66"/>
  <c r="N271" i="66"/>
  <c r="N856" i="66"/>
  <c r="N852" i="66"/>
  <c r="N423" i="66"/>
  <c r="N840" i="66"/>
  <c r="N697" i="66"/>
  <c r="N929" i="66"/>
  <c r="N398" i="66"/>
  <c r="N456" i="66"/>
  <c r="N270" i="66"/>
  <c r="N96" i="66"/>
  <c r="N548" i="66"/>
  <c r="N419" i="66"/>
  <c r="N166" i="66"/>
  <c r="N746" i="66"/>
  <c r="N570" i="66"/>
  <c r="N531" i="66"/>
  <c r="N56" i="66"/>
  <c r="N218" i="66"/>
  <c r="N680" i="66"/>
  <c r="N212" i="66"/>
  <c r="N292" i="66"/>
  <c r="N70" i="66"/>
  <c r="N346" i="66"/>
  <c r="N461" i="66"/>
  <c r="N900" i="66"/>
  <c r="N483" i="66"/>
  <c r="N139" i="66"/>
  <c r="N729" i="66"/>
  <c r="N355" i="66"/>
  <c r="N254" i="66"/>
  <c r="N392" i="66"/>
  <c r="N189" i="66"/>
  <c r="N135" i="66"/>
  <c r="N867" i="66"/>
  <c r="N945" i="66"/>
  <c r="N957" i="66"/>
  <c r="N142" i="66"/>
  <c r="N245" i="66"/>
  <c r="N702" i="66"/>
  <c r="N426" i="66"/>
  <c r="N672" i="66"/>
  <c r="N552" i="66"/>
  <c r="N901" i="66"/>
  <c r="N476" i="66"/>
  <c r="N737" i="66"/>
  <c r="N705" i="66"/>
  <c r="N451" i="66"/>
  <c r="N742" i="66"/>
  <c r="N567" i="66"/>
  <c r="N580" i="66"/>
  <c r="N591" i="66"/>
  <c r="N611" i="66"/>
  <c r="N777" i="66"/>
  <c r="N644" i="66"/>
  <c r="N414" i="66"/>
  <c r="N526" i="66"/>
  <c r="N462" i="66"/>
  <c r="N236" i="66"/>
  <c r="N165" i="66"/>
  <c r="N686" i="66"/>
  <c r="N367" i="66"/>
  <c r="N506" i="66"/>
  <c r="N140" i="66"/>
  <c r="N633" i="66"/>
  <c r="N533" i="66"/>
  <c r="N482" i="66"/>
  <c r="N736" i="66"/>
  <c r="N600" i="66"/>
  <c r="N467" i="66"/>
  <c r="N715" i="66"/>
  <c r="N706" i="66"/>
  <c r="N146" i="66"/>
  <c r="N52" i="66"/>
  <c r="N479" i="66"/>
  <c r="N714" i="66"/>
  <c r="N337" i="66"/>
  <c r="N13" i="66"/>
  <c r="N368" i="66"/>
  <c r="N835" i="66"/>
  <c r="N819" i="66"/>
  <c r="N853" i="66"/>
  <c r="N557" i="66"/>
  <c r="N984" i="66"/>
  <c r="N732" i="66"/>
  <c r="N817" i="66"/>
  <c r="N787" i="66"/>
  <c r="N973" i="66"/>
  <c r="N952" i="66"/>
  <c r="N730" i="66"/>
  <c r="N158" i="66"/>
  <c r="N727" i="66"/>
  <c r="N968" i="66"/>
  <c r="N219" i="66"/>
  <c r="N795" i="66"/>
  <c r="N438" i="66"/>
  <c r="N980" i="66"/>
  <c r="N559" i="66"/>
  <c r="N884" i="66"/>
  <c r="N183" i="66"/>
  <c r="N176" i="66"/>
  <c r="N683" i="66"/>
  <c r="N860" i="66"/>
  <c r="N676" i="66"/>
  <c r="N986" i="66"/>
  <c r="N765" i="66"/>
  <c r="N963" i="66"/>
  <c r="N695" i="66"/>
  <c r="N961" i="66"/>
  <c r="N441" i="66"/>
  <c r="N878" i="66"/>
  <c r="N738" i="66"/>
  <c r="N932" i="66"/>
  <c r="N126" i="66"/>
  <c r="N816" i="66"/>
  <c r="N967" i="66"/>
  <c r="N214" i="66"/>
  <c r="N688" i="66"/>
  <c r="N437" i="66"/>
  <c r="N293" i="66"/>
  <c r="N216" i="66"/>
  <c r="N53" i="66"/>
  <c r="N35" i="66"/>
  <c r="N823" i="66"/>
  <c r="N294" i="66"/>
  <c r="N145" i="66"/>
  <c r="N375" i="66"/>
  <c r="N66" i="66"/>
  <c r="N38" i="66"/>
  <c r="N37" i="66"/>
  <c r="N82" i="66"/>
  <c r="N24" i="66"/>
  <c r="N156" i="66"/>
  <c r="N811" i="66"/>
  <c r="N46" i="66"/>
  <c r="N123" i="66"/>
  <c r="N9" i="66"/>
  <c r="N159" i="66"/>
  <c r="N295" i="66"/>
  <c r="N574" i="66"/>
  <c r="N11" i="66"/>
  <c r="N87" i="66"/>
  <c r="N764" i="66"/>
  <c r="N861" i="66"/>
  <c r="N514" i="66"/>
  <c r="N457" i="66"/>
  <c r="N390" i="66"/>
  <c r="N107" i="66"/>
  <c r="N296" i="66"/>
  <c r="N230" i="66"/>
  <c r="N385" i="66"/>
  <c r="N648" i="66"/>
  <c r="N278" i="66"/>
  <c r="N387" i="66"/>
  <c r="N716" i="66"/>
  <c r="N327" i="66"/>
  <c r="N263" i="66"/>
  <c r="N501" i="66"/>
  <c r="N50" i="66"/>
  <c r="N133" i="66"/>
  <c r="N681" i="66"/>
  <c r="N106" i="66"/>
  <c r="N521" i="66"/>
  <c r="N725" i="66"/>
  <c r="N499" i="66"/>
  <c r="N619" i="66"/>
  <c r="N18" i="66"/>
  <c r="N678" i="66"/>
  <c r="N572" i="66"/>
  <c r="N391" i="66"/>
  <c r="N242" i="66"/>
  <c r="N248" i="66"/>
  <c r="N420" i="66"/>
  <c r="N940" i="66"/>
  <c r="N149" i="66"/>
  <c r="N534" i="66"/>
  <c r="N256" i="66"/>
  <c r="N810" i="66"/>
  <c r="N972" i="66"/>
  <c r="N20" i="66"/>
  <c r="N582" i="66"/>
  <c r="N217" i="66"/>
  <c r="N981" i="66"/>
  <c r="N772" i="66"/>
  <c r="N733" i="66"/>
  <c r="N651" i="66"/>
  <c r="N409" i="66"/>
  <c r="N653" i="66"/>
  <c r="N898" i="66"/>
  <c r="N425" i="66"/>
  <c r="N504" i="66"/>
  <c r="N751" i="66"/>
  <c r="N288" i="66"/>
  <c r="N664" i="66"/>
  <c r="N361" i="66"/>
  <c r="N855" i="66"/>
  <c r="N286" i="66"/>
  <c r="N421" i="66"/>
  <c r="N342" i="66"/>
  <c r="N797" i="66"/>
  <c r="N383" i="66"/>
  <c r="N793" i="66"/>
  <c r="N924" i="66"/>
  <c r="N918" i="66"/>
  <c r="N508" i="66"/>
  <c r="N674" i="66"/>
  <c r="N357" i="66"/>
  <c r="N614" i="66"/>
  <c r="N804" i="66"/>
  <c r="N358" i="66"/>
  <c r="N163" i="66"/>
  <c r="N584" i="66"/>
  <c r="N371" i="66"/>
  <c r="N824" i="66"/>
  <c r="N512" i="66"/>
  <c r="N525" i="66"/>
  <c r="N520" i="66"/>
  <c r="N657" i="66"/>
  <c r="N661" i="66"/>
  <c r="N710" i="66"/>
  <c r="N562" i="66"/>
  <c r="N950" i="66"/>
  <c r="N297" i="66"/>
  <c r="N671" i="66"/>
  <c r="N646" i="66"/>
  <c r="N546" i="66"/>
  <c r="N874" i="66"/>
  <c r="N395" i="66"/>
  <c r="N379" i="66"/>
  <c r="N359" i="66"/>
  <c r="N494" i="66"/>
  <c r="N445" i="66"/>
  <c r="N326" i="66"/>
  <c r="N897" i="66"/>
  <c r="N497" i="66"/>
  <c r="N365" i="66"/>
  <c r="N711" i="66"/>
  <c r="N406" i="66"/>
  <c r="N699" i="66"/>
  <c r="N830" i="66"/>
  <c r="N750" i="66"/>
  <c r="N458" i="66"/>
  <c r="N618" i="66"/>
  <c r="N469" i="66"/>
  <c r="N743" i="66"/>
  <c r="N939" i="66"/>
  <c r="N632" i="66"/>
  <c r="N756" i="66"/>
  <c r="N454" i="66"/>
  <c r="N870" i="66"/>
  <c r="N394" i="66"/>
  <c r="N875" i="66"/>
  <c r="N740" i="66"/>
  <c r="N684" i="66"/>
  <c r="N814" i="66"/>
  <c r="N621" i="66"/>
  <c r="N668" i="66"/>
  <c r="N802" i="66"/>
  <c r="N100" i="66"/>
  <c r="N561" i="66"/>
  <c r="N833" i="66"/>
  <c r="N190" i="66"/>
  <c r="N14" i="66"/>
  <c r="N154" i="66"/>
  <c r="N372" i="66"/>
  <c r="N460" i="66"/>
  <c r="N79" i="66"/>
  <c r="N778" i="66"/>
  <c r="N883" i="66"/>
  <c r="N120" i="66"/>
  <c r="N298" i="66"/>
  <c r="N220" i="66"/>
  <c r="N966" i="66"/>
  <c r="N468" i="66"/>
  <c r="N132" i="66"/>
  <c r="N258" i="66"/>
  <c r="N486" i="66"/>
  <c r="N882" i="66"/>
  <c r="N766" i="66"/>
  <c r="N85" i="66"/>
  <c r="N603" i="66"/>
  <c r="N917" i="66"/>
  <c r="N16" i="66"/>
  <c r="N173" i="66"/>
  <c r="N108" i="66"/>
  <c r="N578" i="66"/>
  <c r="N417" i="66"/>
  <c r="N500" i="66"/>
  <c r="N846" i="66"/>
  <c r="N384" i="66"/>
  <c r="N335" i="66"/>
  <c r="N415" i="66"/>
  <c r="N831" i="66"/>
  <c r="N343" i="66"/>
  <c r="N829" i="66"/>
  <c r="N459" i="66"/>
  <c r="N463" i="66"/>
  <c r="N299" i="66"/>
  <c r="N422" i="66"/>
  <c r="N556" i="66"/>
  <c r="N196" i="66"/>
  <c r="N596" i="66"/>
  <c r="N386" i="66"/>
  <c r="N238" i="66"/>
  <c r="N340" i="66"/>
  <c r="N155" i="66"/>
  <c r="N74" i="66"/>
  <c r="N300" i="66"/>
  <c r="N125" i="66"/>
  <c r="N541" i="66"/>
  <c r="N464" i="66"/>
  <c r="N806" i="66"/>
  <c r="N223" i="66"/>
  <c r="N160" i="66"/>
  <c r="N301" i="66"/>
  <c r="N336" i="66"/>
  <c r="N431" i="66"/>
  <c r="N302" i="66"/>
  <c r="N101" i="66"/>
  <c r="N720" i="66"/>
  <c r="N32" i="66"/>
  <c r="N303" i="66"/>
  <c r="N60" i="66"/>
  <c r="N147" i="66"/>
  <c r="N41" i="66"/>
  <c r="N274" i="66"/>
  <c r="N848" i="66"/>
  <c r="N77" i="66"/>
  <c r="N934" i="66"/>
  <c r="N93" i="66"/>
  <c r="N304" i="66"/>
  <c r="N305" i="66"/>
  <c r="N58" i="66"/>
  <c r="N679" i="66"/>
  <c r="N131" i="66"/>
  <c r="N879" i="66"/>
  <c r="N620" i="66"/>
  <c r="N761" i="66"/>
  <c r="N545" i="66"/>
  <c r="N429" i="66"/>
  <c r="N200" i="66"/>
  <c r="N536" i="66"/>
  <c r="N869" i="66"/>
  <c r="N827" i="66"/>
  <c r="N329" i="66"/>
  <c r="N478" i="66"/>
  <c r="N784" i="66"/>
  <c r="N634" i="66"/>
  <c r="N171" i="66"/>
  <c r="N731" i="66"/>
  <c r="N602" i="66"/>
  <c r="N447" i="66"/>
  <c r="N530" i="66"/>
  <c r="N708" i="66"/>
  <c r="N796" i="66"/>
  <c r="N543" i="66"/>
  <c r="N969" i="66"/>
  <c r="N450" i="66"/>
  <c r="N770" i="66"/>
  <c r="N338" i="66"/>
  <c r="N726" i="66"/>
  <c r="N344" i="66"/>
  <c r="N150" i="66"/>
  <c r="N739" i="66"/>
  <c r="N306" i="66"/>
  <c r="N448" i="66"/>
  <c r="N645" i="66"/>
  <c r="N137" i="66"/>
  <c r="N29" i="66"/>
  <c r="N752" i="66"/>
  <c r="N206" i="66"/>
  <c r="N378" i="66"/>
  <c r="N607" i="66"/>
  <c r="N243" i="66"/>
  <c r="N807" i="66"/>
  <c r="N382" i="66"/>
  <c r="N118" i="66"/>
  <c r="N568" i="66"/>
  <c r="N265" i="66"/>
  <c r="N307" i="66"/>
  <c r="N341" i="66"/>
  <c r="N403" i="66"/>
  <c r="N402" i="66"/>
  <c r="N373" i="66"/>
  <c r="N604" i="66"/>
  <c r="N201" i="66"/>
  <c r="N331" i="66"/>
  <c r="N769" i="66"/>
  <c r="N267" i="66"/>
  <c r="N260" i="66"/>
  <c r="N363" i="66"/>
  <c r="N289" i="66"/>
  <c r="N308" i="66"/>
  <c r="N252" i="66"/>
  <c r="N589" i="66"/>
  <c r="N98" i="66"/>
  <c r="N700" i="66"/>
  <c r="N203" i="66"/>
  <c r="N381" i="66"/>
  <c r="N955" i="66"/>
  <c r="N982" i="66"/>
  <c r="N937" i="66"/>
  <c r="N938" i="66"/>
  <c r="N925" i="66"/>
  <c r="N517" i="66"/>
  <c r="N579" i="66"/>
  <c r="N659" i="66"/>
  <c r="N877" i="66"/>
  <c r="N927" i="66"/>
  <c r="N641" i="66"/>
  <c r="N246" i="66"/>
  <c r="N954" i="66"/>
  <c r="N762" i="66"/>
  <c r="N309" i="66"/>
  <c r="N906" i="66"/>
  <c r="N905" i="66"/>
  <c r="N951" i="66"/>
  <c r="N148" i="66"/>
  <c r="N673" i="66"/>
  <c r="N958" i="66"/>
  <c r="N922" i="66"/>
  <c r="N910" i="66"/>
  <c r="N962" i="66"/>
  <c r="N889" i="66"/>
  <c r="N953" i="66"/>
  <c r="N912" i="66"/>
  <c r="N805" i="66"/>
  <c r="N978" i="66"/>
  <c r="N522" i="66"/>
  <c r="N854" i="66"/>
  <c r="N709" i="66"/>
  <c r="N51" i="66"/>
  <c r="N553" i="66"/>
  <c r="N947" i="66"/>
  <c r="N891" i="66"/>
  <c r="N280" i="66"/>
  <c r="N785" i="66"/>
  <c r="N180" i="66"/>
  <c r="N920" i="66"/>
  <c r="N936" i="66"/>
  <c r="N979" i="66"/>
  <c r="N773" i="66"/>
  <c r="N689" i="66"/>
  <c r="N161" i="66"/>
  <c r="N902" i="66"/>
  <c r="N261" i="66"/>
  <c r="N639" i="66"/>
  <c r="N547" i="66"/>
  <c r="N650" i="66"/>
  <c r="N800" i="66"/>
  <c r="N667" i="66"/>
  <c r="N481" i="66"/>
  <c r="N626" i="66"/>
  <c r="N654" i="66"/>
  <c r="N643" i="66"/>
  <c r="N826" i="66"/>
  <c r="N470" i="66"/>
  <c r="N430" i="66"/>
  <c r="N443" i="66"/>
  <c r="N630" i="66"/>
  <c r="N820" i="66"/>
  <c r="N389" i="66"/>
  <c r="N696" i="66"/>
  <c r="N757" i="66"/>
  <c r="N287" i="66"/>
  <c r="N605" i="66"/>
  <c r="N775" i="66"/>
  <c r="N362" i="66"/>
  <c r="N505" i="66"/>
  <c r="N523" i="66"/>
  <c r="N138" i="66"/>
  <c r="N515" i="66"/>
  <c r="N432" i="66"/>
  <c r="N169" i="66"/>
  <c r="N549" i="66"/>
  <c r="N825" i="66"/>
  <c r="N712" i="66"/>
  <c r="N495" i="66"/>
  <c r="N566" i="66"/>
  <c r="N513" i="66"/>
  <c r="N843" i="66"/>
  <c r="N54" i="66"/>
  <c r="N178" i="66"/>
  <c r="N625" i="66"/>
  <c r="N114" i="66"/>
  <c r="N571" i="66"/>
  <c r="N80" i="66"/>
  <c r="N177" i="66"/>
  <c r="N983" i="66"/>
  <c r="N276" i="66"/>
  <c r="N836" i="66"/>
  <c r="N334" i="66"/>
  <c r="N109" i="66"/>
  <c r="N143" i="66"/>
  <c r="N191" i="66"/>
  <c r="N776" i="66"/>
  <c r="N783" i="66"/>
  <c r="N164" i="66"/>
  <c r="N563" i="66"/>
  <c r="N370" i="66"/>
  <c r="N413" i="66"/>
  <c r="N94" i="66"/>
  <c r="N849" i="66"/>
  <c r="N601" i="66"/>
  <c r="N433" i="66"/>
  <c r="N408" i="66"/>
  <c r="N7" i="66"/>
  <c r="N887" i="66"/>
  <c r="N90" i="66"/>
  <c r="N12" i="66"/>
  <c r="N251" i="66"/>
  <c r="N975" i="66"/>
  <c r="N111" i="66"/>
  <c r="N411" i="66"/>
  <c r="N144" i="66"/>
  <c r="N865" i="66"/>
  <c r="N701" i="66"/>
  <c r="N22" i="66"/>
  <c r="N43" i="66"/>
  <c r="N153" i="66"/>
  <c r="N237" i="66"/>
  <c r="N27" i="66"/>
  <c r="N151" i="66"/>
  <c r="N734" i="66"/>
  <c r="N40" i="66"/>
  <c r="N850" i="66"/>
  <c r="N72" i="66"/>
  <c r="N71" i="66"/>
  <c r="N235" i="66"/>
  <c r="N121" i="66"/>
  <c r="N519" i="66"/>
  <c r="N489" i="66"/>
  <c r="N759" i="66"/>
  <c r="N907" i="66"/>
  <c r="N919" i="66"/>
  <c r="N926" i="66"/>
  <c r="N771" i="66"/>
  <c r="N565" i="66"/>
  <c r="N511" i="66"/>
  <c r="N640" i="66"/>
  <c r="N262" i="66"/>
  <c r="N873" i="66"/>
  <c r="N808" i="66"/>
  <c r="N809" i="66"/>
  <c r="N597" i="66"/>
  <c r="N75" i="66"/>
  <c r="N532" i="66"/>
  <c r="N449" i="66"/>
  <c r="N471" i="66"/>
  <c r="N239" i="66"/>
  <c r="N388" i="66"/>
  <c r="N721" i="66"/>
  <c r="N465" i="66"/>
  <c r="N586" i="66"/>
  <c r="N67" i="66"/>
  <c r="N209" i="66"/>
  <c r="N439" i="66"/>
  <c r="N44" i="66"/>
  <c r="N194" i="66"/>
  <c r="N575" i="66"/>
  <c r="N222" i="66"/>
  <c r="N228" i="66"/>
  <c r="N956" i="66"/>
  <c r="N866" i="66"/>
  <c r="N202" i="66"/>
  <c r="N455" i="66"/>
  <c r="N310" i="66"/>
  <c r="N81" i="66"/>
  <c r="N988" i="66"/>
  <c r="N789" i="66"/>
  <c r="N893" i="66"/>
  <c r="N976" i="66"/>
  <c r="N117" i="66"/>
  <c r="N964" i="66"/>
  <c r="N122" i="66"/>
  <c r="N717" i="66"/>
  <c r="N587" i="66"/>
  <c r="N103" i="66"/>
  <c r="N703" i="66"/>
  <c r="N868" i="66"/>
  <c r="N662" i="66"/>
  <c r="N748" i="66"/>
  <c r="N844" i="66"/>
  <c r="N197" i="66"/>
  <c r="N507" i="66"/>
  <c r="N828" i="66"/>
  <c r="N502" i="66"/>
  <c r="N801" i="66"/>
  <c r="N281" i="66"/>
  <c r="N724" i="66"/>
  <c r="N622" i="66"/>
  <c r="N174" i="66"/>
  <c r="N862" i="66"/>
  <c r="N172" i="66"/>
  <c r="N272" i="66"/>
  <c r="N892" i="66"/>
  <c r="N231" i="66"/>
  <c r="N685" i="66"/>
  <c r="N192" i="66"/>
  <c r="N187" i="66"/>
  <c r="N758" i="66"/>
  <c r="N551" i="66"/>
  <c r="N330" i="66"/>
  <c r="N283" i="66"/>
  <c r="N162" i="66"/>
  <c r="N328" i="66"/>
  <c r="N259" i="66"/>
  <c r="N594" i="66"/>
  <c r="N698" i="66"/>
  <c r="N713" i="66"/>
  <c r="N666" i="66"/>
  <c r="N473" i="66"/>
  <c r="N232" i="66"/>
  <c r="N613" i="66"/>
  <c r="N282" i="66"/>
  <c r="N704" i="66"/>
  <c r="N493" i="66"/>
  <c r="N407" i="66"/>
  <c r="N23" i="66"/>
  <c r="N49" i="66"/>
  <c r="N948" i="66"/>
  <c r="N352" i="66"/>
  <c r="N524" i="66"/>
  <c r="N452" i="66"/>
  <c r="N794" i="66"/>
  <c r="N428" i="66"/>
  <c r="N913" i="66"/>
  <c r="N240" i="66"/>
  <c r="N311" i="66"/>
  <c r="N250" i="66"/>
  <c r="N312" i="66"/>
  <c r="N588" i="66"/>
  <c r="N91" i="66"/>
  <c r="N649" i="66"/>
  <c r="N609" i="66"/>
  <c r="N345" i="66"/>
  <c r="N624" i="66"/>
  <c r="N540" i="66"/>
  <c r="N130" i="66"/>
  <c r="N466" i="66"/>
  <c r="N257" i="66"/>
  <c r="N535" i="66"/>
  <c r="N275" i="66"/>
  <c r="N818" i="66"/>
  <c r="N313" i="66"/>
  <c r="N707" i="66"/>
  <c r="N585" i="66"/>
  <c r="N516" i="66"/>
  <c r="N208" i="66"/>
  <c r="N593" i="66"/>
  <c r="N564" i="66"/>
  <c r="N970" i="66"/>
  <c r="N693" i="66"/>
  <c r="N356" i="66"/>
  <c r="N782" i="66"/>
  <c r="N198" i="66"/>
  <c r="N858" i="66"/>
  <c r="N314" i="66"/>
  <c r="N268" i="66"/>
  <c r="N677" i="66"/>
  <c r="N492" i="66"/>
  <c r="N745" i="66"/>
  <c r="N690" i="66"/>
  <c r="N946" i="66"/>
  <c r="N941" i="66"/>
  <c r="N660" i="66"/>
  <c r="N410" i="66"/>
  <c r="N241" i="66"/>
  <c r="N496" i="66"/>
  <c r="N599" i="66"/>
  <c r="N670" i="66"/>
  <c r="N598" i="66"/>
  <c r="N590" i="66"/>
  <c r="N652" i="66"/>
  <c r="N211" i="66"/>
  <c r="N354" i="66"/>
  <c r="N838" i="66"/>
  <c r="N401" i="66"/>
  <c r="N255" i="66"/>
  <c r="N857" i="66"/>
  <c r="N234" i="66"/>
  <c r="N350" i="66"/>
  <c r="N233" i="66"/>
  <c r="N102" i="66"/>
  <c r="N942" i="66"/>
  <c r="N658" i="66"/>
  <c r="N444" i="66"/>
  <c r="N592" i="66"/>
  <c r="N933" i="66"/>
  <c r="N315" i="66"/>
  <c r="N527" i="66"/>
  <c r="N832" i="66"/>
  <c r="N774" i="66"/>
  <c r="N890" i="66"/>
  <c r="N249" i="66"/>
  <c r="N965" i="66"/>
  <c r="N647" i="66"/>
  <c r="N558" i="66"/>
  <c r="N847" i="66"/>
  <c r="N475" i="66"/>
  <c r="N615" i="66"/>
  <c r="N837" i="66"/>
  <c r="N656" i="66"/>
  <c r="N851" i="66"/>
  <c r="N822" i="66"/>
  <c r="N538" i="66"/>
  <c r="N786" i="66"/>
  <c r="N349" i="66"/>
  <c r="N480" i="66"/>
  <c r="N404" i="66"/>
  <c r="N687" i="66"/>
  <c r="N663" i="66"/>
  <c r="N916" i="66"/>
  <c r="N914" i="66"/>
  <c r="N798" i="66"/>
  <c r="N863" i="66"/>
  <c r="N876" i="66"/>
  <c r="N894" i="66"/>
  <c r="N719" i="66"/>
  <c r="N36" i="66"/>
  <c r="N628" i="66"/>
  <c r="N921" i="66"/>
  <c r="N943" i="66"/>
  <c r="N316" i="66"/>
  <c r="N141" i="66"/>
  <c r="N880" i="66"/>
  <c r="N753" i="66"/>
  <c r="N424" i="66"/>
  <c r="N779" i="66"/>
  <c r="N635" i="66"/>
  <c r="N264" i="66"/>
  <c r="N34" i="66"/>
  <c r="N6" i="66"/>
  <c r="N636" i="66"/>
  <c r="N21" i="66"/>
  <c r="N19" i="66"/>
  <c r="N440" i="66"/>
  <c r="N581" i="66"/>
  <c r="N78" i="66"/>
  <c r="N691" i="66"/>
  <c r="N974" i="66"/>
  <c r="N612" i="66"/>
  <c r="N617" i="66"/>
  <c r="N127" i="66"/>
  <c r="N247" i="66"/>
  <c r="N485" i="66"/>
  <c r="N351" i="66"/>
  <c r="N229" i="66"/>
  <c r="N62" i="66"/>
  <c r="N83" i="66"/>
  <c r="N899" i="66"/>
  <c r="N472" i="66"/>
  <c r="N393" i="66"/>
  <c r="N68" i="66"/>
  <c r="N317" i="66"/>
  <c r="N215" i="66"/>
  <c r="N25" i="66"/>
  <c r="N17" i="66"/>
  <c r="N193" i="66"/>
  <c r="N318" i="66"/>
  <c r="N226" i="66"/>
  <c r="N47" i="66"/>
  <c r="N503" i="66"/>
  <c r="N227" i="66"/>
  <c r="N104" i="66"/>
  <c r="N436" i="66"/>
  <c r="N888" i="66"/>
  <c r="N136" i="66"/>
  <c r="N488" i="66"/>
  <c r="N944" i="66"/>
  <c r="N741" i="66"/>
  <c r="N119" i="66"/>
  <c r="N790" i="66"/>
  <c r="N64" i="66"/>
  <c r="N509" i="66"/>
  <c r="N181" i="66"/>
  <c r="N207" i="66"/>
  <c r="N273" i="66"/>
  <c r="N728" i="66"/>
  <c r="N718" i="66"/>
  <c r="N627" i="66"/>
  <c r="N97" i="66"/>
  <c r="N186" i="66"/>
  <c r="N61" i="66"/>
  <c r="N881" i="66"/>
  <c r="N935" i="66"/>
  <c r="N92" i="66"/>
  <c r="N113" i="66"/>
  <c r="N319" i="66"/>
  <c r="N841" i="66"/>
  <c r="N397" i="66"/>
  <c r="N8" i="66"/>
  <c r="N88" i="66"/>
  <c r="N768" i="66"/>
  <c r="N48" i="66"/>
  <c r="N184" i="66"/>
  <c r="N908" i="66"/>
  <c r="N320" i="66"/>
  <c r="N179" i="66"/>
  <c r="N845" i="66"/>
  <c r="N971" i="66"/>
  <c r="N959" i="66"/>
  <c r="N442" i="66"/>
  <c r="N616" i="66"/>
  <c r="N418" i="66"/>
  <c r="N655" i="66"/>
  <c r="N735" i="66"/>
  <c r="N610" i="66"/>
  <c r="N911" i="66"/>
  <c r="N803" i="66"/>
  <c r="N65" i="66"/>
  <c r="N244" i="66"/>
  <c r="N105" i="66"/>
  <c r="N864" i="66"/>
  <c r="N529" i="66"/>
  <c r="N157" i="66"/>
  <c r="N554" i="66"/>
  <c r="N277" i="66"/>
  <c r="N188" i="66"/>
  <c r="N842" i="66"/>
  <c r="N886" i="66"/>
  <c r="N279" i="66"/>
  <c r="N477" i="66"/>
  <c r="N896" i="66"/>
  <c r="N872" i="66"/>
  <c r="N321" i="66"/>
  <c r="N484" i="66"/>
  <c r="N510" i="66"/>
  <c r="N266" i="66"/>
  <c r="N322" i="66"/>
  <c r="N623" i="66"/>
  <c r="N323" i="66"/>
  <c r="N723" i="66"/>
  <c r="N374" i="66"/>
  <c r="N474" i="66"/>
  <c r="N576" i="66"/>
  <c r="N99" i="66"/>
  <c r="N253" i="66"/>
  <c r="N550" i="66"/>
  <c r="N821" i="66"/>
  <c r="N285" i="66"/>
  <c r="N167" i="66"/>
  <c r="N931" i="66"/>
  <c r="N928" i="66"/>
  <c r="N453" i="66"/>
  <c r="N871" i="66"/>
  <c r="N377" i="66"/>
  <c r="N347" i="66"/>
  <c r="N923" i="66"/>
  <c r="N324" i="66"/>
  <c r="N30" i="66"/>
  <c r="N904" i="66"/>
  <c r="N39" i="66"/>
  <c r="N84" i="66"/>
  <c r="N170" i="66"/>
  <c r="N63" i="66"/>
  <c r="N903" i="66"/>
  <c r="N606" i="66"/>
  <c r="N76" i="66"/>
  <c r="N69" i="66"/>
  <c r="N985" i="66"/>
  <c r="N376" i="66"/>
  <c r="N815" i="66"/>
  <c r="N498" i="66"/>
  <c r="N31" i="66"/>
  <c r="N221" i="66"/>
  <c r="N542" i="66"/>
  <c r="N152" i="66"/>
  <c r="N175" i="66"/>
  <c r="N15" i="66"/>
  <c r="N224" i="66"/>
  <c r="N116" i="66"/>
  <c r="N434" i="66"/>
  <c r="N28" i="66"/>
  <c r="N269" i="66"/>
  <c r="N642" i="66"/>
  <c r="N124" i="66"/>
  <c r="N339" i="66"/>
  <c r="N225" i="66"/>
  <c r="N134" i="66"/>
  <c r="N110" i="66"/>
  <c r="N112" i="66"/>
  <c r="N595" i="66"/>
  <c r="N528" i="66"/>
  <c r="N412" i="66"/>
  <c r="N665" i="66"/>
  <c r="N722" i="66"/>
  <c r="N791" i="66"/>
  <c r="N560" i="66"/>
  <c r="N210" i="66"/>
  <c r="N780" i="66"/>
  <c r="N42" i="66"/>
  <c r="N369" i="66"/>
  <c r="N10" i="66"/>
  <c r="N537" i="66"/>
  <c r="N539" i="66"/>
  <c r="N491" i="66"/>
  <c r="N400" i="66"/>
  <c r="N637" i="66"/>
  <c r="N754" i="66"/>
  <c r="N909" i="66"/>
  <c r="N59" i="66"/>
  <c r="N129" i="66"/>
  <c r="N755" i="66"/>
  <c r="N168" i="66"/>
  <c r="N205" i="66"/>
  <c r="N399" i="66"/>
  <c r="N333" i="66"/>
  <c r="N73" i="66"/>
  <c r="N490" i="66"/>
  <c r="N792" i="66"/>
  <c r="N128" i="66"/>
  <c r="N949" i="66"/>
  <c r="N199" i="66"/>
  <c r="N885" i="66"/>
  <c r="N638" i="66"/>
  <c r="N812" i="66"/>
  <c r="N325" i="66"/>
  <c r="N544" i="66"/>
  <c r="N89" i="66"/>
  <c r="N694" i="66"/>
  <c r="N518" i="66"/>
  <c r="N26" i="66"/>
  <c r="N788" i="66"/>
  <c r="N895" i="66"/>
  <c r="N45" i="66"/>
  <c r="N987" i="66"/>
  <c r="N760" i="66"/>
  <c r="N763" i="66"/>
  <c r="N405" i="66"/>
  <c r="N799" i="66"/>
  <c r="N435" i="66"/>
  <c r="N348" i="66"/>
  <c r="N930" i="66"/>
  <c r="N427" i="66"/>
  <c r="N185" i="66"/>
  <c r="N33" i="66"/>
  <c r="N960" i="66"/>
  <c r="D53" i="12" l="1"/>
  <c r="D140" i="12"/>
  <c r="D224" i="12"/>
  <c r="E224" i="12" l="1"/>
  <c r="E229" i="12"/>
  <c r="D229" i="12"/>
  <c r="E228" i="12"/>
  <c r="D228" i="12"/>
  <c r="E227" i="12"/>
  <c r="D227" i="12"/>
  <c r="E226" i="12"/>
  <c r="D226" i="12"/>
  <c r="E225" i="12"/>
  <c r="D225" i="12"/>
  <c r="D175" i="12"/>
  <c r="D8" i="120"/>
  <c r="B19" i="62" l="1"/>
  <c r="C19" i="62"/>
  <c r="D19" i="62"/>
  <c r="B18" i="62"/>
  <c r="C18" i="62"/>
  <c r="D18" i="62"/>
  <c r="D17" i="62"/>
  <c r="C17" i="62"/>
  <c r="B17" i="62"/>
  <c r="D16" i="62"/>
  <c r="C16" i="62"/>
  <c r="B16" i="62"/>
  <c r="D15" i="62"/>
  <c r="C15" i="62"/>
  <c r="B15" i="62"/>
  <c r="D14" i="62"/>
  <c r="C14" i="62"/>
  <c r="B14" i="62"/>
  <c r="D13" i="62"/>
  <c r="C13" i="62"/>
  <c r="B13" i="62"/>
  <c r="D12" i="62"/>
  <c r="C12" i="62"/>
  <c r="B12" i="62"/>
  <c r="D11" i="62"/>
  <c r="C11" i="62"/>
  <c r="B11" i="62"/>
  <c r="D10" i="62"/>
  <c r="C10" i="62"/>
  <c r="B10" i="62"/>
  <c r="D9" i="62"/>
  <c r="C9" i="62"/>
  <c r="B9" i="62"/>
  <c r="D8" i="62"/>
  <c r="C8" i="62"/>
  <c r="B8" i="62"/>
  <c r="D7" i="62"/>
  <c r="C7" i="62"/>
  <c r="B7" i="62"/>
  <c r="D6" i="62"/>
  <c r="C6" i="62"/>
  <c r="B6" i="62"/>
  <c r="A6" i="62"/>
  <c r="H97" i="30" l="1"/>
  <c r="H129" i="30"/>
  <c r="H79" i="30"/>
  <c r="H80" i="30"/>
  <c r="H108" i="30"/>
  <c r="H100" i="30"/>
  <c r="H58" i="30"/>
  <c r="H21" i="30"/>
  <c r="H81" i="30"/>
  <c r="H35" i="30"/>
  <c r="H125" i="30"/>
  <c r="H77" i="30"/>
  <c r="H23" i="30"/>
  <c r="H83" i="30"/>
  <c r="H55" i="30"/>
  <c r="H120" i="30"/>
  <c r="H14" i="30"/>
  <c r="H95" i="30"/>
  <c r="H30" i="30"/>
  <c r="H62" i="30"/>
  <c r="H91" i="30"/>
  <c r="H46" i="30"/>
  <c r="H28" i="30"/>
  <c r="H38" i="30"/>
  <c r="H59" i="30"/>
  <c r="H86" i="30"/>
  <c r="H123" i="30"/>
  <c r="H33" i="30"/>
  <c r="H134" i="30"/>
  <c r="H42" i="30"/>
  <c r="H18" i="30"/>
  <c r="H70" i="30"/>
  <c r="H126" i="30"/>
  <c r="H87" i="30"/>
  <c r="H76" i="30"/>
  <c r="H65" i="30"/>
  <c r="H52" i="30"/>
  <c r="H127" i="30"/>
  <c r="H49" i="30"/>
  <c r="K21" i="30"/>
  <c r="K7" i="30"/>
  <c r="K10" i="30"/>
  <c r="K11" i="30"/>
  <c r="K20" i="30"/>
  <c r="K16" i="30"/>
  <c r="K32" i="30"/>
  <c r="K36" i="30"/>
  <c r="K34" i="30"/>
  <c r="H102" i="30"/>
  <c r="H139" i="30"/>
  <c r="H148" i="30"/>
  <c r="H114" i="30"/>
  <c r="H149" i="30"/>
  <c r="H68" i="30"/>
  <c r="H106" i="30"/>
  <c r="H57" i="30"/>
  <c r="H90" i="30"/>
  <c r="H155" i="30"/>
  <c r="H8" i="30"/>
  <c r="H41" i="30"/>
  <c r="H145" i="30"/>
  <c r="H15" i="30"/>
  <c r="H51" i="30"/>
  <c r="H151" i="30"/>
  <c r="H121" i="30"/>
  <c r="H24" i="30"/>
  <c r="H19" i="30"/>
  <c r="E43" i="30"/>
  <c r="E42" i="30"/>
  <c r="E26" i="30"/>
  <c r="E35" i="30"/>
  <c r="E17" i="30"/>
  <c r="E18" i="30"/>
  <c r="E27" i="30"/>
  <c r="E70" i="30"/>
  <c r="E19" i="30"/>
  <c r="E10" i="30"/>
  <c r="E24" i="30"/>
  <c r="E57" i="30"/>
  <c r="E14" i="30"/>
  <c r="E40" i="30"/>
  <c r="E66" i="30"/>
  <c r="E65" i="30"/>
  <c r="E72" i="30"/>
  <c r="E64" i="30"/>
  <c r="E49" i="30"/>
  <c r="E58" i="30"/>
  <c r="E69" i="30"/>
  <c r="E16" i="30"/>
  <c r="E32" i="30"/>
  <c r="E46" i="30"/>
  <c r="E61" i="30"/>
  <c r="B51" i="30"/>
  <c r="B77" i="30"/>
  <c r="B69" i="30"/>
  <c r="B66" i="30"/>
  <c r="B42" i="30"/>
  <c r="B30" i="30"/>
  <c r="B28" i="30"/>
  <c r="B63" i="30"/>
  <c r="B50" i="30"/>
  <c r="B65" i="30"/>
  <c r="B13" i="30"/>
  <c r="B11" i="30"/>
  <c r="B57" i="30"/>
  <c r="B41" i="30"/>
  <c r="B12" i="30"/>
  <c r="B36" i="30"/>
  <c r="B43" i="30"/>
  <c r="B72" i="30"/>
  <c r="B7" i="30"/>
  <c r="B75" i="30"/>
  <c r="B27" i="30"/>
  <c r="B15" i="30"/>
  <c r="B18" i="30"/>
  <c r="B25" i="30"/>
  <c r="B17" i="30"/>
  <c r="B60" i="30"/>
  <c r="B16" i="30"/>
  <c r="B67" i="30"/>
  <c r="B19" i="30"/>
  <c r="B39" i="30"/>
  <c r="B6" i="30"/>
  <c r="B55" i="30"/>
  <c r="B33" i="30"/>
  <c r="B34" i="30"/>
  <c r="B71" i="30"/>
  <c r="B68" i="30"/>
  <c r="B58" i="30"/>
  <c r="B32" i="30"/>
  <c r="B59" i="30"/>
  <c r="B35" i="30"/>
  <c r="B46" i="30"/>
  <c r="E33" i="30"/>
  <c r="E11" i="30"/>
  <c r="E44" i="30"/>
  <c r="E67" i="30"/>
  <c r="E62" i="30"/>
  <c r="E75" i="30"/>
  <c r="E29" i="30"/>
  <c r="E56" i="30"/>
  <c r="E9" i="30"/>
  <c r="E7" i="30"/>
  <c r="E28" i="30"/>
  <c r="E38" i="30"/>
  <c r="E22" i="30"/>
  <c r="E51" i="30"/>
  <c r="H20" i="30"/>
  <c r="H146" i="30"/>
  <c r="H25" i="30"/>
  <c r="H99" i="30"/>
  <c r="H47" i="30"/>
  <c r="H82" i="30"/>
  <c r="H72" i="30"/>
  <c r="H29" i="30"/>
  <c r="H60" i="30"/>
  <c r="H153" i="30"/>
  <c r="K19" i="30"/>
  <c r="K30" i="30"/>
  <c r="K14" i="30"/>
  <c r="K25" i="30"/>
  <c r="K8" i="30"/>
  <c r="K24" i="30"/>
  <c r="K22" i="30"/>
  <c r="K13" i="30"/>
  <c r="K9" i="30"/>
  <c r="H156" i="30"/>
  <c r="H61" i="30"/>
  <c r="H85" i="30"/>
  <c r="H88" i="30"/>
  <c r="H74" i="30"/>
  <c r="H16" i="30"/>
  <c r="H119" i="30"/>
  <c r="H141" i="30"/>
  <c r="H105" i="30"/>
  <c r="H112" i="30"/>
  <c r="H150" i="30"/>
  <c r="H9" i="30"/>
  <c r="H31" i="30"/>
  <c r="H94" i="30"/>
  <c r="H63" i="30"/>
  <c r="H84" i="30"/>
  <c r="H75" i="30"/>
  <c r="H135" i="30"/>
  <c r="H140" i="30"/>
  <c r="H73" i="30"/>
  <c r="H34" i="30"/>
  <c r="H109" i="30"/>
  <c r="H133" i="30"/>
  <c r="H113" i="30"/>
  <c r="H124" i="30"/>
  <c r="H7" i="30"/>
  <c r="H131" i="30"/>
  <c r="H154" i="30"/>
  <c r="H40" i="30"/>
  <c r="H122" i="30"/>
  <c r="H43" i="30"/>
  <c r="H64" i="30"/>
  <c r="H17" i="30"/>
  <c r="H116" i="30"/>
  <c r="H115" i="30"/>
  <c r="H137" i="30"/>
  <c r="H56" i="30"/>
  <c r="H98" i="30"/>
  <c r="H136" i="30"/>
  <c r="H107" i="30"/>
  <c r="H11" i="30"/>
  <c r="K18" i="30"/>
  <c r="K12" i="30"/>
  <c r="K26" i="30"/>
  <c r="K38" i="30"/>
  <c r="K37" i="30"/>
  <c r="K29" i="30"/>
  <c r="H92" i="30"/>
  <c r="H147" i="30"/>
  <c r="H89" i="30"/>
  <c r="H67" i="30"/>
  <c r="H36" i="30"/>
  <c r="H138" i="30"/>
  <c r="H144" i="30"/>
  <c r="E50" i="30"/>
  <c r="E34" i="30"/>
  <c r="E15" i="30"/>
  <c r="E41" i="30"/>
  <c r="E31" i="30"/>
  <c r="E8" i="30"/>
  <c r="E25" i="30"/>
  <c r="E55" i="30"/>
  <c r="E73" i="30"/>
  <c r="E63" i="30"/>
  <c r="E47" i="30"/>
  <c r="E39" i="30"/>
  <c r="B49" i="30"/>
  <c r="B29" i="30"/>
  <c r="B64" i="30"/>
  <c r="B10" i="30"/>
  <c r="B9" i="30"/>
  <c r="B26" i="30"/>
  <c r="B40" i="30"/>
  <c r="B48" i="30"/>
  <c r="B24" i="30"/>
  <c r="H152" i="30"/>
  <c r="H143" i="30"/>
  <c r="H142" i="30"/>
  <c r="H132" i="30"/>
  <c r="H130" i="30"/>
  <c r="H118" i="30"/>
  <c r="H111" i="30"/>
  <c r="H110" i="30"/>
  <c r="H103" i="30"/>
  <c r="H101" i="30"/>
  <c r="H96" i="30"/>
  <c r="H93" i="30"/>
  <c r="H78" i="30"/>
  <c r="H69" i="30"/>
  <c r="H66" i="30"/>
  <c r="H54" i="30"/>
  <c r="H53" i="30"/>
  <c r="H50" i="30"/>
  <c r="H48" i="30"/>
  <c r="H45" i="30"/>
  <c r="H44" i="30"/>
  <c r="H39" i="30"/>
  <c r="H37" i="30"/>
  <c r="H32" i="30"/>
  <c r="H27" i="30"/>
  <c r="H26" i="30"/>
  <c r="H22" i="30"/>
  <c r="H13" i="30"/>
  <c r="H12" i="30"/>
  <c r="H10" i="30"/>
  <c r="H6" i="30"/>
  <c r="E74" i="30"/>
  <c r="E71" i="30"/>
  <c r="E68" i="30"/>
  <c r="E59" i="30"/>
  <c r="E54" i="30"/>
  <c r="E53" i="30"/>
  <c r="E52" i="30"/>
  <c r="E48" i="30"/>
  <c r="E45" i="30"/>
  <c r="E37" i="30"/>
  <c r="E36" i="30"/>
  <c r="E30" i="30"/>
  <c r="E23" i="30"/>
  <c r="E21" i="30"/>
  <c r="E20" i="30"/>
  <c r="E13" i="30"/>
  <c r="E12" i="30"/>
  <c r="E6" i="30"/>
  <c r="B76" i="30"/>
  <c r="B74" i="30"/>
  <c r="B73" i="30"/>
  <c r="B70" i="30"/>
  <c r="B62" i="30"/>
  <c r="B61" i="30"/>
  <c r="B56" i="30"/>
  <c r="B53" i="30"/>
  <c r="B47" i="30"/>
  <c r="B38" i="30"/>
  <c r="B37" i="30"/>
  <c r="B31" i="30"/>
  <c r="B23" i="30"/>
  <c r="B22" i="30"/>
  <c r="B21" i="30"/>
  <c r="B20" i="30"/>
  <c r="B14" i="30"/>
  <c r="B8" i="30"/>
  <c r="K15" i="30"/>
  <c r="K17" i="30"/>
  <c r="K23" i="30"/>
  <c r="K27" i="30"/>
  <c r="K28" i="30"/>
  <c r="K31" i="30"/>
  <c r="K33" i="30"/>
  <c r="K35" i="30"/>
  <c r="K6" i="30"/>
  <c r="O27" i="13" l="1"/>
  <c r="Q16" i="13"/>
  <c r="P15" i="13"/>
  <c r="O14" i="13"/>
  <c r="P13" i="13"/>
  <c r="Q13" i="13"/>
  <c r="Q29" i="13"/>
  <c r="M29" i="13"/>
  <c r="P29" i="13"/>
  <c r="O29" i="13"/>
  <c r="M12" i="13"/>
  <c r="M8" i="13"/>
  <c r="C13" i="23" l="1"/>
  <c r="C12" i="23"/>
  <c r="C10" i="23"/>
  <c r="C7" i="23"/>
  <c r="C9" i="23"/>
  <c r="C11" i="23"/>
  <c r="C8" i="23"/>
  <c r="D94" i="120"/>
  <c r="B17" i="72" l="1"/>
  <c r="B16" i="72"/>
  <c r="D41" i="113" l="1"/>
  <c r="D40" i="113"/>
  <c r="D39" i="113"/>
  <c r="D38" i="113"/>
  <c r="D37" i="113"/>
  <c r="D36" i="113"/>
  <c r="D35" i="113"/>
  <c r="D34" i="113"/>
  <c r="D33" i="113"/>
  <c r="D32" i="113"/>
  <c r="D31" i="113"/>
  <c r="D30" i="113"/>
  <c r="D29" i="113"/>
  <c r="D28" i="113"/>
  <c r="D27" i="113"/>
  <c r="D26" i="113"/>
  <c r="D25" i="113"/>
  <c r="D24" i="113"/>
  <c r="D23" i="113"/>
  <c r="D22" i="113"/>
  <c r="D21" i="113"/>
  <c r="D20" i="113"/>
  <c r="D19" i="113"/>
  <c r="D18" i="113"/>
  <c r="D17" i="113"/>
  <c r="D16" i="113"/>
  <c r="D15" i="113"/>
  <c r="D14" i="113"/>
  <c r="D13" i="113"/>
  <c r="D12" i="113"/>
  <c r="D11" i="113"/>
  <c r="D10" i="113"/>
  <c r="D9" i="113"/>
  <c r="D8" i="113"/>
  <c r="D7" i="113"/>
  <c r="D6" i="113"/>
  <c r="D42" i="113"/>
  <c r="L14" i="71" l="1"/>
  <c r="L10" i="71" l="1"/>
  <c r="L15" i="71" s="1"/>
  <c r="P8" i="69"/>
  <c r="Q8" i="69"/>
  <c r="Q7" i="69"/>
  <c r="Q6" i="69"/>
  <c r="P7" i="69"/>
  <c r="P9" i="69"/>
  <c r="P6" i="69"/>
  <c r="L13" i="71" l="1"/>
  <c r="B25" i="120" l="1"/>
  <c r="D24" i="120"/>
  <c r="E199" i="12" l="1"/>
  <c r="D68" i="12"/>
  <c r="D223" i="12"/>
  <c r="E223" i="12"/>
  <c r="E222" i="12"/>
  <c r="D222" i="12"/>
  <c r="E221" i="12"/>
  <c r="D221" i="12"/>
  <c r="E220" i="12"/>
  <c r="D220" i="12"/>
  <c r="E219" i="12"/>
  <c r="D219" i="12"/>
  <c r="E218" i="12"/>
  <c r="D218" i="12"/>
  <c r="E217" i="12"/>
  <c r="D217" i="12"/>
  <c r="E216" i="12"/>
  <c r="D216" i="12"/>
  <c r="E215" i="12"/>
  <c r="D215" i="12"/>
  <c r="E214" i="12"/>
  <c r="D214" i="12"/>
  <c r="E213" i="12"/>
  <c r="D213" i="12"/>
  <c r="E212" i="12"/>
  <c r="D212" i="12"/>
  <c r="E211" i="12"/>
  <c r="D211" i="12"/>
  <c r="E210" i="12"/>
  <c r="D210" i="12"/>
  <c r="D206" i="12"/>
  <c r="G43" i="6" l="1"/>
  <c r="G42" i="6"/>
  <c r="G41" i="6"/>
  <c r="G40" i="6"/>
  <c r="G39" i="6"/>
  <c r="G38" i="6"/>
  <c r="G37" i="6"/>
  <c r="G36" i="6"/>
  <c r="G35" i="6"/>
  <c r="G34" i="6"/>
  <c r="G33" i="6"/>
  <c r="G32" i="6"/>
  <c r="G31" i="6"/>
  <c r="G30" i="6"/>
  <c r="G29" i="6"/>
  <c r="G28" i="6"/>
  <c r="G27" i="6"/>
  <c r="G26" i="6"/>
  <c r="G25" i="6"/>
  <c r="G24" i="6"/>
  <c r="G23" i="6"/>
  <c r="G22" i="6"/>
  <c r="G21" i="6"/>
  <c r="G20" i="6"/>
  <c r="G19" i="6"/>
  <c r="G18" i="6"/>
  <c r="G17" i="6"/>
  <c r="G16" i="6"/>
  <c r="G15" i="6"/>
  <c r="G13" i="6"/>
  <c r="G9" i="6"/>
  <c r="G6" i="6"/>
  <c r="F43" i="6" l="1"/>
  <c r="B24" i="120" l="1"/>
  <c r="C16" i="132" l="1"/>
  <c r="B16" i="132"/>
  <c r="C15" i="132"/>
  <c r="B15" i="132"/>
  <c r="C14" i="132"/>
  <c r="B14" i="132"/>
  <c r="C13" i="132"/>
  <c r="B13" i="132"/>
  <c r="C12" i="132"/>
  <c r="B12" i="132"/>
  <c r="C11" i="132"/>
  <c r="B11" i="132"/>
  <c r="E10" i="132"/>
  <c r="D10" i="132"/>
  <c r="E9" i="132"/>
  <c r="D9" i="132"/>
  <c r="E8" i="132"/>
  <c r="D8" i="132"/>
  <c r="E7" i="132"/>
  <c r="D7" i="132"/>
  <c r="E6" i="132"/>
  <c r="D6" i="132"/>
  <c r="B8" i="120"/>
  <c r="B9" i="120"/>
  <c r="B10" i="120"/>
  <c r="E13" i="132" l="1"/>
  <c r="E14" i="132"/>
  <c r="D16" i="132"/>
  <c r="E12" i="132"/>
  <c r="D14" i="132"/>
  <c r="D12" i="132"/>
  <c r="E15" i="132"/>
  <c r="E16" i="132"/>
  <c r="E11" i="132"/>
  <c r="D11" i="132"/>
  <c r="D13" i="132"/>
  <c r="D15" i="132"/>
  <c r="B97" i="120" l="1"/>
  <c r="B85" i="120"/>
  <c r="B87" i="120"/>
  <c r="B84" i="120"/>
  <c r="B86" i="120"/>
  <c r="B88" i="120"/>
  <c r="B89" i="120"/>
  <c r="B90" i="120"/>
  <c r="B91" i="120"/>
  <c r="B92" i="120"/>
  <c r="B93" i="120"/>
  <c r="B94" i="120"/>
  <c r="B95" i="120"/>
  <c r="B96" i="120"/>
  <c r="B98" i="120"/>
  <c r="B99" i="120"/>
  <c r="B100" i="120"/>
  <c r="B101" i="120"/>
  <c r="B102" i="120"/>
  <c r="B73" i="120"/>
  <c r="B74" i="120"/>
  <c r="B75" i="120"/>
  <c r="B76" i="120"/>
  <c r="B66" i="120"/>
  <c r="B53" i="120"/>
  <c r="B55" i="120"/>
  <c r="B56" i="120"/>
  <c r="B57" i="120"/>
  <c r="B58" i="120"/>
  <c r="B59" i="120"/>
  <c r="B60" i="120"/>
  <c r="B61" i="120"/>
  <c r="B62" i="120"/>
  <c r="B63" i="120"/>
  <c r="B64" i="120"/>
  <c r="B65" i="120"/>
  <c r="B67" i="120"/>
  <c r="B68" i="120"/>
  <c r="B69" i="120"/>
  <c r="B70" i="120"/>
  <c r="B71" i="120"/>
  <c r="B54" i="120"/>
  <c r="B72" i="120"/>
  <c r="B48" i="120"/>
  <c r="B49" i="120"/>
  <c r="B50" i="120"/>
  <c r="B51" i="120"/>
  <c r="B45" i="120"/>
  <c r="B32" i="120"/>
  <c r="B33" i="120"/>
  <c r="B34" i="120"/>
  <c r="B35" i="120"/>
  <c r="B36" i="120"/>
  <c r="B37" i="120"/>
  <c r="B46" i="120"/>
  <c r="B47" i="120"/>
  <c r="B18" i="120"/>
  <c r="B19" i="120"/>
  <c r="B20" i="120"/>
  <c r="B21" i="120"/>
  <c r="B22" i="120"/>
  <c r="B23" i="120"/>
  <c r="B26" i="120"/>
  <c r="B27" i="120"/>
  <c r="B15" i="120"/>
  <c r="B16" i="120"/>
  <c r="D44" i="120"/>
  <c r="D18" i="120"/>
  <c r="D31" i="120"/>
  <c r="D58" i="120"/>
  <c r="D25" i="120"/>
  <c r="D35" i="120"/>
  <c r="D99" i="120"/>
  <c r="D16" i="120"/>
  <c r="D101" i="120"/>
  <c r="D62" i="120"/>
  <c r="D65" i="120"/>
  <c r="D43" i="120"/>
  <c r="D33" i="120"/>
  <c r="D89" i="120"/>
  <c r="D61" i="120"/>
  <c r="D91" i="120"/>
  <c r="D76" i="120"/>
  <c r="D95" i="120"/>
  <c r="D56" i="120"/>
  <c r="D66" i="120"/>
  <c r="D97" i="120"/>
  <c r="D30" i="120"/>
  <c r="D49" i="120"/>
  <c r="D32" i="120"/>
  <c r="D70" i="120"/>
  <c r="D98" i="120"/>
  <c r="D78" i="120"/>
  <c r="D73" i="120"/>
  <c r="D28" i="120"/>
  <c r="D36" i="120"/>
  <c r="D88" i="120"/>
  <c r="D19" i="120"/>
  <c r="D29" i="120"/>
  <c r="D50" i="120"/>
  <c r="D67" i="120"/>
  <c r="D46" i="120"/>
  <c r="D80" i="120"/>
  <c r="D100" i="120"/>
  <c r="D68" i="120"/>
  <c r="D77" i="120"/>
  <c r="D52" i="120"/>
  <c r="D15" i="120"/>
  <c r="D26" i="120"/>
  <c r="D93" i="120"/>
  <c r="D14" i="120"/>
  <c r="D23" i="120"/>
  <c r="D84" i="120"/>
  <c r="D12" i="120"/>
  <c r="D47" i="120"/>
  <c r="D17" i="120"/>
  <c r="D57" i="120"/>
  <c r="D74" i="120"/>
  <c r="D48" i="120"/>
  <c r="D55" i="120"/>
  <c r="D71" i="120"/>
  <c r="D37" i="120"/>
  <c r="D54" i="120"/>
  <c r="D21" i="120"/>
  <c r="D85" i="120"/>
  <c r="D59" i="120"/>
  <c r="D75" i="120"/>
  <c r="D79" i="120"/>
  <c r="D90" i="120"/>
  <c r="D10" i="120"/>
  <c r="D13" i="120"/>
  <c r="D72" i="120"/>
  <c r="D64" i="120"/>
  <c r="D51" i="120"/>
  <c r="D83" i="120"/>
  <c r="D11" i="120"/>
  <c r="D81" i="120"/>
  <c r="D7" i="120"/>
  <c r="D20" i="120"/>
  <c r="D102" i="120"/>
  <c r="D63" i="120"/>
  <c r="D53" i="120"/>
  <c r="D27" i="120"/>
  <c r="D86" i="120"/>
  <c r="D22" i="120"/>
  <c r="D87" i="120"/>
  <c r="D60" i="120"/>
  <c r="D69" i="120"/>
  <c r="D92" i="120"/>
  <c r="D96" i="120"/>
  <c r="D34" i="120"/>
  <c r="D9" i="120"/>
  <c r="D82" i="120"/>
  <c r="D12" i="9" l="1"/>
  <c r="E12" i="9" l="1"/>
  <c r="C42" i="113" l="1"/>
  <c r="C41" i="113"/>
  <c r="C40" i="113"/>
  <c r="C39" i="113"/>
  <c r="C38" i="113"/>
  <c r="C37" i="113"/>
  <c r="C36" i="113"/>
  <c r="C35" i="113"/>
  <c r="C34" i="113"/>
  <c r="C33" i="113"/>
  <c r="C32" i="113"/>
  <c r="C31" i="113"/>
  <c r="C30" i="113"/>
  <c r="C29" i="113"/>
  <c r="C28" i="113"/>
  <c r="C27" i="113"/>
  <c r="C26" i="113"/>
  <c r="C25" i="113"/>
  <c r="C24" i="113"/>
  <c r="C23" i="113"/>
  <c r="C22" i="113"/>
  <c r="C21" i="113"/>
  <c r="C20" i="113"/>
  <c r="C19" i="113"/>
  <c r="C18" i="113"/>
  <c r="C17" i="113"/>
  <c r="C16" i="113"/>
  <c r="C15" i="113"/>
  <c r="C14" i="113"/>
  <c r="C13" i="113"/>
  <c r="C12" i="113"/>
  <c r="C11" i="113"/>
  <c r="C10" i="113"/>
  <c r="C9" i="113"/>
  <c r="C8" i="113"/>
  <c r="C7" i="113"/>
  <c r="C6" i="113"/>
  <c r="B83" i="120" l="1"/>
  <c r="B82" i="120"/>
  <c r="B81" i="120"/>
  <c r="B80" i="120"/>
  <c r="B79" i="120"/>
  <c r="B78" i="120"/>
  <c r="B77" i="120"/>
  <c r="B52" i="120"/>
  <c r="B31" i="120"/>
  <c r="B30" i="120"/>
  <c r="B29" i="120"/>
  <c r="B28" i="120"/>
  <c r="B17" i="120"/>
  <c r="B14" i="120"/>
  <c r="B13" i="120"/>
  <c r="B12" i="120"/>
  <c r="B11" i="120"/>
  <c r="B7" i="120"/>
  <c r="K15" i="71" l="1"/>
  <c r="K14" i="71"/>
  <c r="K7" i="70"/>
  <c r="G8" i="83" l="1"/>
  <c r="E8" i="83"/>
  <c r="F8" i="83"/>
  <c r="B7" i="59"/>
  <c r="B8" i="59"/>
  <c r="B9" i="59"/>
  <c r="B10" i="59"/>
  <c r="B11" i="59"/>
  <c r="B12" i="59"/>
  <c r="B13" i="59"/>
  <c r="B14" i="59"/>
  <c r="B15" i="59"/>
  <c r="B16" i="59"/>
  <c r="B17" i="59"/>
  <c r="B18" i="59"/>
  <c r="B19" i="59"/>
  <c r="B20" i="59"/>
  <c r="B21" i="59"/>
  <c r="B6" i="59"/>
  <c r="D7" i="9"/>
  <c r="E7" i="9"/>
  <c r="D8" i="9"/>
  <c r="E8" i="9"/>
  <c r="D9" i="9"/>
  <c r="E9" i="9"/>
  <c r="D10" i="9"/>
  <c r="E10" i="9"/>
  <c r="D11" i="9"/>
  <c r="E11" i="9"/>
  <c r="F6" i="6"/>
  <c r="F9" i="6"/>
  <c r="F13" i="6"/>
  <c r="F15" i="6"/>
  <c r="F16" i="6"/>
  <c r="F17" i="6"/>
  <c r="F18" i="6"/>
  <c r="F19" i="6"/>
  <c r="F20" i="6"/>
  <c r="F21" i="6"/>
  <c r="F22" i="6"/>
  <c r="F23" i="6"/>
  <c r="F24" i="6"/>
  <c r="F25" i="6"/>
  <c r="F26" i="6"/>
  <c r="F27" i="6"/>
  <c r="F28" i="6"/>
  <c r="F29" i="6"/>
  <c r="F30" i="6"/>
  <c r="F31" i="6"/>
  <c r="F32" i="6"/>
  <c r="F33" i="6"/>
  <c r="F34" i="6"/>
  <c r="F35" i="6"/>
  <c r="F36" i="6"/>
  <c r="F37" i="6"/>
  <c r="F38" i="6"/>
  <c r="F39" i="6"/>
  <c r="F40" i="6"/>
  <c r="F41" i="6"/>
  <c r="F42" i="6"/>
  <c r="H13" i="76"/>
  <c r="H9" i="76"/>
  <c r="E11" i="75"/>
  <c r="E7" i="75"/>
  <c r="I15" i="71"/>
  <c r="H15" i="71"/>
  <c r="F15" i="71"/>
  <c r="E15" i="71"/>
  <c r="D15" i="71"/>
  <c r="C15" i="71"/>
  <c r="B15" i="71"/>
  <c r="I14" i="71"/>
  <c r="H14" i="71"/>
  <c r="G14" i="71"/>
  <c r="F14" i="71"/>
  <c r="E14" i="71"/>
  <c r="D14" i="71"/>
  <c r="C14" i="71"/>
  <c r="B14" i="71"/>
  <c r="J10" i="71"/>
  <c r="G10" i="71"/>
  <c r="G15" i="71" s="1"/>
  <c r="J7" i="71"/>
  <c r="J14" i="71" s="1"/>
  <c r="F8" i="70"/>
  <c r="E8" i="70"/>
  <c r="D8" i="70"/>
  <c r="C8" i="70"/>
  <c r="B8" i="70"/>
  <c r="J7" i="70"/>
  <c r="I7" i="70"/>
  <c r="H7" i="70"/>
  <c r="G7" i="70"/>
  <c r="I9" i="69"/>
  <c r="H9" i="69"/>
  <c r="G9" i="69"/>
  <c r="F9" i="69"/>
  <c r="E9" i="69"/>
  <c r="D9" i="69"/>
  <c r="C9" i="69"/>
  <c r="B9" i="69"/>
  <c r="B13" i="49"/>
  <c r="B17" i="49" s="1"/>
  <c r="B21" i="49" s="1"/>
  <c r="B25" i="49" s="1"/>
  <c r="B29" i="49" s="1"/>
  <c r="B33" i="49" s="1"/>
  <c r="B37" i="49" s="1"/>
  <c r="B41" i="49" s="1"/>
  <c r="B45" i="49" s="1"/>
  <c r="B49" i="49" s="1"/>
  <c r="B53" i="49" s="1"/>
  <c r="B57" i="49" s="1"/>
  <c r="B61" i="49" s="1"/>
  <c r="B65" i="49" s="1"/>
  <c r="B69" i="49" s="1"/>
  <c r="B73" i="49" s="1"/>
  <c r="B77" i="49" s="1"/>
  <c r="B81" i="49" s="1"/>
  <c r="B85" i="49" s="1"/>
  <c r="B89" i="49" s="1"/>
  <c r="B93" i="49" s="1"/>
  <c r="B97" i="49" s="1"/>
  <c r="B101" i="49" s="1"/>
  <c r="B105" i="49" s="1"/>
  <c r="B109" i="49" s="1"/>
  <c r="B113" i="49" s="1"/>
  <c r="B117" i="49" s="1"/>
  <c r="B121" i="49" s="1"/>
  <c r="B125" i="49" s="1"/>
  <c r="B129" i="49" s="1"/>
  <c r="B133" i="49" s="1"/>
  <c r="B137" i="49" s="1"/>
  <c r="B141" i="49" s="1"/>
  <c r="B145" i="49" s="1"/>
  <c r="B149" i="49" s="1"/>
  <c r="B153" i="49" s="1"/>
  <c r="B157" i="49" s="1"/>
  <c r="B161" i="49" s="1"/>
  <c r="B165" i="49" s="1"/>
  <c r="B169" i="49" s="1"/>
  <c r="B173" i="49" s="1"/>
  <c r="B12" i="49"/>
  <c r="B16" i="49" s="1"/>
  <c r="B20" i="49" s="1"/>
  <c r="B24" i="49" s="1"/>
  <c r="B28" i="49" s="1"/>
  <c r="B32" i="49" s="1"/>
  <c r="B36" i="49" s="1"/>
  <c r="B40" i="49" s="1"/>
  <c r="B44" i="49" s="1"/>
  <c r="B48" i="49" s="1"/>
  <c r="B52" i="49" s="1"/>
  <c r="B56" i="49" s="1"/>
  <c r="B60" i="49" s="1"/>
  <c r="B64" i="49" s="1"/>
  <c r="B68" i="49" s="1"/>
  <c r="B72" i="49" s="1"/>
  <c r="B76" i="49" s="1"/>
  <c r="B80" i="49" s="1"/>
  <c r="B84" i="49" s="1"/>
  <c r="B88" i="49" s="1"/>
  <c r="B92" i="49" s="1"/>
  <c r="B96" i="49" s="1"/>
  <c r="B100" i="49" s="1"/>
  <c r="B104" i="49" s="1"/>
  <c r="B108" i="49" s="1"/>
  <c r="B112" i="49" s="1"/>
  <c r="B116" i="49" s="1"/>
  <c r="B120" i="49" s="1"/>
  <c r="B124" i="49" s="1"/>
  <c r="B128" i="49" s="1"/>
  <c r="B132" i="49" s="1"/>
  <c r="B136" i="49" s="1"/>
  <c r="B140" i="49" s="1"/>
  <c r="B144" i="49" s="1"/>
  <c r="B148" i="49" s="1"/>
  <c r="B152" i="49" s="1"/>
  <c r="B156" i="49" s="1"/>
  <c r="B160" i="49" s="1"/>
  <c r="B164" i="49" s="1"/>
  <c r="B168" i="49" s="1"/>
  <c r="B172" i="49" s="1"/>
  <c r="B11" i="49"/>
  <c r="B15" i="49" s="1"/>
  <c r="B19" i="49" s="1"/>
  <c r="B23" i="49" s="1"/>
  <c r="B27" i="49" s="1"/>
  <c r="B31" i="49" s="1"/>
  <c r="B35" i="49" s="1"/>
  <c r="B39" i="49" s="1"/>
  <c r="B43" i="49" s="1"/>
  <c r="B47" i="49" s="1"/>
  <c r="B51" i="49" s="1"/>
  <c r="B55" i="49" s="1"/>
  <c r="B59" i="49" s="1"/>
  <c r="B63" i="49" s="1"/>
  <c r="B67" i="49" s="1"/>
  <c r="B71" i="49" s="1"/>
  <c r="B75" i="49" s="1"/>
  <c r="B79" i="49" s="1"/>
  <c r="B83" i="49" s="1"/>
  <c r="B87" i="49" s="1"/>
  <c r="B91" i="49" s="1"/>
  <c r="B95" i="49" s="1"/>
  <c r="B99" i="49" s="1"/>
  <c r="B103" i="49" s="1"/>
  <c r="B107" i="49" s="1"/>
  <c r="B111" i="49" s="1"/>
  <c r="B115" i="49" s="1"/>
  <c r="B119" i="49" s="1"/>
  <c r="B123" i="49" s="1"/>
  <c r="B127" i="49" s="1"/>
  <c r="B131" i="49" s="1"/>
  <c r="B135" i="49" s="1"/>
  <c r="B139" i="49" s="1"/>
  <c r="B143" i="49" s="1"/>
  <c r="B147" i="49" s="1"/>
  <c r="B151" i="49" s="1"/>
  <c r="B155" i="49" s="1"/>
  <c r="B159" i="49" s="1"/>
  <c r="B163" i="49" s="1"/>
  <c r="B167" i="49" s="1"/>
  <c r="B171" i="49" s="1"/>
  <c r="B10" i="49"/>
  <c r="B14" i="49" s="1"/>
  <c r="B18" i="49" s="1"/>
  <c r="B22" i="49" s="1"/>
  <c r="B26" i="49" s="1"/>
  <c r="B30" i="49" s="1"/>
  <c r="B34" i="49" s="1"/>
  <c r="B38" i="49" s="1"/>
  <c r="B42" i="49" s="1"/>
  <c r="B46" i="49" s="1"/>
  <c r="B50" i="49" s="1"/>
  <c r="B54" i="49" s="1"/>
  <c r="B58" i="49" s="1"/>
  <c r="B62" i="49" s="1"/>
  <c r="B66" i="49" s="1"/>
  <c r="B70" i="49" s="1"/>
  <c r="B74" i="49" s="1"/>
  <c r="B78" i="49" s="1"/>
  <c r="B82" i="49" s="1"/>
  <c r="B86" i="49" s="1"/>
  <c r="B90" i="49" s="1"/>
  <c r="B94" i="49" s="1"/>
  <c r="B98" i="49" s="1"/>
  <c r="B102" i="49" s="1"/>
  <c r="B106" i="49" s="1"/>
  <c r="B110" i="49" s="1"/>
  <c r="B114" i="49" s="1"/>
  <c r="B118" i="49" s="1"/>
  <c r="B122" i="49" s="1"/>
  <c r="B126" i="49" s="1"/>
  <c r="B130" i="49" s="1"/>
  <c r="B134" i="49" s="1"/>
  <c r="B138" i="49" s="1"/>
  <c r="B142" i="49" s="1"/>
  <c r="B146" i="49" s="1"/>
  <c r="B150" i="49" s="1"/>
  <c r="B154" i="49" s="1"/>
  <c r="B158" i="49" s="1"/>
  <c r="B162" i="49" s="1"/>
  <c r="B166" i="49" s="1"/>
  <c r="B170" i="49" s="1"/>
  <c r="B174" i="49" s="1"/>
  <c r="Q28" i="13"/>
  <c r="P28" i="13"/>
  <c r="O28" i="13"/>
  <c r="M28" i="13"/>
  <c r="Q27" i="13"/>
  <c r="P27" i="13"/>
  <c r="M27" i="13"/>
  <c r="Q26" i="13"/>
  <c r="P26" i="13"/>
  <c r="O26" i="13"/>
  <c r="M26" i="13"/>
  <c r="Q25" i="13"/>
  <c r="P25" i="13"/>
  <c r="O25" i="13"/>
  <c r="M25" i="13"/>
  <c r="Q24" i="13"/>
  <c r="P24" i="13"/>
  <c r="O24" i="13"/>
  <c r="M24" i="13"/>
  <c r="Q23" i="13"/>
  <c r="P23" i="13"/>
  <c r="O23" i="13"/>
  <c r="M23" i="13"/>
  <c r="Q22" i="13"/>
  <c r="P22" i="13"/>
  <c r="O22" i="13"/>
  <c r="M22" i="13"/>
  <c r="Q21" i="13"/>
  <c r="P21" i="13"/>
  <c r="O21" i="13"/>
  <c r="M21" i="13"/>
  <c r="Q20" i="13"/>
  <c r="P20" i="13"/>
  <c r="O20" i="13"/>
  <c r="M20" i="13"/>
  <c r="Q19" i="13"/>
  <c r="P19" i="13"/>
  <c r="O19" i="13"/>
  <c r="M19" i="13"/>
  <c r="Q18" i="13"/>
  <c r="P18" i="13"/>
  <c r="O18" i="13"/>
  <c r="M18" i="13"/>
  <c r="Q17" i="13"/>
  <c r="P17" i="13"/>
  <c r="O17" i="13"/>
  <c r="M17" i="13"/>
  <c r="P16" i="13"/>
  <c r="O16" i="13"/>
  <c r="M16" i="13"/>
  <c r="Q15" i="13"/>
  <c r="O15" i="13"/>
  <c r="M15" i="13"/>
  <c r="Q14" i="13"/>
  <c r="P14" i="13"/>
  <c r="M14" i="13"/>
  <c r="O13" i="13"/>
  <c r="M13" i="13"/>
  <c r="Q12" i="13"/>
  <c r="P12" i="13"/>
  <c r="O12" i="13"/>
  <c r="Q11" i="13"/>
  <c r="P11" i="13"/>
  <c r="O11" i="13"/>
  <c r="M11" i="13"/>
  <c r="Q10" i="13"/>
  <c r="P10" i="13"/>
  <c r="O10" i="13"/>
  <c r="M10" i="13"/>
  <c r="Q9" i="13"/>
  <c r="P9" i="13"/>
  <c r="O9" i="13"/>
  <c r="M9" i="13"/>
  <c r="E209" i="12"/>
  <c r="D209" i="12"/>
  <c r="E208" i="12"/>
  <c r="D208" i="12"/>
  <c r="E207" i="12"/>
  <c r="D207" i="12"/>
  <c r="E206" i="12"/>
  <c r="E205" i="12"/>
  <c r="D205" i="12"/>
  <c r="E204" i="12"/>
  <c r="D204" i="12"/>
  <c r="E203" i="12"/>
  <c r="D203" i="12"/>
  <c r="E202" i="12"/>
  <c r="D202" i="12"/>
  <c r="E201" i="12"/>
  <c r="D201" i="12"/>
  <c r="E200" i="12"/>
  <c r="D200" i="12"/>
  <c r="D199" i="12"/>
  <c r="E198" i="12"/>
  <c r="D198" i="12"/>
  <c r="E197" i="12"/>
  <c r="D197" i="12"/>
  <c r="E196" i="12"/>
  <c r="D196" i="12"/>
  <c r="E195" i="12"/>
  <c r="D195" i="12"/>
  <c r="E194" i="12"/>
  <c r="D194" i="12"/>
  <c r="E193" i="12"/>
  <c r="D193" i="12"/>
  <c r="E192" i="12"/>
  <c r="D192" i="12"/>
  <c r="E191" i="12"/>
  <c r="D191" i="12"/>
  <c r="E190" i="12"/>
  <c r="D190" i="12"/>
  <c r="E189" i="12"/>
  <c r="D189" i="12"/>
  <c r="E188" i="12"/>
  <c r="D188" i="12"/>
  <c r="E187" i="12"/>
  <c r="D187" i="12"/>
  <c r="E186" i="12"/>
  <c r="D186" i="12"/>
  <c r="E185" i="12"/>
  <c r="D185" i="12"/>
  <c r="E184" i="12"/>
  <c r="D184" i="12"/>
  <c r="E183" i="12"/>
  <c r="D183" i="12"/>
  <c r="E182" i="12"/>
  <c r="D182" i="12"/>
  <c r="E181" i="12"/>
  <c r="D181" i="12"/>
  <c r="E180" i="12"/>
  <c r="D180" i="12"/>
  <c r="E179" i="12"/>
  <c r="D179" i="12"/>
  <c r="E178" i="12"/>
  <c r="D178" i="12"/>
  <c r="E177" i="12"/>
  <c r="D177" i="12"/>
  <c r="E176" i="12"/>
  <c r="D176" i="12"/>
  <c r="E175" i="12"/>
  <c r="E174" i="12"/>
  <c r="D174" i="12"/>
  <c r="E173" i="12"/>
  <c r="D173" i="12"/>
  <c r="E172" i="12"/>
  <c r="D172" i="12"/>
  <c r="E171" i="12"/>
  <c r="D171" i="12"/>
  <c r="E170" i="12"/>
  <c r="D170" i="12"/>
  <c r="E169" i="12"/>
  <c r="D169" i="12"/>
  <c r="E168" i="12"/>
  <c r="D168" i="12"/>
  <c r="E167" i="12"/>
  <c r="D167" i="12"/>
  <c r="E166" i="12"/>
  <c r="D166" i="12"/>
  <c r="E165" i="12"/>
  <c r="D165" i="12"/>
  <c r="E164" i="12"/>
  <c r="D164" i="12"/>
  <c r="E163" i="12"/>
  <c r="D163" i="12"/>
  <c r="E162" i="12"/>
  <c r="D162" i="12"/>
  <c r="E161" i="12"/>
  <c r="D161" i="12"/>
  <c r="E160" i="12"/>
  <c r="D160" i="12"/>
  <c r="E159" i="12"/>
  <c r="D159" i="12"/>
  <c r="E158" i="12"/>
  <c r="D158" i="12"/>
  <c r="E157" i="12"/>
  <c r="D157" i="12"/>
  <c r="E156" i="12"/>
  <c r="D156" i="12"/>
  <c r="E155" i="12"/>
  <c r="D155" i="12"/>
  <c r="E154" i="12"/>
  <c r="D154" i="12"/>
  <c r="E153" i="12"/>
  <c r="D153" i="12"/>
  <c r="E152" i="12"/>
  <c r="D152" i="12"/>
  <c r="E151" i="12"/>
  <c r="D151" i="12"/>
  <c r="E150" i="12"/>
  <c r="D150" i="12"/>
  <c r="E149" i="12"/>
  <c r="D149" i="12"/>
  <c r="E148" i="12"/>
  <c r="D148" i="12"/>
  <c r="E147" i="12"/>
  <c r="D147" i="12"/>
  <c r="E146" i="12"/>
  <c r="D146" i="12"/>
  <c r="E145" i="12"/>
  <c r="D145" i="12"/>
  <c r="E144" i="12"/>
  <c r="D144" i="12"/>
  <c r="E143" i="12"/>
  <c r="D143" i="12"/>
  <c r="E142" i="12"/>
  <c r="D142" i="12"/>
  <c r="E141" i="12"/>
  <c r="D141" i="12"/>
  <c r="E140" i="12"/>
  <c r="E139" i="12"/>
  <c r="D139" i="12"/>
  <c r="E138" i="12"/>
  <c r="D138" i="12"/>
  <c r="E137" i="12"/>
  <c r="D137" i="12"/>
  <c r="E136" i="12"/>
  <c r="D136" i="12"/>
  <c r="E135" i="12"/>
  <c r="D135" i="12"/>
  <c r="E134" i="12"/>
  <c r="D134" i="12"/>
  <c r="E133" i="12"/>
  <c r="D133" i="12"/>
  <c r="E132" i="12"/>
  <c r="D132" i="12"/>
  <c r="E131" i="12"/>
  <c r="D131" i="12"/>
  <c r="E130" i="12"/>
  <c r="D130" i="12"/>
  <c r="E129" i="12"/>
  <c r="D129" i="12"/>
  <c r="E128" i="12"/>
  <c r="D128" i="12"/>
  <c r="E127" i="12"/>
  <c r="D127" i="12"/>
  <c r="E126" i="12"/>
  <c r="D126" i="12"/>
  <c r="E125" i="12"/>
  <c r="D125" i="12"/>
  <c r="E124" i="12"/>
  <c r="D124" i="12"/>
  <c r="E123" i="12"/>
  <c r="D123" i="12"/>
  <c r="E122" i="12"/>
  <c r="D122" i="12"/>
  <c r="E121" i="12"/>
  <c r="D121" i="12"/>
  <c r="E120" i="12"/>
  <c r="D120" i="12"/>
  <c r="E119" i="12"/>
  <c r="D119" i="12"/>
  <c r="E118" i="12"/>
  <c r="D118" i="12"/>
  <c r="E117" i="12"/>
  <c r="D117" i="12"/>
  <c r="E116" i="12"/>
  <c r="D116" i="12"/>
  <c r="E115" i="12"/>
  <c r="D115" i="12"/>
  <c r="E114" i="12"/>
  <c r="D114" i="12"/>
  <c r="E113" i="12"/>
  <c r="D113" i="12"/>
  <c r="E112" i="12"/>
  <c r="D112" i="12"/>
  <c r="E111" i="12"/>
  <c r="D111" i="12"/>
  <c r="E110" i="12"/>
  <c r="D110" i="12"/>
  <c r="E109" i="12"/>
  <c r="D109" i="12"/>
  <c r="E108" i="12"/>
  <c r="D108" i="12"/>
  <c r="E107" i="12"/>
  <c r="D107" i="12"/>
  <c r="E106" i="12"/>
  <c r="D106" i="12"/>
  <c r="E105" i="12"/>
  <c r="D105" i="12"/>
  <c r="E104" i="12"/>
  <c r="D104" i="12"/>
  <c r="E103" i="12"/>
  <c r="D103" i="12"/>
  <c r="E102" i="12"/>
  <c r="D102" i="12"/>
  <c r="E101" i="12"/>
  <c r="D101" i="12"/>
  <c r="E100" i="12"/>
  <c r="D100" i="12"/>
  <c r="E99" i="12"/>
  <c r="D99" i="12"/>
  <c r="E98" i="12"/>
  <c r="D98" i="12"/>
  <c r="E97" i="12"/>
  <c r="D97" i="12"/>
  <c r="E96" i="12"/>
  <c r="D96" i="12"/>
  <c r="E95" i="12"/>
  <c r="D95" i="12"/>
  <c r="E94" i="12"/>
  <c r="D94" i="12"/>
  <c r="E93" i="12"/>
  <c r="D93" i="12"/>
  <c r="D92" i="12"/>
  <c r="D91" i="12"/>
  <c r="D90" i="12"/>
  <c r="D89" i="12"/>
  <c r="D88" i="12"/>
  <c r="D87" i="12"/>
  <c r="D86" i="12"/>
  <c r="D85" i="12"/>
  <c r="D84" i="12"/>
  <c r="D83" i="12"/>
  <c r="D82" i="12"/>
  <c r="D81" i="12"/>
  <c r="D80" i="12"/>
  <c r="D79" i="12"/>
  <c r="D78" i="12"/>
  <c r="D77" i="12"/>
  <c r="D76" i="12"/>
  <c r="D75" i="12"/>
  <c r="D74" i="12"/>
  <c r="D73" i="12"/>
  <c r="D72" i="12"/>
  <c r="D71" i="12"/>
  <c r="D70" i="12"/>
  <c r="D69" i="12"/>
  <c r="D67" i="12"/>
  <c r="D66" i="12"/>
  <c r="D65" i="12"/>
  <c r="D64" i="12"/>
  <c r="D63" i="12"/>
  <c r="D62" i="12"/>
  <c r="D61" i="12"/>
  <c r="D60" i="12"/>
  <c r="D59" i="12"/>
  <c r="D58" i="12"/>
  <c r="D57" i="12"/>
  <c r="D56" i="12"/>
  <c r="D55" i="12"/>
  <c r="D54" i="12"/>
  <c r="D52" i="12"/>
  <c r="D51" i="12"/>
  <c r="D50" i="12"/>
  <c r="D49" i="12"/>
  <c r="D48" i="12"/>
  <c r="D47" i="12"/>
  <c r="D46" i="12"/>
  <c r="D45" i="12"/>
  <c r="D44" i="12"/>
  <c r="D43" i="12"/>
  <c r="D42" i="12"/>
  <c r="D41" i="12"/>
  <c r="D40" i="12"/>
  <c r="D39" i="12"/>
  <c r="D38" i="12"/>
  <c r="D37" i="12"/>
  <c r="D36" i="12"/>
  <c r="D35" i="12"/>
  <c r="D34" i="12"/>
  <c r="D33" i="12"/>
  <c r="D32" i="12"/>
  <c r="D31" i="12"/>
  <c r="D30" i="12"/>
  <c r="D29" i="12"/>
  <c r="D28" i="12"/>
  <c r="D27" i="12"/>
  <c r="D26" i="12"/>
  <c r="D25" i="12"/>
  <c r="D24" i="12"/>
  <c r="D23" i="12"/>
  <c r="D22" i="12"/>
  <c r="D21" i="12"/>
  <c r="D20" i="12"/>
  <c r="D19" i="12"/>
  <c r="D18" i="12"/>
  <c r="D17" i="12"/>
  <c r="D16" i="12"/>
  <c r="D15" i="12"/>
  <c r="D14" i="12"/>
  <c r="D13" i="12"/>
  <c r="D12" i="12"/>
  <c r="D11" i="12"/>
  <c r="D10" i="12"/>
  <c r="D9" i="12"/>
  <c r="D8" i="12"/>
  <c r="D7" i="12"/>
  <c r="J15" i="71" l="1"/>
</calcChain>
</file>

<file path=xl/sharedStrings.xml><?xml version="1.0" encoding="utf-8"?>
<sst xmlns="http://schemas.openxmlformats.org/spreadsheetml/2006/main" count="8713" uniqueCount="3197">
  <si>
    <t>Year</t>
  </si>
  <si>
    <t>Private sector</t>
  </si>
  <si>
    <t>Total</t>
  </si>
  <si>
    <t>Persons present (1801-1991) or usual residents (2001-11)</t>
  </si>
  <si>
    <t>Census year</t>
  </si>
  <si>
    <t>Census estimates</t>
  </si>
  <si>
    <t>Mid-year estimates of resident population</t>
  </si>
  <si>
    <t>1990/91</t>
  </si>
  <si>
    <t>1991/92</t>
  </si>
  <si>
    <t>1992/93</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</si>
  <si>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</si>
  <si>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</si>
  <si>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</si>
  <si>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</si>
  <si>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</si>
  <si>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</si>
  <si>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</si>
  <si>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</si>
  <si>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</si>
  <si>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</si>
  <si>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</si>
  <si>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</si>
  <si>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</si>
  <si>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</si>
  <si>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</si>
  <si>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</si>
  <si>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</si>
  <si>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</si>
  <si>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</si>
  <si>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</si>
  <si>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t>
  </si>
  <si>
    <t>Chart title</t>
  </si>
  <si>
    <t>1961-71</t>
  </si>
  <si>
    <t>1971-81</t>
  </si>
  <si>
    <t>1981-91</t>
  </si>
  <si>
    <t>1991-01</t>
  </si>
  <si>
    <t>2001-11</t>
  </si>
  <si>
    <t>Decade</t>
  </si>
  <si>
    <t>Gross new homes built</t>
  </si>
  <si>
    <t>Net change in dwelling stock</t>
  </si>
  <si>
    <t>Source and notes</t>
  </si>
  <si>
    <t>Region</t>
  </si>
  <si>
    <t>Change</t>
  </si>
  <si>
    <t>London</t>
  </si>
  <si>
    <t>Inner London</t>
  </si>
  <si>
    <t>Outer London</t>
  </si>
  <si>
    <t>England</t>
  </si>
  <si>
    <t>London total</t>
  </si>
  <si>
    <t>Rest of England</t>
  </si>
  <si>
    <t>Owner occupied</t>
  </si>
  <si>
    <t>Social rented</t>
  </si>
  <si>
    <t>Private rented</t>
  </si>
  <si>
    <t>All tenures</t>
  </si>
  <si>
    <t>Previous tenure</t>
  </si>
  <si>
    <t>New tenure</t>
  </si>
  <si>
    <t>Number</t>
  </si>
  <si>
    <t>New household</t>
  </si>
  <si>
    <t>City</t>
  </si>
  <si>
    <t>Tenure</t>
  </si>
  <si>
    <t>One</t>
  </si>
  <si>
    <t>Owned outright</t>
  </si>
  <si>
    <t>Overcrowded %</t>
  </si>
  <si>
    <t>Quarter</t>
  </si>
  <si>
    <t>Hostels and women's refuges</t>
  </si>
  <si>
    <t>Q1</t>
  </si>
  <si>
    <t>Q2</t>
  </si>
  <si>
    <t>Q3</t>
  </si>
  <si>
    <t>Q4</t>
  </si>
  <si>
    <t>Africa</t>
  </si>
  <si>
    <t>Americas/Australasia</t>
  </si>
  <si>
    <t>Asia</t>
  </si>
  <si>
    <t>Central / Eastern Europe</t>
  </si>
  <si>
    <t>UK</t>
  </si>
  <si>
    <t>Not known</t>
  </si>
  <si>
    <t>Rest of world</t>
  </si>
  <si>
    <t>Alcohol only</t>
  </si>
  <si>
    <t>Drugs only</t>
  </si>
  <si>
    <t>Mental health only</t>
  </si>
  <si>
    <t>Alcohol and drugs</t>
  </si>
  <si>
    <t>Alcohol and mental health</t>
  </si>
  <si>
    <t>Drugs and mental health</t>
  </si>
  <si>
    <t>Alcohol, drugs and mental health</t>
  </si>
  <si>
    <t>All three no</t>
  </si>
  <si>
    <t>All three not known or not assessed</t>
  </si>
  <si>
    <t>All three no, not known or not assessed</t>
  </si>
  <si>
    <t>All known</t>
  </si>
  <si>
    <t>North</t>
  </si>
  <si>
    <t>Midlands</t>
  </si>
  <si>
    <t>Rest of South</t>
  </si>
  <si>
    <t>Burnley</t>
  </si>
  <si>
    <t>Oadby and Wigston</t>
  </si>
  <si>
    <t>Tendring</t>
  </si>
  <si>
    <t>Merton</t>
  </si>
  <si>
    <t>Barrow-in-Furness</t>
  </si>
  <si>
    <t>Stoke-on-Trent UA</t>
  </si>
  <si>
    <t>Bath and North East Somerset UA</t>
  </si>
  <si>
    <t>Kensington and Chelsea</t>
  </si>
  <si>
    <t>Knowsley</t>
  </si>
  <si>
    <t>Broxtowe</t>
  </si>
  <si>
    <t>Spelthorne</t>
  </si>
  <si>
    <t>Sutton</t>
  </si>
  <si>
    <t>Oldham</t>
  </si>
  <si>
    <t>Newcastle-under-Lyme</t>
  </si>
  <si>
    <t>Rushmoor</t>
  </si>
  <si>
    <t>Bexley</t>
  </si>
  <si>
    <t>Stockport</t>
  </si>
  <si>
    <t>Dudley</t>
  </si>
  <si>
    <t>West Somerset</t>
  </si>
  <si>
    <t>Barking and Dagenham</t>
  </si>
  <si>
    <t>Middlesbrough UA</t>
  </si>
  <si>
    <t>North Warwickshire</t>
  </si>
  <si>
    <t>Basildon</t>
  </si>
  <si>
    <t>Kingston upon Thames</t>
  </si>
  <si>
    <t>Hyndburn</t>
  </si>
  <si>
    <t>Gedling</t>
  </si>
  <si>
    <t>Havant</t>
  </si>
  <si>
    <t>Croydon</t>
  </si>
  <si>
    <t>Pendle</t>
  </si>
  <si>
    <t>Birmingham</t>
  </si>
  <si>
    <t>Adur</t>
  </si>
  <si>
    <t>Bromley</t>
  </si>
  <si>
    <t>South Tyneside</t>
  </si>
  <si>
    <t>Walsall</t>
  </si>
  <si>
    <t>Castle Point</t>
  </si>
  <si>
    <t>Richmond upon Thames</t>
  </si>
  <si>
    <t>Sunderland</t>
  </si>
  <si>
    <t>Wolverhampton</t>
  </si>
  <si>
    <t>Epping Forest</t>
  </si>
  <si>
    <t>Havering</t>
  </si>
  <si>
    <t>Sefton</t>
  </si>
  <si>
    <t>Coventry</t>
  </si>
  <si>
    <t>Runnymede</t>
  </si>
  <si>
    <t>Hillingdon</t>
  </si>
  <si>
    <t>Blackpool UA</t>
  </si>
  <si>
    <t>Telford and Wrekin UA</t>
  </si>
  <si>
    <t>Guildford</t>
  </si>
  <si>
    <t>Ealing</t>
  </si>
  <si>
    <t>Copeland</t>
  </si>
  <si>
    <t>North East Derbyshire</t>
  </si>
  <si>
    <t>Rochford</t>
  </si>
  <si>
    <t>Waltham Forest</t>
  </si>
  <si>
    <t>Lancaster</t>
  </si>
  <si>
    <t>Solihull</t>
  </si>
  <si>
    <t>Brighton and Hove UA</t>
  </si>
  <si>
    <t>Hammersmith and Fulham</t>
  </si>
  <si>
    <t>Newcastle upon Tyne</t>
  </si>
  <si>
    <t>Rushcliffe</t>
  </si>
  <si>
    <t>Chiltern</t>
  </si>
  <si>
    <t>Camden</t>
  </si>
  <si>
    <t>Redcar and Cleveland UA</t>
  </si>
  <si>
    <t>Sandwell</t>
  </si>
  <si>
    <t>Luton UA</t>
  </si>
  <si>
    <t>Harrow</t>
  </si>
  <si>
    <t>Rochdale</t>
  </si>
  <si>
    <t>South Staffordshire</t>
  </si>
  <si>
    <t>South Oxfordshire</t>
  </si>
  <si>
    <t>Enfield</t>
  </si>
  <si>
    <t>Kingston upon Hull, City of UA</t>
  </si>
  <si>
    <t>Erewash</t>
  </si>
  <si>
    <t>Waveney</t>
  </si>
  <si>
    <t>Barnet</t>
  </si>
  <si>
    <t>Wirral</t>
  </si>
  <si>
    <t>Bassetlaw</t>
  </si>
  <si>
    <t>Hertsmere</t>
  </si>
  <si>
    <t>Redbridge</t>
  </si>
  <si>
    <t>North East Lincolnshire UA</t>
  </si>
  <si>
    <t>High Peak</t>
  </si>
  <si>
    <t>Bracknell Forest UA</t>
  </si>
  <si>
    <t>Lewisham</t>
  </si>
  <si>
    <t>Blackburn with Darwen UA</t>
  </si>
  <si>
    <t>Mansfield</t>
  </si>
  <si>
    <t>Three Rivers</t>
  </si>
  <si>
    <t>Greenwich</t>
  </si>
  <si>
    <t>Sheffield</t>
  </si>
  <si>
    <t>Chesterfield</t>
  </si>
  <si>
    <t>Sevenoaks</t>
  </si>
  <si>
    <t>City of London</t>
  </si>
  <si>
    <t>St Helens</t>
  </si>
  <si>
    <t>Wellingborough</t>
  </si>
  <si>
    <t>Christchurch</t>
  </si>
  <si>
    <t>Lambeth</t>
  </si>
  <si>
    <t>Gateshead</t>
  </si>
  <si>
    <t>Staffordshire Moorlands</t>
  </si>
  <si>
    <t>Waverley</t>
  </si>
  <si>
    <t>Brent</t>
  </si>
  <si>
    <t>Trafford</t>
  </si>
  <si>
    <t>Herefordshire, County of UA</t>
  </si>
  <si>
    <t>Surrey Heath</t>
  </si>
  <si>
    <t>Newham</t>
  </si>
  <si>
    <t>Tameside</t>
  </si>
  <si>
    <t>Amber Valley</t>
  </si>
  <si>
    <t>Elmbridge</t>
  </si>
  <si>
    <t>Wandsworth</t>
  </si>
  <si>
    <t>Bury</t>
  </si>
  <si>
    <t>Wychavon</t>
  </si>
  <si>
    <t>Torbay UA</t>
  </si>
  <si>
    <t>Haringey</t>
  </si>
  <si>
    <t>West Lancashire</t>
  </si>
  <si>
    <t>Malvern Hills</t>
  </si>
  <si>
    <t>Worthing</t>
  </si>
  <si>
    <t>Hounslow</t>
  </si>
  <si>
    <t>Rotherham</t>
  </si>
  <si>
    <t>Derby UA</t>
  </si>
  <si>
    <t>East Dorset</t>
  </si>
  <si>
    <t>Southwark</t>
  </si>
  <si>
    <t>Allerdale</t>
  </si>
  <si>
    <t>Redditch</t>
  </si>
  <si>
    <t>Cheltenham</t>
  </si>
  <si>
    <t>Westminster</t>
  </si>
  <si>
    <t>Doncaster</t>
  </si>
  <si>
    <t>Tamworth</t>
  </si>
  <si>
    <t>Plymouth UA</t>
  </si>
  <si>
    <t>Islington</t>
  </si>
  <si>
    <t>Harrogate</t>
  </si>
  <si>
    <t>Bolsover</t>
  </si>
  <si>
    <t>Southend-on-Sea UA</t>
  </si>
  <si>
    <t>Hackney</t>
  </si>
  <si>
    <t>Bolton</t>
  </si>
  <si>
    <t>Blaby</t>
  </si>
  <si>
    <t>Harlow</t>
  </si>
  <si>
    <t>Tower Hamlets</t>
  </si>
  <si>
    <t>Wyre</t>
  </si>
  <si>
    <t>Worcester</t>
  </si>
  <si>
    <t>Crawley</t>
  </si>
  <si>
    <t>North Tyneside</t>
  </si>
  <si>
    <t>Wyre Forest</t>
  </si>
  <si>
    <t>Gravesham</t>
  </si>
  <si>
    <t>Derbyshire Dales</t>
  </si>
  <si>
    <t>Broadland</t>
  </si>
  <si>
    <t>Hartlepool UA</t>
  </si>
  <si>
    <t>Daventry</t>
  </si>
  <si>
    <t>South Hams</t>
  </si>
  <si>
    <t>Leeds</t>
  </si>
  <si>
    <t>Nottingham UA</t>
  </si>
  <si>
    <t>Lewes</t>
  </si>
  <si>
    <t>Wakefield</t>
  </si>
  <si>
    <t>Warwick</t>
  </si>
  <si>
    <t>South Bucks</t>
  </si>
  <si>
    <t>Nuneaton and Bedworth</t>
  </si>
  <si>
    <t>Wokingham UA</t>
  </si>
  <si>
    <t>South Lakeland</t>
  </si>
  <si>
    <t>Bromsgrove</t>
  </si>
  <si>
    <t>Stevenage</t>
  </si>
  <si>
    <t>Northampton</t>
  </si>
  <si>
    <t>Tandridge</t>
  </si>
  <si>
    <t>Rossendale</t>
  </si>
  <si>
    <t>Leicester UA</t>
  </si>
  <si>
    <t>New Forest</t>
  </si>
  <si>
    <t>Bradford</t>
  </si>
  <si>
    <t>Ashfield</t>
  </si>
  <si>
    <t>Exeter</t>
  </si>
  <si>
    <t>Ribble Valley</t>
  </si>
  <si>
    <t>North West Leicestershire</t>
  </si>
  <si>
    <t>Woking</t>
  </si>
  <si>
    <t>Stockton-on-Tees UA</t>
  </si>
  <si>
    <t>Cannock Chase</t>
  </si>
  <si>
    <t>Mole Valley</t>
  </si>
  <si>
    <t>Eden</t>
  </si>
  <si>
    <t>Melton</t>
  </si>
  <si>
    <t>Purbeck</t>
  </si>
  <si>
    <t>Liverpool</t>
  </si>
  <si>
    <t>East Lindsey</t>
  </si>
  <si>
    <t>Rother</t>
  </si>
  <si>
    <t>Stratford-on-Avon</t>
  </si>
  <si>
    <t>Thurrock UA</t>
  </si>
  <si>
    <t>Calderdale</t>
  </si>
  <si>
    <t>East Staffordshire</t>
  </si>
  <si>
    <t>Medway UA</t>
  </si>
  <si>
    <t>South Ribble</t>
  </si>
  <si>
    <t>Newark and Sherwood</t>
  </si>
  <si>
    <t>Windsor and Maidenhead UA</t>
  </si>
  <si>
    <t>York UA</t>
  </si>
  <si>
    <t>South Northamptonshire</t>
  </si>
  <si>
    <t>Forest of Dean</t>
  </si>
  <si>
    <t>Kirklees</t>
  </si>
  <si>
    <t>Brentwood</t>
  </si>
  <si>
    <t>Halton UA</t>
  </si>
  <si>
    <t>Lichfield</t>
  </si>
  <si>
    <t>Great Yarmouth</t>
  </si>
  <si>
    <t>Scarborough</t>
  </si>
  <si>
    <t>Stafford</t>
  </si>
  <si>
    <t>Arun</t>
  </si>
  <si>
    <t>Ryedale</t>
  </si>
  <si>
    <t>Lincoln</t>
  </si>
  <si>
    <t>Cherwell</t>
  </si>
  <si>
    <t>Fylde</t>
  </si>
  <si>
    <t>Hinckley and Bosworth</t>
  </si>
  <si>
    <t>Teignbridge</t>
  </si>
  <si>
    <t>Wigan</t>
  </si>
  <si>
    <t>Charnwood</t>
  </si>
  <si>
    <t>Poole UA</t>
  </si>
  <si>
    <t>Carlisle</t>
  </si>
  <si>
    <t>Harborough</t>
  </si>
  <si>
    <t>St. Albans</t>
  </si>
  <si>
    <t>Salford</t>
  </si>
  <si>
    <t>South Kesteven</t>
  </si>
  <si>
    <t>Maldon</t>
  </si>
  <si>
    <t>Darlington UA</t>
  </si>
  <si>
    <t>Rutland UA</t>
  </si>
  <si>
    <t>Chelmsford</t>
  </si>
  <si>
    <t>Hambleton</t>
  </si>
  <si>
    <t>Boston</t>
  </si>
  <si>
    <t>East Devon</t>
  </si>
  <si>
    <t>Preston</t>
  </si>
  <si>
    <t>East Northamptonshire</t>
  </si>
  <si>
    <t>Wycombe</t>
  </si>
  <si>
    <t>Barnsley</t>
  </si>
  <si>
    <t>South Holland</t>
  </si>
  <si>
    <t>Wealden</t>
  </si>
  <si>
    <t>Warrington UA</t>
  </si>
  <si>
    <t>Rugby</t>
  </si>
  <si>
    <t>Fareham</t>
  </si>
  <si>
    <t>East Riding of Yorkshire UA</t>
  </si>
  <si>
    <t>West Lindsey</t>
  </si>
  <si>
    <t>Portsmouth UA</t>
  </si>
  <si>
    <t>North Lincolnshire UA</t>
  </si>
  <si>
    <t>Kettering</t>
  </si>
  <si>
    <t>Oxford</t>
  </si>
  <si>
    <t>Chorley</t>
  </si>
  <si>
    <t>Corby</t>
  </si>
  <si>
    <t>Southampton UA</t>
  </si>
  <si>
    <t>Craven</t>
  </si>
  <si>
    <t>North Kesteven</t>
  </si>
  <si>
    <t>Babergh</t>
  </si>
  <si>
    <t>Richmondshire</t>
  </si>
  <si>
    <t>South Derbyshire</t>
  </si>
  <si>
    <t>Hastings</t>
  </si>
  <si>
    <t>Selby</t>
  </si>
  <si>
    <t>Reigate and Banstead</t>
  </si>
  <si>
    <t>Manchester</t>
  </si>
  <si>
    <t>Dacorum</t>
  </si>
  <si>
    <t>Stroud</t>
  </si>
  <si>
    <t>Vale of White Horse</t>
  </si>
  <si>
    <t>Broxbourne</t>
  </si>
  <si>
    <t>Weymouth and Portland</t>
  </si>
  <si>
    <t>Breckland</t>
  </si>
  <si>
    <t>South Gloucestershire UA</t>
  </si>
  <si>
    <t>Test Valley</t>
  </si>
  <si>
    <t>Cotswold</t>
  </si>
  <si>
    <t>East Hampshire</t>
  </si>
  <si>
    <t>Taunton Deane</t>
  </si>
  <si>
    <t>East Hertfordshire</t>
  </si>
  <si>
    <t>Epsom and Ewell</t>
  </si>
  <si>
    <t>West Berkshire UA</t>
  </si>
  <si>
    <t>Aylesbury Vale</t>
  </si>
  <si>
    <t>Hart</t>
  </si>
  <si>
    <t>Thanet</t>
  </si>
  <si>
    <t>Isle of Wight UA</t>
  </si>
  <si>
    <t>Reading UA</t>
  </si>
  <si>
    <t>North Norfolk</t>
  </si>
  <si>
    <t>North Devon</t>
  </si>
  <si>
    <t>Horsham</t>
  </si>
  <si>
    <t>North Hertfordshire</t>
  </si>
  <si>
    <t>Huntingdonshire</t>
  </si>
  <si>
    <t>Chichester</t>
  </si>
  <si>
    <t>Suffolk Coastal</t>
  </si>
  <si>
    <t>Mendip</t>
  </si>
  <si>
    <t>Mid Sussex</t>
  </si>
  <si>
    <t>Canterbury</t>
  </si>
  <si>
    <t>Winchester</t>
  </si>
  <si>
    <t>North Somerset UA</t>
  </si>
  <si>
    <t>Norwich</t>
  </si>
  <si>
    <t>Eastbourne</t>
  </si>
  <si>
    <t>South Somerset</t>
  </si>
  <si>
    <t>Dover</t>
  </si>
  <si>
    <t>Tewkesbury</t>
  </si>
  <si>
    <t>Cambridge</t>
  </si>
  <si>
    <t>Tunbridge Wells</t>
  </si>
  <si>
    <t>St. Edmundsbury</t>
  </si>
  <si>
    <t>Shepway</t>
  </si>
  <si>
    <t>Eastleigh</t>
  </si>
  <si>
    <t>Welwyn Hatfield</t>
  </si>
  <si>
    <t>Sedgemoor</t>
  </si>
  <si>
    <t>West Dorset</t>
  </si>
  <si>
    <t>Braintree</t>
  </si>
  <si>
    <t>Bournemouth UA</t>
  </si>
  <si>
    <t>Peterborough UA</t>
  </si>
  <si>
    <t>Gosport</t>
  </si>
  <si>
    <t>Mid Devon</t>
  </si>
  <si>
    <t>Slough UA</t>
  </si>
  <si>
    <t>Watford</t>
  </si>
  <si>
    <t>Gloucester</t>
  </si>
  <si>
    <t>Basingstoke and Deane</t>
  </si>
  <si>
    <t>South Norfolk</t>
  </si>
  <si>
    <t>Bristol, City of UA</t>
  </si>
  <si>
    <t>Swale</t>
  </si>
  <si>
    <t>Maidstone</t>
  </si>
  <si>
    <t>West Oxfordshire</t>
  </si>
  <si>
    <t>Forest Heath</t>
  </si>
  <si>
    <t>Tonbridge and Malling</t>
  </si>
  <si>
    <t>Mid Suffolk</t>
  </si>
  <si>
    <t>Ipswich</t>
  </si>
  <si>
    <t>Dartford</t>
  </si>
  <si>
    <t>Colchester</t>
  </si>
  <si>
    <t>West Devon</t>
  </si>
  <si>
    <t>North Dorset</t>
  </si>
  <si>
    <t>Fenland</t>
  </si>
  <si>
    <t>South Cambridgeshire</t>
  </si>
  <si>
    <t>Torridge</t>
  </si>
  <si>
    <t>Isles of Scilly</t>
  </si>
  <si>
    <t>Uttlesford</t>
  </si>
  <si>
    <t>Ashford</t>
  </si>
  <si>
    <t>King's Lynn and West Norfolk</t>
  </si>
  <si>
    <t>East Cambridgeshire</t>
  </si>
  <si>
    <t>Swindon UA</t>
  </si>
  <si>
    <t>Milton Keynes UA</t>
  </si>
  <si>
    <t>E09000001</t>
  </si>
  <si>
    <t>North East</t>
  </si>
  <si>
    <t>North West</t>
  </si>
  <si>
    <t>East Midlands</t>
  </si>
  <si>
    <t>West Midlands</t>
  </si>
  <si>
    <t>East</t>
  </si>
  <si>
    <t>South East</t>
  </si>
  <si>
    <t>South West</t>
  </si>
  <si>
    <t>Jan</t>
  </si>
  <si>
    <t>Feb</t>
  </si>
  <si>
    <t>Mar</t>
  </si>
  <si>
    <t>Apr</t>
  </si>
  <si>
    <t>May</t>
  </si>
  <si>
    <t>Jun</t>
  </si>
  <si>
    <t>Jul</t>
  </si>
  <si>
    <t>Aug</t>
  </si>
  <si>
    <t>Sep</t>
  </si>
  <si>
    <t>Oct</t>
  </si>
  <si>
    <t>Nov</t>
  </si>
  <si>
    <t>Dec</t>
  </si>
  <si>
    <t>1 bedroom</t>
  </si>
  <si>
    <t>2 bedrooms</t>
  </si>
  <si>
    <t>3 bedrooms</t>
  </si>
  <si>
    <t>Social rent</t>
  </si>
  <si>
    <t>Affordable Rent</t>
  </si>
  <si>
    <t>Borough</t>
  </si>
  <si>
    <t>Jobs</t>
  </si>
  <si>
    <t>People</t>
  </si>
  <si>
    <t>Homes</t>
  </si>
  <si>
    <t>Owned with mortgage</t>
  </si>
  <si>
    <t>Market</t>
  </si>
  <si>
    <t>Intermediate</t>
  </si>
  <si>
    <t>DCLG 3b+</t>
  </si>
  <si>
    <t>LDD</t>
  </si>
  <si>
    <t>Yorks &amp; Humber</t>
  </si>
  <si>
    <t>Housing association</t>
  </si>
  <si>
    <t>Barking &amp; Dagenham</t>
  </si>
  <si>
    <t>Hammersmith &amp; Fulham</t>
  </si>
  <si>
    <t>Kensington &amp; Chelsea</t>
  </si>
  <si>
    <t>Local authority</t>
  </si>
  <si>
    <t>Private renters</t>
  </si>
  <si>
    <t>Social renters</t>
  </si>
  <si>
    <t>Private rent</t>
  </si>
  <si>
    <t>Lower quartile</t>
  </si>
  <si>
    <t>Median</t>
  </si>
  <si>
    <t>4+ bedrooms</t>
  </si>
  <si>
    <t>Mortgage</t>
  </si>
  <si>
    <t>Landlord</t>
  </si>
  <si>
    <t>Month</t>
  </si>
  <si>
    <t>Quintile 2</t>
  </si>
  <si>
    <t>Quintile 3</t>
  </si>
  <si>
    <t>Quintile 4</t>
  </si>
  <si>
    <t>All</t>
  </si>
  <si>
    <t>Upper quartile</t>
  </si>
  <si>
    <t>Relief of homelessness</t>
  </si>
  <si>
    <t>Helped obtain other housing</t>
  </si>
  <si>
    <t>Helped remain in current home</t>
  </si>
  <si>
    <t>3-4 years</t>
  </si>
  <si>
    <t>5-9 years</t>
  </si>
  <si>
    <t>10-19 years</t>
  </si>
  <si>
    <t>20-29 years</t>
  </si>
  <si>
    <t>30+ years</t>
  </si>
  <si>
    <t>Private</t>
  </si>
  <si>
    <t>Stock - Seen two years running</t>
  </si>
  <si>
    <t>Returner - Last seen more than a year ago</t>
  </si>
  <si>
    <t>Flow - First seen this year</t>
  </si>
  <si>
    <t>Two or more</t>
  </si>
  <si>
    <t>Job related reasons</t>
  </si>
  <si>
    <t>Marriage/began living together</t>
  </si>
  <si>
    <t>Other family/personal reasons</t>
  </si>
  <si>
    <t>Wanted to buy</t>
  </si>
  <si>
    <t>Wanted own home/live independently</t>
  </si>
  <si>
    <t>Some other reason</t>
  </si>
  <si>
    <t>All recent moves</t>
  </si>
  <si>
    <t>One year</t>
  </si>
  <si>
    <t>Two years</t>
  </si>
  <si>
    <t>Less than one year</t>
  </si>
  <si>
    <t>Council</t>
  </si>
  <si>
    <t>Transport</t>
  </si>
  <si>
    <t>Workplaces</t>
  </si>
  <si>
    <t>C</t>
  </si>
  <si>
    <t>D</t>
  </si>
  <si>
    <t>E</t>
  </si>
  <si>
    <t>Camden 001</t>
  </si>
  <si>
    <t>Camden 002</t>
  </si>
  <si>
    <t>Camden 003</t>
  </si>
  <si>
    <t>Camden 004</t>
  </si>
  <si>
    <t>Camden 005</t>
  </si>
  <si>
    <t>Camden 006</t>
  </si>
  <si>
    <t>Camden 007</t>
  </si>
  <si>
    <t>Camden 008</t>
  </si>
  <si>
    <t>Camden 009</t>
  </si>
  <si>
    <t>Camden 010</t>
  </si>
  <si>
    <t>Camden 011</t>
  </si>
  <si>
    <t>Camden 012</t>
  </si>
  <si>
    <t>Camden 013</t>
  </si>
  <si>
    <t>Camden 014</t>
  </si>
  <si>
    <t>Camden 015</t>
  </si>
  <si>
    <t>Camden 016</t>
  </si>
  <si>
    <t>Camden 017</t>
  </si>
  <si>
    <t>Camden 018</t>
  </si>
  <si>
    <t>Camden 019</t>
  </si>
  <si>
    <t>Camden 020</t>
  </si>
  <si>
    <t>Camden 021</t>
  </si>
  <si>
    <t>Camden 022</t>
  </si>
  <si>
    <t>Camden 023</t>
  </si>
  <si>
    <t>Camden 024</t>
  </si>
  <si>
    <t>Camden 025</t>
  </si>
  <si>
    <t>Camden 026</t>
  </si>
  <si>
    <t>Camden 027</t>
  </si>
  <si>
    <t>Camden 028</t>
  </si>
  <si>
    <t>City of London 001</t>
  </si>
  <si>
    <t>Hackney 001</t>
  </si>
  <si>
    <t>Hackney 002</t>
  </si>
  <si>
    <t>Hackney 003</t>
  </si>
  <si>
    <t>Hackney 004</t>
  </si>
  <si>
    <t>Hackney 006</t>
  </si>
  <si>
    <t>Hackney 007</t>
  </si>
  <si>
    <t>Hackney 008</t>
  </si>
  <si>
    <t>Hackney 009</t>
  </si>
  <si>
    <t>Hackney 010</t>
  </si>
  <si>
    <t>Hackney 011</t>
  </si>
  <si>
    <t>Hackney 012</t>
  </si>
  <si>
    <t>Hackney 013</t>
  </si>
  <si>
    <t>Hackney 014</t>
  </si>
  <si>
    <t>Hackney 015</t>
  </si>
  <si>
    <t>Hackney 016</t>
  </si>
  <si>
    <t>Hackney 017</t>
  </si>
  <si>
    <t>Hackney 018</t>
  </si>
  <si>
    <t>Hackney 019</t>
  </si>
  <si>
    <t>Hackney 020</t>
  </si>
  <si>
    <t>Hackney 021</t>
  </si>
  <si>
    <t>Hackney 022</t>
  </si>
  <si>
    <t>Hackney 023</t>
  </si>
  <si>
    <t>Hackney 024</t>
  </si>
  <si>
    <t>Hackney 025</t>
  </si>
  <si>
    <t>Hackney 026</t>
  </si>
  <si>
    <t>Hackney 027</t>
  </si>
  <si>
    <t>Hammersmith and Fulham 001</t>
  </si>
  <si>
    <t>Hammersmith and Fulham 002</t>
  </si>
  <si>
    <t>Hammersmith and Fulham 003</t>
  </si>
  <si>
    <t>Hammersmith and Fulham 004</t>
  </si>
  <si>
    <t>Hammersmith and Fulham 005</t>
  </si>
  <si>
    <t>Hammersmith and Fulham 006</t>
  </si>
  <si>
    <t>Hammersmith and Fulham 007</t>
  </si>
  <si>
    <t>Hammersmith and Fulham 008</t>
  </si>
  <si>
    <t>Hammersmith and Fulham 009</t>
  </si>
  <si>
    <t>Hammersmith and Fulham 010</t>
  </si>
  <si>
    <t>Hammersmith and Fulham 011</t>
  </si>
  <si>
    <t>Hammersmith and Fulham 012</t>
  </si>
  <si>
    <t>Hammersmith and Fulham 013</t>
  </si>
  <si>
    <t>Hammersmith and Fulham 014</t>
  </si>
  <si>
    <t>Hammersmith and Fulham 015</t>
  </si>
  <si>
    <t>Hammersmith and Fulham 016</t>
  </si>
  <si>
    <t>Hammersmith and Fulham 017</t>
  </si>
  <si>
    <t>Hammersmith and Fulham 018</t>
  </si>
  <si>
    <t>Hammersmith and Fulham 019</t>
  </si>
  <si>
    <t>Hammersmith and Fulham 020</t>
  </si>
  <si>
    <t>Hammersmith and Fulham 021</t>
  </si>
  <si>
    <t>Hammersmith and Fulham 022</t>
  </si>
  <si>
    <t>Hammersmith and Fulham 023</t>
  </si>
  <si>
    <t>Hammersmith and Fulham 024</t>
  </si>
  <si>
    <t>Hammersmith and Fulham 025</t>
  </si>
  <si>
    <t>Haringey 001</t>
  </si>
  <si>
    <t>Haringey 002</t>
  </si>
  <si>
    <t>Haringey 004</t>
  </si>
  <si>
    <t>Haringey 005</t>
  </si>
  <si>
    <t>Haringey 006</t>
  </si>
  <si>
    <t>Haringey 007</t>
  </si>
  <si>
    <t>Haringey 008</t>
  </si>
  <si>
    <t>Haringey 009</t>
  </si>
  <si>
    <t>Haringey 010</t>
  </si>
  <si>
    <t>Haringey 011</t>
  </si>
  <si>
    <t>Haringey 012</t>
  </si>
  <si>
    <t>Haringey 013</t>
  </si>
  <si>
    <t>Haringey 014</t>
  </si>
  <si>
    <t>Haringey 015</t>
  </si>
  <si>
    <t>Haringey 016</t>
  </si>
  <si>
    <t>Haringey 017</t>
  </si>
  <si>
    <t>Haringey 018</t>
  </si>
  <si>
    <t>Haringey 019</t>
  </si>
  <si>
    <t>Haringey 020</t>
  </si>
  <si>
    <t>Haringey 021</t>
  </si>
  <si>
    <t>Haringey 022</t>
  </si>
  <si>
    <t>Haringey 023</t>
  </si>
  <si>
    <t>Haringey 024</t>
  </si>
  <si>
    <t>Haringey 025</t>
  </si>
  <si>
    <t>Haringey 026</t>
  </si>
  <si>
    <t>Haringey 027</t>
  </si>
  <si>
    <t>Haringey 028</t>
  </si>
  <si>
    <t>Haringey 029</t>
  </si>
  <si>
    <t>Haringey 030</t>
  </si>
  <si>
    <t>Haringey 031</t>
  </si>
  <si>
    <t>Haringey 032</t>
  </si>
  <si>
    <t>Haringey 033</t>
  </si>
  <si>
    <t>Haringey 034</t>
  </si>
  <si>
    <t>Haringey 035</t>
  </si>
  <si>
    <t>Haringey 036</t>
  </si>
  <si>
    <t>Islington 001</t>
  </si>
  <si>
    <t>Islington 002</t>
  </si>
  <si>
    <t>Islington 003</t>
  </si>
  <si>
    <t>Islington 004</t>
  </si>
  <si>
    <t>Islington 005</t>
  </si>
  <si>
    <t>Islington 006</t>
  </si>
  <si>
    <t>Islington 007</t>
  </si>
  <si>
    <t>Islington 008</t>
  </si>
  <si>
    <t>Islington 009</t>
  </si>
  <si>
    <t>Islington 010</t>
  </si>
  <si>
    <t>Islington 011</t>
  </si>
  <si>
    <t>Islington 012</t>
  </si>
  <si>
    <t>Islington 013</t>
  </si>
  <si>
    <t>Islington 014</t>
  </si>
  <si>
    <t>Islington 015</t>
  </si>
  <si>
    <t>Islington 016</t>
  </si>
  <si>
    <t>Islington 017</t>
  </si>
  <si>
    <t>Islington 018</t>
  </si>
  <si>
    <t>Islington 019</t>
  </si>
  <si>
    <t>Islington 020</t>
  </si>
  <si>
    <t>Islington 021</t>
  </si>
  <si>
    <t>Islington 022</t>
  </si>
  <si>
    <t>Islington 023</t>
  </si>
  <si>
    <t>Kensington and Chelsea 001</t>
  </si>
  <si>
    <t>Kensington and Chelsea 002</t>
  </si>
  <si>
    <t>Kensington and Chelsea 003</t>
  </si>
  <si>
    <t>Kensington and Chelsea 004</t>
  </si>
  <si>
    <t>Kensington and Chelsea 005</t>
  </si>
  <si>
    <t>Kensington and Chelsea 006</t>
  </si>
  <si>
    <t>Kensington and Chelsea 007</t>
  </si>
  <si>
    <t>Kensington and Chelsea 008</t>
  </si>
  <si>
    <t>Kensington and Chelsea 009</t>
  </si>
  <si>
    <t>Kensington and Chelsea 010</t>
  </si>
  <si>
    <t>Kensington and Chelsea 011</t>
  </si>
  <si>
    <t>Kensington and Chelsea 012</t>
  </si>
  <si>
    <t>Kensington and Chelsea 013</t>
  </si>
  <si>
    <t>Kensington and Chelsea 014</t>
  </si>
  <si>
    <t>Kensington and Chelsea 015</t>
  </si>
  <si>
    <t>Kensington and Chelsea 016</t>
  </si>
  <si>
    <t>Kensington and Chelsea 017</t>
  </si>
  <si>
    <t>Kensington and Chelsea 018</t>
  </si>
  <si>
    <t>Kensington and Chelsea 019</t>
  </si>
  <si>
    <t>Kensington and Chelsea 020</t>
  </si>
  <si>
    <t>Kensington and Chelsea 021</t>
  </si>
  <si>
    <t>Lambeth 002</t>
  </si>
  <si>
    <t>Lambeth 003</t>
  </si>
  <si>
    <t>Lambeth 004</t>
  </si>
  <si>
    <t>Lambeth 005</t>
  </si>
  <si>
    <t>Lambeth 006</t>
  </si>
  <si>
    <t>Lambeth 007</t>
  </si>
  <si>
    <t>Lambeth 008</t>
  </si>
  <si>
    <t>Lambeth 009</t>
  </si>
  <si>
    <t>Lambeth 010</t>
  </si>
  <si>
    <t>Lambeth 011</t>
  </si>
  <si>
    <t>Lambeth 012</t>
  </si>
  <si>
    <t>Lambeth 013</t>
  </si>
  <si>
    <t>Lambeth 014</t>
  </si>
  <si>
    <t>Lambeth 015</t>
  </si>
  <si>
    <t>Lambeth 016</t>
  </si>
  <si>
    <t>Lambeth 017</t>
  </si>
  <si>
    <t>Lambeth 018</t>
  </si>
  <si>
    <t>Lambeth 019</t>
  </si>
  <si>
    <t>Lambeth 020</t>
  </si>
  <si>
    <t>Lambeth 021</t>
  </si>
  <si>
    <t>Lambeth 022</t>
  </si>
  <si>
    <t>Lambeth 023</t>
  </si>
  <si>
    <t>Lambeth 024</t>
  </si>
  <si>
    <t>Lambeth 025</t>
  </si>
  <si>
    <t>Lambeth 026</t>
  </si>
  <si>
    <t>Lambeth 027</t>
  </si>
  <si>
    <t>Lambeth 028</t>
  </si>
  <si>
    <t>Lambeth 029</t>
  </si>
  <si>
    <t>Lambeth 030</t>
  </si>
  <si>
    <t>Lambeth 031</t>
  </si>
  <si>
    <t>Lambeth 032</t>
  </si>
  <si>
    <t>Lambeth 033</t>
  </si>
  <si>
    <t>Lambeth 034</t>
  </si>
  <si>
    <t>Lambeth 035</t>
  </si>
  <si>
    <t>Lewisham 001</t>
  </si>
  <si>
    <t>Lewisham 002</t>
  </si>
  <si>
    <t>Lewisham 003</t>
  </si>
  <si>
    <t>Lewisham 005</t>
  </si>
  <si>
    <t>Lewisham 006</t>
  </si>
  <si>
    <t>Lewisham 007</t>
  </si>
  <si>
    <t>Lewisham 008</t>
  </si>
  <si>
    <t>Lewisham 009</t>
  </si>
  <si>
    <t>Lewisham 010</t>
  </si>
  <si>
    <t>Lewisham 011</t>
  </si>
  <si>
    <t>Lewisham 012</t>
  </si>
  <si>
    <t>Lewisham 013</t>
  </si>
  <si>
    <t>Lewisham 014</t>
  </si>
  <si>
    <t>Lewisham 015</t>
  </si>
  <si>
    <t>Lewisham 016</t>
  </si>
  <si>
    <t>Lewisham 017</t>
  </si>
  <si>
    <t>Lewisham 018</t>
  </si>
  <si>
    <t>Lewisham 019</t>
  </si>
  <si>
    <t>Lewisham 020</t>
  </si>
  <si>
    <t>Lewisham 021</t>
  </si>
  <si>
    <t>Lewisham 022</t>
  </si>
  <si>
    <t>Lewisham 023</t>
  </si>
  <si>
    <t>Lewisham 024</t>
  </si>
  <si>
    <t>Lewisham 025</t>
  </si>
  <si>
    <t>Lewisham 026</t>
  </si>
  <si>
    <t>Lewisham 027</t>
  </si>
  <si>
    <t>Lewisham 028</t>
  </si>
  <si>
    <t>Lewisham 029</t>
  </si>
  <si>
    <t>Lewisham 030</t>
  </si>
  <si>
    <t>Lewisham 031</t>
  </si>
  <si>
    <t>Lewisham 033</t>
  </si>
  <si>
    <t>Lewisham 034</t>
  </si>
  <si>
    <t>Lewisham 035</t>
  </si>
  <si>
    <t>Newham 001</t>
  </si>
  <si>
    <t>Newham 002</t>
  </si>
  <si>
    <t>Newham 003</t>
  </si>
  <si>
    <t>Newham 004</t>
  </si>
  <si>
    <t>Newham 005</t>
  </si>
  <si>
    <t>Newham 006</t>
  </si>
  <si>
    <t>Newham 007</t>
  </si>
  <si>
    <t>Newham 008</t>
  </si>
  <si>
    <t>Newham 009</t>
  </si>
  <si>
    <t>Newham 010</t>
  </si>
  <si>
    <t>Newham 011</t>
  </si>
  <si>
    <t>Newham 012</t>
  </si>
  <si>
    <t>Newham 013</t>
  </si>
  <si>
    <t>Newham 014</t>
  </si>
  <si>
    <t>Newham 015</t>
  </si>
  <si>
    <t>Newham 016</t>
  </si>
  <si>
    <t>Newham 017</t>
  </si>
  <si>
    <t>Newham 018</t>
  </si>
  <si>
    <t>Newham 019</t>
  </si>
  <si>
    <t>Newham 020</t>
  </si>
  <si>
    <t>Newham 021</t>
  </si>
  <si>
    <t>Newham 022</t>
  </si>
  <si>
    <t>Newham 023</t>
  </si>
  <si>
    <t>Newham 024</t>
  </si>
  <si>
    <t>Newham 025</t>
  </si>
  <si>
    <t>Newham 026</t>
  </si>
  <si>
    <t>Newham 027</t>
  </si>
  <si>
    <t>Newham 028</t>
  </si>
  <si>
    <t>Newham 029</t>
  </si>
  <si>
    <t>Newham 030</t>
  </si>
  <si>
    <t>Newham 031</t>
  </si>
  <si>
    <t>Newham 032</t>
  </si>
  <si>
    <t>Newham 033</t>
  </si>
  <si>
    <t>Newham 034</t>
  </si>
  <si>
    <t>Newham 035</t>
  </si>
  <si>
    <t>Newham 036</t>
  </si>
  <si>
    <t>Newham 037</t>
  </si>
  <si>
    <t>Southwark 001</t>
  </si>
  <si>
    <t>Southwark 002</t>
  </si>
  <si>
    <t>Southwark 003</t>
  </si>
  <si>
    <t>Southwark 004</t>
  </si>
  <si>
    <t>Southwark 006</t>
  </si>
  <si>
    <t>Southwark 007</t>
  </si>
  <si>
    <t>Southwark 008</t>
  </si>
  <si>
    <t>Southwark 009</t>
  </si>
  <si>
    <t>Southwark 010</t>
  </si>
  <si>
    <t>Southwark 011</t>
  </si>
  <si>
    <t>Southwark 012</t>
  </si>
  <si>
    <t>Southwark 013</t>
  </si>
  <si>
    <t>Southwark 014</t>
  </si>
  <si>
    <t>Southwark 015</t>
  </si>
  <si>
    <t>Southwark 016</t>
  </si>
  <si>
    <t>Southwark 017</t>
  </si>
  <si>
    <t>Southwark 018</t>
  </si>
  <si>
    <t>Southwark 019</t>
  </si>
  <si>
    <t>Southwark 020</t>
  </si>
  <si>
    <t>Southwark 021</t>
  </si>
  <si>
    <t>Southwark 022</t>
  </si>
  <si>
    <t>Southwark 023</t>
  </si>
  <si>
    <t>Southwark 024</t>
  </si>
  <si>
    <t>Southwark 025</t>
  </si>
  <si>
    <t>Southwark 026</t>
  </si>
  <si>
    <t>Southwark 027</t>
  </si>
  <si>
    <t>Southwark 028</t>
  </si>
  <si>
    <t>Southwark 029</t>
  </si>
  <si>
    <t>Southwark 030</t>
  </si>
  <si>
    <t>Southwark 031</t>
  </si>
  <si>
    <t>Southwark 032</t>
  </si>
  <si>
    <t>Southwark 033</t>
  </si>
  <si>
    <t>Tower Hamlets 001</t>
  </si>
  <si>
    <t>Tower Hamlets 002</t>
  </si>
  <si>
    <t>Tower Hamlets 003</t>
  </si>
  <si>
    <t>Tower Hamlets 004</t>
  </si>
  <si>
    <t>Tower Hamlets 005</t>
  </si>
  <si>
    <t>Tower Hamlets 006</t>
  </si>
  <si>
    <t>Tower Hamlets 007</t>
  </si>
  <si>
    <t>Tower Hamlets 008</t>
  </si>
  <si>
    <t>Tower Hamlets 009</t>
  </si>
  <si>
    <t>Tower Hamlets 010</t>
  </si>
  <si>
    <t>Tower Hamlets 011</t>
  </si>
  <si>
    <t>Tower Hamlets 012</t>
  </si>
  <si>
    <t>Tower Hamlets 013</t>
  </si>
  <si>
    <t>Tower Hamlets 014</t>
  </si>
  <si>
    <t>Tower Hamlets 015</t>
  </si>
  <si>
    <t>Tower Hamlets 016</t>
  </si>
  <si>
    <t>Tower Hamlets 017</t>
  </si>
  <si>
    <t>Tower Hamlets 018</t>
  </si>
  <si>
    <t>Tower Hamlets 019</t>
  </si>
  <si>
    <t>Tower Hamlets 020</t>
  </si>
  <si>
    <t>Tower Hamlets 021</t>
  </si>
  <si>
    <t>Tower Hamlets 022</t>
  </si>
  <si>
    <t>Tower Hamlets 023</t>
  </si>
  <si>
    <t>Tower Hamlets 024</t>
  </si>
  <si>
    <t>Tower Hamlets 025</t>
  </si>
  <si>
    <t>Tower Hamlets 026</t>
  </si>
  <si>
    <t>Tower Hamlets 027</t>
  </si>
  <si>
    <t>Tower Hamlets 028</t>
  </si>
  <si>
    <t>Tower Hamlets 030</t>
  </si>
  <si>
    <t>Tower Hamlets 031</t>
  </si>
  <si>
    <t>Wandsworth 001</t>
  </si>
  <si>
    <t>Wandsworth 002</t>
  </si>
  <si>
    <t>Wandsworth 003</t>
  </si>
  <si>
    <t>Wandsworth 004</t>
  </si>
  <si>
    <t>Wandsworth 005</t>
  </si>
  <si>
    <t>Wandsworth 006</t>
  </si>
  <si>
    <t>Wandsworth 007</t>
  </si>
  <si>
    <t>Wandsworth 008</t>
  </si>
  <si>
    <t>Wandsworth 009</t>
  </si>
  <si>
    <t>Wandsworth 010</t>
  </si>
  <si>
    <t>Wandsworth 011</t>
  </si>
  <si>
    <t>Wandsworth 012</t>
  </si>
  <si>
    <t>Wandsworth 013</t>
  </si>
  <si>
    <t>Wandsworth 014</t>
  </si>
  <si>
    <t>Wandsworth 015</t>
  </si>
  <si>
    <t>Wandsworth 016</t>
  </si>
  <si>
    <t>Wandsworth 017</t>
  </si>
  <si>
    <t>Wandsworth 018</t>
  </si>
  <si>
    <t>Wandsworth 019</t>
  </si>
  <si>
    <t>Wandsworth 020</t>
  </si>
  <si>
    <t>Wandsworth 021</t>
  </si>
  <si>
    <t>Wandsworth 022</t>
  </si>
  <si>
    <t>Wandsworth 023</t>
  </si>
  <si>
    <t>Wandsworth 024</t>
  </si>
  <si>
    <t>Wandsworth 025</t>
  </si>
  <si>
    <t>Wandsworth 026</t>
  </si>
  <si>
    <t>Wandsworth 027</t>
  </si>
  <si>
    <t>Wandsworth 028</t>
  </si>
  <si>
    <t>Wandsworth 029</t>
  </si>
  <si>
    <t>Wandsworth 030</t>
  </si>
  <si>
    <t>Wandsworth 031</t>
  </si>
  <si>
    <t>Wandsworth 032</t>
  </si>
  <si>
    <t>Wandsworth 033</t>
  </si>
  <si>
    <t>Wandsworth 034</t>
  </si>
  <si>
    <t>Wandsworth 035</t>
  </si>
  <si>
    <t>Wandsworth 036</t>
  </si>
  <si>
    <t>Wandsworth 037</t>
  </si>
  <si>
    <t>Westminster 001</t>
  </si>
  <si>
    <t>Westminster 002</t>
  </si>
  <si>
    <t>Westminster 003</t>
  </si>
  <si>
    <t>Westminster 004</t>
  </si>
  <si>
    <t>Westminster 005</t>
  </si>
  <si>
    <t>Westminster 006</t>
  </si>
  <si>
    <t>Westminster 007</t>
  </si>
  <si>
    <t>Westminster 008</t>
  </si>
  <si>
    <t>Westminster 009</t>
  </si>
  <si>
    <t>Westminster 010</t>
  </si>
  <si>
    <t>Westminster 011</t>
  </si>
  <si>
    <t>Westminster 012</t>
  </si>
  <si>
    <t>Westminster 013</t>
  </si>
  <si>
    <t>Westminster 014</t>
  </si>
  <si>
    <t>Westminster 015</t>
  </si>
  <si>
    <t>Westminster 016</t>
  </si>
  <si>
    <t>Westminster 017</t>
  </si>
  <si>
    <t>Westminster 018</t>
  </si>
  <si>
    <t>Westminster 019</t>
  </si>
  <si>
    <t>Westminster 020</t>
  </si>
  <si>
    <t>Westminster 021</t>
  </si>
  <si>
    <t>Westminster 022</t>
  </si>
  <si>
    <t>Westminster 023</t>
  </si>
  <si>
    <t>Westminster 024</t>
  </si>
  <si>
    <t>Barking and Dagenham 001</t>
  </si>
  <si>
    <t>Barking and Dagenham 002</t>
  </si>
  <si>
    <t>Barking and Dagenham 003</t>
  </si>
  <si>
    <t>Barking and Dagenham 004</t>
  </si>
  <si>
    <t>Barking and Dagenham 006</t>
  </si>
  <si>
    <t>Barking and Dagenham 007</t>
  </si>
  <si>
    <t>Barking and Dagenham 008</t>
  </si>
  <si>
    <t>Barking and Dagenham 009</t>
  </si>
  <si>
    <t>Barking and Dagenham 010</t>
  </si>
  <si>
    <t>Barking and Dagenham 011</t>
  </si>
  <si>
    <t>Barking and Dagenham 012</t>
  </si>
  <si>
    <t>Barking and Dagenham 013</t>
  </si>
  <si>
    <t>Barking and Dagenham 014</t>
  </si>
  <si>
    <t>Barking and Dagenham 015</t>
  </si>
  <si>
    <t>Barking and Dagenham 016</t>
  </si>
  <si>
    <t>Barking and Dagenham 017</t>
  </si>
  <si>
    <t>Barking and Dagenham 018</t>
  </si>
  <si>
    <t>Barking and Dagenham 019</t>
  </si>
  <si>
    <t>Barking and Dagenham 020</t>
  </si>
  <si>
    <t>Barking and Dagenham 021</t>
  </si>
  <si>
    <t>Barking and Dagenham 022</t>
  </si>
  <si>
    <t>Barnet 001</t>
  </si>
  <si>
    <t>Barnet 002</t>
  </si>
  <si>
    <t>Barnet 003</t>
  </si>
  <si>
    <t>Barnet 004</t>
  </si>
  <si>
    <t>Barnet 005</t>
  </si>
  <si>
    <t>Barnet 006</t>
  </si>
  <si>
    <t>Barnet 007</t>
  </si>
  <si>
    <t>Barnet 008</t>
  </si>
  <si>
    <t>Barnet 009</t>
  </si>
  <si>
    <t>Barnet 010</t>
  </si>
  <si>
    <t>Barnet 011</t>
  </si>
  <si>
    <t>Barnet 012</t>
  </si>
  <si>
    <t>Barnet 013</t>
  </si>
  <si>
    <t>Barnet 014</t>
  </si>
  <si>
    <t>Barnet 015</t>
  </si>
  <si>
    <t>Barnet 016</t>
  </si>
  <si>
    <t>Barnet 017</t>
  </si>
  <si>
    <t>Barnet 018</t>
  </si>
  <si>
    <t>Barnet 019</t>
  </si>
  <si>
    <t>Barnet 020</t>
  </si>
  <si>
    <t>Barnet 021</t>
  </si>
  <si>
    <t>Barnet 022</t>
  </si>
  <si>
    <t>Barnet 023</t>
  </si>
  <si>
    <t>Barnet 024</t>
  </si>
  <si>
    <t>Barnet 025</t>
  </si>
  <si>
    <t>Barnet 026</t>
  </si>
  <si>
    <t>Barnet 027</t>
  </si>
  <si>
    <t>Barnet 028</t>
  </si>
  <si>
    <t>Barnet 029</t>
  </si>
  <si>
    <t>Barnet 030</t>
  </si>
  <si>
    <t>Barnet 031</t>
  </si>
  <si>
    <t>Barnet 032</t>
  </si>
  <si>
    <t>Barnet 033</t>
  </si>
  <si>
    <t>Barnet 034</t>
  </si>
  <si>
    <t>Barnet 035</t>
  </si>
  <si>
    <t>Barnet 036</t>
  </si>
  <si>
    <t>Barnet 037</t>
  </si>
  <si>
    <t>Barnet 038</t>
  </si>
  <si>
    <t>Barnet 039</t>
  </si>
  <si>
    <t>Barnet 040</t>
  </si>
  <si>
    <t>Barnet 041</t>
  </si>
  <si>
    <t>Bexley 001</t>
  </si>
  <si>
    <t>Bexley 002</t>
  </si>
  <si>
    <t>Bexley 003</t>
  </si>
  <si>
    <t>Bexley 004</t>
  </si>
  <si>
    <t>Bexley 005</t>
  </si>
  <si>
    <t>Bexley 006</t>
  </si>
  <si>
    <t>Bexley 007</t>
  </si>
  <si>
    <t>Bexley 008</t>
  </si>
  <si>
    <t>Bexley 009</t>
  </si>
  <si>
    <t>Bexley 010</t>
  </si>
  <si>
    <t>Bexley 011</t>
  </si>
  <si>
    <t>Bexley 013</t>
  </si>
  <si>
    <t>Bexley 014</t>
  </si>
  <si>
    <t>Bexley 015</t>
  </si>
  <si>
    <t>Bexley 016</t>
  </si>
  <si>
    <t>Bexley 017</t>
  </si>
  <si>
    <t>Bexley 018</t>
  </si>
  <si>
    <t>Bexley 019</t>
  </si>
  <si>
    <t>Bexley 020</t>
  </si>
  <si>
    <t>Bexley 021</t>
  </si>
  <si>
    <t>Bexley 022</t>
  </si>
  <si>
    <t>Bexley 023</t>
  </si>
  <si>
    <t>Bexley 024</t>
  </si>
  <si>
    <t>Bexley 025</t>
  </si>
  <si>
    <t>Bexley 026</t>
  </si>
  <si>
    <t>Bexley 027</t>
  </si>
  <si>
    <t>Bexley 028</t>
  </si>
  <si>
    <t>Brent 001</t>
  </si>
  <si>
    <t>Brent 002</t>
  </si>
  <si>
    <t>Brent 003</t>
  </si>
  <si>
    <t>Brent 004</t>
  </si>
  <si>
    <t>Brent 005</t>
  </si>
  <si>
    <t>Brent 006</t>
  </si>
  <si>
    <t>Brent 007</t>
  </si>
  <si>
    <t>Brent 008</t>
  </si>
  <si>
    <t>Brent 009</t>
  </si>
  <si>
    <t>Brent 010</t>
  </si>
  <si>
    <t>Brent 011</t>
  </si>
  <si>
    <t>Brent 012</t>
  </si>
  <si>
    <t>Brent 013</t>
  </si>
  <si>
    <t>Brent 014</t>
  </si>
  <si>
    <t>Brent 015</t>
  </si>
  <si>
    <t>Brent 016</t>
  </si>
  <si>
    <t>Brent 017</t>
  </si>
  <si>
    <t>Brent 018</t>
  </si>
  <si>
    <t>Brent 019</t>
  </si>
  <si>
    <t>Brent 020</t>
  </si>
  <si>
    <t>Brent 021</t>
  </si>
  <si>
    <t>Brent 022</t>
  </si>
  <si>
    <t>Brent 023</t>
  </si>
  <si>
    <t>Brent 024</t>
  </si>
  <si>
    <t>Brent 025</t>
  </si>
  <si>
    <t>Brent 026</t>
  </si>
  <si>
    <t>Brent 027</t>
  </si>
  <si>
    <t>Brent 028</t>
  </si>
  <si>
    <t>Brent 029</t>
  </si>
  <si>
    <t>Brent 030</t>
  </si>
  <si>
    <t>Brent 031</t>
  </si>
  <si>
    <t>Brent 032</t>
  </si>
  <si>
    <t>Brent 033</t>
  </si>
  <si>
    <t>Brent 034</t>
  </si>
  <si>
    <t>Bromley 001</t>
  </si>
  <si>
    <t>Bromley 002</t>
  </si>
  <si>
    <t>Bromley 004</t>
  </si>
  <si>
    <t>Bromley 005</t>
  </si>
  <si>
    <t>Bromley 006</t>
  </si>
  <si>
    <t>Bromley 007</t>
  </si>
  <si>
    <t>Bromley 008</t>
  </si>
  <si>
    <t>Bromley 009</t>
  </si>
  <si>
    <t>Bromley 010</t>
  </si>
  <si>
    <t>Bromley 011</t>
  </si>
  <si>
    <t>Bromley 012</t>
  </si>
  <si>
    <t>Bromley 013</t>
  </si>
  <si>
    <t>Bromley 014</t>
  </si>
  <si>
    <t>Bromley 015</t>
  </si>
  <si>
    <t>Bromley 016</t>
  </si>
  <si>
    <t>Bromley 018</t>
  </si>
  <si>
    <t>Bromley 019</t>
  </si>
  <si>
    <t>Bromley 020</t>
  </si>
  <si>
    <t>Bromley 021</t>
  </si>
  <si>
    <t>Bromley 022</t>
  </si>
  <si>
    <t>Bromley 023</t>
  </si>
  <si>
    <t>Bromley 024</t>
  </si>
  <si>
    <t>Bromley 025</t>
  </si>
  <si>
    <t>Bromley 026</t>
  </si>
  <si>
    <t>Bromley 027</t>
  </si>
  <si>
    <t>Bromley 028</t>
  </si>
  <si>
    <t>Bromley 029</t>
  </si>
  <si>
    <t>Bromley 030</t>
  </si>
  <si>
    <t>Bromley 031</t>
  </si>
  <si>
    <t>Bromley 032</t>
  </si>
  <si>
    <t>Bromley 033</t>
  </si>
  <si>
    <t>Bromley 034</t>
  </si>
  <si>
    <t>Bromley 035</t>
  </si>
  <si>
    <t>Bromley 036</t>
  </si>
  <si>
    <t>Bromley 037</t>
  </si>
  <si>
    <t>Bromley 039</t>
  </si>
  <si>
    <t>Croydon 001</t>
  </si>
  <si>
    <t>Croydon 002</t>
  </si>
  <si>
    <t>Croydon 003</t>
  </si>
  <si>
    <t>Croydon 004</t>
  </si>
  <si>
    <t>Croydon 005</t>
  </si>
  <si>
    <t>Croydon 006</t>
  </si>
  <si>
    <t>Croydon 007</t>
  </si>
  <si>
    <t>Croydon 008</t>
  </si>
  <si>
    <t>Croydon 009</t>
  </si>
  <si>
    <t>Croydon 010</t>
  </si>
  <si>
    <t>Croydon 011</t>
  </si>
  <si>
    <t>Croydon 013</t>
  </si>
  <si>
    <t>Croydon 014</t>
  </si>
  <si>
    <t>Croydon 015</t>
  </si>
  <si>
    <t>Croydon 016</t>
  </si>
  <si>
    <t>Croydon 017</t>
  </si>
  <si>
    <t>Croydon 018</t>
  </si>
  <si>
    <t>Croydon 019</t>
  </si>
  <si>
    <t>Croydon 020</t>
  </si>
  <si>
    <t>Croydon 021</t>
  </si>
  <si>
    <t>Croydon 022</t>
  </si>
  <si>
    <t>Croydon 023</t>
  </si>
  <si>
    <t>Croydon 024</t>
  </si>
  <si>
    <t>Croydon 025</t>
  </si>
  <si>
    <t>Croydon 026</t>
  </si>
  <si>
    <t>Croydon 027</t>
  </si>
  <si>
    <t>Croydon 028</t>
  </si>
  <si>
    <t>Croydon 029</t>
  </si>
  <si>
    <t>Croydon 030</t>
  </si>
  <si>
    <t>Croydon 031</t>
  </si>
  <si>
    <t>Croydon 032</t>
  </si>
  <si>
    <t>Croydon 033</t>
  </si>
  <si>
    <t>Croydon 034</t>
  </si>
  <si>
    <t>Croydon 035</t>
  </si>
  <si>
    <t>Croydon 036</t>
  </si>
  <si>
    <t>Croydon 037</t>
  </si>
  <si>
    <t>Croydon 038</t>
  </si>
  <si>
    <t>Croydon 039</t>
  </si>
  <si>
    <t>Croydon 040</t>
  </si>
  <si>
    <t>Croydon 041</t>
  </si>
  <si>
    <t>Croydon 042</t>
  </si>
  <si>
    <t>Croydon 043</t>
  </si>
  <si>
    <t>Croydon 044</t>
  </si>
  <si>
    <t>Ealing 001</t>
  </si>
  <si>
    <t>Ealing 002</t>
  </si>
  <si>
    <t>Ealing 003</t>
  </si>
  <si>
    <t>Ealing 004</t>
  </si>
  <si>
    <t>Ealing 005</t>
  </si>
  <si>
    <t>Ealing 006</t>
  </si>
  <si>
    <t>Ealing 007</t>
  </si>
  <si>
    <t>Ealing 008</t>
  </si>
  <si>
    <t>Ealing 009</t>
  </si>
  <si>
    <t>Ealing 010</t>
  </si>
  <si>
    <t>Ealing 011</t>
  </si>
  <si>
    <t>Ealing 012</t>
  </si>
  <si>
    <t>Ealing 013</t>
  </si>
  <si>
    <t>Ealing 014</t>
  </si>
  <si>
    <t>Ealing 015</t>
  </si>
  <si>
    <t>Ealing 016</t>
  </si>
  <si>
    <t>Ealing 017</t>
  </si>
  <si>
    <t>Ealing 018</t>
  </si>
  <si>
    <t>Ealing 019</t>
  </si>
  <si>
    <t>Ealing 020</t>
  </si>
  <si>
    <t>Ealing 021</t>
  </si>
  <si>
    <t>Ealing 022</t>
  </si>
  <si>
    <t>Ealing 023</t>
  </si>
  <si>
    <t>Ealing 024</t>
  </si>
  <si>
    <t>Ealing 025</t>
  </si>
  <si>
    <t>Ealing 026</t>
  </si>
  <si>
    <t>Ealing 027</t>
  </si>
  <si>
    <t>Ealing 028</t>
  </si>
  <si>
    <t>Ealing 029</t>
  </si>
  <si>
    <t>Ealing 030</t>
  </si>
  <si>
    <t>Ealing 031</t>
  </si>
  <si>
    <t>Ealing 032</t>
  </si>
  <si>
    <t>Ealing 033</t>
  </si>
  <si>
    <t>Ealing 034</t>
  </si>
  <si>
    <t>Ealing 035</t>
  </si>
  <si>
    <t>Ealing 037</t>
  </si>
  <si>
    <t>Ealing 038</t>
  </si>
  <si>
    <t>Ealing 039</t>
  </si>
  <si>
    <t>Enfield 001</t>
  </si>
  <si>
    <t>Enfield 002</t>
  </si>
  <si>
    <t>Enfield 003</t>
  </si>
  <si>
    <t>Enfield 004</t>
  </si>
  <si>
    <t>Enfield 005</t>
  </si>
  <si>
    <t>Enfield 006</t>
  </si>
  <si>
    <t>Enfield 007</t>
  </si>
  <si>
    <t>Enfield 008</t>
  </si>
  <si>
    <t>Enfield 009</t>
  </si>
  <si>
    <t>Enfield 010</t>
  </si>
  <si>
    <t>Enfield 011</t>
  </si>
  <si>
    <t>Enfield 012</t>
  </si>
  <si>
    <t>Enfield 013</t>
  </si>
  <si>
    <t>Enfield 014</t>
  </si>
  <si>
    <t>Enfield 015</t>
  </si>
  <si>
    <t>Enfield 016</t>
  </si>
  <si>
    <t>Enfield 017</t>
  </si>
  <si>
    <t>Enfield 018</t>
  </si>
  <si>
    <t>Enfield 019</t>
  </si>
  <si>
    <t>Enfield 020</t>
  </si>
  <si>
    <t>Enfield 021</t>
  </si>
  <si>
    <t>Enfield 022</t>
  </si>
  <si>
    <t>Enfield 023</t>
  </si>
  <si>
    <t>Enfield 024</t>
  </si>
  <si>
    <t>Enfield 025</t>
  </si>
  <si>
    <t>Enfield 026</t>
  </si>
  <si>
    <t>Enfield 027</t>
  </si>
  <si>
    <t>Enfield 028</t>
  </si>
  <si>
    <t>Enfield 029</t>
  </si>
  <si>
    <t>Enfield 030</t>
  </si>
  <si>
    <t>Enfield 031</t>
  </si>
  <si>
    <t>Enfield 032</t>
  </si>
  <si>
    <t>Enfield 033</t>
  </si>
  <si>
    <t>Enfield 035</t>
  </si>
  <si>
    <t>Enfield 036</t>
  </si>
  <si>
    <t>Greenwich 001</t>
  </si>
  <si>
    <t>Greenwich 002</t>
  </si>
  <si>
    <t>Greenwich 003</t>
  </si>
  <si>
    <t>Greenwich 004</t>
  </si>
  <si>
    <t>Greenwich 005</t>
  </si>
  <si>
    <t>Greenwich 006</t>
  </si>
  <si>
    <t>Greenwich 007</t>
  </si>
  <si>
    <t>Greenwich 008</t>
  </si>
  <si>
    <t>Greenwich 009</t>
  </si>
  <si>
    <t>Greenwich 011</t>
  </si>
  <si>
    <t>Greenwich 012</t>
  </si>
  <si>
    <t>Greenwich 014</t>
  </si>
  <si>
    <t>Greenwich 015</t>
  </si>
  <si>
    <t>Greenwich 016</t>
  </si>
  <si>
    <t>Greenwich 017</t>
  </si>
  <si>
    <t>Greenwich 019</t>
  </si>
  <si>
    <t>Greenwich 020</t>
  </si>
  <si>
    <t>Greenwich 021</t>
  </si>
  <si>
    <t>Greenwich 022</t>
  </si>
  <si>
    <t>Greenwich 023</t>
  </si>
  <si>
    <t>Greenwich 025</t>
  </si>
  <si>
    <t>Greenwich 027</t>
  </si>
  <si>
    <t>Greenwich 028</t>
  </si>
  <si>
    <t>Greenwich 029</t>
  </si>
  <si>
    <t>Greenwich 030</t>
  </si>
  <si>
    <t>Greenwich 031</t>
  </si>
  <si>
    <t>Greenwich 032</t>
  </si>
  <si>
    <t>Harrow 001</t>
  </si>
  <si>
    <t>Harrow 002</t>
  </si>
  <si>
    <t>Harrow 003</t>
  </si>
  <si>
    <t>Harrow 004</t>
  </si>
  <si>
    <t>Harrow 005</t>
  </si>
  <si>
    <t>Harrow 006</t>
  </si>
  <si>
    <t>Harrow 007</t>
  </si>
  <si>
    <t>Harrow 008</t>
  </si>
  <si>
    <t>Harrow 009</t>
  </si>
  <si>
    <t>Harrow 010</t>
  </si>
  <si>
    <t>Harrow 011</t>
  </si>
  <si>
    <t>Harrow 012</t>
  </si>
  <si>
    <t>Harrow 013</t>
  </si>
  <si>
    <t>Harrow 015</t>
  </si>
  <si>
    <t>Harrow 016</t>
  </si>
  <si>
    <t>Harrow 017</t>
  </si>
  <si>
    <t>Harrow 019</t>
  </si>
  <si>
    <t>Harrow 020</t>
  </si>
  <si>
    <t>Harrow 021</t>
  </si>
  <si>
    <t>Harrow 022</t>
  </si>
  <si>
    <t>Harrow 023</t>
  </si>
  <si>
    <t>Harrow 024</t>
  </si>
  <si>
    <t>Harrow 025</t>
  </si>
  <si>
    <t>Harrow 027</t>
  </si>
  <si>
    <t>Harrow 028</t>
  </si>
  <si>
    <t>Harrow 029</t>
  </si>
  <si>
    <t>Harrow 030</t>
  </si>
  <si>
    <t>Harrow 031</t>
  </si>
  <si>
    <t>Havering 001</t>
  </si>
  <si>
    <t>Havering 002</t>
  </si>
  <si>
    <t>Havering 003</t>
  </si>
  <si>
    <t>Havering 004</t>
  </si>
  <si>
    <t>Havering 005</t>
  </si>
  <si>
    <t>Havering 006</t>
  </si>
  <si>
    <t>Havering 007</t>
  </si>
  <si>
    <t>Havering 008</t>
  </si>
  <si>
    <t>Havering 009</t>
  </si>
  <si>
    <t>Havering 010</t>
  </si>
  <si>
    <t>Havering 011</t>
  </si>
  <si>
    <t>Havering 012</t>
  </si>
  <si>
    <t>Havering 013</t>
  </si>
  <si>
    <t>Havering 014</t>
  </si>
  <si>
    <t>Havering 015</t>
  </si>
  <si>
    <t>Havering 016</t>
  </si>
  <si>
    <t>Havering 017</t>
  </si>
  <si>
    <t>Havering 018</t>
  </si>
  <si>
    <t>Havering 019</t>
  </si>
  <si>
    <t>Havering 020</t>
  </si>
  <si>
    <t>Havering 021</t>
  </si>
  <si>
    <t>Havering 022</t>
  </si>
  <si>
    <t>Havering 023</t>
  </si>
  <si>
    <t>Havering 024</t>
  </si>
  <si>
    <t>Havering 025</t>
  </si>
  <si>
    <t>Havering 026</t>
  </si>
  <si>
    <t>Havering 027</t>
  </si>
  <si>
    <t>Havering 028</t>
  </si>
  <si>
    <t>Havering 029</t>
  </si>
  <si>
    <t>Havering 030</t>
  </si>
  <si>
    <t>Hillingdon 001</t>
  </si>
  <si>
    <t>Hillingdon 002</t>
  </si>
  <si>
    <t>Hillingdon 003</t>
  </si>
  <si>
    <t>Hillingdon 004</t>
  </si>
  <si>
    <t>Hillingdon 005</t>
  </si>
  <si>
    <t>Hillingdon 006</t>
  </si>
  <si>
    <t>Hillingdon 007</t>
  </si>
  <si>
    <t>Hillingdon 008</t>
  </si>
  <si>
    <t>Hillingdon 009</t>
  </si>
  <si>
    <t>Hillingdon 010</t>
  </si>
  <si>
    <t>Hillingdon 011</t>
  </si>
  <si>
    <t>Hillingdon 013</t>
  </si>
  <si>
    <t>Hillingdon 014</t>
  </si>
  <si>
    <t>Hillingdon 015</t>
  </si>
  <si>
    <t>Hillingdon 016</t>
  </si>
  <si>
    <t>Hillingdon 017</t>
  </si>
  <si>
    <t>Hillingdon 018</t>
  </si>
  <si>
    <t>Hillingdon 019</t>
  </si>
  <si>
    <t>Hillingdon 020</t>
  </si>
  <si>
    <t>Hillingdon 021</t>
  </si>
  <si>
    <t>Hillingdon 022</t>
  </si>
  <si>
    <t>Hillingdon 023</t>
  </si>
  <si>
    <t>Hillingdon 024</t>
  </si>
  <si>
    <t>Hillingdon 025</t>
  </si>
  <si>
    <t>Hillingdon 026</t>
  </si>
  <si>
    <t>Hillingdon 027</t>
  </si>
  <si>
    <t>Hillingdon 028</t>
  </si>
  <si>
    <t>Hillingdon 029</t>
  </si>
  <si>
    <t>Hillingdon 030</t>
  </si>
  <si>
    <t>Hillingdon 031</t>
  </si>
  <si>
    <t>Hillingdon 032</t>
  </si>
  <si>
    <t>Hounslow 001</t>
  </si>
  <si>
    <t>Hounslow 003</t>
  </si>
  <si>
    <t>Hounslow 004</t>
  </si>
  <si>
    <t>Hounslow 005</t>
  </si>
  <si>
    <t>Hounslow 006</t>
  </si>
  <si>
    <t>Hounslow 007</t>
  </si>
  <si>
    <t>Hounslow 008</t>
  </si>
  <si>
    <t>Hounslow 009</t>
  </si>
  <si>
    <t>Hounslow 010</t>
  </si>
  <si>
    <t>Hounslow 011</t>
  </si>
  <si>
    <t>Hounslow 012</t>
  </si>
  <si>
    <t>Hounslow 013</t>
  </si>
  <si>
    <t>Hounslow 014</t>
  </si>
  <si>
    <t>Hounslow 015</t>
  </si>
  <si>
    <t>Hounslow 016</t>
  </si>
  <si>
    <t>Hounslow 017</t>
  </si>
  <si>
    <t>Hounslow 018</t>
  </si>
  <si>
    <t>Hounslow 019</t>
  </si>
  <si>
    <t>Hounslow 020</t>
  </si>
  <si>
    <t>Hounslow 021</t>
  </si>
  <si>
    <t>Hounslow 022</t>
  </si>
  <si>
    <t>Hounslow 023</t>
  </si>
  <si>
    <t>Hounslow 024</t>
  </si>
  <si>
    <t>Hounslow 025</t>
  </si>
  <si>
    <t>Hounslow 026</t>
  </si>
  <si>
    <t>Hounslow 027</t>
  </si>
  <si>
    <t>Hounslow 028</t>
  </si>
  <si>
    <t>Kingston upon Thames 001</t>
  </si>
  <si>
    <t>Kingston upon Thames 002</t>
  </si>
  <si>
    <t>Kingston upon Thames 003</t>
  </si>
  <si>
    <t>Kingston upon Thames 004</t>
  </si>
  <si>
    <t>Kingston upon Thames 005</t>
  </si>
  <si>
    <t>Kingston upon Thames 006</t>
  </si>
  <si>
    <t>Kingston upon Thames 007</t>
  </si>
  <si>
    <t>Kingston upon Thames 008</t>
  </si>
  <si>
    <t>Kingston upon Thames 009</t>
  </si>
  <si>
    <t>Kingston upon Thames 010</t>
  </si>
  <si>
    <t>Kingston upon Thames 011</t>
  </si>
  <si>
    <t>Kingston upon Thames 012</t>
  </si>
  <si>
    <t>Kingston upon Thames 013</t>
  </si>
  <si>
    <t>Kingston upon Thames 014</t>
  </si>
  <si>
    <t>Kingston upon Thames 015</t>
  </si>
  <si>
    <t>Kingston upon Thames 016</t>
  </si>
  <si>
    <t>Kingston upon Thames 017</t>
  </si>
  <si>
    <t>Kingston upon Thames 018</t>
  </si>
  <si>
    <t>Kingston upon Thames 019</t>
  </si>
  <si>
    <t>Kingston upon Thames 020</t>
  </si>
  <si>
    <t>Merton 001</t>
  </si>
  <si>
    <t>Merton 002</t>
  </si>
  <si>
    <t>Merton 003</t>
  </si>
  <si>
    <t>Merton 004</t>
  </si>
  <si>
    <t>Merton 005</t>
  </si>
  <si>
    <t>Merton 006</t>
  </si>
  <si>
    <t>Merton 007</t>
  </si>
  <si>
    <t>Merton 008</t>
  </si>
  <si>
    <t>Merton 009</t>
  </si>
  <si>
    <t>Merton 010</t>
  </si>
  <si>
    <t>Merton 011</t>
  </si>
  <si>
    <t>Merton 012</t>
  </si>
  <si>
    <t>Merton 013</t>
  </si>
  <si>
    <t>Merton 014</t>
  </si>
  <si>
    <t>Merton 015</t>
  </si>
  <si>
    <t>Merton 016</t>
  </si>
  <si>
    <t>Merton 017</t>
  </si>
  <si>
    <t>Merton 018</t>
  </si>
  <si>
    <t>Merton 019</t>
  </si>
  <si>
    <t>Merton 020</t>
  </si>
  <si>
    <t>Merton 021</t>
  </si>
  <si>
    <t>Merton 022</t>
  </si>
  <si>
    <t>Merton 023</t>
  </si>
  <si>
    <t>Merton 024</t>
  </si>
  <si>
    <t>Merton 025</t>
  </si>
  <si>
    <t>Redbridge 001</t>
  </si>
  <si>
    <t>Redbridge 002</t>
  </si>
  <si>
    <t>Redbridge 003</t>
  </si>
  <si>
    <t>Redbridge 004</t>
  </si>
  <si>
    <t>Redbridge 005</t>
  </si>
  <si>
    <t>Redbridge 006</t>
  </si>
  <si>
    <t>Redbridge 007</t>
  </si>
  <si>
    <t>Redbridge 008</t>
  </si>
  <si>
    <t>Redbridge 009</t>
  </si>
  <si>
    <t>Redbridge 010</t>
  </si>
  <si>
    <t>Redbridge 012</t>
  </si>
  <si>
    <t>Redbridge 013</t>
  </si>
  <si>
    <t>Redbridge 014</t>
  </si>
  <si>
    <t>Redbridge 015</t>
  </si>
  <si>
    <t>Redbridge 017</t>
  </si>
  <si>
    <t>Redbridge 018</t>
  </si>
  <si>
    <t>Redbridge 019</t>
  </si>
  <si>
    <t>Redbridge 020</t>
  </si>
  <si>
    <t>Redbridge 022</t>
  </si>
  <si>
    <t>Redbridge 023</t>
  </si>
  <si>
    <t>Redbridge 024</t>
  </si>
  <si>
    <t>Redbridge 026</t>
  </si>
  <si>
    <t>Redbridge 027</t>
  </si>
  <si>
    <t>Redbridge 029</t>
  </si>
  <si>
    <t>Redbridge 030</t>
  </si>
  <si>
    <t>Redbridge 031</t>
  </si>
  <si>
    <t>Redbridge 032</t>
  </si>
  <si>
    <t>Redbridge 033</t>
  </si>
  <si>
    <t>Richmond upon Thames 001</t>
  </si>
  <si>
    <t>Richmond upon Thames 002</t>
  </si>
  <si>
    <t>Richmond upon Thames 003</t>
  </si>
  <si>
    <t>Richmond upon Thames 004</t>
  </si>
  <si>
    <t>Richmond upon Thames 005</t>
  </si>
  <si>
    <t>Richmond upon Thames 006</t>
  </si>
  <si>
    <t>Richmond upon Thames 007</t>
  </si>
  <si>
    <t>Richmond upon Thames 008</t>
  </si>
  <si>
    <t>Richmond upon Thames 009</t>
  </si>
  <si>
    <t>Richmond upon Thames 010</t>
  </si>
  <si>
    <t>Richmond upon Thames 011</t>
  </si>
  <si>
    <t>Richmond upon Thames 012</t>
  </si>
  <si>
    <t>Richmond upon Thames 013</t>
  </si>
  <si>
    <t>Richmond upon Thames 014</t>
  </si>
  <si>
    <t>Richmond upon Thames 015</t>
  </si>
  <si>
    <t>Richmond upon Thames 016</t>
  </si>
  <si>
    <t>Richmond upon Thames 017</t>
  </si>
  <si>
    <t>Richmond upon Thames 018</t>
  </si>
  <si>
    <t>Richmond upon Thames 019</t>
  </si>
  <si>
    <t>Richmond upon Thames 020</t>
  </si>
  <si>
    <t>Richmond upon Thames 021</t>
  </si>
  <si>
    <t>Richmond upon Thames 022</t>
  </si>
  <si>
    <t>Richmond upon Thames 023</t>
  </si>
  <si>
    <t>Sutton 001</t>
  </si>
  <si>
    <t>Sutton 002</t>
  </si>
  <si>
    <t>Sutton 003</t>
  </si>
  <si>
    <t>Sutton 004</t>
  </si>
  <si>
    <t>Sutton 005</t>
  </si>
  <si>
    <t>Sutton 006</t>
  </si>
  <si>
    <t>Sutton 007</t>
  </si>
  <si>
    <t>Sutton 008</t>
  </si>
  <si>
    <t>Sutton 009</t>
  </si>
  <si>
    <t>Sutton 010</t>
  </si>
  <si>
    <t>Sutton 011</t>
  </si>
  <si>
    <t>Sutton 012</t>
  </si>
  <si>
    <t>Sutton 013</t>
  </si>
  <si>
    <t>Sutton 014</t>
  </si>
  <si>
    <t>Sutton 015</t>
  </si>
  <si>
    <t>Sutton 016</t>
  </si>
  <si>
    <t>Sutton 017</t>
  </si>
  <si>
    <t>Sutton 018</t>
  </si>
  <si>
    <t>Sutton 019</t>
  </si>
  <si>
    <t>Sutton 020</t>
  </si>
  <si>
    <t>Sutton 021</t>
  </si>
  <si>
    <t>Sutton 022</t>
  </si>
  <si>
    <t>Sutton 024</t>
  </si>
  <si>
    <t>Waltham Forest 001</t>
  </si>
  <si>
    <t>Waltham Forest 002</t>
  </si>
  <si>
    <t>Waltham Forest 003</t>
  </si>
  <si>
    <t>Waltham Forest 004</t>
  </si>
  <si>
    <t>Waltham Forest 005</t>
  </si>
  <si>
    <t>Waltham Forest 006</t>
  </si>
  <si>
    <t>Waltham Forest 007</t>
  </si>
  <si>
    <t>Waltham Forest 008</t>
  </si>
  <si>
    <t>Waltham Forest 009</t>
  </si>
  <si>
    <t>Waltham Forest 010</t>
  </si>
  <si>
    <t>Waltham Forest 011</t>
  </si>
  <si>
    <t>Waltham Forest 012</t>
  </si>
  <si>
    <t>Waltham Forest 013</t>
  </si>
  <si>
    <t>Waltham Forest 014</t>
  </si>
  <si>
    <t>Waltham Forest 015</t>
  </si>
  <si>
    <t>Waltham Forest 016</t>
  </si>
  <si>
    <t>Waltham Forest 017</t>
  </si>
  <si>
    <t>Waltham Forest 018</t>
  </si>
  <si>
    <t>Waltham Forest 019</t>
  </si>
  <si>
    <t>Waltham Forest 020</t>
  </si>
  <si>
    <t>Waltham Forest 021</t>
  </si>
  <si>
    <t>Waltham Forest 022</t>
  </si>
  <si>
    <t>Waltham Forest 023</t>
  </si>
  <si>
    <t>Waltham Forest 024</t>
  </si>
  <si>
    <t>Waltham Forest 025</t>
  </si>
  <si>
    <t>Waltham Forest 026</t>
  </si>
  <si>
    <t>Waltham Forest 027</t>
  </si>
  <si>
    <t>Waltham Forest 028</t>
  </si>
  <si>
    <t>Inner</t>
  </si>
  <si>
    <t>Outer</t>
  </si>
  <si>
    <t>Sector</t>
  </si>
  <si>
    <t>Local Authorities</t>
  </si>
  <si>
    <t>Housing Association / other public sector</t>
  </si>
  <si>
    <t>E02000001</t>
  </si>
  <si>
    <t>E02000002</t>
  </si>
  <si>
    <t>E02000003</t>
  </si>
  <si>
    <t>E02000004</t>
  </si>
  <si>
    <t>E02000005</t>
  </si>
  <si>
    <t>E02000007</t>
  </si>
  <si>
    <t>E02000008</t>
  </si>
  <si>
    <t>E02000009</t>
  </si>
  <si>
    <t>E02000010</t>
  </si>
  <si>
    <t>E02000011</t>
  </si>
  <si>
    <t>E02000012</t>
  </si>
  <si>
    <t>E02000013</t>
  </si>
  <si>
    <t>E02000014</t>
  </si>
  <si>
    <t>E02000015</t>
  </si>
  <si>
    <t>E02000016</t>
  </si>
  <si>
    <t>E02000017</t>
  </si>
  <si>
    <t>E02000018</t>
  </si>
  <si>
    <t>E02000019</t>
  </si>
  <si>
    <t>E02000020</t>
  </si>
  <si>
    <t>E02000021</t>
  </si>
  <si>
    <t>E02000022</t>
  </si>
  <si>
    <t>E02000023</t>
  </si>
  <si>
    <t>E02000024</t>
  </si>
  <si>
    <t>E02000025</t>
  </si>
  <si>
    <t>E02000026</t>
  </si>
  <si>
    <t>E02000027</t>
  </si>
  <si>
    <t>E02000028</t>
  </si>
  <si>
    <t>E02000029</t>
  </si>
  <si>
    <t>E02000030</t>
  </si>
  <si>
    <t>E02000031</t>
  </si>
  <si>
    <t>E02000032</t>
  </si>
  <si>
    <t>E02000033</t>
  </si>
  <si>
    <t>E02000034</t>
  </si>
  <si>
    <t>E02000035</t>
  </si>
  <si>
    <t>E02000036</t>
  </si>
  <si>
    <t>E02000037</t>
  </si>
  <si>
    <t>E02000038</t>
  </si>
  <si>
    <t>E02000039</t>
  </si>
  <si>
    <t>E02000040</t>
  </si>
  <si>
    <t>E02000041</t>
  </si>
  <si>
    <t>E02000042</t>
  </si>
  <si>
    <t>E02000043</t>
  </si>
  <si>
    <t>E02000044</t>
  </si>
  <si>
    <t>E02000045</t>
  </si>
  <si>
    <t>E02000046</t>
  </si>
  <si>
    <t>E02000047</t>
  </si>
  <si>
    <t>E02000048</t>
  </si>
  <si>
    <t>E02000049</t>
  </si>
  <si>
    <t>E02000050</t>
  </si>
  <si>
    <t>E02000051</t>
  </si>
  <si>
    <t>E02000052</t>
  </si>
  <si>
    <t>E02000053</t>
  </si>
  <si>
    <t>E02000054</t>
  </si>
  <si>
    <t>E02000055</t>
  </si>
  <si>
    <t>E02000056</t>
  </si>
  <si>
    <t>E02000057</t>
  </si>
  <si>
    <t>E02000058</t>
  </si>
  <si>
    <t>E02000059</t>
  </si>
  <si>
    <t>E02000060</t>
  </si>
  <si>
    <t>E02000061</t>
  </si>
  <si>
    <t>E02000062</t>
  </si>
  <si>
    <t>E02000063</t>
  </si>
  <si>
    <t>E02000064</t>
  </si>
  <si>
    <t>E02000065</t>
  </si>
  <si>
    <t>E02000066</t>
  </si>
  <si>
    <t>E02000067</t>
  </si>
  <si>
    <t>E02000068</t>
  </si>
  <si>
    <t>E02000069</t>
  </si>
  <si>
    <t>E02000070</t>
  </si>
  <si>
    <t>E02000071</t>
  </si>
  <si>
    <t>E02000072</t>
  </si>
  <si>
    <t>E02000073</t>
  </si>
  <si>
    <t>E02000074</t>
  </si>
  <si>
    <t>E02000075</t>
  </si>
  <si>
    <t>E02000077</t>
  </si>
  <si>
    <t>E02000078</t>
  </si>
  <si>
    <t>E02000079</t>
  </si>
  <si>
    <t>E02000080</t>
  </si>
  <si>
    <t>E02000081</t>
  </si>
  <si>
    <t>E02000082</t>
  </si>
  <si>
    <t>E02000083</t>
  </si>
  <si>
    <t>E02000084</t>
  </si>
  <si>
    <t>E02000085</t>
  </si>
  <si>
    <t>E02000086</t>
  </si>
  <si>
    <t>E02000087</t>
  </si>
  <si>
    <t>E02000088</t>
  </si>
  <si>
    <t>E02000089</t>
  </si>
  <si>
    <t>E02000090</t>
  </si>
  <si>
    <t>E02000091</t>
  </si>
  <si>
    <t>E02000092</t>
  </si>
  <si>
    <t>E02000093</t>
  </si>
  <si>
    <t>E02000094</t>
  </si>
  <si>
    <t>E02000095</t>
  </si>
  <si>
    <t>E02000096</t>
  </si>
  <si>
    <t>E02000097</t>
  </si>
  <si>
    <t>E02000098</t>
  </si>
  <si>
    <t>E02000099</t>
  </si>
  <si>
    <t>E02000100</t>
  </si>
  <si>
    <t>E02000101</t>
  </si>
  <si>
    <t>E02000102</t>
  </si>
  <si>
    <t>E02000103</t>
  </si>
  <si>
    <t>E02000104</t>
  </si>
  <si>
    <t>E02000105</t>
  </si>
  <si>
    <t>E02000106</t>
  </si>
  <si>
    <t>E02000107</t>
  </si>
  <si>
    <t>E02000108</t>
  </si>
  <si>
    <t>E02000109</t>
  </si>
  <si>
    <t>E02000110</t>
  </si>
  <si>
    <t>E02000111</t>
  </si>
  <si>
    <t>E02000112</t>
  </si>
  <si>
    <t>E02000113</t>
  </si>
  <si>
    <t>E02000114</t>
  </si>
  <si>
    <t>E02000115</t>
  </si>
  <si>
    <t>E02000116</t>
  </si>
  <si>
    <t>E02000117</t>
  </si>
  <si>
    <t>E02000118</t>
  </si>
  <si>
    <t>E02000119</t>
  </si>
  <si>
    <t>E02000120</t>
  </si>
  <si>
    <t>E02000121</t>
  </si>
  <si>
    <t>E02000122</t>
  </si>
  <si>
    <t>E02000123</t>
  </si>
  <si>
    <t>E02000124</t>
  </si>
  <si>
    <t>E02000125</t>
  </si>
  <si>
    <t>E02000126</t>
  </si>
  <si>
    <t>E02000127</t>
  </si>
  <si>
    <t>E02000128</t>
  </si>
  <si>
    <t>E02000130</t>
  </si>
  <si>
    <t>E02000131</t>
  </si>
  <si>
    <t>E02000132</t>
  </si>
  <si>
    <t>E02000133</t>
  </si>
  <si>
    <t>E02000134</t>
  </si>
  <si>
    <t>E02000135</t>
  </si>
  <si>
    <t>E02000136</t>
  </si>
  <si>
    <t>E02000137</t>
  </si>
  <si>
    <t>E02000138</t>
  </si>
  <si>
    <t>E02000139</t>
  </si>
  <si>
    <t>E02000140</t>
  </si>
  <si>
    <t>E02000141</t>
  </si>
  <si>
    <t>E02000142</t>
  </si>
  <si>
    <t>E02000144</t>
  </si>
  <si>
    <t>E02000145</t>
  </si>
  <si>
    <t>E02000146</t>
  </si>
  <si>
    <t>E02000147</t>
  </si>
  <si>
    <t>E02000148</t>
  </si>
  <si>
    <t>E02000149</t>
  </si>
  <si>
    <t>E02000150</t>
  </si>
  <si>
    <t>E02000151</t>
  </si>
  <si>
    <t>E02000152</t>
  </si>
  <si>
    <t>E02000153</t>
  </si>
  <si>
    <t>E02000154</t>
  </si>
  <si>
    <t>E02000155</t>
  </si>
  <si>
    <t>E02000156</t>
  </si>
  <si>
    <t>E02000157</t>
  </si>
  <si>
    <t>E02000158</t>
  </si>
  <si>
    <t>E02000159</t>
  </si>
  <si>
    <t>E02000160</t>
  </si>
  <si>
    <t>E02000161</t>
  </si>
  <si>
    <t>E02000162</t>
  </si>
  <si>
    <t>E02000163</t>
  </si>
  <si>
    <t>E02000165</t>
  </si>
  <si>
    <t>E02000166</t>
  </si>
  <si>
    <t>E02000167</t>
  </si>
  <si>
    <t>E02000168</t>
  </si>
  <si>
    <t>E02000169</t>
  </si>
  <si>
    <t>E02000170</t>
  </si>
  <si>
    <t>E02000171</t>
  </si>
  <si>
    <t>E02000172</t>
  </si>
  <si>
    <t>E02000173</t>
  </si>
  <si>
    <t>E02000174</t>
  </si>
  <si>
    <t>E02000175</t>
  </si>
  <si>
    <t>E02000176</t>
  </si>
  <si>
    <t>E02000177</t>
  </si>
  <si>
    <t>E02000178</t>
  </si>
  <si>
    <t>E02000179</t>
  </si>
  <si>
    <t>E02000180</t>
  </si>
  <si>
    <t>E02000181</t>
  </si>
  <si>
    <t>E02000182</t>
  </si>
  <si>
    <t>E02000183</t>
  </si>
  <si>
    <t>E02000184</t>
  </si>
  <si>
    <t>E02000185</t>
  </si>
  <si>
    <t>E02000186</t>
  </si>
  <si>
    <t>E02000187</t>
  </si>
  <si>
    <t>E02000188</t>
  </si>
  <si>
    <t>E02000189</t>
  </si>
  <si>
    <t>E02000190</t>
  </si>
  <si>
    <t>E02000191</t>
  </si>
  <si>
    <t>E02000192</t>
  </si>
  <si>
    <t>E02000193</t>
  </si>
  <si>
    <t>E02000194</t>
  </si>
  <si>
    <t>E02000195</t>
  </si>
  <si>
    <t>E02000196</t>
  </si>
  <si>
    <t>E02000197</t>
  </si>
  <si>
    <t>E02000198</t>
  </si>
  <si>
    <t>E02000199</t>
  </si>
  <si>
    <t>E02000200</t>
  </si>
  <si>
    <t>E02000201</t>
  </si>
  <si>
    <t>E02000202</t>
  </si>
  <si>
    <t>E02000203</t>
  </si>
  <si>
    <t>E02000204</t>
  </si>
  <si>
    <t>E02000206</t>
  </si>
  <si>
    <t>E02000207</t>
  </si>
  <si>
    <t>E02000208</t>
  </si>
  <si>
    <t>E02000209</t>
  </si>
  <si>
    <t>E02000210</t>
  </si>
  <si>
    <t>E02000211</t>
  </si>
  <si>
    <t>E02000212</t>
  </si>
  <si>
    <t>E02000213</t>
  </si>
  <si>
    <t>E02000214</t>
  </si>
  <si>
    <t>E02000215</t>
  </si>
  <si>
    <t>E02000216</t>
  </si>
  <si>
    <t>E02000217</t>
  </si>
  <si>
    <t>E02000218</t>
  </si>
  <si>
    <t>E02000219</t>
  </si>
  <si>
    <t>E02000220</t>
  </si>
  <si>
    <t>E02000221</t>
  </si>
  <si>
    <t>E02000222</t>
  </si>
  <si>
    <t>E02000223</t>
  </si>
  <si>
    <t>E02000224</t>
  </si>
  <si>
    <t>E02000225</t>
  </si>
  <si>
    <t>E02000226</t>
  </si>
  <si>
    <t>E02000227</t>
  </si>
  <si>
    <t>E02000228</t>
  </si>
  <si>
    <t>E02000229</t>
  </si>
  <si>
    <t>E02000230</t>
  </si>
  <si>
    <t>E02000231</t>
  </si>
  <si>
    <t>E02000232</t>
  </si>
  <si>
    <t>E02000233</t>
  </si>
  <si>
    <t>E02000234</t>
  </si>
  <si>
    <t>E02000235</t>
  </si>
  <si>
    <t>E02000236</t>
  </si>
  <si>
    <t>E02000237</t>
  </si>
  <si>
    <t>E02000238</t>
  </si>
  <si>
    <t>E02000239</t>
  </si>
  <si>
    <t>E02000240</t>
  </si>
  <si>
    <t>E02000241</t>
  </si>
  <si>
    <t>E02000242</t>
  </si>
  <si>
    <t>E02000243</t>
  </si>
  <si>
    <t>E02000244</t>
  </si>
  <si>
    <t>E02000245</t>
  </si>
  <si>
    <t>E02000246</t>
  </si>
  <si>
    <t>E02000247</t>
  </si>
  <si>
    <t>E02000248</t>
  </si>
  <si>
    <t>E02000249</t>
  </si>
  <si>
    <t>E02000250</t>
  </si>
  <si>
    <t>E02000251</t>
  </si>
  <si>
    <t>E02000252</t>
  </si>
  <si>
    <t>E02000253</t>
  </si>
  <si>
    <t>E02000254</t>
  </si>
  <si>
    <t>E02000255</t>
  </si>
  <si>
    <t>E02000256</t>
  </si>
  <si>
    <t>E02000257</t>
  </si>
  <si>
    <t>E02000258</t>
  </si>
  <si>
    <t>E02000259</t>
  </si>
  <si>
    <t>E02000260</t>
  </si>
  <si>
    <t>E02000261</t>
  </si>
  <si>
    <t>E02000262</t>
  </si>
  <si>
    <t>E02000263</t>
  </si>
  <si>
    <t>E02000264</t>
  </si>
  <si>
    <t>E02000265</t>
  </si>
  <si>
    <t>E02000266</t>
  </si>
  <si>
    <t>E02000267</t>
  </si>
  <si>
    <t>E02000268</t>
  </si>
  <si>
    <t>E02000269</t>
  </si>
  <si>
    <t>E02000270</t>
  </si>
  <si>
    <t>E02000271</t>
  </si>
  <si>
    <t>E02000272</t>
  </si>
  <si>
    <t>E02000274</t>
  </si>
  <si>
    <t>E02000275</t>
  </si>
  <si>
    <t>E02000276</t>
  </si>
  <si>
    <t>E02000277</t>
  </si>
  <si>
    <t>E02000278</t>
  </si>
  <si>
    <t>E02000279</t>
  </si>
  <si>
    <t>E02000280</t>
  </si>
  <si>
    <t>E02000281</t>
  </si>
  <si>
    <t>E02000282</t>
  </si>
  <si>
    <t>E02000283</t>
  </si>
  <si>
    <t>E02000284</t>
  </si>
  <si>
    <t>E02000285</t>
  </si>
  <si>
    <t>E02000286</t>
  </si>
  <si>
    <t>E02000287</t>
  </si>
  <si>
    <t>E02000288</t>
  </si>
  <si>
    <t>E02000289</t>
  </si>
  <si>
    <t>E02000290</t>
  </si>
  <si>
    <t>E02000291</t>
  </si>
  <si>
    <t>E02000292</t>
  </si>
  <si>
    <t>E02000293</t>
  </si>
  <si>
    <t>E02000294</t>
  </si>
  <si>
    <t>E02000295</t>
  </si>
  <si>
    <t>E02000296</t>
  </si>
  <si>
    <t>E02000297</t>
  </si>
  <si>
    <t>E02000298</t>
  </si>
  <si>
    <t>E02000299</t>
  </si>
  <si>
    <t>E02000300</t>
  </si>
  <si>
    <t>E02000301</t>
  </si>
  <si>
    <t>E02000302</t>
  </si>
  <si>
    <t>E02000303</t>
  </si>
  <si>
    <t>E02000304</t>
  </si>
  <si>
    <t>E02000305</t>
  </si>
  <si>
    <t>E02000306</t>
  </si>
  <si>
    <t>E02000307</t>
  </si>
  <si>
    <t>E02000308</t>
  </si>
  <si>
    <t>E02000309</t>
  </si>
  <si>
    <t>E02000311</t>
  </si>
  <si>
    <t>E02000312</t>
  </si>
  <si>
    <t>E02000313</t>
  </si>
  <si>
    <t>E02000314</t>
  </si>
  <si>
    <t>E02000315</t>
  </si>
  <si>
    <t>E02000316</t>
  </si>
  <si>
    <t>E02000317</t>
  </si>
  <si>
    <t>E02000318</t>
  </si>
  <si>
    <t>E02000319</t>
  </si>
  <si>
    <t>E02000320</t>
  </si>
  <si>
    <t>E02000321</t>
  </si>
  <si>
    <t>E02000323</t>
  </si>
  <si>
    <t>E02000324</t>
  </si>
  <si>
    <t>E02000326</t>
  </si>
  <si>
    <t>E02000327</t>
  </si>
  <si>
    <t>E02000328</t>
  </si>
  <si>
    <t>E02000329</t>
  </si>
  <si>
    <t>E02000331</t>
  </si>
  <si>
    <t>E02000332</t>
  </si>
  <si>
    <t>E02000333</t>
  </si>
  <si>
    <t>E02000334</t>
  </si>
  <si>
    <t>E02000335</t>
  </si>
  <si>
    <t>E02000337</t>
  </si>
  <si>
    <t>E02000339</t>
  </si>
  <si>
    <t>E02000340</t>
  </si>
  <si>
    <t>E02000341</t>
  </si>
  <si>
    <t>E02000342</t>
  </si>
  <si>
    <t>E02000343</t>
  </si>
  <si>
    <t>E02000344</t>
  </si>
  <si>
    <t>E02000345</t>
  </si>
  <si>
    <t>E02000346</t>
  </si>
  <si>
    <t>E02000347</t>
  </si>
  <si>
    <t>E02000348</t>
  </si>
  <si>
    <t>E02000350</t>
  </si>
  <si>
    <t>E02000351</t>
  </si>
  <si>
    <t>E02000352</t>
  </si>
  <si>
    <t>E02000353</t>
  </si>
  <si>
    <t>E02000354</t>
  </si>
  <si>
    <t>E02000355</t>
  </si>
  <si>
    <t>E02000356</t>
  </si>
  <si>
    <t>E02000357</t>
  </si>
  <si>
    <t>E02000358</t>
  </si>
  <si>
    <t>E02000359</t>
  </si>
  <si>
    <t>E02000360</t>
  </si>
  <si>
    <t>E02000361</t>
  </si>
  <si>
    <t>E02000362</t>
  </si>
  <si>
    <t>E02000363</t>
  </si>
  <si>
    <t>E02000364</t>
  </si>
  <si>
    <t>E02000365</t>
  </si>
  <si>
    <t>E02000366</t>
  </si>
  <si>
    <t>E02000367</t>
  </si>
  <si>
    <t>E02000368</t>
  </si>
  <si>
    <t>E02000369</t>
  </si>
  <si>
    <t>E02000370</t>
  </si>
  <si>
    <t>E02000371</t>
  </si>
  <si>
    <t>E02000372</t>
  </si>
  <si>
    <t>E02000373</t>
  </si>
  <si>
    <t>E02000374</t>
  </si>
  <si>
    <t>E02000375</t>
  </si>
  <si>
    <t>E02000376</t>
  </si>
  <si>
    <t>E02000377</t>
  </si>
  <si>
    <t>E02000378</t>
  </si>
  <si>
    <t>E02000379</t>
  </si>
  <si>
    <t>E02000380</t>
  </si>
  <si>
    <t>E02000381</t>
  </si>
  <si>
    <t>E02000382</t>
  </si>
  <si>
    <t>E02000383</t>
  </si>
  <si>
    <t>E02000384</t>
  </si>
  <si>
    <t>E02000385</t>
  </si>
  <si>
    <t>E02000386</t>
  </si>
  <si>
    <t>E02000387</t>
  </si>
  <si>
    <t>E02000388</t>
  </si>
  <si>
    <t>E02000389</t>
  </si>
  <si>
    <t>E02000390</t>
  </si>
  <si>
    <t>E02000391</t>
  </si>
  <si>
    <t>E02000392</t>
  </si>
  <si>
    <t>E02000393</t>
  </si>
  <si>
    <t>E02000394</t>
  </si>
  <si>
    <t>E02000395</t>
  </si>
  <si>
    <t>E02000396</t>
  </si>
  <si>
    <t>E02000397</t>
  </si>
  <si>
    <t>E02000398</t>
  </si>
  <si>
    <t>E02000400</t>
  </si>
  <si>
    <t>E02000401</t>
  </si>
  <si>
    <t>E02000402</t>
  </si>
  <si>
    <t>E02000403</t>
  </si>
  <si>
    <t>E02000404</t>
  </si>
  <si>
    <t>E02000405</t>
  </si>
  <si>
    <t>E02000406</t>
  </si>
  <si>
    <t>E02000407</t>
  </si>
  <si>
    <t>E02000408</t>
  </si>
  <si>
    <t>E02000409</t>
  </si>
  <si>
    <t>E02000410</t>
  </si>
  <si>
    <t>E02000411</t>
  </si>
  <si>
    <t>E02000412</t>
  </si>
  <si>
    <t>E02000413</t>
  </si>
  <si>
    <t>E02000414</t>
  </si>
  <si>
    <t>E02000415</t>
  </si>
  <si>
    <t>E02000416</t>
  </si>
  <si>
    <t>E02000417</t>
  </si>
  <si>
    <t>E02000418</t>
  </si>
  <si>
    <t>E02000419</t>
  </si>
  <si>
    <t>E02000420</t>
  </si>
  <si>
    <t>E02000421</t>
  </si>
  <si>
    <t>E02000422</t>
  </si>
  <si>
    <t>E02000423</t>
  </si>
  <si>
    <t>E02000424</t>
  </si>
  <si>
    <t>E02000425</t>
  </si>
  <si>
    <t>E02000426</t>
  </si>
  <si>
    <t>E02000427</t>
  </si>
  <si>
    <t>E02000428</t>
  </si>
  <si>
    <t>E02000429</t>
  </si>
  <si>
    <t>E02000430</t>
  </si>
  <si>
    <t>E02000431</t>
  </si>
  <si>
    <t>E02000432</t>
  </si>
  <si>
    <t>E02000433</t>
  </si>
  <si>
    <t>E02000434</t>
  </si>
  <si>
    <t>E02000435</t>
  </si>
  <si>
    <t>E02000436</t>
  </si>
  <si>
    <t>E02000437</t>
  </si>
  <si>
    <t>E02000438</t>
  </si>
  <si>
    <t>E02000439</t>
  </si>
  <si>
    <t>E02000440</t>
  </si>
  <si>
    <t>E02000441</t>
  </si>
  <si>
    <t>E02000442</t>
  </si>
  <si>
    <t>E02000443</t>
  </si>
  <si>
    <t>E02000444</t>
  </si>
  <si>
    <t>E02000445</t>
  </si>
  <si>
    <t>E02000447</t>
  </si>
  <si>
    <t>E02000448</t>
  </si>
  <si>
    <t>E02000449</t>
  </si>
  <si>
    <t>E02000451</t>
  </si>
  <si>
    <t>E02000452</t>
  </si>
  <si>
    <t>E02000453</t>
  </si>
  <si>
    <t>E02000454</t>
  </si>
  <si>
    <t>E02000455</t>
  </si>
  <si>
    <t>E02000456</t>
  </si>
  <si>
    <t>E02000457</t>
  </si>
  <si>
    <t>E02000459</t>
  </si>
  <si>
    <t>E02000460</t>
  </si>
  <si>
    <t>E02000461</t>
  </si>
  <si>
    <t>E02000462</t>
  </si>
  <si>
    <t>E02000463</t>
  </si>
  <si>
    <t>E02000464</t>
  </si>
  <si>
    <t>E02000465</t>
  </si>
  <si>
    <t>E02000466</t>
  </si>
  <si>
    <t>E02000467</t>
  </si>
  <si>
    <t>E02000468</t>
  </si>
  <si>
    <t>E02000469</t>
  </si>
  <si>
    <t>E02000470</t>
  </si>
  <si>
    <t>E02000471</t>
  </si>
  <si>
    <t>E02000472</t>
  </si>
  <si>
    <t>E02000473</t>
  </si>
  <si>
    <t>E02000474</t>
  </si>
  <si>
    <t>E02000475</t>
  </si>
  <si>
    <t>E02000476</t>
  </si>
  <si>
    <t>E02000477</t>
  </si>
  <si>
    <t>E02000478</t>
  </si>
  <si>
    <t>E02000479</t>
  </si>
  <si>
    <t>E02000480</t>
  </si>
  <si>
    <t>E02000481</t>
  </si>
  <si>
    <t>E02000482</t>
  </si>
  <si>
    <t>E02000483</t>
  </si>
  <si>
    <t>E02000484</t>
  </si>
  <si>
    <t>E02000485</t>
  </si>
  <si>
    <t>E02000486</t>
  </si>
  <si>
    <t>E02000487</t>
  </si>
  <si>
    <t>E02000488</t>
  </si>
  <si>
    <t>E02000489</t>
  </si>
  <si>
    <t>E02000490</t>
  </si>
  <si>
    <t>E02000491</t>
  </si>
  <si>
    <t>E02000492</t>
  </si>
  <si>
    <t>E02000493</t>
  </si>
  <si>
    <t>E02000494</t>
  </si>
  <si>
    <t>E02000495</t>
  </si>
  <si>
    <t>E02000496</t>
  </si>
  <si>
    <t>E02000497</t>
  </si>
  <si>
    <t>E02000498</t>
  </si>
  <si>
    <t>E02000499</t>
  </si>
  <si>
    <t>E02000500</t>
  </si>
  <si>
    <t>E02000501</t>
  </si>
  <si>
    <t>E02000502</t>
  </si>
  <si>
    <t>E02000503</t>
  </si>
  <si>
    <t>E02000504</t>
  </si>
  <si>
    <t>E02000506</t>
  </si>
  <si>
    <t>E02000507</t>
  </si>
  <si>
    <t>E02000508</t>
  </si>
  <si>
    <t>E02000509</t>
  </si>
  <si>
    <t>E02000510</t>
  </si>
  <si>
    <t>E02000511</t>
  </si>
  <si>
    <t>E02000512</t>
  </si>
  <si>
    <t>E02000513</t>
  </si>
  <si>
    <t>E02000514</t>
  </si>
  <si>
    <t>E02000515</t>
  </si>
  <si>
    <t>E02000516</t>
  </si>
  <si>
    <t>E02000517</t>
  </si>
  <si>
    <t>E02000518</t>
  </si>
  <si>
    <t>E02000519</t>
  </si>
  <si>
    <t>E02000520</t>
  </si>
  <si>
    <t>E02000521</t>
  </si>
  <si>
    <t>E02000522</t>
  </si>
  <si>
    <t>E02000523</t>
  </si>
  <si>
    <t>E02000524</t>
  </si>
  <si>
    <t>E02000525</t>
  </si>
  <si>
    <t>E02000526</t>
  </si>
  <si>
    <t>E02000528</t>
  </si>
  <si>
    <t>E02000529</t>
  </si>
  <si>
    <t>E02000530</t>
  </si>
  <si>
    <t>E02000531</t>
  </si>
  <si>
    <t>E02000532</t>
  </si>
  <si>
    <t>E02000533</t>
  </si>
  <si>
    <t>E02000534</t>
  </si>
  <si>
    <t>E02000535</t>
  </si>
  <si>
    <t>E02000536</t>
  </si>
  <si>
    <t>E02000537</t>
  </si>
  <si>
    <t>E02000538</t>
  </si>
  <si>
    <t>E02000539</t>
  </si>
  <si>
    <t>E02000540</t>
  </si>
  <si>
    <t>E02000541</t>
  </si>
  <si>
    <t>E02000542</t>
  </si>
  <si>
    <t>E02000543</t>
  </si>
  <si>
    <t>E02000544</t>
  </si>
  <si>
    <t>E02000545</t>
  </si>
  <si>
    <t>E02000546</t>
  </si>
  <si>
    <t>E02000547</t>
  </si>
  <si>
    <t>E02000548</t>
  </si>
  <si>
    <t>E02000549</t>
  </si>
  <si>
    <t>E02000550</t>
  </si>
  <si>
    <t>E02000551</t>
  </si>
  <si>
    <t>E02000552</t>
  </si>
  <si>
    <t>E02000553</t>
  </si>
  <si>
    <t>E02000554</t>
  </si>
  <si>
    <t>E02000555</t>
  </si>
  <si>
    <t>E02000556</t>
  </si>
  <si>
    <t>E02000557</t>
  </si>
  <si>
    <t>E02000558</t>
  </si>
  <si>
    <t>E02000559</t>
  </si>
  <si>
    <t>E02000560</t>
  </si>
  <si>
    <t>E02000561</t>
  </si>
  <si>
    <t>E02000562</t>
  </si>
  <si>
    <t>E02000563</t>
  </si>
  <si>
    <t>E02000564</t>
  </si>
  <si>
    <t>E02000565</t>
  </si>
  <si>
    <t>E02000566</t>
  </si>
  <si>
    <t>E02000567</t>
  </si>
  <si>
    <t>E02000568</t>
  </si>
  <si>
    <t>E02000569</t>
  </si>
  <si>
    <t>E02000570</t>
  </si>
  <si>
    <t>E02000571</t>
  </si>
  <si>
    <t>E02000572</t>
  </si>
  <si>
    <t>E02000573</t>
  </si>
  <si>
    <t>E02000574</t>
  </si>
  <si>
    <t>E02000575</t>
  </si>
  <si>
    <t>E02000576</t>
  </si>
  <si>
    <t>E02000577</t>
  </si>
  <si>
    <t>E02000578</t>
  </si>
  <si>
    <t>E02000579</t>
  </si>
  <si>
    <t>E02000580</t>
  </si>
  <si>
    <t>E02000581</t>
  </si>
  <si>
    <t>E02000582</t>
  </si>
  <si>
    <t>E02000583</t>
  </si>
  <si>
    <t>E02000584</t>
  </si>
  <si>
    <t>E02000585</t>
  </si>
  <si>
    <t>E02000586</t>
  </si>
  <si>
    <t>E02000587</t>
  </si>
  <si>
    <t>E02000588</t>
  </si>
  <si>
    <t>E02000589</t>
  </si>
  <si>
    <t>E02000590</t>
  </si>
  <si>
    <t>E02000591</t>
  </si>
  <si>
    <t>E02000592</t>
  </si>
  <si>
    <t>E02000593</t>
  </si>
  <si>
    <t>E02000594</t>
  </si>
  <si>
    <t>E02000595</t>
  </si>
  <si>
    <t>E02000596</t>
  </si>
  <si>
    <t>E02000597</t>
  </si>
  <si>
    <t>E02000598</t>
  </si>
  <si>
    <t>E02000599</t>
  </si>
  <si>
    <t>E02000600</t>
  </si>
  <si>
    <t>E02000601</t>
  </si>
  <si>
    <t>E02000602</t>
  </si>
  <si>
    <t>E02000603</t>
  </si>
  <si>
    <t>E02000604</t>
  </si>
  <si>
    <t>E02000605</t>
  </si>
  <si>
    <t>E02000606</t>
  </si>
  <si>
    <t>E02000607</t>
  </si>
  <si>
    <t>E02000608</t>
  </si>
  <si>
    <t>E02000609</t>
  </si>
  <si>
    <t>E02000610</t>
  </si>
  <si>
    <t>E02000611</t>
  </si>
  <si>
    <t>E02000612</t>
  </si>
  <si>
    <t>E02000613</t>
  </si>
  <si>
    <t>E02000614</t>
  </si>
  <si>
    <t>E02000615</t>
  </si>
  <si>
    <t>E02000616</t>
  </si>
  <si>
    <t>E02000617</t>
  </si>
  <si>
    <t>E02000619</t>
  </si>
  <si>
    <t>E02000620</t>
  </si>
  <si>
    <t>E02000621</t>
  </si>
  <si>
    <t>E02000622</t>
  </si>
  <si>
    <t>E02000623</t>
  </si>
  <si>
    <t>E02000624</t>
  </si>
  <si>
    <t>E02000625</t>
  </si>
  <si>
    <t>E02000626</t>
  </si>
  <si>
    <t>E02000627</t>
  </si>
  <si>
    <t>E02000628</t>
  </si>
  <si>
    <t>E02000629</t>
  </si>
  <si>
    <t>E02000630</t>
  </si>
  <si>
    <t>E02000631</t>
  </si>
  <si>
    <t>E02000632</t>
  </si>
  <si>
    <t>E02000633</t>
  </si>
  <si>
    <t>E02000634</t>
  </si>
  <si>
    <t>E02000635</t>
  </si>
  <si>
    <t>E02000636</t>
  </si>
  <si>
    <t>E02000637</t>
  </si>
  <si>
    <t>E02000638</t>
  </si>
  <si>
    <t>E02000639</t>
  </si>
  <si>
    <t>E02000640</t>
  </si>
  <si>
    <t>E02000641</t>
  </si>
  <si>
    <t>E02000642</t>
  </si>
  <si>
    <t>E02000643</t>
  </si>
  <si>
    <t>E02000644</t>
  </si>
  <si>
    <t>E02000645</t>
  </si>
  <si>
    <t>E02000646</t>
  </si>
  <si>
    <t>E02000647</t>
  </si>
  <si>
    <t>E02000648</t>
  </si>
  <si>
    <t>E02000649</t>
  </si>
  <si>
    <t>E02000650</t>
  </si>
  <si>
    <t>E02000651</t>
  </si>
  <si>
    <t>E02000652</t>
  </si>
  <si>
    <t>E02000653</t>
  </si>
  <si>
    <t>E02000654</t>
  </si>
  <si>
    <t>E02000655</t>
  </si>
  <si>
    <t>E02000657</t>
  </si>
  <si>
    <t>E02000658</t>
  </si>
  <si>
    <t>E02000659</t>
  </si>
  <si>
    <t>E02000660</t>
  </si>
  <si>
    <t>E02000661</t>
  </si>
  <si>
    <t>E02000662</t>
  </si>
  <si>
    <t>E02000663</t>
  </si>
  <si>
    <t>E02000664</t>
  </si>
  <si>
    <t>E02000665</t>
  </si>
  <si>
    <t>E02000666</t>
  </si>
  <si>
    <t>E02000667</t>
  </si>
  <si>
    <t>E02000668</t>
  </si>
  <si>
    <t>E02000669</t>
  </si>
  <si>
    <t>E02000670</t>
  </si>
  <si>
    <t>E02000671</t>
  </si>
  <si>
    <t>E02000672</t>
  </si>
  <si>
    <t>E02000673</t>
  </si>
  <si>
    <t>E02000674</t>
  </si>
  <si>
    <t>E02000675</t>
  </si>
  <si>
    <t>E02000676</t>
  </si>
  <si>
    <t>E02000677</t>
  </si>
  <si>
    <t>E02000678</t>
  </si>
  <si>
    <t>E02000679</t>
  </si>
  <si>
    <t>E02000680</t>
  </si>
  <si>
    <t>E02000681</t>
  </si>
  <si>
    <t>E02000682</t>
  </si>
  <si>
    <t>E02000683</t>
  </si>
  <si>
    <t>E02000685</t>
  </si>
  <si>
    <t>E02000686</t>
  </si>
  <si>
    <t>E02000687</t>
  </si>
  <si>
    <t>E02000689</t>
  </si>
  <si>
    <t>E02000690</t>
  </si>
  <si>
    <t>E02000691</t>
  </si>
  <si>
    <t>E02000692</t>
  </si>
  <si>
    <t>E02000693</t>
  </si>
  <si>
    <t>E02000694</t>
  </si>
  <si>
    <t>E02000695</t>
  </si>
  <si>
    <t>E02000696</t>
  </si>
  <si>
    <t>E02000697</t>
  </si>
  <si>
    <t>E02000698</t>
  </si>
  <si>
    <t>E02000699</t>
  </si>
  <si>
    <t>E02000700</t>
  </si>
  <si>
    <t>E02000701</t>
  </si>
  <si>
    <t>E02000702</t>
  </si>
  <si>
    <t>E02000703</t>
  </si>
  <si>
    <t>E02000704</t>
  </si>
  <si>
    <t>E02000705</t>
  </si>
  <si>
    <t>E02000706</t>
  </si>
  <si>
    <t>E02000707</t>
  </si>
  <si>
    <t>E02000708</t>
  </si>
  <si>
    <t>E02000709</t>
  </si>
  <si>
    <t>E02000710</t>
  </si>
  <si>
    <t>E02000711</t>
  </si>
  <si>
    <t>E02000712</t>
  </si>
  <si>
    <t>E02000713</t>
  </si>
  <si>
    <t>E02000714</t>
  </si>
  <si>
    <t>E02000715</t>
  </si>
  <si>
    <t>E02000716</t>
  </si>
  <si>
    <t>E02000717</t>
  </si>
  <si>
    <t>E02000718</t>
  </si>
  <si>
    <t>E02000719</t>
  </si>
  <si>
    <t>E02000720</t>
  </si>
  <si>
    <t>E02000721</t>
  </si>
  <si>
    <t>E02000722</t>
  </si>
  <si>
    <t>E02000723</t>
  </si>
  <si>
    <t>E02000724</t>
  </si>
  <si>
    <t>E02000725</t>
  </si>
  <si>
    <t>E02000726</t>
  </si>
  <si>
    <t>E02000727</t>
  </si>
  <si>
    <t>E02000728</t>
  </si>
  <si>
    <t>E02000729</t>
  </si>
  <si>
    <t>E02000730</t>
  </si>
  <si>
    <t>E02000731</t>
  </si>
  <si>
    <t>E02000732</t>
  </si>
  <si>
    <t>E02000733</t>
  </si>
  <si>
    <t>E02000734</t>
  </si>
  <si>
    <t>E02000735</t>
  </si>
  <si>
    <t>E02000736</t>
  </si>
  <si>
    <t>E02000737</t>
  </si>
  <si>
    <t>E02000738</t>
  </si>
  <si>
    <t>E02000739</t>
  </si>
  <si>
    <t>E02000740</t>
  </si>
  <si>
    <t>E02000741</t>
  </si>
  <si>
    <t>E02000742</t>
  </si>
  <si>
    <t>E02000743</t>
  </si>
  <si>
    <t>E02000744</t>
  </si>
  <si>
    <t>E02000745</t>
  </si>
  <si>
    <t>E02000746</t>
  </si>
  <si>
    <t>E02000747</t>
  </si>
  <si>
    <t>E02000748</t>
  </si>
  <si>
    <t>E02000749</t>
  </si>
  <si>
    <t>E02000750</t>
  </si>
  <si>
    <t>E02000751</t>
  </si>
  <si>
    <t>E02000752</t>
  </si>
  <si>
    <t>E02000753</t>
  </si>
  <si>
    <t>E02000754</t>
  </si>
  <si>
    <t>E02000755</t>
  </si>
  <si>
    <t>E02000756</t>
  </si>
  <si>
    <t>E02000757</t>
  </si>
  <si>
    <t>E02000758</t>
  </si>
  <si>
    <t>E02000759</t>
  </si>
  <si>
    <t>E02000760</t>
  </si>
  <si>
    <t>E02000762</t>
  </si>
  <si>
    <t>E02000763</t>
  </si>
  <si>
    <t>E02000764</t>
  </si>
  <si>
    <t>E02000765</t>
  </si>
  <si>
    <t>E02000767</t>
  </si>
  <si>
    <t>E02000768</t>
  </si>
  <si>
    <t>E02000769</t>
  </si>
  <si>
    <t>E02000770</t>
  </si>
  <si>
    <t>E02000772</t>
  </si>
  <si>
    <t>E02000773</t>
  </si>
  <si>
    <t>E02000774</t>
  </si>
  <si>
    <t>E02000776</t>
  </si>
  <si>
    <t>E02000777</t>
  </si>
  <si>
    <t>E02000779</t>
  </si>
  <si>
    <t>E02000780</t>
  </si>
  <si>
    <t>E02000781</t>
  </si>
  <si>
    <t>E02000782</t>
  </si>
  <si>
    <t>E02000783</t>
  </si>
  <si>
    <t>E02000784</t>
  </si>
  <si>
    <t>E02000785</t>
  </si>
  <si>
    <t>E02000786</t>
  </si>
  <si>
    <t>E02000787</t>
  </si>
  <si>
    <t>E02000788</t>
  </si>
  <si>
    <t>E02000789</t>
  </si>
  <si>
    <t>E02000790</t>
  </si>
  <si>
    <t>E02000791</t>
  </si>
  <si>
    <t>E02000792</t>
  </si>
  <si>
    <t>E02000793</t>
  </si>
  <si>
    <t>E02000794</t>
  </si>
  <si>
    <t>E02000795</t>
  </si>
  <si>
    <t>E02000796</t>
  </si>
  <si>
    <t>E02000797</t>
  </si>
  <si>
    <t>E02000798</t>
  </si>
  <si>
    <t>E02000799</t>
  </si>
  <si>
    <t>E02000800</t>
  </si>
  <si>
    <t>E02000801</t>
  </si>
  <si>
    <t>E02000802</t>
  </si>
  <si>
    <t>E02000803</t>
  </si>
  <si>
    <t>E02000804</t>
  </si>
  <si>
    <t>E02000805</t>
  </si>
  <si>
    <t>E02000806</t>
  </si>
  <si>
    <t>E02000807</t>
  </si>
  <si>
    <t>E02000808</t>
  </si>
  <si>
    <t>E02000809</t>
  </si>
  <si>
    <t>E02000810</t>
  </si>
  <si>
    <t>E02000812</t>
  </si>
  <si>
    <t>E02000813</t>
  </si>
  <si>
    <t>E02000814</t>
  </si>
  <si>
    <t>E02000815</t>
  </si>
  <si>
    <t>E02000816</t>
  </si>
  <si>
    <t>E02000817</t>
  </si>
  <si>
    <t>E02000818</t>
  </si>
  <si>
    <t>E02000819</t>
  </si>
  <si>
    <t>E02000820</t>
  </si>
  <si>
    <t>E02000821</t>
  </si>
  <si>
    <t>E02000822</t>
  </si>
  <si>
    <t>E02000823</t>
  </si>
  <si>
    <t>E02000824</t>
  </si>
  <si>
    <t>E02000825</t>
  </si>
  <si>
    <t>E02000826</t>
  </si>
  <si>
    <t>E02000827</t>
  </si>
  <si>
    <t>E02000828</t>
  </si>
  <si>
    <t>E02000829</t>
  </si>
  <si>
    <t>E02000830</t>
  </si>
  <si>
    <t>E02000831</t>
  </si>
  <si>
    <t>E02000832</t>
  </si>
  <si>
    <t>E02000833</t>
  </si>
  <si>
    <t>E02000834</t>
  </si>
  <si>
    <t>E02000835</t>
  </si>
  <si>
    <t>E02000836</t>
  </si>
  <si>
    <t>E02000837</t>
  </si>
  <si>
    <t>E02000838</t>
  </si>
  <si>
    <t>E02000839</t>
  </si>
  <si>
    <t>E02000840</t>
  </si>
  <si>
    <t>E02000841</t>
  </si>
  <si>
    <t>E02000842</t>
  </si>
  <si>
    <t>E02000843</t>
  </si>
  <si>
    <t>E02000844</t>
  </si>
  <si>
    <t>E02000845</t>
  </si>
  <si>
    <t>E02000846</t>
  </si>
  <si>
    <t>E02000847</t>
  </si>
  <si>
    <t>E02000848</t>
  </si>
  <si>
    <t>E02000849</t>
  </si>
  <si>
    <t>E02000850</t>
  </si>
  <si>
    <t>E02000851</t>
  </si>
  <si>
    <t>E02000852</t>
  </si>
  <si>
    <t>E02000853</t>
  </si>
  <si>
    <t>E02000854</t>
  </si>
  <si>
    <t>E02000855</t>
  </si>
  <si>
    <t>E02000856</t>
  </si>
  <si>
    <t>E02000857</t>
  </si>
  <si>
    <t>E02000858</t>
  </si>
  <si>
    <t>E02000859</t>
  </si>
  <si>
    <t>E02000860</t>
  </si>
  <si>
    <t>E02000861</t>
  </si>
  <si>
    <t>E02000863</t>
  </si>
  <si>
    <t>E02000864</t>
  </si>
  <si>
    <t>E02000865</t>
  </si>
  <si>
    <t>E02000866</t>
  </si>
  <si>
    <t>E02000867</t>
  </si>
  <si>
    <t>E02000868</t>
  </si>
  <si>
    <t>E02000869</t>
  </si>
  <si>
    <t>E02000870</t>
  </si>
  <si>
    <t>E02000871</t>
  </si>
  <si>
    <t>E02000872</t>
  </si>
  <si>
    <t>E02000873</t>
  </si>
  <si>
    <t>E02000874</t>
  </si>
  <si>
    <t>E02000875</t>
  </si>
  <si>
    <t>E02000876</t>
  </si>
  <si>
    <t>E02000877</t>
  </si>
  <si>
    <t>E02000878</t>
  </si>
  <si>
    <t>E02000879</t>
  </si>
  <si>
    <t>E02000880</t>
  </si>
  <si>
    <t>E02000881</t>
  </si>
  <si>
    <t>E02000882</t>
  </si>
  <si>
    <t>E02000883</t>
  </si>
  <si>
    <t>E02000884</t>
  </si>
  <si>
    <t>E02000885</t>
  </si>
  <si>
    <t>E02000886</t>
  </si>
  <si>
    <t>E02000887</t>
  </si>
  <si>
    <t>E02000888</t>
  </si>
  <si>
    <t>E02000889</t>
  </si>
  <si>
    <t>E02000890</t>
  </si>
  <si>
    <t>E02000891</t>
  </si>
  <si>
    <t>E02000893</t>
  </si>
  <si>
    <t>E02000894</t>
  </si>
  <si>
    <t>E02000895</t>
  </si>
  <si>
    <t>E02000896</t>
  </si>
  <si>
    <t>E02000897</t>
  </si>
  <si>
    <t>E02000898</t>
  </si>
  <si>
    <t>E02000899</t>
  </si>
  <si>
    <t>E02000900</t>
  </si>
  <si>
    <t>E02000901</t>
  </si>
  <si>
    <t>E02000902</t>
  </si>
  <si>
    <t>E02000903</t>
  </si>
  <si>
    <t>E02000904</t>
  </si>
  <si>
    <t>E02000905</t>
  </si>
  <si>
    <t>E02000906</t>
  </si>
  <si>
    <t>E02000907</t>
  </si>
  <si>
    <t>E02000908</t>
  </si>
  <si>
    <t>E02000909</t>
  </si>
  <si>
    <t>E02000910</t>
  </si>
  <si>
    <t>E02000911</t>
  </si>
  <si>
    <t>E02000912</t>
  </si>
  <si>
    <t>E02000913</t>
  </si>
  <si>
    <t>E02000914</t>
  </si>
  <si>
    <t>E02000915</t>
  </si>
  <si>
    <t>E02000916</t>
  </si>
  <si>
    <t>E02000917</t>
  </si>
  <si>
    <t>E02000918</t>
  </si>
  <si>
    <t>E02000919</t>
  </si>
  <si>
    <t>E02000920</t>
  </si>
  <si>
    <t>E02000921</t>
  </si>
  <si>
    <t>E02000922</t>
  </si>
  <si>
    <t>E02000923</t>
  </si>
  <si>
    <t>E02000924</t>
  </si>
  <si>
    <t>E02000925</t>
  </si>
  <si>
    <t>E02000926</t>
  </si>
  <si>
    <t>E02000927</t>
  </si>
  <si>
    <t>E02000928</t>
  </si>
  <si>
    <t>E02000929</t>
  </si>
  <si>
    <t>E02000930</t>
  </si>
  <si>
    <t>E02000931</t>
  </si>
  <si>
    <t>E02000932</t>
  </si>
  <si>
    <t>E02000933</t>
  </si>
  <si>
    <t>E02000934</t>
  </si>
  <si>
    <t>E02000935</t>
  </si>
  <si>
    <t>E02000936</t>
  </si>
  <si>
    <t>E02000937</t>
  </si>
  <si>
    <t>E02000938</t>
  </si>
  <si>
    <t>E02000939</t>
  </si>
  <si>
    <t>E02000940</t>
  </si>
  <si>
    <t>E02000941</t>
  </si>
  <si>
    <t>E02000942</t>
  </si>
  <si>
    <t>E02000943</t>
  </si>
  <si>
    <t>E02000944</t>
  </si>
  <si>
    <t>E02000945</t>
  </si>
  <si>
    <t>E02000946</t>
  </si>
  <si>
    <t>E02000947</t>
  </si>
  <si>
    <t>E02000948</t>
  </si>
  <si>
    <t>E02000949</t>
  </si>
  <si>
    <t>E02000950</t>
  </si>
  <si>
    <t>E02000951</t>
  </si>
  <si>
    <t>E02000952</t>
  </si>
  <si>
    <t>E02000953</t>
  </si>
  <si>
    <t>E02000954</t>
  </si>
  <si>
    <t>E02000955</t>
  </si>
  <si>
    <t>E02000956</t>
  </si>
  <si>
    <t>E02000957</t>
  </si>
  <si>
    <t>E02000958</t>
  </si>
  <si>
    <t>E02000959</t>
  </si>
  <si>
    <t>E02000960</t>
  </si>
  <si>
    <t>E02000961</t>
  </si>
  <si>
    <t>E02000962</t>
  </si>
  <si>
    <t>E02000963</t>
  </si>
  <si>
    <t>E02000964</t>
  </si>
  <si>
    <t>E02000965</t>
  </si>
  <si>
    <t>E02000966</t>
  </si>
  <si>
    <t>E02000967</t>
  </si>
  <si>
    <t>E02000968</t>
  </si>
  <si>
    <t>E02000969</t>
  </si>
  <si>
    <t>E02000970</t>
  </si>
  <si>
    <t>E02000971</t>
  </si>
  <si>
    <t>E02000972</t>
  </si>
  <si>
    <t>E02000973</t>
  </si>
  <si>
    <t>E02000974</t>
  </si>
  <si>
    <t>E02000975</t>
  </si>
  <si>
    <t>E02000976</t>
  </si>
  <si>
    <t>E02000977</t>
  </si>
  <si>
    <t>E02000978</t>
  </si>
  <si>
    <t>E02000979</t>
  </si>
  <si>
    <t>E02000980</t>
  </si>
  <si>
    <t>E02000981</t>
  </si>
  <si>
    <t>E02000982</t>
  </si>
  <si>
    <t>E02000983</t>
  </si>
  <si>
    <t>Data not available to publish</t>
  </si>
  <si>
    <t>1983</t>
  </si>
  <si>
    <t>1984</t>
  </si>
  <si>
    <t>1985</t>
  </si>
  <si>
    <t>1986</t>
  </si>
  <si>
    <t>1987</t>
  </si>
  <si>
    <t>1988</t>
  </si>
  <si>
    <t>1989</t>
  </si>
  <si>
    <t>1990</t>
  </si>
  <si>
    <t>1991</t>
  </si>
  <si>
    <t>1992</t>
  </si>
  <si>
    <t>1993</t>
  </si>
  <si>
    <t>1994</t>
  </si>
  <si>
    <t>1995</t>
  </si>
  <si>
    <t>1996</t>
  </si>
  <si>
    <t>1997</t>
  </si>
  <si>
    <t>1998</t>
  </si>
  <si>
    <t>1999</t>
  </si>
  <si>
    <t>2000</t>
  </si>
  <si>
    <t>2001</t>
  </si>
  <si>
    <t>2002</t>
  </si>
  <si>
    <t>2003</t>
  </si>
  <si>
    <t>2004</t>
  </si>
  <si>
    <t>2005</t>
  </si>
  <si>
    <t>2006</t>
  </si>
  <si>
    <t>2007</t>
  </si>
  <si>
    <t>2008</t>
  </si>
  <si>
    <t>2009</t>
  </si>
  <si>
    <t>2010</t>
  </si>
  <si>
    <t>2011</t>
  </si>
  <si>
    <t>2012</t>
  </si>
  <si>
    <t>2013</t>
  </si>
  <si>
    <t>Valuation Office Agency, Private Rental Market Statistics. These figures exclude any cases where the tenant receives Housing Benefit.</t>
  </si>
  <si>
    <t>Divorce/seperation</t>
  </si>
  <si>
    <t>2013/14</t>
  </si>
  <si>
    <t>E02006782</t>
  </si>
  <si>
    <t>Bromley 040</t>
  </si>
  <si>
    <t>E02006783</t>
  </si>
  <si>
    <t>Lewisham 037</t>
  </si>
  <si>
    <t>E02006784</t>
  </si>
  <si>
    <t>Lewisham 038</t>
  </si>
  <si>
    <t>E02006785</t>
  </si>
  <si>
    <t>Bexley 029</t>
  </si>
  <si>
    <t>E02006786</t>
  </si>
  <si>
    <t>Greenwich 033</t>
  </si>
  <si>
    <t>E02006787</t>
  </si>
  <si>
    <t>Bromley 041</t>
  </si>
  <si>
    <t>E02006788</t>
  </si>
  <si>
    <t>Croydon 045</t>
  </si>
  <si>
    <t>E02006789</t>
  </si>
  <si>
    <t>Bromley 042</t>
  </si>
  <si>
    <t>E02006791</t>
  </si>
  <si>
    <t>Ealing 040</t>
  </si>
  <si>
    <t>E02006792</t>
  </si>
  <si>
    <t>Hounslow 029</t>
  </si>
  <si>
    <t>E02006793</t>
  </si>
  <si>
    <t>Enfield 037</t>
  </si>
  <si>
    <t>E02006794</t>
  </si>
  <si>
    <t>Haringey 037</t>
  </si>
  <si>
    <t>E02006795</t>
  </si>
  <si>
    <t>Harrow 032</t>
  </si>
  <si>
    <t>E02006796</t>
  </si>
  <si>
    <t>Hillingdon 033</t>
  </si>
  <si>
    <t>E02006798</t>
  </si>
  <si>
    <t>Lewisham 039</t>
  </si>
  <si>
    <t>E02006799</t>
  </si>
  <si>
    <t>Barking and Dagenham 023</t>
  </si>
  <si>
    <t>E02006800</t>
  </si>
  <si>
    <t>Redbridge 034</t>
  </si>
  <si>
    <t>E02006801</t>
  </si>
  <si>
    <t>Lambeth 036</t>
  </si>
  <si>
    <t>E02006802</t>
  </si>
  <si>
    <t>Southwark 034</t>
  </si>
  <si>
    <t>E02006836</t>
  </si>
  <si>
    <t>Sutton 025</t>
  </si>
  <si>
    <t>E02006853</t>
  </si>
  <si>
    <t>Tower Hamlets 032</t>
  </si>
  <si>
    <t>E02006854</t>
  </si>
  <si>
    <t>Tower Hamlets 033</t>
  </si>
  <si>
    <t>E02006882</t>
  </si>
  <si>
    <t>Harrow 033</t>
  </si>
  <si>
    <t>E02006918</t>
  </si>
  <si>
    <t>Hackney 028</t>
  </si>
  <si>
    <t>E02006921</t>
  </si>
  <si>
    <t>Hackney 029</t>
  </si>
  <si>
    <t>E02006924</t>
  </si>
  <si>
    <t>Redbridge 035</t>
  </si>
  <si>
    <t>E02006925</t>
  </si>
  <si>
    <t>Redbridge 036</t>
  </si>
  <si>
    <t>E02006927</t>
  </si>
  <si>
    <t>Greenwich 034</t>
  </si>
  <si>
    <t>E02006928</t>
  </si>
  <si>
    <t>Greenwich 035</t>
  </si>
  <si>
    <t>E02006929</t>
  </si>
  <si>
    <t>Greenwich 036</t>
  </si>
  <si>
    <t>E02006930</t>
  </si>
  <si>
    <t>Greenwich 037</t>
  </si>
  <si>
    <t>E02006931</t>
  </si>
  <si>
    <t>Greenwich 038</t>
  </si>
  <si>
    <t>Natural change</t>
  </si>
  <si>
    <t>2014/15</t>
  </si>
  <si>
    <t>Wanted better neighbourhood/school</t>
  </si>
  <si>
    <t>Wanted larger home</t>
  </si>
  <si>
    <t>Wanted smaller home</t>
  </si>
  <si>
    <t>Didn't get on with / asked to leave by landlord</t>
  </si>
  <si>
    <t>Wanted cheaper home/couldn't afford current</t>
  </si>
  <si>
    <t>Accommodation in poor condition/unsuitable</t>
  </si>
  <si>
    <t>Buying with mortgage</t>
  </si>
  <si>
    <t>16-24</t>
  </si>
  <si>
    <t>25-34</t>
  </si>
  <si>
    <t>35-44</t>
  </si>
  <si>
    <t>45-54</t>
  </si>
  <si>
    <t>55-64</t>
  </si>
  <si>
    <t>65+</t>
  </si>
  <si>
    <t>Other</t>
  </si>
  <si>
    <t>1981-90</t>
  </si>
  <si>
    <t>1965-80</t>
  </si>
  <si>
    <t>1945-64</t>
  </si>
  <si>
    <t>1919-44</t>
  </si>
  <si>
    <t>Pre 1919</t>
  </si>
  <si>
    <t>EPCs</t>
  </si>
  <si>
    <t>English Housing Survey</t>
  </si>
  <si>
    <t>1974</t>
  </si>
  <si>
    <t>1975</t>
  </si>
  <si>
    <t>1976</t>
  </si>
  <si>
    <t>1977</t>
  </si>
  <si>
    <t>1978</t>
  </si>
  <si>
    <t>1979</t>
  </si>
  <si>
    <t>1980</t>
  </si>
  <si>
    <t>1981</t>
  </si>
  <si>
    <t>1982</t>
  </si>
  <si>
    <t>2014</t>
  </si>
  <si>
    <t>Rest of South East</t>
  </si>
  <si>
    <t>Outer Metropolitan Area</t>
  </si>
  <si>
    <t>Bed and breakfast</t>
  </si>
  <si>
    <t>Social housing</t>
  </si>
  <si>
    <t>Leased from private sector by LA or HA</t>
  </si>
  <si>
    <t>Other private sector accommodation</t>
  </si>
  <si>
    <t>Total (dashed line indicates figures estimated from national data)</t>
  </si>
  <si>
    <t>Cheshire West UA</t>
  </si>
  <si>
    <t>Northumberland UA</t>
  </si>
  <si>
    <t>Cheshire East UA</t>
  </si>
  <si>
    <t>Shropshire UA</t>
  </si>
  <si>
    <t>Wiltshire UA</t>
  </si>
  <si>
    <t>Cornwall UA</t>
  </si>
  <si>
    <t>Bedford UA</t>
  </si>
  <si>
    <t>Central Bedfordshire UA</t>
  </si>
  <si>
    <t>Earnings index</t>
  </si>
  <si>
    <t>Rents index</t>
  </si>
  <si>
    <t>End of assured shorthold tenancy</t>
  </si>
  <si>
    <t>Loss of other rented or tied housing</t>
  </si>
  <si>
    <t>Relatives / friends no longer willing / able to accommodate</t>
  </si>
  <si>
    <t>Relationship breakdown with partner</t>
  </si>
  <si>
    <t>Affordable %</t>
  </si>
  <si>
    <t>Mean floor area by dwelling age, London and England</t>
  </si>
  <si>
    <t>Empty homes total (Council tax)</t>
  </si>
  <si>
    <t>Empty more than months (Council tax)</t>
  </si>
  <si>
    <t>Empty homes total (DCLG/HSSA)</t>
  </si>
  <si>
    <t>Annualised</t>
  </si>
  <si>
    <t>2014 Q2</t>
  </si>
  <si>
    <t>Count</t>
  </si>
  <si>
    <t>Three-year period</t>
  </si>
  <si>
    <t xml:space="preserve">2012/13 </t>
  </si>
  <si>
    <t xml:space="preserve">2013/14 </t>
  </si>
  <si>
    <t>Type</t>
  </si>
  <si>
    <t>Under-occupying</t>
  </si>
  <si>
    <t>In work or training</t>
  </si>
  <si>
    <t>Providing care</t>
  </si>
  <si>
    <t>July</t>
  </si>
  <si>
    <t>1.1 Historic pop</t>
  </si>
  <si>
    <t>2.2 Components of change</t>
  </si>
  <si>
    <t>2015/16</t>
  </si>
  <si>
    <t>LA</t>
  </si>
  <si>
    <t>Of which: in another LA</t>
  </si>
  <si>
    <t>Other change</t>
  </si>
  <si>
    <t>Total change</t>
  </si>
  <si>
    <t>June</t>
  </si>
  <si>
    <t>Total (ignoring zeroes)</t>
  </si>
  <si>
    <t>Non UK or CEE</t>
  </si>
  <si>
    <t>Overcrowded</t>
  </si>
  <si>
    <t>Owned</t>
  </si>
  <si>
    <t>Owners</t>
  </si>
  <si>
    <t>Great Britain</t>
  </si>
  <si>
    <t>12 month average</t>
  </si>
  <si>
    <t>2016 Q2</t>
  </si>
  <si>
    <t>2016 Q1</t>
  </si>
  <si>
    <t>2015 Q4</t>
  </si>
  <si>
    <t>2015 Q3</t>
  </si>
  <si>
    <t>2015 Q2</t>
  </si>
  <si>
    <t>2015 Q1</t>
  </si>
  <si>
    <t>2014 Q4</t>
  </si>
  <si>
    <t>2014 Q3</t>
  </si>
  <si>
    <t>2014 Q1</t>
  </si>
  <si>
    <t>2013 Q4</t>
  </si>
  <si>
    <t>2013 Q3</t>
  </si>
  <si>
    <t>2013 Q2</t>
  </si>
  <si>
    <t>2013 Q1</t>
  </si>
  <si>
    <t>2012 Q4</t>
  </si>
  <si>
    <t>2012 Q3</t>
  </si>
  <si>
    <t>2012 Q2</t>
  </si>
  <si>
    <t>2012 Q1</t>
  </si>
  <si>
    <t>2011 Q4</t>
  </si>
  <si>
    <t>2011 Q3</t>
  </si>
  <si>
    <t>2011 Q2</t>
  </si>
  <si>
    <t>2011 Q1</t>
  </si>
  <si>
    <t>2010 Q4</t>
  </si>
  <si>
    <t>2010 Q3</t>
  </si>
  <si>
    <t>2010 Q2</t>
  </si>
  <si>
    <t>2010 Q1</t>
  </si>
  <si>
    <t>2009 Q4</t>
  </si>
  <si>
    <t>2009 Q3</t>
  </si>
  <si>
    <t>2009 Q2</t>
  </si>
  <si>
    <t>2009 Q1</t>
  </si>
  <si>
    <t>2008 Q4</t>
  </si>
  <si>
    <t>2008 Q3</t>
  </si>
  <si>
    <t>2008 Q2</t>
  </si>
  <si>
    <t>2008 Q1</t>
  </si>
  <si>
    <t>2007 Q4</t>
  </si>
  <si>
    <t>2007 Q3</t>
  </si>
  <si>
    <t>2007 Q2</t>
  </si>
  <si>
    <t>2007 Q1</t>
  </si>
  <si>
    <t>2006 Q4</t>
  </si>
  <si>
    <t>2006 Q3</t>
  </si>
  <si>
    <t>2006 Q2</t>
  </si>
  <si>
    <t>2006 Q1</t>
  </si>
  <si>
    <t>&gt;95%</t>
  </si>
  <si>
    <t>&gt;90% - &lt;=95%</t>
  </si>
  <si>
    <t>&gt;85% - &lt;=90%</t>
  </si>
  <si>
    <t>&gt;75% - &lt;=85%</t>
  </si>
  <si>
    <t>&gt;50% - &lt;=75%</t>
  </si>
  <si>
    <t>0% - &lt;=50%</t>
  </si>
  <si>
    <t>E09000002</t>
  </si>
  <si>
    <t>E09000003</t>
  </si>
  <si>
    <t>E09000004</t>
  </si>
  <si>
    <t>E09000005</t>
  </si>
  <si>
    <t>E09000006</t>
  </si>
  <si>
    <t>E09000007</t>
  </si>
  <si>
    <t>E09000008</t>
  </si>
  <si>
    <t>E09000009</t>
  </si>
  <si>
    <t>E09000010</t>
  </si>
  <si>
    <t>E09000011</t>
  </si>
  <si>
    <t>E09000012</t>
  </si>
  <si>
    <t>E09000013</t>
  </si>
  <si>
    <t>E09000014</t>
  </si>
  <si>
    <t>E09000015</t>
  </si>
  <si>
    <t>E09000016</t>
  </si>
  <si>
    <t>E09000017</t>
  </si>
  <si>
    <t>E09000018</t>
  </si>
  <si>
    <t>E09000019</t>
  </si>
  <si>
    <t>E09000020</t>
  </si>
  <si>
    <t>E09000021</t>
  </si>
  <si>
    <t>E09000022</t>
  </si>
  <si>
    <t>E09000023</t>
  </si>
  <si>
    <t>E09000024</t>
  </si>
  <si>
    <t>E09000025</t>
  </si>
  <si>
    <t>E09000026</t>
  </si>
  <si>
    <t>E09000027</t>
  </si>
  <si>
    <t>E09000028</t>
  </si>
  <si>
    <t>E09000029</t>
  </si>
  <si>
    <t>E09000030</t>
  </si>
  <si>
    <t>E09000031</t>
  </si>
  <si>
    <t>E09000032</t>
  </si>
  <si>
    <t>E09000033</t>
  </si>
  <si>
    <t>Area</t>
  </si>
  <si>
    <t>EU</t>
  </si>
  <si>
    <t>2013-15</t>
  </si>
  <si>
    <t>'Unaffordability' index (rent growth divided by earnings growth)</t>
  </si>
  <si>
    <t>Social housing total</t>
  </si>
  <si>
    <t>95% confidence intervals</t>
  </si>
  <si>
    <t>EHS year</t>
  </si>
  <si>
    <t>2013/14 &amp; 2014/15</t>
  </si>
  <si>
    <t>2012/13 &amp; 2013/14</t>
  </si>
  <si>
    <t>2011/12 &amp; 2012/13</t>
  </si>
  <si>
    <t>2010/11 &amp; 2011/12</t>
  </si>
  <si>
    <t>2009/10 &amp; 2010/11</t>
  </si>
  <si>
    <t>2008/09 &amp; 2009/10</t>
  </si>
  <si>
    <t>2007/08 &amp; 2008/09</t>
  </si>
  <si>
    <t>2006/07 &amp; 2007/08</t>
  </si>
  <si>
    <t>2005/06 &amp; 2006/07</t>
  </si>
  <si>
    <t>Period</t>
  </si>
  <si>
    <t>1991-2013</t>
  </si>
  <si>
    <t>CO2 Emissions (MtCO2)</t>
  </si>
  <si>
    <t>1996-98</t>
  </si>
  <si>
    <t>1997-99</t>
  </si>
  <si>
    <t>1998-00</t>
  </si>
  <si>
    <t>1999-01</t>
  </si>
  <si>
    <t>2000-02</t>
  </si>
  <si>
    <t>2001-03</t>
  </si>
  <si>
    <t>2002-04</t>
  </si>
  <si>
    <t>2003-05</t>
  </si>
  <si>
    <t>2004-06</t>
  </si>
  <si>
    <t>2005-07</t>
  </si>
  <si>
    <t>2006-08</t>
  </si>
  <si>
    <t>2007-09</t>
  </si>
  <si>
    <t>2008-10</t>
  </si>
  <si>
    <t>2009-11</t>
  </si>
  <si>
    <t>2010-12</t>
  </si>
  <si>
    <t>2011-13</t>
  </si>
  <si>
    <t>2012-14</t>
  </si>
  <si>
    <t>2014-16</t>
  </si>
  <si>
    <t>Ratio</t>
  </si>
  <si>
    <t>20s</t>
  </si>
  <si>
    <t>30s</t>
  </si>
  <si>
    <t>Green house gas emissions (MtCO2e)</t>
  </si>
  <si>
    <t>Average CT as % of average price</t>
  </si>
  <si>
    <t>1988/89</t>
  </si>
  <si>
    <t>1989/90</t>
  </si>
  <si>
    <t>First-time buyers</t>
  </si>
  <si>
    <t>Compiled by GLA from: 
- Housing Trailers to the Labour Force Survey (1981, 1984, 1988 and 1991, with intervening years interpolated) - - Labour Force Survey data (1990, 1992 to 1996 and 2009 to 2016)
- DCLG analysis of the LFS (1997 to 2008)</t>
  </si>
  <si>
    <t>Proportion of respondents (in Britain and in London only) identifying housing as one of the most important issues facing the country</t>
  </si>
  <si>
    <t>2.1</t>
  </si>
  <si>
    <t>Net migration (domestic and international)</t>
  </si>
  <si>
    <t>2.5</t>
  </si>
  <si>
    <t>- Labour Force Survey data 
- These figures include any households containing dependent children under 19</t>
  </si>
  <si>
    <t>Satisfied with accommodation</t>
  </si>
  <si>
    <t>Satisfied with tenure</t>
  </si>
  <si>
    <t>Lowest 20%</t>
  </si>
  <si>
    <t>Highest 20%</t>
  </si>
  <si>
    <t>- DCLG, House building statistics
- Note, these statistics cover only new build starts and exclude the supply from conversions and changes of use included in the ‘conventional completions’ statistics reported in the previous chart. They are also collected from a different source, building control inspectors rather than local planning departments</t>
  </si>
  <si>
    <t xml:space="preserve">- Earnings: Median full-time weekly earnings by place of work, London. From ONS Annual Survey of Hours and Earnings, republished on London Datastore 
- Rents: ONS Index of Private Rental Housing Prices, April each year to match ASHE data (Jan 2011=100) 
- Affordability index: Rent index divided by median weekly earnings
</t>
  </si>
  <si>
    <t xml:space="preserve">- Valuation Office Agency, Private Rental Market Statistics
- These figures exclude any cases where the tenant receives Housing Benefit
</t>
  </si>
  <si>
    <t xml:space="preserve">- DWP, Stat Xplore
- Unlike the previous chart, this map excludes the minority of housing benefit recipients who still live in regulated rent properties
</t>
  </si>
  <si>
    <t>- St Mungo’s and GLA, ‘Street to home’ and CHAIN reports</t>
  </si>
  <si>
    <t>- DCLG, live table 792</t>
  </si>
  <si>
    <t>- DCLG, live table 779</t>
  </si>
  <si>
    <t>- GLA, Housing Moves programme monitoring data</t>
  </si>
  <si>
    <t>- GLA, Seaside &amp; Country Homes programme monitoring data</t>
  </si>
  <si>
    <t>- Survey of English Housing data 2006 to 2007, English Housing Survey stock data 2008 to 2014
- The chart includes 95% confidence intervals</t>
  </si>
  <si>
    <t>2.1 Inner and outer pop trend</t>
  </si>
  <si>
    <t>2.3 20s and 30s migration</t>
  </si>
  <si>
    <t>2.4 Living with parents</t>
  </si>
  <si>
    <t>2.5 Households with children</t>
  </si>
  <si>
    <t>2.6 Satisfaction</t>
  </si>
  <si>
    <t>2.7 Quintile by tenure</t>
  </si>
  <si>
    <t>Table of contents</t>
  </si>
  <si>
    <t>Link</t>
  </si>
  <si>
    <t>Title</t>
  </si>
  <si>
    <t>GLA-2016 based population projections - central trend</t>
  </si>
  <si>
    <t>2016/17</t>
  </si>
  <si>
    <t>2014/15 and 2015/16</t>
  </si>
  <si>
    <t>Other Europe (inc Turkey)</t>
  </si>
  <si>
    <t>Owned total</t>
  </si>
  <si>
    <t>Notes</t>
  </si>
  <si>
    <t>Interim</t>
  </si>
  <si>
    <t>Net Domestic migration</t>
  </si>
  <si>
    <t>Net International migration</t>
  </si>
  <si>
    <t>2017 Q1</t>
  </si>
  <si>
    <t>2016 Q3</t>
  </si>
  <si>
    <t>2016 Q4</t>
  </si>
  <si>
    <t>2017 Q2</t>
  </si>
  <si>
    <t>2017 Q3</t>
  </si>
  <si>
    <t>- Data from 1978 to 2011 is a combination of historical data provided to GLA by DCLG and figures reported by local authorities in their Housing Strategy Statistical Appendix returns 
- Data from 2004 on is from council tax statistics published by DCLG in live table 615
- DCLG suggest that these figures may under-count empty homes since the removal of empty property discounts from Council Tax in many areas has reduced the incentive for owners to report homes as empty</t>
  </si>
  <si>
    <t>HB social rent</t>
  </si>
  <si>
    <t>HB private rent</t>
  </si>
  <si>
    <t>UC social rent</t>
  </si>
  <si>
    <t>UC private rent</t>
  </si>
  <si>
    <t>- Compiled by GLA from:
- 1998 to 2001: UK Housing Review
- 2002 on: DWP, Housing Benefit caseload statistics and Stat Xplore
- Data is annual until November 2008 and monthly thereafter</t>
  </si>
  <si>
    <t>Total Metropolitan Area</t>
  </si>
  <si>
    <t>OMA</t>
  </si>
  <si>
    <t xml:space="preserve">- Compiled by GLA from:
- 1990-95 from Housing Review 1996/97
- 1996 -2002 from UK Housing Finance Review / Housing Review (various years)
- 2003 from Ministry of Justice statistics
</t>
  </si>
  <si>
    <t>Yorkshire and The Humber</t>
  </si>
  <si>
    <t>2015-17</t>
  </si>
  <si>
    <t>New build dwellings</t>
  </si>
  <si>
    <t>Support strongly</t>
  </si>
  <si>
    <t>Support</t>
  </si>
  <si>
    <t>Neither support nor oppose</t>
  </si>
  <si>
    <t>Oppose</t>
  </si>
  <si>
    <t>Oppose strongly</t>
  </si>
  <si>
    <t>It depends</t>
  </si>
  <si>
    <t>Total support</t>
  </si>
  <si>
    <t>Net support</t>
  </si>
  <si>
    <t>Total oppose</t>
  </si>
  <si>
    <t>British Social Attitudes Survey</t>
  </si>
  <si>
    <t>Row Labels</t>
  </si>
  <si>
    <t>Average Stamp Duty receipt per sale, as % of average house price</t>
  </si>
  <si>
    <t>- GLA analysis of HMRC Stamp Duty statistics, MHCLG Council Tax statistics and ONS House price statistics for small areas</t>
  </si>
  <si>
    <t>Median HPSSA/Median ASHE</t>
  </si>
  <si>
    <t>Compiled by GLA from:
- ONS mid-year population estimates;
- MHCLG dwelling stock data (tables 104, 109 and 215);
- GLA historical Census tables</t>
  </si>
  <si>
    <t>Social Rent</t>
  </si>
  <si>
    <t>Unknown</t>
  </si>
  <si>
    <t>2017/18</t>
  </si>
  <si>
    <t>Entire home/apt</t>
  </si>
  <si>
    <t>Private room</t>
  </si>
  <si>
    <t>- ONS, House price statistics for small areas in England and Wales to year ending September 2017</t>
  </si>
  <si>
    <t>501 or more</t>
  </si>
  <si>
    <t>101 - 250</t>
  </si>
  <si>
    <t>51-100</t>
  </si>
  <si>
    <t>11 - 50</t>
  </si>
  <si>
    <t>1-10</t>
  </si>
  <si>
    <t>In work or training, not overcrowded</t>
  </si>
  <si>
    <t>Absolute numbers (LDD)</t>
  </si>
  <si>
    <t>Starts</t>
  </si>
  <si>
    <t>Completions</t>
  </si>
  <si>
    <t>2004 London Plan</t>
  </si>
  <si>
    <t>2008 London Plan</t>
  </si>
  <si>
    <t>2011 London Plan</t>
  </si>
  <si>
    <t>2015 London Plan</t>
  </si>
  <si>
    <t>2017 draft London Plan</t>
  </si>
  <si>
    <t>English Housing Survey data</t>
  </si>
  <si>
    <t>Mortgaged homeowners</t>
  </si>
  <si>
    <t>MHCLG EPCs (annualised)</t>
  </si>
  <si>
    <t>LDD net completions</t>
  </si>
  <si>
    <t>Net housing supply</t>
  </si>
  <si>
    <t>Other Affordable Rent</t>
  </si>
  <si>
    <t>GLA Affordable Housing Statistics</t>
  </si>
  <si>
    <t>Houses as percentage of total stock (estimate)</t>
  </si>
  <si>
    <t>Social rent and London Affordable Rent</t>
  </si>
  <si>
    <t>1999/2000</t>
  </si>
  <si>
    <t>2015/16 and 2016/17</t>
  </si>
  <si>
    <t>- Survey of English Housing data 2006 to 2007, English Housing Survey stock data 2008 to 2016
- Confidence intervals are not shown for reasons of legibility, but throughout the period shown are approximately 3% for both owner occupied and social rented housing, while falling from 5% to 4% for private renting (reflecting the growth of the tenure in recent years)</t>
  </si>
  <si>
    <t>RP</t>
  </si>
  <si>
    <t>MHCLG live tables 115 and 116</t>
  </si>
  <si>
    <t>Durham UA</t>
  </si>
  <si>
    <t>- MHCLG EPCs, MHCLG new build dwellings, London Development Database
- The undercount in the MHCLG new build dwelling series is believed to be partly due to a reduced market share of the National House-building Council (NHBC), who provide the bulk of this data to MHCLG</t>
  </si>
  <si>
    <t>4.1 Affordability by tenure</t>
  </si>
  <si>
    <t>4.3 Real terms price index</t>
  </si>
  <si>
    <t>4.4 London-UK price ratio</t>
  </si>
  <si>
    <t>4.5 Median price by MSOA</t>
  </si>
  <si>
    <t>5.1 Rough sleeping trend</t>
  </si>
  <si>
    <t>5.2 No of contacts</t>
  </si>
  <si>
    <t>5.3 Country of origin</t>
  </si>
  <si>
    <t>5.4 Support needs</t>
  </si>
  <si>
    <t>5.5 Homeless acceptances trend</t>
  </si>
  <si>
    <t>5.6 Homeless reasons</t>
  </si>
  <si>
    <t>5.7 Homelessness prevention</t>
  </si>
  <si>
    <t>5.8 TA trend</t>
  </si>
  <si>
    <t>5.9 TA waiting time</t>
  </si>
  <si>
    <t>5.10 Overcrowding short trend</t>
  </si>
  <si>
    <t>5.11 Overcrowded children</t>
  </si>
  <si>
    <t>Housing in London 2019</t>
  </si>
  <si>
    <t>Table 1-3</t>
  </si>
  <si>
    <t>Population, stock and new homes, rents and house prices</t>
  </si>
  <si>
    <t>Code</t>
  </si>
  <si>
    <t>New build homes in Greater London, 1871 to 2018</t>
  </si>
  <si>
    <t>Compiled by GLA from:
- 1871-1937: Report of the Commissioner of the Metropolitan Police, via Quandl.com
- 1946-1960: GLA estimates based on national data from 1946 to 1960 (MHCLG, live table 244) and London’s share of the national total before World War II (from B. Mitchell, British Historical Statistics, p392) and after the war from the GLA and MHCLG data below
- 1961 to 1969: Annual Abstracts of Greater London Statistics
- 1970 to 2018: MHCLG house building statistics</t>
  </si>
  <si>
    <t>Attitudes towards local housebuilding in London, 2010 to 2017</t>
  </si>
  <si>
    <t>Proportion of households in London with dependent children by tenure, 2004 to 2018</t>
  </si>
  <si>
    <t>- English Housing Survey, average of 2014/15 to 2016/17
- The tenure breakdown refers to the previous tenure of the household, not the current tenure</t>
  </si>
  <si>
    <t>Molior, quarterly PRS starts and completions</t>
  </si>
  <si>
    <t>Empty homes in London as a proportion of total stock, 1978 to 2018</t>
  </si>
  <si>
    <t>Affordable homes in London (excluding shared ownership) by landlord type, 1997 to 2018</t>
  </si>
  <si>
    <t>Number of dwellings recorded as second homes for council tax purposes, 2018</t>
  </si>
  <si>
    <t xml:space="preserve">Court orders for mortgage repossession in London, 1980 to 2018 (with actual repossessions from 2003) 
</t>
  </si>
  <si>
    <t>2011-18</t>
  </si>
  <si>
    <t>Key Stats</t>
  </si>
  <si>
    <t>3.1 Jobs people homes trends</t>
  </si>
  <si>
    <t>3.2 Supply trend</t>
  </si>
  <si>
    <t>3.3 Housebuilding datasets</t>
  </si>
  <si>
    <t>3.4 New build starts</t>
  </si>
  <si>
    <t>3.5 Dwelling change by LA</t>
  </si>
  <si>
    <t>3.6 Completions by tenure</t>
  </si>
  <si>
    <t>3.7 Changes in dwelling stock</t>
  </si>
  <si>
    <t>3.8 Size trend</t>
  </si>
  <si>
    <t>3.9 Size by age</t>
  </si>
  <si>
    <t>3.10 Leasehold over time</t>
  </si>
  <si>
    <t>CLH</t>
  </si>
  <si>
    <t>Various</t>
  </si>
  <si>
    <t>4.2 Income distribution tenure</t>
  </si>
  <si>
    <t>4.6 Mortgage lending</t>
  </si>
  <si>
    <t>4.7 FtB LTVs</t>
  </si>
  <si>
    <t>4.8 LTI ratios</t>
  </si>
  <si>
    <t>4.9 Help to Buy</t>
  </si>
  <si>
    <t>6.2 Mobility by tenure</t>
  </si>
  <si>
    <t>6.1 Time in current home</t>
  </si>
  <si>
    <t>6.3 Tenure flows</t>
  </si>
  <si>
    <t>6.4 Social housing lettings</t>
  </si>
  <si>
    <t>6.5 Reason for moving</t>
  </si>
  <si>
    <t>6.6 Housing Moves</t>
  </si>
  <si>
    <t>6.7 SCH homes freed up</t>
  </si>
  <si>
    <t>6.8 Under-occupation trend</t>
  </si>
  <si>
    <t>6.9 Accessible homes</t>
  </si>
  <si>
    <t>6.10 Licensed HMOs</t>
  </si>
  <si>
    <t>6.11 Decent homes trend</t>
  </si>
  <si>
    <t>6.12 Decent homes tenure trend</t>
  </si>
  <si>
    <t>6.13 Decent social homes</t>
  </si>
  <si>
    <t>6.14 Domestic fires</t>
  </si>
  <si>
    <t>6.15 Greenhouse gas emissions</t>
  </si>
  <si>
    <t>6.16 SAP rating</t>
  </si>
  <si>
    <t>6.17 SAP trend</t>
  </si>
  <si>
    <t>6.18 Fuel Poverty</t>
  </si>
  <si>
    <t>6.19 Fuel poverty by tenure</t>
  </si>
  <si>
    <t>Average Council Tax and Stamp Duty as % of average house price, London, 1996/97 to 2017/18</t>
  </si>
  <si>
    <t>2018/19</t>
  </si>
  <si>
    <t>2019/20</t>
  </si>
  <si>
    <t>Trend in Housing Benefit and Universal Credit caseload in London by tenure, 1998 to 2019</t>
  </si>
  <si>
    <t>Stage 2 Affordable units</t>
  </si>
  <si>
    <t>% change</t>
  </si>
  <si>
    <t xml:space="preserve">Mayoral decisions on affordable housing, 2012 to 2018 </t>
  </si>
  <si>
    <t>GLA monitoring of referable planning decisions. The dates of the stage 2 decisions have been used to allocate schemes to years.</t>
  </si>
  <si>
    <t>Local authorities</t>
  </si>
  <si>
    <t>Housing associations</t>
  </si>
  <si>
    <t>Lettings to new tenants in London by local authorities and housing associations, 1996/97 to 2017/18</t>
  </si>
  <si>
    <t xml:space="preserve">- MHCLG, Social Housing Lettings in England, CORE summary tables.  Weekly rent excludes supplementary charges such as service and support charges. </t>
  </si>
  <si>
    <t>1.2 Dwellings and households</t>
  </si>
  <si>
    <t>1.3 People per dwelling</t>
  </si>
  <si>
    <t>1.4 Short-term tenure trend</t>
  </si>
  <si>
    <t>1.5 Ownership trend by age</t>
  </si>
  <si>
    <t>1.6 Historic building</t>
  </si>
  <si>
    <t>1.7 Net dwelling change</t>
  </si>
  <si>
    <t>1.8 LP capacity targets</t>
  </si>
  <si>
    <t>1.9 Ipsos MORI trend</t>
  </si>
  <si>
    <t>1.10 Support for housebuilding</t>
  </si>
  <si>
    <t>Dwellings</t>
  </si>
  <si>
    <t>Households</t>
  </si>
  <si>
    <t>Deficit</t>
  </si>
  <si>
    <t>2.10 Stamp Duty</t>
  </si>
  <si>
    <t>2.11 SDLT and council tax</t>
  </si>
  <si>
    <t>- ONS analysis of 2010/12, 2012/14 and 2014/16 Wealth and Assets Survey</t>
  </si>
  <si>
    <t>July 2014 to June 2016</t>
  </si>
  <si>
    <t>July 2012 to June 2014</t>
  </si>
  <si>
    <t>Decile 9</t>
  </si>
  <si>
    <t>Decile 8</t>
  </si>
  <si>
    <t>Decile 7</t>
  </si>
  <si>
    <t>Decile 6</t>
  </si>
  <si>
    <t>Decile 5</t>
  </si>
  <si>
    <t>Decile 4</t>
  </si>
  <si>
    <t>Decile 3</t>
  </si>
  <si>
    <t xml:space="preserve">                          -  </t>
  </si>
  <si>
    <t xml:space="preserve">                           -  </t>
  </si>
  <si>
    <t>Decile 2</t>
  </si>
  <si>
    <t>Decile 1 (Lowest)</t>
  </si>
  <si>
    <t>July 2010 to June 2012</t>
  </si>
  <si>
    <t>Decile 10</t>
  </si>
  <si>
    <t xml:space="preserve">                        -  </t>
  </si>
  <si>
    <t>Annual trend in household tenure, London, 1981 to 2018</t>
  </si>
  <si>
    <t>Rented total</t>
  </si>
  <si>
    <t>Open market rented</t>
  </si>
  <si>
    <t>-</t>
  </si>
  <si>
    <t>Stage 2 Market units</t>
  </si>
  <si>
    <t>Affordable Percentage</t>
  </si>
  <si>
    <t>Ratio of London and wider South East average house prices to UK average, 1974 to 2019</t>
  </si>
  <si>
    <t>ONS</t>
  </si>
  <si>
    <t>2.8 Wealth distribution</t>
  </si>
  <si>
    <t>2.9 Construction workforce</t>
  </si>
  <si>
    <t>Index home</t>
  </si>
  <si>
    <t>Compiled by GLA from:
- 1901 to 1931 from ‘London: The Heartless City’ (1977) by David Richards and David Wilcox
- 1951 and 1961 from the Holland Report on Housing in Greater London
- 1971 to 2011 from Census data
- 2011 to 2018 from MHCLG live table 125 and the Family Resources Survey
- Census definitions of households and dwellings have changed somewhat over time, as has the population base (from ‘population present’ in early Censuses to ‘usual residents’ in more recent ones)
- The ‘usually resident’ population excludes anyone born outside the UK who intends to stay here less than a year</t>
  </si>
  <si>
    <t>Estimated numbers of dwellings and households in Greater London, 1901 to 2018</t>
  </si>
  <si>
    <t>2014-18</t>
  </si>
  <si>
    <t>- Data to 2013 from English Housing Survey 2010 to 2013; Data from 2013-18 from DCLG statistics on Energy Performance Certificates
- This year’s analysis uses a measure of floor area from the EHS that is different from that in last year’s report but more consistent with the EPC measure
- These figures measure the current average size of existing homes built at different periods, not the average size of homes when they were built. They therefore exclude any homes since demolished, and take into account any extensions or conversions since construction</t>
  </si>
  <si>
    <t>Proportion of households in fuel poverty in London and England, 2003 to 2017</t>
  </si>
  <si>
    <t>- Department for Business, Energy and Industrial Strategy, Fuel poverty statistics
- Fuel poverty is measured according to the 'low income high costs AHC equivalised income' definition
- A change to the statistical methodology in 2018 resulted in revisions to the historic trends published in previous editions of this report</t>
  </si>
  <si>
    <t>- English Housing Survey Fuel Poverty data
- Fuel poverty measure used: Low income high costs (to match Annual Fuel Poverty Statistics report 2016)
- While the previous chart shows fuel poverty in London up to 2017, the detailed data required to calculate tenure-level figures has not yet been released</t>
  </si>
  <si>
    <t>People seen sleeping rough in London, 2006/07 to 2018/19</t>
  </si>
  <si>
    <t>Number of contacts with people seen sleeping rough for the first time, 2008/09 to 2018/19</t>
  </si>
  <si>
    <t>Areas of origin of people seen sleeping rough in London, 2008/09 to 2018/19</t>
  </si>
  <si>
    <t>Lower quartile, median and upper quartile monthly rents for a two-bedroom home by London borough, 2019</t>
  </si>
  <si>
    <t>RTB sales</t>
  </si>
  <si>
    <t>Average discount</t>
  </si>
  <si>
    <t>2020/21</t>
  </si>
  <si>
    <t>Compiled by GLA from:
- 1801-1961: Persons present on Census day (ONS);
- 1961-2018: Estimated mid-year resident population (ONS);
- 2019-2041: GLA 2016 based population projections - central trend</t>
  </si>
  <si>
    <t>Estimated number of people per dwelling in England, London and other regions, 1971-2018</t>
  </si>
  <si>
    <t>- Compiled by GLA from:
- Jobs: ONS, Workforce jobs by industry, seasonally adjusted (June data); 
- People: ONS, Mid-year estimates; 
- Homes: Stock levels from DCLG live table 125</t>
  </si>
  <si>
    <t>Indexed trend in number of jobs, people and homes in London, 1997 to 2018 (1997 = 100)</t>
  </si>
  <si>
    <t>To be agreed</t>
  </si>
  <si>
    <t>Number of mandatory licensed Homes in Multiple Occupation in London, 2012 to 2018</t>
  </si>
  <si>
    <t>- MHCLG, Local Authority Housing Statistics: data returns for 2017 to 2018 (Section F – condition of dwelling stock)</t>
  </si>
  <si>
    <t>Historic and projected London population, 1801 to 2041</t>
  </si>
  <si>
    <t>Affordable housing completions in London, 1991/92 to 2017/18</t>
  </si>
  <si>
    <t>Per capita greenhouse gas emissions in London by sector, 2000 to 2016</t>
  </si>
  <si>
    <t>- St Mungo's and GLA, Chain annual report 2017/18
- The percentages in this chart are calculated using the same base as those in the CHAIN reports, i.e. excluding those whose needs were not known or not assessed. Previous Housing in London reports used a slightly different base.</t>
  </si>
  <si>
    <t>Housing Moves lettings per year by category, 2012/13 to 2018/19</t>
  </si>
  <si>
    <t>Median monthly market rent by region and number of bedrooms, April 2018 to March 2019</t>
  </si>
  <si>
    <t>1986/87</t>
  </si>
  <si>
    <t>1987/88</t>
  </si>
  <si>
    <t>1993/84</t>
  </si>
  <si>
    <t>Tonnes per capita</t>
  </si>
  <si>
    <t>Trend in number of non-decent affordable homes in London by landlord type, 2005 to 2018</t>
  </si>
  <si>
    <t>In work or training, overcrowded</t>
  </si>
  <si>
    <t>Advertised properties (right axis)</t>
  </si>
  <si>
    <t>Net completions by tenure, London 2004/05 to 2017/18</t>
  </si>
  <si>
    <t>Net conventional completions by borough and tenure, 2015/16 to 2017/18</t>
  </si>
  <si>
    <t>Total Affordable</t>
  </si>
  <si>
    <t>Total Approvals</t>
  </si>
  <si>
    <t>251 - 500</t>
  </si>
  <si>
    <t>Compliance (new build)</t>
  </si>
  <si>
    <t>Annual Right to Buy council housing sales and average discount, London, 1981 to 2018/19</t>
  </si>
  <si>
    <t>Annualised mortgage and landlord possessions in London, 2004 to 2018/19</t>
  </si>
  <si>
    <t>Accessible homes as a proportion of all new build homes approved in London, 2009/10 to 2017/18</t>
  </si>
  <si>
    <t>M4(3) Wheelchair accessible homes (right axis)</t>
  </si>
  <si>
    <t>M4(2) Lifetime Homes Standard (left axis)</t>
  </si>
  <si>
    <t>London as % England</t>
  </si>
  <si>
    <t>HRA new relief duty*</t>
  </si>
  <si>
    <t>HRA main homlessness duty*</t>
  </si>
  <si>
    <t>Main homlessness duty (original)</t>
  </si>
  <si>
    <t>Home ownership rate by age group of household head, London 1990 to 2018</t>
  </si>
  <si>
    <t>Labour Force Survey household datasets, 1990 to 2018</t>
  </si>
  <si>
    <t xml:space="preserve">- MHCLG, Council Taxbase 2016 </t>
  </si>
  <si>
    <t>Net domestic migration to London by those in their 20s and those in their 30s, 2002 to 2018</t>
  </si>
  <si>
    <t>Components of London's population change, 1996 to 2018</t>
  </si>
  <si>
    <t>- English Housing Survey, 2014/15 to 2016/17
- Three-year average used</t>
  </si>
  <si>
    <t>2016-18</t>
  </si>
  <si>
    <t>- ONS analysis of Labour Force Survey for 1996-1998 to 2011-13, GLA analysis of LFS for 2012-14 to 2016-18
- Three-year averages are used. Figures exclude anyone living in halls of residence.</t>
  </si>
  <si>
    <t>2021/22</t>
  </si>
  <si>
    <t>2022/23</t>
  </si>
  <si>
    <t>2023/24</t>
  </si>
  <si>
    <t>2024/25</t>
  </si>
  <si>
    <t>2025/26</t>
  </si>
  <si>
    <t>2026/27</t>
  </si>
  <si>
    <t>2027/28</t>
  </si>
  <si>
    <t>2028/29</t>
  </si>
  <si>
    <t>2029/30</t>
  </si>
  <si>
    <t>2030/31</t>
  </si>
  <si>
    <t>2031/32</t>
  </si>
  <si>
    <t>2032/33</t>
  </si>
  <si>
    <t>2033/34</t>
  </si>
  <si>
    <t>2034/35</t>
  </si>
  <si>
    <t>2035/36</t>
  </si>
  <si>
    <t>Housing supply includes net conventional completions, net non-self-contained completions (including 'C2' units from 2016 onwards) and from 2004/5 on the net change in long-term empty homes. The version of this chart in the 2018 report used calendar years but this version uses financial years for consistency with the London Plan Annual Monitoring Report</t>
  </si>
  <si>
    <t>Conversions from social rent to Affordable Rent</t>
  </si>
  <si>
    <t>Starts of social rent and LAR homes</t>
  </si>
  <si>
    <t>Starts of Other (non-LAR) Affordable Rent</t>
  </si>
  <si>
    <t>- Completions from GLA Affordable housing statistics, conversions from Homes England Registered Provider survey data supplied to GLA</t>
  </si>
  <si>
    <t>City of Westminster</t>
  </si>
  <si>
    <t>Estimated units</t>
  </si>
  <si>
    <t>Local authority code</t>
  </si>
  <si>
    <t>Local authority name</t>
  </si>
  <si>
    <t>MSOA code</t>
  </si>
  <si>
    <t>MSOA name</t>
  </si>
  <si>
    <t>Year ending Dec 2018</t>
  </si>
  <si>
    <t>Non-EU</t>
  </si>
  <si>
    <t>Total non-UK</t>
  </si>
  <si>
    <t>East of England</t>
  </si>
  <si>
    <t>Yorkshire and Humber</t>
  </si>
  <si>
    <t>Home Builders Federation, Home Building Workforce Census 2017</t>
  </si>
  <si>
    <t>Non-UK nationals as a share of home building workforce by region and country, 2017</t>
  </si>
  <si>
    <t>Estimated number of homes in each London borough that could be provided by tall buildings in the pipeline, 2019</t>
  </si>
  <si>
    <t>2017 Q4</t>
  </si>
  <si>
    <t>2018 Q1</t>
  </si>
  <si>
    <t>2018 Q2</t>
  </si>
  <si>
    <t>2018 Q3</t>
  </si>
  <si>
    <t>2018 Q4</t>
  </si>
  <si>
    <t>- Net internal and international migration, and Natural change' (from ONS data), and 2015 mid-year population estimates</t>
  </si>
  <si>
    <t>- GLA Datastore</t>
  </si>
  <si>
    <t>Residential Stamp Duty receipts in London, 1988/89 to 2017/18 (2017/18 prices)</t>
  </si>
  <si>
    <t>- 1996/97 to 2017/18 figures from HMRC UK Stamp Tax statistics
- 1988/89 to 1995/96 from 1999/00 UK Housing Review</t>
  </si>
  <si>
    <t>- Historic prices have been adjusted for inflation using the official GDP deflators as at March 2019.</t>
  </si>
  <si>
    <t>B</t>
  </si>
  <si>
    <t>A</t>
  </si>
  <si>
    <t>F/G</t>
  </si>
  <si>
    <t>Index of cumulative change in private rents, earnings and implied affordability in London, 2005 to 2018 (2005=100)</t>
  </si>
  <si>
    <t>Homelessness prevention and relief in London, 2009/10 to 2018/19</t>
  </si>
  <si>
    <t>- Housing Finance Review 1995/96
- UK Housing Review 2004/05
- MHCLG live table 775 
- MHCLG live table TA1</t>
  </si>
  <si>
    <t>Population (2018)</t>
  </si>
  <si>
    <t>Dwellings 2018</t>
  </si>
  <si>
    <t>Table 1: Key statistics for London boroughs</t>
  </si>
  <si>
    <t>2008-2018 Growth in stock</t>
  </si>
  <si>
    <t>Affordable dwellings 2018</t>
  </si>
  <si>
    <t>Net additional dwellings (2017/18)</t>
  </si>
  <si>
    <t>Persons per dwelling (2018)</t>
  </si>
  <si>
    <t>Median Private Rent (VOA) (2018/19)</t>
  </si>
  <si>
    <t>House Prices (Mar 2019 - UKHPI)</t>
  </si>
  <si>
    <t>Median ASHE residence-based</t>
  </si>
  <si>
    <t>GLA Households projection 2018</t>
  </si>
  <si>
    <t>Population change by decade in London and Outer Metropolitan Area, 1811 to 2021</t>
  </si>
  <si>
    <t>Share of people aged 20-34 living with their parents, London and UK 1996-98 to 2016-18</t>
  </si>
  <si>
    <t>Annualised new house building starts in London by type of provider, 2000 to 2019</t>
  </si>
  <si>
    <t>Percentage increase in housing stock by local authority, 2008 to 2018</t>
  </si>
  <si>
    <t>Conversions of social rent homes to Affordable Rent compared to starts of social rent and Affordable Rent homes, London 2011/12 to 2018/19</t>
  </si>
  <si>
    <t>Support needs of rough sleepers in London, 2018/19</t>
  </si>
  <si>
    <t>Households accepted as statutorily homeless in London, 1990 to 2018/19</t>
  </si>
  <si>
    <t>Households leaving temporary accommodation as a proportion of total at beginning of year, London, 1998/99 to 2017/18</t>
  </si>
  <si>
    <t>Reasons for moving: households moving / forming in the last two years, by previous tenure, 2014/15 to 2016/17</t>
  </si>
  <si>
    <t>Trend in median deposit requirement and mortgage repayments as a share of income for first time buyers in London, 2000 to 2018/19</t>
  </si>
  <si>
    <t>Rightmove (lagged and normalised)</t>
  </si>
  <si>
    <t>Homelet (lagged and normalised)</t>
  </si>
  <si>
    <t>Existing</t>
  </si>
  <si>
    <t>New build</t>
  </si>
  <si>
    <t>Energy efficiency band of EPCs lodged for existing buildings and new dwellings, London, 2018/19</t>
  </si>
  <si>
    <t>n/a</t>
  </si>
  <si>
    <t>- UK Housing Review 2019, tables 98 (local authorities) and 100 (housing associations)
- Before 2010/11 the local authority figures include a small number of tenants transferring from housing association homes</t>
  </si>
  <si>
    <t>Satisfaction with accommodation and tenure, London 2016/17</t>
  </si>
  <si>
    <t xml:space="preserve">- English Housing Survey data, 2016/17 - The question about satisfaction changed in 2014/15, from 'Taking everything into account, to what extent do you personally agree that being an owner occupier/a council 
tenant/a Housing Association tenant/a private renter/a part-owner/a renter is a good way of occupying a home?' to 'Given your current circumstances, how satisfied are you being someone who owns their own home /rents from the council /rents from a Housing Association /rents from a private landlord/ is a part-owner/ is a renter?'
</t>
  </si>
  <si>
    <t>Median of housing costs as a % of gross household income (including benefits and income from all household members) by tenure, London</t>
  </si>
  <si>
    <t>National household income quintile by tenure, London, 2017/18</t>
  </si>
  <si>
    <t>English Housing Survey data, 2017/18. The income definition used is EHS Basic Income, which refers to the annual net income of the Household Reference Person and any partner from wages, pensions, other private sources, savings and state benefits, after tax and national insurance but excluding any housing related benefits or allowances</t>
  </si>
  <si>
    <t>MHCLG, Help to Buy equity loan statistics, Q1 2019</t>
  </si>
  <si>
    <t>Annualised Help to Buy loans in Inner and Outer London, 2014/15 to 2018/19</t>
  </si>
  <si>
    <t>GLA</t>
  </si>
  <si>
    <t>Fuel poverty rates by tenure, England and London 2017</t>
  </si>
  <si>
    <t>2016/17 and 2017/18</t>
  </si>
  <si>
    <t>Trend in proportion of non-decent homes in London and rest of England, 2006 to 2017</t>
  </si>
  <si>
    <t>Trend in non-decent homes by tenure, London 2006 to 2017</t>
  </si>
  <si>
    <t>Households in London under-occupying their accommodation (according to the bedroom standard) by tenure, 1995/96 to 2017/18</t>
  </si>
  <si>
    <t>- Survey of English Housing and English Housing Survey data, 1993/94 to 2017/18 (three year averages)</t>
  </si>
  <si>
    <t>- 1986/87 data from the London Housing Survey
- 1995/96 to 2017/18 data from the Survey of English Housing and English Housing Survey data, using three-year rolling averages
- 2006 definition of bedroom standard and rolling three year averages used</t>
  </si>
  <si>
    <t>Length of time in current home by tenure, London, 2015/16 to 2017/18</t>
  </si>
  <si>
    <t>- English Housing Survey, 2015/16 to 2017/18</t>
  </si>
  <si>
    <t>Proportion of households in London who have lived less than a year at current address by tenure, 1995 to 2017/18</t>
  </si>
  <si>
    <t>- Survey of English Housing 1993 to 2007, English Housing Survey 2008/09 to 2017/18</t>
  </si>
  <si>
    <t>Median weekly rents for new social rent and Affordable Rent lettings to two-bedroom homes in London, 2007/08 to 2017/18 (nominal)</t>
  </si>
  <si>
    <t>3.11 Approvals trend</t>
  </si>
  <si>
    <t>3.12 Mayoral planning decisions</t>
  </si>
  <si>
    <t>3.13 Site size</t>
  </si>
  <si>
    <t>3.14 Tall buildings</t>
  </si>
  <si>
    <t>3.15 Build to Rent</t>
  </si>
  <si>
    <t>3.16 Community led housing</t>
  </si>
  <si>
    <t>3.17 Affordable housing starts</t>
  </si>
  <si>
    <t>3.19 Affordable completions</t>
  </si>
  <si>
    <t>3.20 Conversions</t>
  </si>
  <si>
    <t>3.21 RtB sales</t>
  </si>
  <si>
    <t>3.22 Changes in AH stock</t>
  </si>
  <si>
    <t>3.23 Empty homes trend</t>
  </si>
  <si>
    <t>3.24 Second homes</t>
  </si>
  <si>
    <t>Affordable Rent above LAR benchmarks</t>
  </si>
  <si>
    <t xml:space="preserve">East </t>
  </si>
  <si>
    <t>England excluding London</t>
  </si>
  <si>
    <t>Index of change in average private rents by region, 2005 to 2019 
(2005 = 100)</t>
  </si>
  <si>
    <t xml:space="preserve">- ONS, Experimental Index of Private Housing Rental Prices
- The ONS index calculates changes in the rents for both new and ongoing tenancies, while most other indices cover new rents only
</t>
  </si>
  <si>
    <t>Number of new build council housing starts by London boroughs, 1980/81 to 2018/19</t>
  </si>
  <si>
    <t>1980/81</t>
  </si>
  <si>
    <t>1981/82</t>
  </si>
  <si>
    <t>1982/83</t>
  </si>
  <si>
    <t>1983/84</t>
  </si>
  <si>
    <t>1984/85</t>
  </si>
  <si>
    <t>1985/86</t>
  </si>
  <si>
    <t>MHCLG statistics</t>
  </si>
  <si>
    <t>London Fire Brigade</t>
  </si>
  <si>
    <t>Estimated income distribution of recently moving households in London by tenure</t>
  </si>
  <si>
    <t>Figures for 1980/81 to 2017/18 are from MHCLG live table 253, and for 2018/19 from GLA affordable housing statistics</t>
  </si>
  <si>
    <t>Proportion of households in London overcrowded (according to the bedroom standard) by tenure, 1986/87 to 2017/18</t>
  </si>
  <si>
    <t>3.18 Council starts</t>
  </si>
  <si>
    <t>Affordable housing starts in London funded by the GLA, 2012/13 to 2018/19</t>
  </si>
  <si>
    <t>4.10 London FTB affordability</t>
  </si>
  <si>
    <t>4.11 Mortgage possessions trend</t>
  </si>
  <si>
    <t>4.12 Possessions</t>
  </si>
  <si>
    <t>4.13 Airbnb trend</t>
  </si>
  <si>
    <t>4.14 Regional rents index</t>
  </si>
  <si>
    <t>4.15 Private rent indicators</t>
  </si>
  <si>
    <t>4.16 Rental affordability</t>
  </si>
  <si>
    <t>4.17 Regional VOA rents</t>
  </si>
  <si>
    <t>4.18 Borough VOA rents</t>
  </si>
  <si>
    <t>4.19 HB Caseload</t>
  </si>
  <si>
    <t>4.20 MSOA caseload change</t>
  </si>
  <si>
    <t>4.21 Social rents</t>
  </si>
  <si>
    <t>Fires in homes recorded by London Fire Brigade in 2018</t>
  </si>
  <si>
    <t xml:space="preserve">Annualised gross new homes built and net change in dwelling stock in London, by decade, 1961 to 2018
</t>
  </si>
  <si>
    <t>London Plan capacities and net completions, 1997 to 2028</t>
  </si>
  <si>
    <t>Median property wealth, by total household net equivalised income decile, London, 2010-12 to 2014-16</t>
  </si>
  <si>
    <t xml:space="preserve">New housing completions in London: comparison of various housebuilding datasets, 2010 to 2019 </t>
  </si>
  <si>
    <t>Concentrations of new home completions in London, January 2016 to May 2019</t>
  </si>
  <si>
    <t xml:space="preserve">Family sized homes (three bedrooms or more) as a proportion of total gross house building in London, 1991/92 to 2017/18 </t>
  </si>
  <si>
    <t>Percentage of new build houses sold on a leasehold, London and England, 1998 to 2018</t>
  </si>
  <si>
    <t>Net conventional housing approvals in London by tenure, 2004/05 to 2017/18</t>
  </si>
  <si>
    <t>Number of units in the planning pipeline by scheme size, London, 2009 to 2018</t>
  </si>
  <si>
    <t>Cumulative Build to Rent starts and completions in London, 2009 to 2018</t>
  </si>
  <si>
    <t>Number of community-led housing projects by London borough, August 2019</t>
  </si>
  <si>
    <t>Average house prices in London and England after adjusting for inflation, 1970 to 2019</t>
  </si>
  <si>
    <t>Median house price by Middle Super Output Area, 2018</t>
  </si>
  <si>
    <t>Annualised new home buyer mortgages by type, London, 2004 to 2019</t>
  </si>
  <si>
    <t>Annualised number of loans to London first time buyers, by loan-to-value ratio, 2006 to 2018</t>
  </si>
  <si>
    <t>Median loan to income ratio for new loans to first time buyers and home movers in London, 1980 to 2018</t>
  </si>
  <si>
    <t>Estimated number of properties listed on Airbnb in London by type, December 2013 to March 2019</t>
  </si>
  <si>
    <t>Quarterly change in nominal rent and leading indicators for rental growth, London, 2010 to 2020</t>
  </si>
  <si>
    <t>Change in  private rent Housing Benefit and Universal Credit caseload by London Middle Super Output Area, April 2018 to February 2019</t>
  </si>
  <si>
    <t>Households owed a homlessness duty in London, by reason for loss of last settled home, 1998/99 to 2018/2019</t>
  </si>
  <si>
    <t>Homeless households placed in temporary accommodation in London by type of accommodation, 1988 to 2018</t>
  </si>
  <si>
    <t>Proportion of children under 16 living in overcrowded housing by tenure, London and England, 2014/15 to 2016/17</t>
  </si>
  <si>
    <t>Flows between tenures of London households moving in the last year, 2015/16 to 2017/18</t>
  </si>
  <si>
    <t>Social rented homes freed up through Seaside and Country Homes, moves by borough, 2007/08 to 2018/19</t>
  </si>
  <si>
    <t>Trend in median SAP (energy efficiency) rating by tenure, London, 1996 to 2017</t>
  </si>
  <si>
    <t>- English House Condition Survey and English Housing Survey stock data, 1996 to 2017
- This analysis uses the 2012 SAP definition throughout</t>
  </si>
  <si>
    <t>% of England total</t>
  </si>
  <si>
    <t>London residential Stamp Duty receipts, 2017/18 prices (£m)</t>
  </si>
  <si>
    <t>GLA analysis of Energy Performance Certificate data</t>
  </si>
  <si>
    <t>Data not available to share</t>
  </si>
  <si>
    <t xml:space="preserve">Newham </t>
  </si>
  <si>
    <t>- Gross new homes built from same sources as Chart 1.7 above
- Net change in dwelling stock from comparisons of Census estimates for 1961-2011 and MHCLG live tables on dwelling stock for 2011-18
- The stock growth between 2001 to 2011 may be over-stated due to under-counts in the 2001 Census. According to VOA Council Tax statistics, which include additional dwellings categories such as student and care homes, London’s dwelling stock grew by 25,630 a year between 2001 and 2011</t>
  </si>
  <si>
    <t>- DCLG, live table 254 (discontinued in 2011/12), London Development Database from 2008/09 
'- The figures in this chart are based on gross completions and take no account of losses due to demolition or replacement</t>
  </si>
  <si>
    <t>- MHCLG affordable housing supply live tables 1006C, 1006aC, 1006bC and 1007c
'- Note, these statistics are gathered on a different basis to the net conventional completions measure used earlier in this chapter, as they include acquisitions and do not net off losses to the stock
- As well as homes not funded by the GLA, DCLG statistics also include some minor categories not included in the GLA’s affordable housing statistics, such as Assisted Purchase Sales</t>
  </si>
  <si>
    <t>- DCLG, live tables 643, 670 and 685, 693 and Local Authority Housing Statistics (Section B)
'- RTB replacements not monitored by MHCLG prior to 2012/13</t>
  </si>
  <si>
    <t>Band</t>
  </si>
  <si>
    <t>England CI</t>
  </si>
  <si>
    <t>London CI</t>
  </si>
  <si>
    <t>Monthly figures</t>
  </si>
  <si>
    <t>- Ipsos MORI, Issues Index / Political Monitor
'- The survey base is a sample of around 1,000 adults in Britain each month, of which approximately 150 are in London</t>
  </si>
  <si>
    <t>- 1801-1961: Persons present on Census day (ONS)
- 1961-2011: Estimated mid-year resident population (ONS)
- Outer Metropolitan Area: Great Britain Historical GIS
'- Inner London and Outer London population change from 2011 to 2021 is estimated using ONS mid-year resident population estimates for 2008 to 2018.</t>
  </si>
  <si>
    <t>- ONS, data on domestic migration
- Year date data last updated: 2016. Aggregate outflows and inflows: 2016. Net flows: 2016</t>
  </si>
  <si>
    <t>- GLA Annual Monitoring Report 15 (2017/18 provisional figures)
'- In 2004/05 and 2005/06 the negative supply of unknown tenure is due to the demolition of a number of homes for which the tenure was not recorded
- As the London Development Database is constantly being updated, these figures do not exactly match those published in past GLA London Plan Annual Monitoring Reports</t>
  </si>
  <si>
    <t>- MHCLG live table 125: dwelling stock estimates by local authority district
'- City of London has been excluded due to low levels of residential dwellings.</t>
  </si>
  <si>
    <t>- GLA Annual Monitoring Report 15 
'- Data for 2017/18 is provisional
- To ensure legibility the chart does not show net losses of social rented housing in four boroughs: 270 in Bexley, 170 in Harrow, 80 in Bromley and 40 in Lambeth.</t>
  </si>
  <si>
    <t>- ONS, Residential property sales for England and Wales, 2018
'- Freehold is outright ownership, in perpetuity, of a property and the land on which it is built.
- Leasehold is a form of property ownership where a property is leased from a freeholder.</t>
  </si>
  <si>
    <t>- GLA, London Development Database
'- Figures for different years should not be summed as they may contain repeated approvals for the same scheme
- Data for 2015/16 is provisional</t>
  </si>
  <si>
    <t>- GLA Annual Monitoring Report 15 
'- Data for 2017/18 is provisional based on LDD estimates.</t>
  </si>
  <si>
    <t>NLA Tall buildings report 2019</t>
  </si>
  <si>
    <t>- UK House Price Index, adjusted for RPI. Data is quarterly until the end of 1994 and monthly thereafter
'- For various technical reasons the average prices reported by the new UKHPI tend to be lower than those reported by the previous ONS House Price Index</t>
  </si>
  <si>
    <t>- Nationwide quarterly regional house price index
'- Not seasonally adjusted</t>
  </si>
  <si>
    <t>- UK Finance mortgage lending statistics (tables RL1R and RL2R)
'- These figures are different to those reported in previous bulletins, in part due to a change in the data source and data collection methodology. In 2019 UK Finance replaced the Council of Mortgage Lenders industry data tables. This change reflects access to more comprehensive data and improved information on total market size, as well as a move to mean averages rather than medians.</t>
  </si>
  <si>
    <t>- FCA, Mortgages Product Sales Data (PSD) Table 6.1, H1 2018
'- The next Mortgages PSD release is scheduled for Autumn 2019 and will cover data to Q2 2019</t>
  </si>
  <si>
    <t>- UK Finance mortgage lending statistics (tables RL1A and RL2A)
'- These figures are different to those reported in previous bulletins. This change reflects access to more comprehensive data and improved information on total market size, as well as a move to mean averages rather than medians.</t>
  </si>
  <si>
    <t>- UK Finance mortgage lending statistics
'- These figures are different to those reported in previous bulletins. This change reflects access to more comprehensive data and improved information on total market size, as well as a move to mean averages rather than medians.</t>
  </si>
  <si>
    <t>- Ministry of Justice, Mortgage and landlord possession statistical data
'- These figures exclude repossessions carried out without the involvement of county court bailiffs, so the total number of repossessions is likely to be higher than shown here.</t>
  </si>
  <si>
    <t>- Data extracted from Airbnb website by Tom Slee (tomslee.net) and Inside Airbnb
'- Data was extracted at irregular intervals and has been amended over time in response to changes to Airbnb's website
- The total figure includes a small number of shared room properties (less than 1,000 throughout) and a smaller number for which the property type is not known</t>
  </si>
  <si>
    <t>- ONS, Homelet and Rightmove
'- ONS nominal rents
- Homelet new lets lagged by 12 months
- Rightmove asking rents lagged by 12 months</t>
  </si>
  <si>
    <t>Category</t>
  </si>
  <si>
    <t>- MHCLG live table 784; UK Housing Review 1999/00; UK Housing Finance Review 1995/96; MHCLG live table 784 and 784a; MHCLG live table MD1 2018/19
'- 2018/19 HRA figures are provisional and are estimated by annualising first three quarters of 2018/19 data.
- The MHCLG table MD1 statistics are currently defined as ‘experimental’ while it continues to work with local authorities to improve the quality of the new HRA data.</t>
  </si>
  <si>
    <t>- MHCLG live table 774 
- MHCLG live table A2 2018/19
'- 2018/19 HRA figures are provisional and are estimated by annualising first three quarters of 2018/19 data.</t>
  </si>
  <si>
    <t>Percent</t>
  </si>
  <si>
    <t>- GLA, London Plan Annual Monitoring Reports
'- Only schemes that are 100% new build are included in the figures. Split schemes (some new build and some conversion of existing buildings) are not taken into account. 
- M4(2) and M4(3) replaced Lifetime Homes and Wheelchair Accessible Homes standards on all approvals granted from October 2015 onwards. 
- Although homes may be designed to these standards, they are only counted if compliance is conditioned in the decision notice.</t>
  </si>
  <si>
    <t>- Council data from Business Plan Statistical Appendix and Local Authority Housing Statistics data published by MHCLG
'- Housing association data from Regulatory Statistical Return data published by the TSA, and from Statistical Data Return published by the HCA</t>
  </si>
  <si>
    <t>- GLA London Energy and Greenhouse Gas Inventory (LEGGI) 2016
'- Table 2.0: Greenhouse gas emissions by borough, 2016</t>
  </si>
  <si>
    <t xml:space="preserve"> - MHCLG live table NB1: domestic EPCs for new dwellings by energy efficiency rating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</si>
</sst>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6" formatCode="&quot;£&quot;#,##0;[Red]\-&quot;£&quot;#,##0"/>
    <numFmt numFmtId="44" formatCode="_-&quot;£&quot;* #,##0.00_-;\-&quot;£&quot;* #,##0.00_-;_-&quot;£&quot;* &quot;-&quot;??_-;_-@_-"/>
    <numFmt numFmtId="43" formatCode="_-* #,##0.00_-;\-* #,##0.00_-;_-* &quot;-&quot;??_-;_-@_-"/>
    <numFmt numFmtId="164" formatCode="_(&quot;$&quot;* #,##0.00_);_(&quot;$&quot;* \(#,##0.00\);_(&quot;$&quot;* &quot;-&quot;??_);_(@_)"/>
    <numFmt numFmtId="165" formatCode="_(* #,##0.00_);_(* \(#,##0.00\);_(* &quot;-&quot;??_);_(@_)"/>
    <numFmt numFmtId="166" formatCode="_(&quot;£&quot;* #,##0.00_);_(&quot;£&quot;* \(#,##0.00\);_(&quot;£&quot;* &quot;-&quot;??_);_(@_)"/>
    <numFmt numFmtId="167" formatCode="0.0%"/>
    <numFmt numFmtId="168" formatCode="General_)"/>
    <numFmt numFmtId="169" formatCode="0000"/>
    <numFmt numFmtId="170" formatCode="#,##0,"/>
    <numFmt numFmtId="171" formatCode="\$#,##0\ ;\(\$#,##0\)"/>
    <numFmt numFmtId="172" formatCode="0.0"/>
    <numFmt numFmtId="173" formatCode="_-[$€-2]* #,##0.00_-;\-[$€-2]* #,##0.00_-;_-[$€-2]* &quot;-&quot;??_-"/>
    <numFmt numFmtId="174" formatCode="&quot;£&quot;#,##0"/>
    <numFmt numFmtId="175" formatCode="#,##0_);;&quot;- &quot;_);@_)\ "/>
    <numFmt numFmtId="176" formatCode="_(General"/>
    <numFmt numFmtId="177" formatCode="_-* #,##0_-;\-* #,##0_-;_-* &quot;-&quot;??_-;_-@_-"/>
    <numFmt numFmtId="178" formatCode="mmmm\ d\,\ yyyy"/>
    <numFmt numFmtId="179" formatCode="&quot; &quot;General"/>
    <numFmt numFmtId="180" formatCode="mmm\_x000a_yyyy"/>
    <numFmt numFmtId="182" formatCode="0.000000000000000%"/>
    <numFmt numFmtId="183" formatCode="&quot; &quot;#,##0.00&quot; &quot;;&quot;-&quot;#,##0.00&quot; &quot;;&quot; -&quot;00&quot; &quot;;&quot; &quot;@&quot; &quot;"/>
    <numFmt numFmtId="185" formatCode="0.000"/>
  </numFmts>
  <fonts count="143">
    <font>
      <sz val="11"/>
      <color theme="1"/>
      <name val="Calibri"/>
      <family val="2"/>
      <scheme val="minor"/>
    </font>
    <font>
      <sz val="10"/>
      <name val="Arial"/>
      <family val="2"/>
    </font>
    <font>
      <sz val="11"/>
      <color theme="1"/>
      <name val="Calibri"/>
      <family val="2"/>
      <scheme val="minor"/>
    </font>
    <font>
      <b/>
      <sz val="10"/>
      <name val="Arial"/>
      <family val="2"/>
    </font>
    <font>
      <sz val="10"/>
      <name val="Arial"/>
      <family val="2"/>
    </font>
    <font>
      <sz val="12"/>
      <name val="Arial"/>
      <family val="2"/>
    </font>
    <font>
      <sz val="8"/>
      <name val="Times New Roman"/>
      <family val="1"/>
    </font>
    <font>
      <u/>
      <sz val="10"/>
      <color indexed="12"/>
      <name val="Arial"/>
      <family val="2"/>
    </font>
    <font>
      <sz val="11"/>
      <color indexed="8"/>
      <name val="Calibri"/>
      <family val="2"/>
    </font>
    <font>
      <sz val="11"/>
      <name val="lr oSVbN"/>
      <charset val="128"/>
    </font>
    <font>
      <sz val="10"/>
      <color theme="1"/>
      <name val="Calibri"/>
      <family val="2"/>
      <scheme val="minor"/>
    </font>
    <font>
      <sz val="11"/>
      <color indexed="9"/>
      <name val="Calibri"/>
      <family val="2"/>
    </font>
    <font>
      <sz val="10"/>
      <color theme="0"/>
      <name val="Calibri"/>
      <family val="2"/>
      <scheme val="minor"/>
    </font>
    <font>
      <b/>
      <sz val="11"/>
      <color indexed="63"/>
      <name val="Calibri"/>
      <family val="2"/>
    </font>
    <font>
      <sz val="11"/>
      <color indexed="20"/>
      <name val="Calibri"/>
      <family val="2"/>
    </font>
    <font>
      <sz val="10"/>
      <color rgb="FF9C0006"/>
      <name val="Calibri"/>
      <family val="2"/>
      <scheme val="minor"/>
    </font>
    <font>
      <b/>
      <sz val="11"/>
      <color indexed="52"/>
      <name val="Calibri"/>
      <family val="2"/>
    </font>
    <font>
      <b/>
      <sz val="10"/>
      <color rgb="FFFA7D00"/>
      <name val="Calibri"/>
      <family val="2"/>
      <scheme val="minor"/>
    </font>
    <font>
      <b/>
      <sz val="11"/>
      <color indexed="9"/>
      <name val="Calibri"/>
      <family val="2"/>
    </font>
    <font>
      <b/>
      <sz val="10"/>
      <color theme="0"/>
      <name val="Calibri"/>
      <family val="2"/>
      <scheme val="minor"/>
    </font>
    <font>
      <sz val="12"/>
      <name val="CG Times"/>
      <family val="1"/>
    </font>
    <font>
      <sz val="10"/>
      <color theme="1"/>
      <name val="Arial"/>
      <family val="2"/>
    </font>
    <font>
      <b/>
      <sz val="12"/>
      <name val="Arial"/>
      <family val="2"/>
    </font>
    <font>
      <b/>
      <sz val="8"/>
      <name val="Arial"/>
      <family val="2"/>
    </font>
    <font>
      <sz val="9"/>
      <name val="Tms Rmn"/>
    </font>
    <font>
      <sz val="11"/>
      <color theme="4" tint="-0.499984740745262"/>
      <name val="Calibri"/>
      <family val="2"/>
      <scheme val="minor"/>
    </font>
    <font>
      <sz val="11"/>
      <color indexed="62"/>
      <name val="Calibri"/>
      <family val="2"/>
    </font>
    <font>
      <b/>
      <sz val="11"/>
      <color indexed="8"/>
      <name val="Calibri"/>
      <family val="2"/>
    </font>
    <font>
      <i/>
      <sz val="11"/>
      <color indexed="23"/>
      <name val="Calibri"/>
      <family val="2"/>
    </font>
    <font>
      <i/>
      <sz val="10"/>
      <color rgb="FF7F7F7F"/>
      <name val="Calibri"/>
      <family val="2"/>
      <scheme val="minor"/>
    </font>
    <font>
      <sz val="10"/>
      <name val="Helv"/>
    </font>
    <font>
      <sz val="12"/>
      <name val="Helv"/>
    </font>
    <font>
      <sz val="11"/>
      <color indexed="17"/>
      <name val="Calibri"/>
      <family val="2"/>
    </font>
    <font>
      <sz val="10"/>
      <color rgb="FF006100"/>
      <name val="Calibri"/>
      <family val="2"/>
      <scheme val="minor"/>
    </font>
    <font>
      <b/>
      <sz val="15"/>
      <color indexed="56"/>
      <name val="Calibri"/>
      <family val="2"/>
    </font>
    <font>
      <b/>
      <sz val="15"/>
      <color indexed="62"/>
      <name val="Calibri"/>
      <family val="2"/>
    </font>
    <font>
      <b/>
      <sz val="13"/>
      <color indexed="56"/>
      <name val="Calibri"/>
      <family val="2"/>
    </font>
    <font>
      <b/>
      <sz val="13"/>
      <color indexed="62"/>
      <name val="Calibri"/>
      <family val="2"/>
    </font>
    <font>
      <b/>
      <sz val="11"/>
      <color indexed="56"/>
      <name val="Calibri"/>
      <family val="2"/>
    </font>
    <font>
      <b/>
      <sz val="11"/>
      <color indexed="62"/>
      <name val="Calibri"/>
      <family val="2"/>
    </font>
    <font>
      <b/>
      <sz val="18"/>
      <name val="Arial"/>
      <family val="2"/>
    </font>
    <font>
      <u/>
      <sz val="12"/>
      <color indexed="12"/>
      <name val="CG Times"/>
      <family val="1"/>
    </font>
    <font>
      <u/>
      <sz val="11"/>
      <color theme="10"/>
      <name val="Calibri"/>
      <family val="2"/>
      <scheme val="minor"/>
    </font>
    <font>
      <u/>
      <sz val="10"/>
      <color theme="10"/>
      <name val="Times"/>
      <family val="1"/>
    </font>
    <font>
      <u/>
      <sz val="10"/>
      <color indexed="30"/>
      <name val="Arial"/>
      <family val="2"/>
    </font>
    <font>
      <u/>
      <sz val="7.5"/>
      <color indexed="12"/>
      <name val="Arial"/>
      <family val="2"/>
    </font>
    <font>
      <u/>
      <sz val="7"/>
      <color indexed="12"/>
      <name val="Arial"/>
      <family val="2"/>
    </font>
    <font>
      <u/>
      <sz val="10"/>
      <color theme="10"/>
      <name val="Arial"/>
      <family val="2"/>
    </font>
    <font>
      <sz val="11"/>
      <color rgb="FFFFFFFF"/>
      <name val="Calibri"/>
      <family val="2"/>
      <scheme val="minor"/>
    </font>
    <font>
      <sz val="10"/>
      <color rgb="FF3F3F76"/>
      <name val="Calibri"/>
      <family val="2"/>
      <scheme val="minor"/>
    </font>
    <font>
      <sz val="11"/>
      <color rgb="FF660066"/>
      <name val="Calibri"/>
      <family val="2"/>
      <scheme val="minor"/>
    </font>
    <font>
      <sz val="11"/>
      <color indexed="52"/>
      <name val="Calibri"/>
      <family val="2"/>
    </font>
    <font>
      <sz val="10"/>
      <color rgb="FFFA7D00"/>
      <name val="Calibri"/>
      <family val="2"/>
      <scheme val="minor"/>
    </font>
    <font>
      <i/>
      <sz val="11"/>
      <color rgb="FF660033"/>
      <name val="Calibri"/>
      <family val="2"/>
      <scheme val="minor"/>
    </font>
    <font>
      <sz val="10"/>
      <color rgb="FF9C6500"/>
      <name val="Calibri"/>
      <family val="2"/>
      <scheme val="minor"/>
    </font>
    <font>
      <sz val="11"/>
      <color indexed="60"/>
      <name val="Calibri"/>
      <family val="2"/>
    </font>
    <font>
      <sz val="11"/>
      <name val="Times New Roman"/>
      <family val="1"/>
    </font>
    <font>
      <sz val="10"/>
      <name val="Times New Roman"/>
      <family val="1"/>
    </font>
    <font>
      <sz val="10"/>
      <color indexed="64"/>
      <name val="Arial"/>
      <family val="2"/>
    </font>
    <font>
      <sz val="10"/>
      <name val="CG Times"/>
      <family val="1"/>
    </font>
    <font>
      <sz val="10"/>
      <name val="Tahoma"/>
      <family val="2"/>
    </font>
    <font>
      <sz val="10"/>
      <name val="Times"/>
      <family val="1"/>
    </font>
    <font>
      <sz val="12"/>
      <color theme="1"/>
      <name val="Calibri"/>
      <family val="2"/>
      <scheme val="minor"/>
    </font>
    <font>
      <sz val="9"/>
      <color theme="1"/>
      <name val="Arial"/>
      <family val="2"/>
    </font>
    <font>
      <sz val="10"/>
      <name val="Times"/>
    </font>
    <font>
      <b/>
      <sz val="10"/>
      <color rgb="FF3F3F3F"/>
      <name val="Calibri"/>
      <family val="2"/>
      <scheme val="minor"/>
    </font>
    <font>
      <sz val="11"/>
      <color theme="9" tint="-0.499984740745262"/>
      <name val="Calibri"/>
      <family val="2"/>
      <scheme val="minor"/>
    </font>
    <font>
      <sz val="11"/>
      <name val="ＭＳ 明朝"/>
      <family val="1"/>
      <charset val="128"/>
    </font>
    <font>
      <sz val="10"/>
      <color rgb="FF006600"/>
      <name val="Calibri"/>
      <family val="2"/>
      <scheme val="minor"/>
    </font>
    <font>
      <b/>
      <sz val="14"/>
      <name val="Times New Roman"/>
      <family val="1"/>
    </font>
    <font>
      <b/>
      <sz val="18"/>
      <color indexed="56"/>
      <name val="Cambria"/>
      <family val="2"/>
    </font>
    <font>
      <b/>
      <sz val="18"/>
      <color indexed="62"/>
      <name val="Cambria"/>
      <family val="2"/>
    </font>
    <font>
      <b/>
      <sz val="10"/>
      <color theme="1"/>
      <name val="Calibri"/>
      <family val="2"/>
      <scheme val="minor"/>
    </font>
    <font>
      <sz val="11"/>
      <color indexed="10"/>
      <name val="Calibri"/>
      <family val="2"/>
    </font>
    <font>
      <sz val="10"/>
      <color rgb="FFFF0000"/>
      <name val="Calibri"/>
      <family val="2"/>
      <scheme val="minor"/>
    </font>
    <font>
      <sz val="11"/>
      <name val="ＭＳ Ｐゴシック"/>
      <family val="3"/>
      <charset val="128"/>
    </font>
    <font>
      <sz val="10"/>
      <name val="Arial"/>
      <family val="2"/>
    </font>
    <font>
      <sz val="10"/>
      <name val="Verdana"/>
      <family val="2"/>
    </font>
    <font>
      <u/>
      <sz val="10"/>
      <color indexed="12"/>
      <name val="Arial"/>
      <family val="2"/>
    </font>
    <font>
      <u/>
      <sz val="10"/>
      <color theme="10"/>
      <name val="Verdana"/>
      <family val="2"/>
    </font>
    <font>
      <sz val="10"/>
      <color theme="1"/>
      <name val="Verdana"/>
      <family val="2"/>
    </font>
    <font>
      <sz val="10"/>
      <name val="Courier"/>
      <family val="3"/>
    </font>
    <font>
      <sz val="10"/>
      <color indexed="8"/>
      <name val="Arial"/>
      <family val="2"/>
    </font>
    <font>
      <sz val="10"/>
      <color indexed="8"/>
      <name val="Verdana"/>
      <family val="2"/>
    </font>
    <font>
      <sz val="8"/>
      <name val="Arial"/>
      <family val="2"/>
    </font>
    <font>
      <sz val="10"/>
      <name val="Arial"/>
      <family val="2"/>
    </font>
    <font>
      <sz val="10"/>
      <name val="Arial"/>
      <family val="2"/>
    </font>
    <font>
      <b/>
      <sz val="11"/>
      <name val="Times New Roman"/>
      <family val="1"/>
    </font>
    <font>
      <b/>
      <sz val="12"/>
      <name val="Times New Roman"/>
      <family val="1"/>
    </font>
    <font>
      <sz val="10"/>
      <name val="Arial"/>
      <family val="2"/>
    </font>
    <font>
      <sz val="10"/>
      <name val="Arial"/>
      <family val="2"/>
    </font>
    <font>
      <sz val="10"/>
      <name val="Arial"/>
      <family val="2"/>
    </font>
    <font>
      <sz val="10"/>
      <name val="Arial"/>
      <family val="2"/>
    </font>
    <font>
      <sz val="10"/>
      <name val="Arial"/>
      <family val="2"/>
    </font>
    <font>
      <sz val="10"/>
      <name val="Tahoma"/>
      <family val="2"/>
    </font>
    <font>
      <sz val="10"/>
      <name val="Arial"/>
      <family val="2"/>
    </font>
    <font>
      <sz val="10"/>
      <color rgb="FF000000"/>
      <name val="Courier"/>
      <family val="3"/>
    </font>
    <font>
      <sz val="12"/>
      <color rgb="FF000000"/>
      <name val="Arial"/>
      <family val="2"/>
    </font>
    <font>
      <sz val="9"/>
      <name val="Geneva"/>
    </font>
    <font>
      <b/>
      <sz val="11"/>
      <color theme="1"/>
      <name val="Calibri"/>
      <family val="2"/>
      <scheme val="minor"/>
    </font>
    <font>
      <sz val="10"/>
      <name val="Arial"/>
      <family val="2"/>
    </font>
    <font>
      <sz val="10"/>
      <color rgb="FF000000"/>
      <name val="Arial"/>
      <family val="2"/>
    </font>
    <font>
      <sz val="11"/>
      <color rgb="FFFF0000"/>
      <name val="Calibri"/>
      <family val="2"/>
      <scheme val="minor"/>
    </font>
    <font>
      <sz val="10"/>
      <color theme="1"/>
      <name val="Tahoma"/>
      <family val="2"/>
    </font>
    <font>
      <sz val="10"/>
      <name val="Arial"/>
      <family val="2"/>
    </font>
    <font>
      <sz val="12"/>
      <color theme="1"/>
      <name val="Arial"/>
      <family val="2"/>
    </font>
    <font>
      <u/>
      <sz val="10"/>
      <color rgb="FF0000FF"/>
      <name val="Arial"/>
      <family val="2"/>
    </font>
    <font>
      <u/>
      <sz val="12"/>
      <color theme="10"/>
      <name val="Arial"/>
      <family val="2"/>
    </font>
    <font>
      <u/>
      <sz val="10"/>
      <color indexed="12"/>
      <name val="Verdana"/>
      <family val="2"/>
    </font>
    <font>
      <shadow/>
      <sz val="10"/>
      <name val="Times New Roman"/>
      <family val="1"/>
    </font>
    <font>
      <sz val="12"/>
      <color rgb="FF9C0006"/>
      <name val="Arial"/>
      <family val="2"/>
    </font>
    <font>
      <sz val="10"/>
      <name val="Arial"/>
      <family val="2"/>
    </font>
    <font>
      <u/>
      <sz val="9.35"/>
      <color theme="10"/>
      <name val="Calibri"/>
      <family val="2"/>
    </font>
    <font>
      <sz val="12"/>
      <name val="CG Times"/>
    </font>
    <font>
      <u/>
      <sz val="12"/>
      <color indexed="12"/>
      <name val="CG Times"/>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theme="0"/>
      <name val="Calibri"/>
      <family val="2"/>
      <scheme val="minor"/>
    </font>
    <font>
      <sz val="10"/>
      <name val="Arial"/>
      <family val="2"/>
    </font>
    <font>
      <sz val="11"/>
      <color rgb="FF000000"/>
      <name val="Calibri"/>
      <family val="2"/>
    </font>
    <font>
      <sz val="10"/>
      <name val="Book Antiqua"/>
      <family val="1"/>
    </font>
    <font>
      <b/>
      <sz val="11"/>
      <color theme="1"/>
      <name val="Calibri"/>
      <family val="2"/>
    </font>
    <font>
      <sz val="11"/>
      <color theme="1"/>
      <name val="Calibri"/>
      <family val="2"/>
    </font>
    <font>
      <b/>
      <u/>
      <sz val="11"/>
      <color theme="1"/>
      <name val="Calibri"/>
      <family val="2"/>
    </font>
    <font>
      <u/>
      <sz val="11"/>
      <color theme="10"/>
      <name val="Calibri"/>
      <family val="2"/>
    </font>
    <font>
      <b/>
      <u/>
      <sz val="11"/>
      <color indexed="48"/>
      <name val="Calibri"/>
      <family val="2"/>
    </font>
    <font>
      <b/>
      <sz val="11"/>
      <color indexed="48"/>
      <name val="Calibri"/>
      <family val="2"/>
    </font>
    <font>
      <sz val="11"/>
      <name val="Calibri"/>
      <family val="2"/>
    </font>
    <font>
      <b/>
      <sz val="11"/>
      <name val="Calibri"/>
      <family val="2"/>
    </font>
    <font>
      <vertAlign val="superscript"/>
      <sz val="11"/>
      <name val="Calibri"/>
      <family val="2"/>
    </font>
    <font>
      <u/>
      <sz val="11"/>
      <color rgb="FF0070C0"/>
      <name val="Calibri"/>
      <family val="2"/>
    </font>
    <font>
      <sz val="11"/>
      <color rgb="FF0070C0"/>
      <name val="Calibri"/>
      <family val="2"/>
    </font>
  </fonts>
  <fills count="72">
    <fill>
      <patternFill patternType="none"/>
    </fill>
    <fill>
      <patternFill patternType="gray125"/>
    </fill>
    <fill>
      <patternFill patternType="solid">
        <fgColor indexed="9"/>
        <bgColor indexed="64"/>
      </patternFill>
    </fill>
    <fill>
      <patternFill patternType="solid">
        <f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7"/>
      </patternFill>
    </fill>
    <fill>
      <patternFill patternType="solid">
        <fgColor indexed="45"/>
      </patternFill>
    </fill>
    <fill>
      <patternFill patternType="solid">
        <fgColor indexed="29"/>
      </patternFill>
    </fill>
    <fill>
      <patternFill patternType="solid">
        <fgColor indexed="42"/>
      </patternFill>
    </fill>
    <fill>
      <patternFill patternType="solid">
        <fgColor indexed="26"/>
      </patternFill>
    </fill>
    <fill>
      <patternFill patternType="solid">
        <fgColor indexed="46"/>
      </patternFill>
    </fill>
    <fill>
      <patternFill patternType="solid">
        <fgColor indexed="27"/>
      </patternFill>
    </fill>
    <fill>
      <patternFill patternType="solid">
        <fgColor indexed="16"/>
      </patternFill>
    </fill>
    <fill>
      <patternFill patternType="solid">
        <fgColor indexed="44"/>
      </patternFill>
    </fill>
    <fill>
      <patternFill patternType="solid">
        <fgColor indexed="22"/>
      </patternFill>
    </fill>
    <fill>
      <patternFill patternType="solid">
        <fgColor indexed="11"/>
      </patternFill>
    </fill>
    <fill>
      <patternFill patternType="solid">
        <fgColor indexed="43"/>
      </patternFill>
    </fill>
    <fill>
      <patternFill patternType="solid">
        <fgColor indexed="51"/>
      </patternFill>
    </fill>
    <fill>
      <patternFill patternType="solid">
        <fgColor indexed="49"/>
      </patternFill>
    </fill>
    <fill>
      <patternFill patternType="solid">
        <fgColor indexed="30"/>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theme="4" tint="0.39994506668294322"/>
        <bgColor indexed="64"/>
      </patternFill>
    </fill>
    <fill>
      <patternFill patternType="solid">
        <fgColor rgb="FFCC99FF"/>
        <bgColor indexed="64"/>
      </patternFill>
    </fill>
    <fill>
      <patternFill patternType="solid">
        <fgColor rgb="FFFF99CC"/>
        <bgColor indexed="64"/>
      </patternFill>
    </fill>
    <fill>
      <patternFill patternType="solid">
        <fgColor rgb="FFFFD5D5"/>
        <bgColor indexed="64"/>
      </patternFill>
    </fill>
    <fill>
      <patternFill patternType="solid">
        <fgColor rgb="FFFEFCA4"/>
        <bgColor indexed="64"/>
      </patternFill>
    </fill>
    <fill>
      <patternFill patternType="solid">
        <fgColor rgb="FFCCFFCC"/>
        <bgColor indexed="64"/>
      </patternFill>
    </fill>
    <fill>
      <patternFill patternType="solid">
        <fgColor theme="4" tint="0.39997558519241921"/>
        <bgColor indexed="64"/>
      </patternFill>
    </fill>
    <fill>
      <patternFill patternType="solid">
        <fgColor theme="5" tint="0.59999389629810485"/>
        <bgColor indexed="64"/>
      </patternFill>
    </fill>
    <fill>
      <patternFill patternType="solid">
        <fgColor theme="6" tint="0.59999389629810485"/>
        <bgColor indexed="64"/>
      </patternFill>
    </fill>
    <fill>
      <patternFill patternType="solid">
        <fgColor theme="7" tint="0.59999389629810485"/>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indexed="8"/>
      </patternFill>
    </fill>
  </fills>
  <borders count="39">
    <border>
      <left/>
      <right/>
      <top/>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right/>
      <top style="thin">
        <color indexed="49"/>
      </top>
      <bottom style="double">
        <color indexed="49"/>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medium">
        <color indexed="30"/>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diagonal/>
    </border>
    <border>
      <left/>
      <right/>
      <top style="thin">
        <color indexed="62"/>
      </top>
      <bottom style="double">
        <color indexed="62"/>
      </bottom>
      <diagonal/>
    </border>
    <border>
      <left/>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right/>
      <top/>
      <bottom style="medium">
        <color indexed="49"/>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medium">
        <color indexed="64"/>
      </top>
      <bottom/>
      <diagonal/>
    </border>
  </borders>
  <cellStyleXfs count="763">
    <xf numFmtId="0" fontId="0" fillId="0" borderId="0"/>
    <xf numFmtId="0" fontId="1" fillId="0" borderId="0"/>
    <xf numFmtId="9" fontId="2" fillId="0" borderId="0" applyFont="0" applyFill="0" applyBorder="0" applyAlignment="0" applyProtection="0"/>
    <xf numFmtId="0" fontId="1" fillId="2" borderId="1" applyFont="0" applyFill="0" applyAlignment="0"/>
    <xf numFmtId="0" fontId="1" fillId="0" borderId="0"/>
    <xf numFmtId="0" fontId="1" fillId="2" borderId="0"/>
    <xf numFmtId="0" fontId="4" fillId="0" borderId="0"/>
    <xf numFmtId="9" fontId="1" fillId="0" borderId="0" applyFont="0" applyFill="0" applyBorder="0" applyAlignment="0" applyProtection="0"/>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1" fillId="0" borderId="0">
      <alignment horizontal="left" wrapText="1"/>
    </xf>
    <xf numFmtId="0" fontId="3" fillId="2" borderId="2">
      <alignment horizontal="left" indent="1"/>
    </xf>
    <xf numFmtId="0" fontId="3" fillId="2" borderId="2">
      <alignment horizontal="left" indent="2"/>
    </xf>
    <xf numFmtId="165" fontId="5" fillId="0" borderId="0" applyFont="0" applyFill="0" applyBorder="0" applyAlignment="0" applyProtection="0"/>
    <xf numFmtId="166" fontId="1" fillId="0" borderId="0" applyFont="0" applyFill="0" applyBorder="0" applyAlignment="0" applyProtection="0"/>
    <xf numFmtId="3" fontId="6" fillId="3" borderId="0">
      <alignment horizontal="right"/>
    </xf>
    <xf numFmtId="0" fontId="7" fillId="0" borderId="0" applyNumberFormat="0" applyFill="0" applyBorder="0" applyAlignment="0" applyProtection="0">
      <alignment vertical="top"/>
      <protection locked="0"/>
    </xf>
    <xf numFmtId="0" fontId="5" fillId="0" borderId="0"/>
    <xf numFmtId="0" fontId="8" fillId="0" borderId="0"/>
    <xf numFmtId="9" fontId="1"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0" fontId="1" fillId="0" borderId="0">
      <alignment horizontal="left" wrapText="1"/>
    </xf>
    <xf numFmtId="0" fontId="3" fillId="0" borderId="0"/>
    <xf numFmtId="165" fontId="1" fillId="0" borderId="0" applyFont="0" applyFill="0" applyBorder="0" applyAlignment="0" applyProtection="0"/>
    <xf numFmtId="0" fontId="1" fillId="0" borderId="0">
      <alignment horizontal="left" wrapText="1"/>
    </xf>
    <xf numFmtId="0" fontId="1" fillId="2" borderId="2">
      <alignment horizontal="left" indent="3"/>
    </xf>
    <xf numFmtId="0" fontId="1" fillId="0" borderId="0"/>
    <xf numFmtId="0" fontId="9" fillId="0" borderId="0"/>
    <xf numFmtId="0" fontId="8" fillId="35" borderId="0" applyNumberFormat="0" applyBorder="0" applyAlignment="0" applyProtection="0"/>
    <xf numFmtId="0" fontId="10" fillId="12" borderId="0" applyNumberFormat="0" applyBorder="0" applyAlignment="0" applyProtection="0"/>
    <xf numFmtId="0" fontId="8" fillId="35" borderId="0" applyNumberFormat="0" applyBorder="0" applyAlignment="0" applyProtection="0"/>
    <xf numFmtId="0" fontId="8" fillId="36" borderId="0" applyNumberFormat="0" applyBorder="0" applyAlignment="0" applyProtection="0"/>
    <xf numFmtId="0" fontId="8" fillId="37" borderId="0" applyNumberFormat="0" applyBorder="0" applyAlignment="0" applyProtection="0"/>
    <xf numFmtId="0" fontId="10" fillId="16" borderId="0" applyNumberFormat="0" applyBorder="0" applyAlignment="0" applyProtection="0"/>
    <xf numFmtId="0" fontId="8" fillId="37" borderId="0" applyNumberFormat="0" applyBorder="0" applyAlignment="0" applyProtection="0"/>
    <xf numFmtId="0" fontId="8" fillId="38" borderId="0" applyNumberFormat="0" applyBorder="0" applyAlignment="0" applyProtection="0"/>
    <xf numFmtId="0" fontId="8" fillId="39" borderId="0" applyNumberFormat="0" applyBorder="0" applyAlignment="0" applyProtection="0"/>
    <xf numFmtId="0" fontId="10" fillId="20" borderId="0" applyNumberFormat="0" applyBorder="0" applyAlignment="0" applyProtection="0"/>
    <xf numFmtId="0" fontId="8" fillId="39" borderId="0" applyNumberFormat="0" applyBorder="0" applyAlignment="0" applyProtection="0"/>
    <xf numFmtId="0" fontId="8" fillId="40" borderId="0" applyNumberFormat="0" applyBorder="0" applyAlignment="0" applyProtection="0"/>
    <xf numFmtId="0" fontId="8" fillId="41" borderId="0" applyNumberFormat="0" applyBorder="0" applyAlignment="0" applyProtection="0"/>
    <xf numFmtId="0" fontId="10" fillId="24" borderId="0" applyNumberFormat="0" applyBorder="0" applyAlignment="0" applyProtection="0"/>
    <xf numFmtId="0" fontId="8" fillId="41" borderId="0" applyNumberFormat="0" applyBorder="0" applyAlignment="0" applyProtection="0"/>
    <xf numFmtId="0" fontId="8" fillId="36" borderId="0" applyNumberFormat="0" applyBorder="0" applyAlignment="0" applyProtection="0"/>
    <xf numFmtId="0" fontId="8" fillId="42" borderId="0" applyNumberFormat="0" applyBorder="0" applyAlignment="0" applyProtection="0"/>
    <xf numFmtId="0" fontId="10" fillId="28" borderId="0" applyNumberFormat="0" applyBorder="0" applyAlignment="0" applyProtection="0"/>
    <xf numFmtId="0" fontId="8" fillId="42" borderId="0" applyNumberFormat="0" applyBorder="0" applyAlignment="0" applyProtection="0"/>
    <xf numFmtId="0" fontId="8" fillId="36" borderId="0" applyNumberFormat="0" applyBorder="0" applyAlignment="0" applyProtection="0"/>
    <xf numFmtId="0" fontId="10" fillId="32"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3" borderId="0" applyNumberFormat="0" applyBorder="0" applyAlignment="0" applyProtection="0"/>
    <xf numFmtId="0" fontId="8" fillId="42" borderId="0" applyNumberFormat="0" applyBorder="0" applyAlignment="0" applyProtection="0"/>
    <xf numFmtId="0" fontId="8" fillId="36" borderId="0" applyNumberFormat="0" applyBorder="0" applyAlignment="0" applyProtection="0"/>
    <xf numFmtId="0" fontId="8" fillId="44" borderId="0" applyNumberFormat="0" applyBorder="0" applyAlignment="0" applyProtection="0"/>
    <xf numFmtId="0" fontId="10" fillId="13" borderId="0" applyNumberFormat="0" applyBorder="0" applyAlignment="0" applyProtection="0"/>
    <xf numFmtId="0" fontId="8" fillId="44" borderId="0" applyNumberFormat="0" applyBorder="0" applyAlignment="0" applyProtection="0"/>
    <xf numFmtId="0" fontId="8" fillId="45" borderId="0" applyNumberFormat="0" applyBorder="0" applyAlignment="0" applyProtection="0"/>
    <xf numFmtId="0" fontId="8" fillId="38" borderId="0" applyNumberFormat="0" applyBorder="0" applyAlignment="0" applyProtection="0"/>
    <xf numFmtId="0" fontId="10" fillId="17" borderId="0" applyNumberFormat="0" applyBorder="0" applyAlignment="0" applyProtection="0"/>
    <xf numFmtId="0" fontId="8" fillId="38" borderId="0" applyNumberFormat="0" applyBorder="0" applyAlignment="0" applyProtection="0"/>
    <xf numFmtId="0" fontId="8" fillId="46" borderId="0" applyNumberFormat="0" applyBorder="0" applyAlignment="0" applyProtection="0"/>
    <xf numFmtId="0" fontId="10" fillId="21" borderId="0" applyNumberFormat="0" applyBorder="0" applyAlignment="0" applyProtection="0"/>
    <xf numFmtId="0" fontId="8" fillId="46" borderId="0" applyNumberFormat="0" applyBorder="0" applyAlignment="0" applyProtection="0"/>
    <xf numFmtId="0" fontId="8" fillId="47" borderId="0" applyNumberFormat="0" applyBorder="0" applyAlignment="0" applyProtection="0"/>
    <xf numFmtId="0" fontId="8" fillId="41" borderId="0" applyNumberFormat="0" applyBorder="0" applyAlignment="0" applyProtection="0"/>
    <xf numFmtId="0" fontId="10" fillId="25" borderId="0" applyNumberFormat="0" applyBorder="0" applyAlignment="0" applyProtection="0"/>
    <xf numFmtId="0" fontId="8" fillId="41" borderId="0" applyNumberFormat="0" applyBorder="0" applyAlignment="0" applyProtection="0"/>
    <xf numFmtId="0" fontId="8" fillId="45" borderId="0" applyNumberFormat="0" applyBorder="0" applyAlignment="0" applyProtection="0"/>
    <xf numFmtId="0" fontId="8" fillId="44" borderId="0" applyNumberFormat="0" applyBorder="0" applyAlignment="0" applyProtection="0"/>
    <xf numFmtId="0" fontId="10" fillId="29" borderId="0" applyNumberFormat="0" applyBorder="0" applyAlignment="0" applyProtection="0"/>
    <xf numFmtId="0" fontId="8" fillId="44" borderId="0" applyNumberFormat="0" applyBorder="0" applyAlignment="0" applyProtection="0"/>
    <xf numFmtId="0" fontId="8" fillId="48" borderId="0" applyNumberFormat="0" applyBorder="0" applyAlignment="0" applyProtection="0"/>
    <xf numFmtId="0" fontId="10" fillId="33" borderId="0" applyNumberFormat="0" applyBorder="0" applyAlignment="0" applyProtection="0"/>
    <xf numFmtId="0" fontId="8" fillId="48" borderId="0" applyNumberFormat="0" applyBorder="0" applyAlignment="0" applyProtection="0"/>
    <xf numFmtId="0" fontId="8" fillId="47" borderId="0" applyNumberFormat="0" applyBorder="0" applyAlignment="0" applyProtection="0"/>
    <xf numFmtId="0" fontId="8" fillId="49" borderId="0" applyNumberFormat="0" applyBorder="0" applyAlignment="0" applyProtection="0"/>
    <xf numFmtId="0" fontId="8" fillId="38" borderId="0" applyNumberFormat="0" applyBorder="0" applyAlignment="0" applyProtection="0"/>
    <xf numFmtId="0" fontId="8" fillId="47" borderId="0" applyNumberFormat="0" applyBorder="0" applyAlignment="0" applyProtection="0"/>
    <xf numFmtId="0" fontId="8" fillId="45" borderId="0" applyNumberFormat="0" applyBorder="0" applyAlignment="0" applyProtection="0"/>
    <xf numFmtId="0" fontId="8" fillId="49" borderId="0" applyNumberFormat="0" applyBorder="0" applyAlignment="0" applyProtection="0"/>
    <xf numFmtId="0" fontId="8" fillId="36" borderId="0" applyNumberFormat="0" applyBorder="0" applyAlignment="0" applyProtection="0"/>
    <xf numFmtId="0" fontId="11" fillId="50" borderId="0" applyNumberFormat="0" applyBorder="0" applyAlignment="0" applyProtection="0"/>
    <xf numFmtId="0" fontId="12" fillId="14" borderId="0" applyNumberFormat="0" applyBorder="0" applyAlignment="0" applyProtection="0"/>
    <xf numFmtId="0" fontId="11" fillId="50" borderId="0" applyNumberFormat="0" applyBorder="0" applyAlignment="0" applyProtection="0"/>
    <xf numFmtId="0" fontId="11" fillId="49" borderId="0" applyNumberFormat="0" applyBorder="0" applyAlignment="0" applyProtection="0"/>
    <xf numFmtId="0" fontId="11" fillId="38" borderId="0" applyNumberFormat="0" applyBorder="0" applyAlignment="0" applyProtection="0"/>
    <xf numFmtId="0" fontId="12" fillId="18" borderId="0" applyNumberFormat="0" applyBorder="0" applyAlignment="0" applyProtection="0"/>
    <xf numFmtId="0" fontId="11" fillId="38" borderId="0" applyNumberFormat="0" applyBorder="0" applyAlignment="0" applyProtection="0"/>
    <xf numFmtId="0" fontId="11" fillId="46" borderId="0" applyNumberFormat="0" applyBorder="0" applyAlignment="0" applyProtection="0"/>
    <xf numFmtId="0" fontId="12" fillId="22" borderId="0" applyNumberFormat="0" applyBorder="0" applyAlignment="0" applyProtection="0"/>
    <xf numFmtId="0" fontId="11" fillId="46" borderId="0" applyNumberFormat="0" applyBorder="0" applyAlignment="0" applyProtection="0"/>
    <xf numFmtId="0" fontId="11" fillId="47" borderId="0" applyNumberFormat="0" applyBorder="0" applyAlignment="0" applyProtection="0"/>
    <xf numFmtId="0" fontId="11" fillId="51" borderId="0" applyNumberFormat="0" applyBorder="0" applyAlignment="0" applyProtection="0"/>
    <xf numFmtId="0" fontId="12" fillId="26" borderId="0" applyNumberFormat="0" applyBorder="0" applyAlignment="0" applyProtection="0"/>
    <xf numFmtId="0" fontId="11" fillId="51" borderId="0" applyNumberFormat="0" applyBorder="0" applyAlignment="0" applyProtection="0"/>
    <xf numFmtId="0" fontId="11" fillId="45" borderId="0" applyNumberFormat="0" applyBorder="0" applyAlignment="0" applyProtection="0"/>
    <xf numFmtId="0" fontId="11" fillId="49" borderId="0" applyNumberFormat="0" applyBorder="0" applyAlignment="0" applyProtection="0"/>
    <xf numFmtId="0" fontId="12" fillId="30" borderId="0" applyNumberFormat="0" applyBorder="0" applyAlignment="0" applyProtection="0"/>
    <xf numFmtId="0" fontId="11" fillId="49" borderId="0" applyNumberFormat="0" applyBorder="0" applyAlignment="0" applyProtection="0"/>
    <xf numFmtId="0" fontId="11" fillId="52" borderId="0" applyNumberFormat="0" applyBorder="0" applyAlignment="0" applyProtection="0"/>
    <xf numFmtId="0" fontId="12" fillId="34" borderId="0" applyNumberFormat="0" applyBorder="0" applyAlignment="0" applyProtection="0"/>
    <xf numFmtId="0" fontId="11" fillId="52" borderId="0" applyNumberFormat="0" applyBorder="0" applyAlignment="0" applyProtection="0"/>
    <xf numFmtId="0" fontId="11" fillId="38" borderId="0" applyNumberFormat="0" applyBorder="0" applyAlignment="0" applyProtection="0"/>
    <xf numFmtId="0" fontId="11" fillId="49" borderId="0" applyNumberFormat="0" applyBorder="0" applyAlignment="0" applyProtection="0"/>
    <xf numFmtId="0" fontId="11" fillId="38" borderId="0" applyNumberFormat="0" applyBorder="0" applyAlignment="0" applyProtection="0"/>
    <xf numFmtId="0" fontId="11" fillId="47" borderId="0" applyNumberFormat="0" applyBorder="0" applyAlignment="0" applyProtection="0"/>
    <xf numFmtId="0" fontId="11" fillId="45" borderId="0" applyNumberFormat="0" applyBorder="0" applyAlignment="0" applyProtection="0"/>
    <xf numFmtId="0" fontId="11" fillId="49" borderId="0" applyNumberFormat="0" applyBorder="0" applyAlignment="0" applyProtection="0"/>
    <xf numFmtId="0" fontId="11" fillId="36" borderId="0" applyNumberFormat="0" applyBorder="0" applyAlignment="0" applyProtection="0"/>
    <xf numFmtId="0" fontId="11" fillId="53" borderId="0" applyNumberFormat="0" applyBorder="0" applyAlignment="0" applyProtection="0"/>
    <xf numFmtId="0" fontId="12" fillId="11" borderId="0" applyNumberFormat="0" applyBorder="0" applyAlignment="0" applyProtection="0"/>
    <xf numFmtId="0" fontId="11" fillId="53" borderId="0" applyNumberFormat="0" applyBorder="0" applyAlignment="0" applyProtection="0"/>
    <xf numFmtId="0" fontId="11" fillId="49" borderId="0" applyNumberFormat="0" applyBorder="0" applyAlignment="0" applyProtection="0"/>
    <xf numFmtId="0" fontId="11" fillId="54" borderId="0" applyNumberFormat="0" applyBorder="0" applyAlignment="0" applyProtection="0"/>
    <xf numFmtId="0" fontId="12" fillId="15"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2" fillId="19" borderId="0" applyNumberFormat="0" applyBorder="0" applyAlignment="0" applyProtection="0"/>
    <xf numFmtId="0" fontId="11" fillId="55" borderId="0" applyNumberFormat="0" applyBorder="0" applyAlignment="0" applyProtection="0"/>
    <xf numFmtId="0" fontId="11" fillId="51" borderId="0" applyNumberFormat="0" applyBorder="0" applyAlignment="0" applyProtection="0"/>
    <xf numFmtId="0" fontId="12" fillId="23" borderId="0" applyNumberFormat="0" applyBorder="0" applyAlignment="0" applyProtection="0"/>
    <xf numFmtId="0" fontId="11" fillId="51" borderId="0" applyNumberFormat="0" applyBorder="0" applyAlignment="0" applyProtection="0"/>
    <xf numFmtId="0" fontId="11" fillId="56" borderId="0" applyNumberFormat="0" applyBorder="0" applyAlignment="0" applyProtection="0"/>
    <xf numFmtId="0" fontId="11" fillId="49" borderId="0" applyNumberFormat="0" applyBorder="0" applyAlignment="0" applyProtection="0"/>
    <xf numFmtId="0" fontId="12" fillId="27" borderId="0" applyNumberFormat="0" applyBorder="0" applyAlignment="0" applyProtection="0"/>
    <xf numFmtId="0" fontId="11" fillId="49" borderId="0" applyNumberFormat="0" applyBorder="0" applyAlignment="0" applyProtection="0"/>
    <xf numFmtId="0" fontId="11" fillId="57" borderId="0" applyNumberFormat="0" applyBorder="0" applyAlignment="0" applyProtection="0"/>
    <xf numFmtId="0" fontId="12" fillId="31" borderId="0" applyNumberFormat="0" applyBorder="0" applyAlignment="0" applyProtection="0"/>
    <xf numFmtId="0" fontId="11" fillId="57" borderId="0" applyNumberFormat="0" applyBorder="0" applyAlignment="0" applyProtection="0"/>
    <xf numFmtId="0" fontId="11" fillId="49" borderId="0" applyNumberFormat="0" applyBorder="0" applyAlignment="0" applyProtection="0"/>
    <xf numFmtId="0" fontId="11" fillId="54" borderId="0" applyNumberFormat="0" applyBorder="0" applyAlignment="0" applyProtection="0"/>
    <xf numFmtId="0" fontId="11" fillId="55" borderId="0" applyNumberFormat="0" applyBorder="0" applyAlignment="0" applyProtection="0"/>
    <xf numFmtId="0" fontId="11" fillId="56" borderId="0" applyNumberFormat="0" applyBorder="0" applyAlignment="0" applyProtection="0"/>
    <xf numFmtId="0" fontId="11" fillId="49" borderId="0" applyNumberFormat="0" applyBorder="0" applyAlignment="0" applyProtection="0"/>
    <xf numFmtId="0" fontId="11" fillId="57" borderId="0" applyNumberFormat="0" applyBorder="0" applyAlignment="0" applyProtection="0"/>
    <xf numFmtId="0" fontId="1" fillId="0" borderId="0" applyNumberFormat="0" applyFill="0" applyBorder="0" applyAlignment="0" applyProtection="0"/>
    <xf numFmtId="0" fontId="13" fillId="43" borderId="9" applyNumberFormat="0" applyAlignment="0" applyProtection="0"/>
    <xf numFmtId="0" fontId="14" fillId="37" borderId="0" applyNumberFormat="0" applyBorder="0" applyAlignment="0" applyProtection="0"/>
    <xf numFmtId="0" fontId="15" fillId="5" borderId="0" applyNumberFormat="0" applyBorder="0" applyAlignment="0" applyProtection="0"/>
    <xf numFmtId="0" fontId="14" fillId="37" borderId="0" applyNumberFormat="0" applyBorder="0" applyAlignment="0" applyProtection="0"/>
    <xf numFmtId="0" fontId="16" fillId="43" borderId="10" applyNumberFormat="0" applyAlignment="0" applyProtection="0"/>
    <xf numFmtId="0" fontId="16" fillId="45" borderId="10" applyNumberFormat="0" applyAlignment="0" applyProtection="0"/>
    <xf numFmtId="0" fontId="17" fillId="8" borderId="3" applyNumberFormat="0" applyAlignment="0" applyProtection="0"/>
    <xf numFmtId="0" fontId="16" fillId="45" borderId="10" applyNumberFormat="0" applyAlignment="0" applyProtection="0"/>
    <xf numFmtId="0" fontId="16" fillId="3" borderId="10" applyNumberFormat="0" applyAlignment="0" applyProtection="0"/>
    <xf numFmtId="169" fontId="1" fillId="2" borderId="11">
      <alignment horizontal="right" vertical="top"/>
    </xf>
    <xf numFmtId="0" fontId="1" fillId="2" borderId="11">
      <alignment horizontal="left" indent="5"/>
    </xf>
    <xf numFmtId="3" fontId="1" fillId="2" borderId="11">
      <alignment horizontal="right"/>
    </xf>
    <xf numFmtId="169" fontId="1" fillId="2" borderId="2" applyNumberFormat="0">
      <alignment horizontal="right" vertical="top"/>
    </xf>
    <xf numFmtId="3" fontId="1" fillId="2" borderId="2">
      <alignment horizontal="right"/>
    </xf>
    <xf numFmtId="169" fontId="3" fillId="2" borderId="2" applyNumberFormat="0">
      <alignment horizontal="right" vertical="top"/>
    </xf>
    <xf numFmtId="0" fontId="3" fillId="2" borderId="2">
      <alignment horizontal="right" vertical="top"/>
    </xf>
    <xf numFmtId="0" fontId="3" fillId="2" borderId="2"/>
    <xf numFmtId="170" fontId="3" fillId="2" borderId="2">
      <alignment horizontal="right"/>
    </xf>
    <xf numFmtId="3" fontId="3" fillId="2" borderId="2">
      <alignment horizontal="right"/>
    </xf>
    <xf numFmtId="0" fontId="3" fillId="2" borderId="2">
      <alignment horizontal="right" vertical="top"/>
    </xf>
    <xf numFmtId="3" fontId="3" fillId="2" borderId="2">
      <alignment horizontal="right"/>
    </xf>
    <xf numFmtId="169" fontId="1" fillId="2" borderId="2" applyNumberFormat="0">
      <alignment horizontal="right" vertical="top"/>
    </xf>
    <xf numFmtId="0" fontId="1" fillId="2" borderId="2">
      <alignment horizontal="left" indent="3"/>
    </xf>
    <xf numFmtId="3" fontId="1" fillId="2" borderId="2">
      <alignment horizontal="right"/>
    </xf>
    <xf numFmtId="0" fontId="18" fillId="58" borderId="12" applyNumberFormat="0" applyAlignment="0" applyProtection="0"/>
    <xf numFmtId="0" fontId="19" fillId="9" borderId="6" applyNumberFormat="0" applyAlignment="0" applyProtection="0"/>
    <xf numFmtId="0" fontId="18" fillId="58" borderId="1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8"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20" fillId="0" borderId="0" applyFont="0" applyFill="0" applyBorder="0" applyAlignment="0" applyProtection="0"/>
    <xf numFmtId="165" fontId="2" fillId="0" borderId="0" applyFont="0" applyFill="0" applyBorder="0" applyAlignment="0" applyProtection="0"/>
    <xf numFmtId="165" fontId="2" fillId="0" borderId="0" applyFont="0" applyFill="0" applyBorder="0" applyAlignment="0" applyProtection="0"/>
    <xf numFmtId="165" fontId="1" fillId="0" borderId="0" applyFont="0" applyFill="0" applyBorder="0" applyAlignment="0" applyProtection="0"/>
    <xf numFmtId="165" fontId="21" fillId="0" borderId="0" applyFont="0" applyFill="0" applyBorder="0" applyAlignment="0" applyProtection="0"/>
    <xf numFmtId="3" fontId="1" fillId="0" borderId="0" applyFont="0" applyFill="0" applyBorder="0" applyAlignment="0" applyProtection="0"/>
    <xf numFmtId="166" fontId="1" fillId="0" borderId="0" applyFont="0" applyFill="0" applyBorder="0" applyAlignment="0" applyProtection="0"/>
    <xf numFmtId="164" fontId="2"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4" fontId="1" fillId="0" borderId="0" applyFont="0" applyFill="0" applyBorder="0" applyAlignment="0" applyProtection="0"/>
    <xf numFmtId="171" fontId="1" fillId="0" borderId="0" applyFont="0" applyFill="0" applyBorder="0" applyAlignment="0" applyProtection="0"/>
    <xf numFmtId="0"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2" fillId="0" borderId="0"/>
    <xf numFmtId="0" fontId="3" fillId="0" borderId="0">
      <alignment horizontal="left"/>
    </xf>
    <xf numFmtId="0" fontId="23" fillId="0" borderId="0"/>
    <xf numFmtId="172" fontId="24" fillId="0" borderId="0"/>
    <xf numFmtId="0" fontId="25" fillId="59" borderId="0" applyNumberFormat="0" applyBorder="0" applyAlignment="0"/>
    <xf numFmtId="0" fontId="26" fillId="36" borderId="10" applyNumberFormat="0" applyAlignment="0" applyProtection="0"/>
    <xf numFmtId="0" fontId="27" fillId="0" borderId="13" applyNumberFormat="0" applyFill="0" applyAlignment="0" applyProtection="0"/>
    <xf numFmtId="0" fontId="28" fillId="0" borderId="0" applyNumberFormat="0" applyFill="0" applyBorder="0" applyAlignment="0" applyProtection="0"/>
    <xf numFmtId="173" fontId="1" fillId="0" borderId="0" applyFont="0" applyFill="0" applyBorder="0" applyAlignment="0" applyProtection="0"/>
    <xf numFmtId="0" fontId="28" fillId="0" borderId="0" applyNumberFormat="0" applyFill="0" applyBorder="0" applyAlignment="0" applyProtection="0"/>
    <xf numFmtId="0" fontId="29" fillId="0" borderId="0" applyNumberFormat="0" applyFill="0" applyBorder="0" applyAlignment="0" applyProtection="0"/>
    <xf numFmtId="0" fontId="28" fillId="0" borderId="0" applyNumberFormat="0" applyFill="0" applyBorder="0" applyAlignment="0" applyProtection="0"/>
    <xf numFmtId="0" fontId="30" fillId="0" borderId="0"/>
    <xf numFmtId="2" fontId="1" fillId="0" borderId="0" applyFont="0" applyFill="0" applyBorder="0" applyAlignment="0" applyProtection="0"/>
    <xf numFmtId="0" fontId="31" fillId="0" borderId="0"/>
    <xf numFmtId="0" fontId="32" fillId="39" borderId="0" applyNumberFormat="0" applyBorder="0" applyAlignment="0" applyProtection="0"/>
    <xf numFmtId="0" fontId="33" fillId="4" borderId="0" applyNumberFormat="0" applyBorder="0" applyAlignment="0" applyProtection="0"/>
    <xf numFmtId="0" fontId="32" fillId="39" borderId="0" applyNumberFormat="0" applyBorder="0" applyAlignment="0" applyProtection="0"/>
    <xf numFmtId="0" fontId="32" fillId="39" borderId="0" applyNumberFormat="0" applyBorder="0" applyAlignment="0" applyProtection="0"/>
    <xf numFmtId="172" fontId="22" fillId="0" borderId="0">
      <alignment horizontal="left"/>
    </xf>
    <xf numFmtId="0" fontId="23" fillId="0" borderId="0" applyNumberFormat="0">
      <alignment horizontal="left" vertical="top"/>
    </xf>
    <xf numFmtId="0" fontId="34" fillId="0" borderId="14" applyNumberFormat="0" applyFill="0" applyAlignment="0" applyProtection="0"/>
    <xf numFmtId="0" fontId="35" fillId="0" borderId="15" applyNumberFormat="0" applyFill="0" applyAlignment="0" applyProtection="0"/>
    <xf numFmtId="0" fontId="36" fillId="0" borderId="16" applyNumberFormat="0" applyFill="0" applyAlignment="0" applyProtection="0"/>
    <xf numFmtId="0" fontId="37" fillId="0" borderId="16" applyNumberFormat="0" applyFill="0" applyAlignment="0" applyProtection="0"/>
    <xf numFmtId="0" fontId="38" fillId="0" borderId="17" applyNumberFormat="0" applyFill="0" applyAlignment="0" applyProtection="0"/>
    <xf numFmtId="0" fontId="39" fillId="0" borderId="18" applyNumberFormat="0" applyFill="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0" applyProtection="0"/>
    <xf numFmtId="0" fontId="22" fillId="0" borderId="0" applyProtection="0"/>
    <xf numFmtId="0" fontId="7" fillId="0" borderId="0" applyNumberFormat="0" applyFill="0" applyBorder="0" applyAlignment="0" applyProtection="0">
      <alignment vertical="top"/>
      <protection locked="0"/>
    </xf>
    <xf numFmtId="0" fontId="41" fillId="0" borderId="0" applyNumberFormat="0" applyFill="0" applyBorder="0" applyAlignment="0" applyProtection="0">
      <alignment vertical="top"/>
      <protection locked="0"/>
    </xf>
    <xf numFmtId="0" fontId="42" fillId="0" borderId="0" applyNumberFormat="0" applyFill="0" applyBorder="0" applyAlignment="0" applyProtection="0"/>
    <xf numFmtId="0" fontId="43"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4"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7" fillId="0" borderId="0" applyNumberFormat="0" applyFill="0" applyBorder="0" applyAlignment="0" applyProtection="0">
      <alignment vertical="top"/>
      <protection locked="0"/>
    </xf>
    <xf numFmtId="0" fontId="46" fillId="0" borderId="0" applyNumberFormat="0" applyFill="0" applyBorder="0" applyAlignment="0" applyProtection="0">
      <alignment vertical="top"/>
      <protection locked="0"/>
    </xf>
    <xf numFmtId="0" fontId="47" fillId="0" borderId="0" applyNumberFormat="0" applyFill="0" applyBorder="0" applyAlignment="0" applyProtection="0">
      <alignment vertical="top"/>
      <protection locked="0"/>
    </xf>
    <xf numFmtId="0" fontId="45" fillId="0" borderId="0" applyNumberFormat="0" applyFill="0" applyBorder="0" applyAlignment="0" applyProtection="0">
      <alignment vertical="top"/>
      <protection locked="0"/>
    </xf>
    <xf numFmtId="0" fontId="48" fillId="15" borderId="0" applyNumberFormat="0" applyBorder="0" applyAlignment="0"/>
    <xf numFmtId="0" fontId="26" fillId="36" borderId="10" applyNumberFormat="0" applyAlignment="0" applyProtection="0"/>
    <xf numFmtId="0" fontId="49" fillId="7" borderId="3" applyNumberFormat="0" applyAlignment="0" applyProtection="0"/>
    <xf numFmtId="0" fontId="26" fillId="36" borderId="10" applyNumberFormat="0" applyAlignment="0" applyProtection="0"/>
    <xf numFmtId="0" fontId="26" fillId="47" borderId="10" applyNumberFormat="0" applyAlignment="0" applyProtection="0"/>
    <xf numFmtId="0" fontId="50" fillId="60" borderId="0" applyNumberFormat="0" applyBorder="0" applyAlignment="0"/>
    <xf numFmtId="0" fontId="51" fillId="0" borderId="19" applyNumberFormat="0" applyFill="0" applyAlignment="0" applyProtection="0"/>
    <xf numFmtId="0" fontId="52" fillId="0" borderId="5" applyNumberFormat="0" applyFill="0" applyAlignment="0" applyProtection="0"/>
    <xf numFmtId="0" fontId="51" fillId="0" borderId="19" applyNumberFormat="0" applyFill="0" applyAlignment="0" applyProtection="0"/>
    <xf numFmtId="0" fontId="53" fillId="61" borderId="0" applyNumberFormat="0" applyBorder="0" applyAlignment="0"/>
    <xf numFmtId="0" fontId="54" fillId="6" borderId="0" applyNumberFormat="0" applyBorder="0" applyAlignment="0" applyProtection="0"/>
    <xf numFmtId="0" fontId="55" fillId="47" borderId="0" applyNumberFormat="0" applyBorder="0" applyAlignment="0" applyProtection="0"/>
    <xf numFmtId="0" fontId="30" fillId="0" borderId="0"/>
    <xf numFmtId="0" fontId="56" fillId="0" borderId="0"/>
    <xf numFmtId="0" fontId="1" fillId="0" borderId="0"/>
    <xf numFmtId="0" fontId="8" fillId="0" borderId="0"/>
    <xf numFmtId="0" fontId="56" fillId="0" borderId="0"/>
    <xf numFmtId="0" fontId="8" fillId="0" borderId="0"/>
    <xf numFmtId="0" fontId="56" fillId="0" borderId="0"/>
    <xf numFmtId="0" fontId="8" fillId="0" borderId="0"/>
    <xf numFmtId="0" fontId="56" fillId="0" borderId="0"/>
    <xf numFmtId="0" fontId="8" fillId="0" borderId="0"/>
    <xf numFmtId="0" fontId="56" fillId="0" borderId="0"/>
    <xf numFmtId="0" fontId="8" fillId="0" borderId="0"/>
    <xf numFmtId="0" fontId="1" fillId="0" borderId="0"/>
    <xf numFmtId="0" fontId="8" fillId="0" borderId="0"/>
    <xf numFmtId="0" fontId="56" fillId="0" borderId="0"/>
    <xf numFmtId="0" fontId="8" fillId="0" borderId="0"/>
    <xf numFmtId="0" fontId="56" fillId="0" borderId="0"/>
    <xf numFmtId="0" fontId="8" fillId="0" borderId="0"/>
    <xf numFmtId="0" fontId="1" fillId="0" borderId="0"/>
    <xf numFmtId="0" fontId="8" fillId="0" borderId="0"/>
    <xf numFmtId="0" fontId="1" fillId="0" borderId="0"/>
    <xf numFmtId="0" fontId="8" fillId="0" borderId="0"/>
    <xf numFmtId="0" fontId="57" fillId="0" borderId="0"/>
    <xf numFmtId="0" fontId="1" fillId="0" borderId="0"/>
    <xf numFmtId="0" fontId="1" fillId="0" borderId="0"/>
    <xf numFmtId="0" fontId="58" fillId="0" borderId="0"/>
    <xf numFmtId="0" fontId="2" fillId="0" borderId="0"/>
    <xf numFmtId="0" fontId="59" fillId="0" borderId="0"/>
    <xf numFmtId="0" fontId="60" fillId="0" borderId="0"/>
    <xf numFmtId="0" fontId="2" fillId="0" borderId="0"/>
    <xf numFmtId="0" fontId="57" fillId="0" borderId="0"/>
    <xf numFmtId="0" fontId="8" fillId="0" borderId="0"/>
    <xf numFmtId="0" fontId="10" fillId="0" borderId="0"/>
    <xf numFmtId="0" fontId="56" fillId="0" borderId="0"/>
    <xf numFmtId="0" fontId="1" fillId="0" borderId="0"/>
    <xf numFmtId="0" fontId="1" fillId="0" borderId="0"/>
    <xf numFmtId="0" fontId="1" fillId="0" borderId="0"/>
    <xf numFmtId="0" fontId="21" fillId="0" borderId="0"/>
    <xf numFmtId="0" fontId="21" fillId="0" borderId="0"/>
    <xf numFmtId="0" fontId="1" fillId="0" borderId="0"/>
    <xf numFmtId="0" fontId="21" fillId="0" borderId="0"/>
    <xf numFmtId="0" fontId="21" fillId="0" borderId="0"/>
    <xf numFmtId="0" fontId="21" fillId="0" borderId="0"/>
    <xf numFmtId="0" fontId="21" fillId="0" borderId="0"/>
    <xf numFmtId="0" fontId="20" fillId="0" borderId="0"/>
    <xf numFmtId="0" fontId="1" fillId="0" borderId="0">
      <alignment horizontal="left" wrapText="1"/>
    </xf>
    <xf numFmtId="0" fontId="56" fillId="0" borderId="0"/>
    <xf numFmtId="0" fontId="2" fillId="0" borderId="0"/>
    <xf numFmtId="0" fontId="61" fillId="0" borderId="0"/>
    <xf numFmtId="0" fontId="8" fillId="0" borderId="0"/>
    <xf numFmtId="0" fontId="1" fillId="2" borderId="0"/>
    <xf numFmtId="0" fontId="21" fillId="0" borderId="0"/>
    <xf numFmtId="0" fontId="5" fillId="0" borderId="0" applyFont="0"/>
    <xf numFmtId="0" fontId="62"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21" fillId="0" borderId="0"/>
    <xf numFmtId="0" fontId="5" fillId="0" borderId="0" applyFont="0"/>
    <xf numFmtId="0" fontId="2" fillId="0" borderId="0"/>
    <xf numFmtId="0" fontId="1" fillId="0" borderId="0"/>
    <xf numFmtId="0" fontId="56" fillId="0" borderId="0"/>
    <xf numFmtId="0" fontId="1" fillId="0" borderId="0"/>
    <xf numFmtId="0" fontId="61" fillId="0" borderId="0"/>
    <xf numFmtId="0" fontId="8" fillId="0" borderId="0"/>
    <xf numFmtId="0" fontId="63" fillId="0" borderId="0"/>
    <xf numFmtId="0" fontId="2" fillId="0" borderId="0"/>
    <xf numFmtId="0" fontId="1" fillId="0" borderId="0"/>
    <xf numFmtId="0" fontId="57" fillId="0" borderId="0"/>
    <xf numFmtId="0" fontId="8" fillId="0" borderId="0"/>
    <xf numFmtId="0" fontId="2" fillId="0" borderId="0"/>
    <xf numFmtId="0" fontId="1" fillId="0" borderId="0"/>
    <xf numFmtId="0" fontId="8" fillId="0" borderId="0"/>
    <xf numFmtId="0" fontId="56" fillId="0" borderId="0"/>
    <xf numFmtId="0" fontId="64" fillId="0" borderId="0"/>
    <xf numFmtId="0" fontId="61" fillId="0" borderId="0"/>
    <xf numFmtId="0" fontId="56" fillId="0" borderId="0"/>
    <xf numFmtId="0" fontId="1" fillId="0" borderId="0"/>
    <xf numFmtId="0" fontId="8" fillId="0" borderId="0"/>
    <xf numFmtId="0" fontId="56" fillId="0" borderId="0"/>
    <xf numFmtId="0" fontId="8" fillId="0" borderId="0"/>
    <xf numFmtId="0" fontId="56" fillId="0" borderId="0"/>
    <xf numFmtId="0" fontId="8" fillId="0" borderId="0"/>
    <xf numFmtId="0" fontId="1" fillId="40" borderId="20" applyNumberFormat="0" applyFont="0" applyAlignment="0" applyProtection="0"/>
    <xf numFmtId="0" fontId="10" fillId="10" borderId="7" applyNumberFormat="0" applyFont="0" applyAlignment="0" applyProtection="0"/>
    <xf numFmtId="0" fontId="2" fillId="10" borderId="7" applyNumberFormat="0" applyFont="0" applyAlignment="0" applyProtection="0"/>
    <xf numFmtId="0" fontId="1" fillId="40" borderId="20" applyNumberFormat="0" applyFont="0" applyAlignment="0" applyProtection="0"/>
    <xf numFmtId="0" fontId="1" fillId="40" borderId="20" applyNumberFormat="0" applyFont="0" applyAlignment="0" applyProtection="0"/>
    <xf numFmtId="0" fontId="1" fillId="40" borderId="20" applyNumberFormat="0" applyFont="0" applyAlignment="0" applyProtection="0"/>
    <xf numFmtId="172" fontId="1" fillId="0" borderId="0">
      <alignment horizontal="center"/>
    </xf>
    <xf numFmtId="172" fontId="1" fillId="0" borderId="0">
      <alignment horizontal="center"/>
    </xf>
    <xf numFmtId="172" fontId="1" fillId="0" borderId="0">
      <alignment horizontal="center"/>
    </xf>
    <xf numFmtId="172" fontId="1" fillId="0" borderId="0">
      <alignment horizontal="center"/>
    </xf>
    <xf numFmtId="172" fontId="1" fillId="0" borderId="0">
      <alignment horizontal="center"/>
    </xf>
    <xf numFmtId="0" fontId="13" fillId="45" borderId="9" applyNumberFormat="0" applyAlignment="0" applyProtection="0"/>
    <xf numFmtId="0" fontId="65" fillId="8" borderId="4" applyNumberFormat="0" applyAlignment="0" applyProtection="0"/>
    <xf numFmtId="0" fontId="13" fillId="45" borderId="9" applyNumberFormat="0" applyAlignment="0" applyProtection="0"/>
    <xf numFmtId="0" fontId="13" fillId="3" borderId="9" applyNumberFormat="0" applyAlignment="0" applyProtection="0"/>
    <xf numFmtId="9" fontId="56"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1"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8" fillId="0" borderId="0" applyFont="0" applyFill="0" applyBorder="0" applyAlignment="0" applyProtection="0"/>
    <xf numFmtId="9" fontId="2" fillId="0" borderId="0" applyFont="0" applyFill="0" applyBorder="0" applyAlignment="0" applyProtection="0"/>
    <xf numFmtId="9" fontId="21"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56" fillId="0" borderId="0" applyFont="0" applyFill="0" applyBorder="0" applyAlignment="0" applyProtection="0"/>
    <xf numFmtId="9" fontId="8" fillId="0" borderId="0" applyFont="0" applyFill="0" applyBorder="0" applyAlignment="0" applyProtection="0"/>
    <xf numFmtId="9" fontId="1" fillId="0" borderId="0" applyFont="0" applyFill="0" applyBorder="0" applyAlignment="0" applyProtection="0"/>
    <xf numFmtId="0" fontId="8" fillId="62" borderId="0" applyNumberFormat="0" applyFont="0" applyBorder="0" applyAlignment="0" applyProtection="0"/>
    <xf numFmtId="0" fontId="14" fillId="37" borderId="0" applyNumberFormat="0" applyBorder="0" applyAlignment="0" applyProtection="0"/>
    <xf numFmtId="0" fontId="66" fillId="63" borderId="0" applyNumberFormat="0" applyBorder="0" applyAlignment="0"/>
    <xf numFmtId="0" fontId="1" fillId="0" borderId="0"/>
    <xf numFmtId="0" fontId="67" fillId="0" borderId="0"/>
    <xf numFmtId="0" fontId="68" fillId="64" borderId="0" applyNumberFormat="0" applyBorder="0" applyAlignment="0"/>
    <xf numFmtId="0" fontId="69" fillId="2" borderId="21" applyNumberFormat="0" applyFont="0" applyFill="0" applyBorder="0" applyAlignment="0" applyProtection="0">
      <alignment horizontal="left"/>
    </xf>
    <xf numFmtId="0" fontId="70" fillId="0" borderId="0" applyNumberFormat="0" applyFill="0" applyBorder="0" applyAlignment="0" applyProtection="0"/>
    <xf numFmtId="0" fontId="71" fillId="0" borderId="0" applyNumberFormat="0" applyFill="0" applyBorder="0" applyAlignment="0" applyProtection="0"/>
    <xf numFmtId="0" fontId="27" fillId="0" borderId="22" applyNumberFormat="0" applyFill="0" applyAlignment="0" applyProtection="0"/>
    <xf numFmtId="0" fontId="72" fillId="0" borderId="8" applyNumberFormat="0" applyFill="0" applyAlignment="0" applyProtection="0"/>
    <xf numFmtId="0" fontId="27" fillId="0" borderId="22" applyNumberFormat="0" applyFill="0" applyAlignment="0" applyProtection="0"/>
    <xf numFmtId="0" fontId="27" fillId="0" borderId="13" applyNumberFormat="0" applyFill="0" applyAlignment="0" applyProtection="0"/>
    <xf numFmtId="0" fontId="68" fillId="64" borderId="0" applyNumberFormat="0" applyBorder="0" applyAlignment="0"/>
    <xf numFmtId="0" fontId="35" fillId="0" borderId="15" applyNumberFormat="0" applyFill="0" applyAlignment="0" applyProtection="0"/>
    <xf numFmtId="0" fontId="37" fillId="0" borderId="15" applyNumberFormat="0" applyFill="0" applyAlignment="0" applyProtection="0"/>
    <xf numFmtId="0" fontId="39" fillId="0" borderId="18" applyNumberFormat="0" applyFill="0" applyAlignment="0" applyProtection="0"/>
    <xf numFmtId="0" fontId="39" fillId="0" borderId="0" applyNumberFormat="0" applyFill="0" applyBorder="0" applyAlignment="0" applyProtection="0"/>
    <xf numFmtId="0" fontId="71" fillId="0" borderId="0" applyNumberFormat="0" applyFill="0" applyBorder="0" applyAlignment="0" applyProtection="0"/>
    <xf numFmtId="0" fontId="51" fillId="0" borderId="19" applyNumberFormat="0" applyFill="0" applyAlignment="0" applyProtection="0"/>
    <xf numFmtId="166" fontId="1" fillId="0" borderId="0" applyFon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74" fillId="0" borderId="0" applyNumberFormat="0" applyFill="0" applyBorder="0" applyAlignment="0" applyProtection="0"/>
    <xf numFmtId="0" fontId="73" fillId="0" borderId="0" applyNumberFormat="0" applyFill="0" applyBorder="0" applyAlignment="0" applyProtection="0"/>
    <xf numFmtId="0" fontId="18" fillId="58" borderId="12" applyNumberFormat="0" applyAlignment="0" applyProtection="0"/>
    <xf numFmtId="0" fontId="75" fillId="0" borderId="0">
      <alignment vertical="center"/>
    </xf>
    <xf numFmtId="0" fontId="1" fillId="0" borderId="0"/>
    <xf numFmtId="0" fontId="2" fillId="0" borderId="0"/>
    <xf numFmtId="0" fontId="1" fillId="0" borderId="0"/>
    <xf numFmtId="0" fontId="1" fillId="0" borderId="0"/>
    <xf numFmtId="0" fontId="3" fillId="0" borderId="0"/>
    <xf numFmtId="0" fontId="1" fillId="0" borderId="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76" fillId="0" borderId="0"/>
    <xf numFmtId="9" fontId="76" fillId="0" borderId="0" applyFont="0" applyFill="0" applyBorder="0" applyAlignment="0" applyProtection="0"/>
    <xf numFmtId="0" fontId="2" fillId="0" borderId="0"/>
    <xf numFmtId="0" fontId="1" fillId="0" borderId="0"/>
    <xf numFmtId="0" fontId="1" fillId="2" borderId="0"/>
    <xf numFmtId="9" fontId="1" fillId="0" borderId="0" applyFont="0" applyFill="0" applyBorder="0" applyAlignment="0" applyProtection="0"/>
    <xf numFmtId="0" fontId="2" fillId="0" borderId="0"/>
    <xf numFmtId="0" fontId="1" fillId="0" borderId="0"/>
    <xf numFmtId="0" fontId="1" fillId="0" borderId="0"/>
    <xf numFmtId="9" fontId="60" fillId="0" borderId="0" applyFont="0" applyFill="0" applyBorder="0" applyAlignment="0" applyProtection="0"/>
    <xf numFmtId="9" fontId="77" fillId="0" borderId="0" applyFont="0" applyFill="0" applyBorder="0" applyAlignment="0" applyProtection="0"/>
    <xf numFmtId="0" fontId="76" fillId="0" borderId="0"/>
    <xf numFmtId="0" fontId="78" fillId="0" borderId="0" applyNumberFormat="0" applyFill="0" applyBorder="0" applyAlignment="0" applyProtection="0">
      <alignment vertical="top"/>
      <protection locked="0"/>
    </xf>
    <xf numFmtId="0" fontId="79" fillId="0" borderId="0" applyNumberFormat="0" applyFill="0" applyBorder="0" applyAlignment="0" applyProtection="0">
      <alignment vertical="top"/>
      <protection locked="0"/>
    </xf>
    <xf numFmtId="0" fontId="80" fillId="0" borderId="0"/>
    <xf numFmtId="0" fontId="76" fillId="0" borderId="0"/>
    <xf numFmtId="0" fontId="76" fillId="0" borderId="0"/>
    <xf numFmtId="9" fontId="2" fillId="0" borderId="0" applyFont="0" applyFill="0" applyBorder="0" applyAlignment="0" applyProtection="0"/>
    <xf numFmtId="168" fontId="81" fillId="0" borderId="0"/>
    <xf numFmtId="0" fontId="1" fillId="0" borderId="0"/>
    <xf numFmtId="0" fontId="2" fillId="0" borderId="0"/>
    <xf numFmtId="9" fontId="83" fillId="0" borderId="0" applyFont="0" applyFill="0" applyBorder="0" applyAlignment="0" applyProtection="0"/>
    <xf numFmtId="0" fontId="85"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86" fillId="0" borderId="0"/>
    <xf numFmtId="175" fontId="56" fillId="0" borderId="23" applyFill="0" applyBorder="0" applyProtection="0">
      <alignment horizontal="right"/>
    </xf>
    <xf numFmtId="0" fontId="87" fillId="0" borderId="0" applyNumberFormat="0" applyFill="0" applyBorder="0" applyProtection="0">
      <alignment horizontal="center" vertical="center" wrapText="1"/>
    </xf>
    <xf numFmtId="1" fontId="88" fillId="0" borderId="0" applyNumberFormat="0" applyFill="0" applyBorder="0" applyProtection="0">
      <alignment horizontal="right" vertical="top"/>
    </xf>
    <xf numFmtId="176" fontId="56" fillId="0" borderId="0" applyNumberFormat="0" applyFill="0" applyBorder="0" applyProtection="0">
      <alignment horizontal="left"/>
    </xf>
    <xf numFmtId="0" fontId="88" fillId="0" borderId="0" applyNumberFormat="0" applyFill="0" applyBorder="0" applyProtection="0">
      <alignment horizontal="left" vertical="top"/>
    </xf>
    <xf numFmtId="0" fontId="89" fillId="0" borderId="0"/>
    <xf numFmtId="165" fontId="2" fillId="0" borderId="0" applyFont="0" applyFill="0" applyBorder="0" applyAlignment="0" applyProtection="0"/>
    <xf numFmtId="0" fontId="2" fillId="0" borderId="0"/>
    <xf numFmtId="0" fontId="2" fillId="0" borderId="0"/>
    <xf numFmtId="0" fontId="2" fillId="0" borderId="0"/>
    <xf numFmtId="9" fontId="2" fillId="0" borderId="0" applyFont="0" applyFill="0" applyBorder="0" applyAlignment="0" applyProtection="0"/>
    <xf numFmtId="165" fontId="1" fillId="0" borderId="0" applyFont="0" applyFill="0" applyBorder="0" applyAlignment="0" applyProtection="0"/>
    <xf numFmtId="9" fontId="2" fillId="0" borderId="0" applyFont="0" applyFill="0" applyBorder="0" applyAlignment="0" applyProtection="0"/>
    <xf numFmtId="0" fontId="84" fillId="0" borderId="0">
      <alignment horizontal="center" vertical="center" wrapText="1"/>
    </xf>
    <xf numFmtId="0" fontId="1" fillId="0" borderId="0"/>
    <xf numFmtId="0" fontId="1" fillId="0" borderId="0"/>
    <xf numFmtId="0" fontId="1" fillId="0" borderId="0"/>
    <xf numFmtId="0" fontId="1" fillId="0" borderId="0"/>
    <xf numFmtId="0" fontId="90" fillId="0" borderId="0">
      <alignment horizontal="left" wrapText="1"/>
    </xf>
    <xf numFmtId="0" fontId="91" fillId="0" borderId="0"/>
    <xf numFmtId="0" fontId="77" fillId="0" borderId="0"/>
    <xf numFmtId="0" fontId="84" fillId="0" borderId="0">
      <alignment horizontal="right"/>
    </xf>
    <xf numFmtId="0" fontId="92" fillId="0" borderId="0"/>
    <xf numFmtId="0" fontId="93" fillId="0" borderId="0"/>
    <xf numFmtId="0" fontId="93" fillId="0" borderId="0"/>
    <xf numFmtId="9" fontId="94" fillId="0" borderId="0" applyFont="0" applyFill="0" applyBorder="0" applyAlignment="0" applyProtection="0"/>
    <xf numFmtId="0" fontId="93" fillId="0" borderId="0"/>
    <xf numFmtId="0" fontId="93" fillId="0" borderId="0"/>
    <xf numFmtId="0" fontId="1" fillId="0" borderId="0"/>
    <xf numFmtId="0" fontId="1" fillId="0" borderId="0"/>
    <xf numFmtId="0" fontId="1" fillId="0" borderId="0"/>
    <xf numFmtId="9" fontId="60" fillId="0" borderId="0" applyFont="0" applyFill="0" applyBorder="0" applyAlignment="0" applyProtection="0"/>
    <xf numFmtId="0" fontId="1" fillId="0" borderId="0"/>
    <xf numFmtId="0" fontId="95" fillId="0" borderId="0"/>
    <xf numFmtId="178" fontId="1" fillId="0" borderId="0"/>
    <xf numFmtId="178" fontId="1" fillId="0" borderId="0"/>
    <xf numFmtId="0" fontId="8" fillId="37" borderId="0" applyNumberFormat="0" applyBorder="0" applyAlignment="0" applyProtection="0"/>
    <xf numFmtId="165" fontId="1" fillId="0" borderId="0" applyFont="0" applyFill="0" applyBorder="0" applyAlignment="0" applyProtection="0"/>
    <xf numFmtId="165" fontId="1" fillId="0" borderId="0" applyFont="0" applyFill="0" applyBorder="0" applyAlignment="0" applyProtection="0"/>
    <xf numFmtId="0" fontId="21" fillId="0" borderId="0"/>
    <xf numFmtId="0" fontId="21" fillId="0" borderId="0"/>
    <xf numFmtId="0" fontId="21" fillId="0" borderId="0"/>
    <xf numFmtId="0" fontId="82" fillId="0" borderId="0"/>
    <xf numFmtId="0" fontId="21" fillId="0" borderId="0"/>
    <xf numFmtId="0" fontId="21" fillId="0" borderId="0"/>
    <xf numFmtId="0" fontId="21" fillId="0" borderId="0"/>
    <xf numFmtId="0" fontId="21" fillId="0" borderId="0"/>
    <xf numFmtId="0" fontId="82" fillId="0" borderId="0"/>
    <xf numFmtId="0" fontId="21" fillId="0" borderId="0"/>
    <xf numFmtId="0" fontId="21" fillId="0" borderId="0"/>
    <xf numFmtId="0" fontId="21" fillId="0" borderId="0"/>
    <xf numFmtId="0" fontId="82" fillId="0" borderId="0"/>
    <xf numFmtId="0" fontId="2" fillId="0" borderId="0"/>
    <xf numFmtId="0" fontId="2" fillId="0" borderId="0"/>
    <xf numFmtId="0" fontId="2" fillId="0" borderId="0"/>
    <xf numFmtId="0" fontId="2" fillId="0" borderId="0"/>
    <xf numFmtId="0" fontId="77" fillId="0" borderId="0"/>
    <xf numFmtId="0" fontId="1" fillId="0" borderId="0"/>
    <xf numFmtId="0" fontId="21" fillId="0" borderId="0"/>
    <xf numFmtId="0" fontId="1" fillId="0" borderId="0"/>
    <xf numFmtId="0" fontId="21" fillId="0" borderId="0"/>
    <xf numFmtId="0" fontId="82" fillId="0" borderId="0"/>
    <xf numFmtId="9" fontId="21" fillId="0" borderId="0" applyFont="0" applyFill="0" applyBorder="0" applyAlignment="0" applyProtection="0"/>
    <xf numFmtId="179" fontId="96" fillId="0" borderId="0" applyBorder="0" applyProtection="0"/>
    <xf numFmtId="0" fontId="97" fillId="0" borderId="0"/>
    <xf numFmtId="0" fontId="42" fillId="0" borderId="0" applyNumberFormat="0" applyFill="0" applyBorder="0" applyAlignment="0" applyProtection="0"/>
    <xf numFmtId="0" fontId="98" fillId="0" borderId="0"/>
    <xf numFmtId="9" fontId="98" fillId="0" borderId="0" applyFont="0" applyFill="0" applyBorder="0" applyAlignment="0" applyProtection="0"/>
    <xf numFmtId="165" fontId="62" fillId="0" borderId="0" applyFont="0" applyFill="0" applyBorder="0" applyAlignment="0" applyProtection="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80" fillId="0" borderId="0"/>
    <xf numFmtId="0" fontId="100" fillId="0" borderId="0"/>
    <xf numFmtId="0" fontId="62" fillId="0" borderId="0"/>
    <xf numFmtId="0" fontId="1" fillId="0" borderId="0"/>
    <xf numFmtId="0" fontId="1" fillId="0" borderId="0" applyNumberFormat="0" applyFont="0" applyFill="0" applyBorder="0" applyAlignment="0" applyProtection="0"/>
    <xf numFmtId="9" fontId="1" fillId="0" borderId="0" applyNumberFormat="0" applyFont="0" applyFill="0" applyBorder="0" applyAlignment="0" applyProtection="0"/>
    <xf numFmtId="0" fontId="1" fillId="0" borderId="0"/>
    <xf numFmtId="0" fontId="103" fillId="0" borderId="0"/>
    <xf numFmtId="0" fontId="104" fillId="0" borderId="0"/>
    <xf numFmtId="0" fontId="105" fillId="0" borderId="0"/>
    <xf numFmtId="43" fontId="2" fillId="0" borderId="0" applyFont="0" applyFill="0" applyBorder="0" applyAlignment="0" applyProtection="0"/>
    <xf numFmtId="179" fontId="96" fillId="0" borderId="0" applyBorder="0" applyProtection="0"/>
    <xf numFmtId="9" fontId="97" fillId="0" borderId="0" applyFont="0" applyFill="0" applyBorder="0" applyAlignment="0" applyProtection="0"/>
    <xf numFmtId="0" fontId="101" fillId="0" borderId="0" applyNumberFormat="0" applyBorder="0" applyProtection="0"/>
    <xf numFmtId="9" fontId="97" fillId="0" borderId="0" applyFont="0" applyFill="0" applyBorder="0" applyAlignment="0" applyProtection="0"/>
    <xf numFmtId="0" fontId="97" fillId="0" borderId="0"/>
    <xf numFmtId="0" fontId="106" fillId="0" borderId="0" applyNumberFormat="0" applyFill="0" applyBorder="0" applyAlignment="0" applyProtection="0"/>
    <xf numFmtId="183" fontId="97" fillId="0" borderId="0" applyFont="0" applyFill="0" applyBorder="0" applyAlignment="0" applyProtection="0"/>
    <xf numFmtId="183" fontId="97" fillId="0" borderId="0" applyFont="0" applyFill="0" applyBorder="0" applyAlignment="0" applyProtection="0"/>
    <xf numFmtId="183" fontId="97" fillId="0" borderId="0" applyFont="0" applyFill="0" applyBorder="0" applyAlignment="0" applyProtection="0"/>
    <xf numFmtId="43" fontId="10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47" fillId="0" borderId="0" applyNumberFormat="0" applyFill="0" applyBorder="0" applyAlignment="0" applyProtection="0"/>
    <xf numFmtId="0" fontId="105" fillId="0" borderId="0"/>
    <xf numFmtId="0" fontId="1" fillId="0" borderId="0"/>
    <xf numFmtId="0" fontId="1" fillId="0" borderId="0"/>
    <xf numFmtId="0" fontId="97" fillId="0" borderId="0" applyNumberFormat="0" applyFont="0" applyBorder="0" applyProtection="0"/>
    <xf numFmtId="0" fontId="101" fillId="0" borderId="0" applyNumberFormat="0" applyBorder="0" applyProtection="0"/>
    <xf numFmtId="0" fontId="97" fillId="0" borderId="0" applyNumberFormat="0" applyBorder="0" applyProtection="0"/>
    <xf numFmtId="0" fontId="101" fillId="0" borderId="0" applyNumberFormat="0" applyBorder="0" applyProtection="0"/>
    <xf numFmtId="0" fontId="97" fillId="0" borderId="0" applyNumberFormat="0" applyFont="0" applyBorder="0" applyProtection="0"/>
    <xf numFmtId="0" fontId="101" fillId="0" borderId="0" applyNumberFormat="0" applyBorder="0" applyProtection="0"/>
    <xf numFmtId="0" fontId="101" fillId="0" borderId="0" applyNumberFormat="0" applyBorder="0" applyProtection="0"/>
    <xf numFmtId="0" fontId="97" fillId="0" borderId="0" applyNumberFormat="0" applyFont="0" applyBorder="0" applyProtection="0"/>
    <xf numFmtId="0" fontId="101" fillId="0" borderId="0" applyNumberFormat="0" applyFont="0" applyBorder="0" applyProtection="0"/>
    <xf numFmtId="179" fontId="96" fillId="0" borderId="0"/>
    <xf numFmtId="0" fontId="101" fillId="0" borderId="0" applyNumberFormat="0" applyBorder="0" applyProtection="0"/>
    <xf numFmtId="0" fontId="101" fillId="0" borderId="0" applyNumberFormat="0" applyBorder="0" applyProtection="0"/>
    <xf numFmtId="0" fontId="97" fillId="0" borderId="0" applyNumberFormat="0" applyFont="0" applyBorder="0" applyProtection="0"/>
    <xf numFmtId="0" fontId="97" fillId="0" borderId="0" applyNumberFormat="0" applyFont="0" applyBorder="0" applyProtection="0"/>
    <xf numFmtId="0" fontId="105" fillId="0" borderId="0"/>
    <xf numFmtId="0" fontId="105" fillId="0" borderId="0"/>
    <xf numFmtId="0" fontId="105" fillId="0" borderId="0"/>
    <xf numFmtId="9" fontId="97" fillId="0" borderId="0" applyFont="0" applyFill="0" applyBorder="0" applyAlignment="0" applyProtection="0"/>
    <xf numFmtId="9" fontId="97" fillId="0" borderId="0" applyFont="0" applyFill="0" applyBorder="0" applyAlignment="0" applyProtection="0"/>
    <xf numFmtId="9" fontId="9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2" fillId="0" borderId="0"/>
    <xf numFmtId="43" fontId="2" fillId="0" borderId="0" applyFont="0" applyFill="0" applyBorder="0" applyAlignment="0" applyProtection="0"/>
    <xf numFmtId="0" fontId="1" fillId="0" borderId="0"/>
    <xf numFmtId="9" fontId="1" fillId="0" borderId="0" applyFont="0" applyFill="0" applyBorder="0" applyAlignment="0" applyProtection="0"/>
    <xf numFmtId="0" fontId="107" fillId="0" borderId="0" applyNumberFormat="0" applyFill="0" applyBorder="0" applyAlignment="0" applyProtection="0"/>
    <xf numFmtId="0" fontId="80" fillId="0" borderId="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43" fontId="83" fillId="0" borderId="0" applyFont="0" applyFill="0" applyBorder="0" applyAlignment="0" applyProtection="0"/>
    <xf numFmtId="0" fontId="108" fillId="0" borderId="0" applyNumberFormat="0" applyFill="0" applyBorder="0" applyAlignment="0" applyProtection="0">
      <alignment vertical="top"/>
      <protection locked="0"/>
    </xf>
    <xf numFmtId="0" fontId="83" fillId="0" borderId="0"/>
    <xf numFmtId="9" fontId="83" fillId="0" borderId="0" applyFont="0" applyFill="0" applyBorder="0" applyAlignment="0" applyProtection="0"/>
    <xf numFmtId="9" fontId="83" fillId="0" borderId="0" applyFont="0" applyFill="0" applyBorder="0" applyAlignment="0" applyProtection="0"/>
    <xf numFmtId="9"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05" fillId="0" borderId="0" applyFont="0" applyFill="0" applyBorder="0" applyAlignment="0" applyProtection="0"/>
    <xf numFmtId="0" fontId="105" fillId="0" borderId="0"/>
    <xf numFmtId="9" fontId="105" fillId="0" borderId="0" applyFont="0" applyFill="0" applyBorder="0" applyAlignment="0" applyProtection="0"/>
    <xf numFmtId="0" fontId="80" fillId="0" borderId="0"/>
    <xf numFmtId="43" fontId="83" fillId="0" borderId="0" applyFont="0" applyFill="0" applyBorder="0" applyAlignment="0" applyProtection="0"/>
    <xf numFmtId="9"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05" fillId="0" borderId="0" applyFont="0" applyFill="0" applyBorder="0" applyAlignment="0" applyProtection="0"/>
    <xf numFmtId="0" fontId="105" fillId="0" borderId="0"/>
    <xf numFmtId="9" fontId="105" fillId="0" borderId="0" applyFont="0" applyFill="0" applyBorder="0" applyAlignment="0" applyProtection="0"/>
    <xf numFmtId="43" fontId="83"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0" fontId="105" fillId="0" borderId="0"/>
    <xf numFmtId="9" fontId="105"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0" fontId="109" fillId="58" borderId="0"/>
    <xf numFmtId="0" fontId="23" fillId="0" borderId="0">
      <alignment horizontal="left" wrapText="1"/>
    </xf>
    <xf numFmtId="0" fontId="47" fillId="0" borderId="0" applyNumberFormat="0" applyFill="0" applyBorder="0" applyAlignment="0" applyProtection="0">
      <alignment vertical="top"/>
      <protection locked="0"/>
    </xf>
    <xf numFmtId="0" fontId="84" fillId="0" borderId="0">
      <alignment horizontal="left" vertical="center"/>
    </xf>
    <xf numFmtId="0" fontId="84" fillId="0" borderId="0">
      <alignment horizontal="center" vertical="center"/>
    </xf>
    <xf numFmtId="0" fontId="1" fillId="0" borderId="0" applyNumberFormat="0" applyFill="0" applyBorder="0" applyAlignment="0" applyProtection="0"/>
    <xf numFmtId="0" fontId="88" fillId="71" borderId="0">
      <alignment horizontal="center"/>
    </xf>
    <xf numFmtId="0" fontId="1" fillId="2" borderId="0"/>
    <xf numFmtId="9" fontId="1" fillId="0" borderId="0" applyFont="0" applyFill="0" applyBorder="0" applyAlignment="0" applyProtection="0"/>
    <xf numFmtId="0" fontId="7" fillId="0" borderId="0" applyNumberFormat="0" applyFill="0" applyBorder="0" applyAlignment="0" applyProtection="0">
      <alignment vertical="top"/>
      <protection locked="0"/>
    </xf>
    <xf numFmtId="0" fontId="2" fillId="0" borderId="0"/>
    <xf numFmtId="0" fontId="8" fillId="36" borderId="0" applyNumberFormat="0" applyBorder="0" applyAlignment="0" applyProtection="0"/>
    <xf numFmtId="0" fontId="8" fillId="38" borderId="0" applyNumberFormat="0" applyBorder="0" applyAlignment="0" applyProtection="0"/>
    <xf numFmtId="0" fontId="8" fillId="40" borderId="0" applyNumberFormat="0" applyBorder="0" applyAlignment="0" applyProtection="0"/>
    <xf numFmtId="0" fontId="8" fillId="36" borderId="0" applyNumberFormat="0" applyBorder="0" applyAlignment="0" applyProtection="0"/>
    <xf numFmtId="0" fontId="8" fillId="40" borderId="0" applyNumberFormat="0" applyBorder="0" applyAlignment="0" applyProtection="0"/>
    <xf numFmtId="0" fontId="8" fillId="45" borderId="0" applyNumberFormat="0" applyBorder="0" applyAlignment="0" applyProtection="0"/>
    <xf numFmtId="0" fontId="8" fillId="47" borderId="0" applyNumberFormat="0" applyBorder="0" applyAlignment="0" applyProtection="0"/>
    <xf numFmtId="0" fontId="8" fillId="45" borderId="0" applyNumberFormat="0" applyBorder="0" applyAlignment="0" applyProtection="0"/>
    <xf numFmtId="0" fontId="8" fillId="47" borderId="0" applyNumberFormat="0" applyBorder="0" applyAlignment="0" applyProtection="0"/>
    <xf numFmtId="0" fontId="11" fillId="49" borderId="0" applyNumberFormat="0" applyBorder="0" applyAlignment="0" applyProtection="0"/>
    <xf numFmtId="0" fontId="11" fillId="47" borderId="0" applyNumberFormat="0" applyBorder="0" applyAlignment="0" applyProtection="0"/>
    <xf numFmtId="0" fontId="11" fillId="45" borderId="0" applyNumberFormat="0" applyBorder="0" applyAlignment="0" applyProtection="0"/>
    <xf numFmtId="0" fontId="11" fillId="38" borderId="0" applyNumberFormat="0" applyBorder="0" applyAlignment="0" applyProtection="0"/>
    <xf numFmtId="0" fontId="11" fillId="49" borderId="0" applyNumberFormat="0" applyBorder="0" applyAlignment="0" applyProtection="0"/>
    <xf numFmtId="0" fontId="11" fillId="56" borderId="0" applyNumberFormat="0" applyBorder="0" applyAlignment="0" applyProtection="0"/>
    <xf numFmtId="0" fontId="16" fillId="3" borderId="10" applyNumberFormat="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05"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35" fillId="0" borderId="15" applyNumberFormat="0" applyFill="0" applyAlignment="0" applyProtection="0"/>
    <xf numFmtId="0" fontId="37" fillId="0" borderId="16" applyNumberFormat="0" applyFill="0" applyAlignment="0" applyProtection="0"/>
    <xf numFmtId="0" fontId="39" fillId="0" borderId="28" applyNumberFormat="0" applyFill="0" applyAlignment="0" applyProtection="0"/>
    <xf numFmtId="0" fontId="39" fillId="0" borderId="0" applyNumberFormat="0" applyFill="0" applyBorder="0" applyAlignment="0" applyProtection="0"/>
    <xf numFmtId="0" fontId="26" fillId="47" borderId="10" applyNumberFormat="0" applyAlignment="0" applyProtection="0"/>
    <xf numFmtId="0" fontId="55" fillId="47" borderId="0" applyNumberFormat="0" applyBorder="0" applyAlignment="0" applyProtection="0"/>
    <xf numFmtId="0" fontId="13" fillId="3" borderId="9" applyNumberFormat="0" applyAlignment="0" applyProtection="0"/>
    <xf numFmtId="0" fontId="71" fillId="0" borderId="0" applyNumberFormat="0" applyFill="0" applyBorder="0" applyAlignment="0" applyProtection="0"/>
    <xf numFmtId="0" fontId="27" fillId="0" borderId="13" applyNumberFormat="0" applyFill="0" applyAlignment="0" applyProtection="0"/>
    <xf numFmtId="0" fontId="80" fillId="0" borderId="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 fillId="0" borderId="0"/>
    <xf numFmtId="0" fontId="105" fillId="0" borderId="0"/>
    <xf numFmtId="0" fontId="105" fillId="0" borderId="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05" fillId="0" borderId="0"/>
    <xf numFmtId="43" fontId="105" fillId="0" borderId="0" applyFont="0" applyFill="0" applyBorder="0" applyAlignment="0" applyProtection="0"/>
    <xf numFmtId="9" fontId="105" fillId="0" borderId="0" applyFont="0" applyFill="0" applyBorder="0" applyAlignment="0" applyProtection="0"/>
    <xf numFmtId="0" fontId="110" fillId="5" borderId="0" applyNumberFormat="0" applyBorder="0" applyAlignment="0" applyProtection="0"/>
    <xf numFmtId="0" fontId="111" fillId="0" borderId="0"/>
    <xf numFmtId="0" fontId="112" fillId="0" borderId="0" applyNumberFormat="0" applyFill="0" applyBorder="0" applyAlignment="0" applyProtection="0">
      <alignment vertical="top"/>
      <protection locked="0"/>
    </xf>
    <xf numFmtId="0" fontId="113" fillId="0" borderId="0"/>
    <xf numFmtId="43" fontId="113" fillId="0" borderId="0" applyFont="0" applyFill="0" applyBorder="0" applyAlignment="0" applyProtection="0"/>
    <xf numFmtId="43" fontId="113" fillId="0" borderId="0" applyFont="0" applyFill="0" applyBorder="0" applyAlignment="0" applyProtection="0"/>
    <xf numFmtId="43" fontId="113" fillId="0" borderId="0" applyFont="0" applyFill="0" applyBorder="0" applyAlignment="0" applyProtection="0"/>
    <xf numFmtId="0" fontId="114" fillId="0" borderId="0" applyNumberFormat="0" applyFill="0" applyBorder="0" applyAlignment="0" applyProtection="0">
      <alignment vertical="top"/>
      <protection locked="0"/>
    </xf>
    <xf numFmtId="43" fontId="2" fillId="0" borderId="0" applyFont="0" applyFill="0" applyBorder="0" applyAlignment="0" applyProtection="0"/>
    <xf numFmtId="0" fontId="1" fillId="0" borderId="0"/>
    <xf numFmtId="0" fontId="115" fillId="0" borderId="0" applyNumberFormat="0" applyFill="0" applyBorder="0" applyAlignment="0" applyProtection="0"/>
    <xf numFmtId="0" fontId="116" fillId="0" borderId="35" applyNumberFormat="0" applyFill="0" applyAlignment="0" applyProtection="0"/>
    <xf numFmtId="0" fontId="117" fillId="0" borderId="36" applyNumberFormat="0" applyFill="0" applyAlignment="0" applyProtection="0"/>
    <xf numFmtId="0" fontId="118" fillId="0" borderId="37" applyNumberFormat="0" applyFill="0" applyAlignment="0" applyProtection="0"/>
    <xf numFmtId="0" fontId="118" fillId="0" borderId="0" applyNumberFormat="0" applyFill="0" applyBorder="0" applyAlignment="0" applyProtection="0"/>
    <xf numFmtId="0" fontId="119" fillId="4" borderId="0" applyNumberFormat="0" applyBorder="0" applyAlignment="0" applyProtection="0"/>
    <xf numFmtId="0" fontId="120" fillId="5" borderId="0" applyNumberFormat="0" applyBorder="0" applyAlignment="0" applyProtection="0"/>
    <xf numFmtId="0" fontId="121" fillId="6" borderId="0" applyNumberFormat="0" applyBorder="0" applyAlignment="0" applyProtection="0"/>
    <xf numFmtId="0" fontId="122" fillId="7" borderId="3" applyNumberFormat="0" applyAlignment="0" applyProtection="0"/>
    <xf numFmtId="0" fontId="123" fillId="8" borderId="4" applyNumberFormat="0" applyAlignment="0" applyProtection="0"/>
    <xf numFmtId="0" fontId="124" fillId="8" borderId="3" applyNumberFormat="0" applyAlignment="0" applyProtection="0"/>
    <xf numFmtId="0" fontId="125" fillId="0" borderId="5" applyNumberFormat="0" applyFill="0" applyAlignment="0" applyProtection="0"/>
    <xf numFmtId="0" fontId="126" fillId="9" borderId="6" applyNumberFormat="0" applyAlignment="0" applyProtection="0"/>
    <xf numFmtId="0" fontId="102" fillId="0" borderId="0" applyNumberFormat="0" applyFill="0" applyBorder="0" applyAlignment="0" applyProtection="0"/>
    <xf numFmtId="0" fontId="2" fillId="10" borderId="7" applyNumberFormat="0" applyFont="0" applyAlignment="0" applyProtection="0"/>
    <xf numFmtId="0" fontId="127" fillId="0" borderId="0" applyNumberFormat="0" applyFill="0" applyBorder="0" applyAlignment="0" applyProtection="0"/>
    <xf numFmtId="0" fontId="99" fillId="0" borderId="8" applyNumberFormat="0" applyFill="0" applyAlignment="0" applyProtection="0"/>
    <xf numFmtId="0" fontId="128"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128"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128"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128"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128"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128"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 fillId="0" borderId="0"/>
    <xf numFmtId="0" fontId="1" fillId="0" borderId="0"/>
    <xf numFmtId="43" fontId="1" fillId="0" borderId="0" applyFont="0" applyFill="0" applyBorder="0" applyAlignment="0" applyProtection="0"/>
    <xf numFmtId="0" fontId="129" fillId="0" borderId="0"/>
    <xf numFmtId="0" fontId="1" fillId="0" borderId="0"/>
    <xf numFmtId="43" fontId="1" fillId="0" borderId="0" applyFont="0" applyFill="0" applyBorder="0" applyAlignment="0" applyProtection="0"/>
    <xf numFmtId="43" fontId="1" fillId="0" borderId="0" applyFont="0" applyFill="0" applyBorder="0" applyAlignment="0" applyProtection="0"/>
    <xf numFmtId="0" fontId="21" fillId="0" borderId="0"/>
    <xf numFmtId="0" fontId="130" fillId="0" borderId="0"/>
    <xf numFmtId="0" fontId="13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cellStyleXfs>
  <cellXfs count="371">
    <xf numFmtId="0" fontId="0" fillId="0" borderId="0" xfId="0"/>
    <xf numFmtId="0" fontId="132" fillId="0" borderId="0" xfId="0" applyFont="1" applyAlignment="1">
      <alignment vertical="center"/>
    </xf>
    <xf numFmtId="0" fontId="133" fillId="0" borderId="0" xfId="0" applyFont="1" applyAlignment="1">
      <alignment horizontal="left" vertical="center"/>
    </xf>
    <xf numFmtId="0" fontId="133" fillId="0" borderId="0" xfId="0" applyFont="1" applyAlignment="1">
      <alignment vertical="center"/>
    </xf>
    <xf numFmtId="0" fontId="132" fillId="0" borderId="29" xfId="0" applyFont="1" applyBorder="1" applyAlignment="1">
      <alignment horizontal="left" vertical="center"/>
    </xf>
    <xf numFmtId="0" fontId="132" fillId="0" borderId="25" xfId="0" applyFont="1" applyBorder="1" applyAlignment="1">
      <alignment horizontal="left" vertical="center"/>
    </xf>
    <xf numFmtId="0" fontId="134" fillId="0" borderId="0" xfId="0" applyFont="1" applyAlignment="1">
      <alignment vertical="center"/>
    </xf>
    <xf numFmtId="0" fontId="133" fillId="65" borderId="29" xfId="0" applyFont="1" applyFill="1" applyBorder="1" applyAlignment="1">
      <alignment vertical="center"/>
    </xf>
    <xf numFmtId="0" fontId="135" fillId="0" borderId="25" xfId="536" applyFont="1" applyBorder="1" applyAlignment="1">
      <alignment horizontal="left" vertical="center"/>
    </xf>
    <xf numFmtId="0" fontId="133" fillId="0" borderId="25" xfId="0" applyFont="1" applyBorder="1" applyAlignment="1">
      <alignment horizontal="left" vertical="center"/>
    </xf>
    <xf numFmtId="0" fontId="133" fillId="65" borderId="32" xfId="0" applyFont="1" applyFill="1" applyBorder="1" applyAlignment="1">
      <alignment vertical="center"/>
    </xf>
    <xf numFmtId="0" fontId="135" fillId="0" borderId="38" xfId="536" applyFont="1" applyFill="1" applyBorder="1"/>
    <xf numFmtId="0" fontId="133" fillId="0" borderId="26" xfId="0" applyFont="1" applyBorder="1" applyAlignment="1">
      <alignment horizontal="left" vertical="center"/>
    </xf>
    <xf numFmtId="0" fontId="133" fillId="65" borderId="30" xfId="0" applyFont="1" applyFill="1" applyBorder="1" applyAlignment="1">
      <alignment vertical="center"/>
    </xf>
    <xf numFmtId="0" fontId="135" fillId="0" borderId="2" xfId="536" applyFont="1" applyFill="1" applyBorder="1"/>
    <xf numFmtId="0" fontId="133" fillId="0" borderId="2" xfId="0" applyFont="1" applyBorder="1" applyAlignment="1">
      <alignment horizontal="left" vertical="center"/>
    </xf>
    <xf numFmtId="0" fontId="133" fillId="0" borderId="2" xfId="0" applyFont="1" applyFill="1" applyBorder="1" applyAlignment="1">
      <alignment horizontal="left" vertical="center"/>
    </xf>
    <xf numFmtId="0" fontId="133" fillId="0" borderId="0" xfId="0" applyFont="1" applyFill="1" applyAlignment="1">
      <alignment vertical="center"/>
    </xf>
    <xf numFmtId="0" fontId="133" fillId="65" borderId="33" xfId="0" applyFont="1" applyFill="1" applyBorder="1" applyAlignment="1">
      <alignment vertical="center"/>
    </xf>
    <xf numFmtId="0" fontId="135" fillId="0" borderId="24" xfId="536" applyFont="1" applyFill="1" applyBorder="1"/>
    <xf numFmtId="0" fontId="133" fillId="0" borderId="24" xfId="0" applyFont="1" applyBorder="1" applyAlignment="1">
      <alignment horizontal="left" vertical="center"/>
    </xf>
    <xf numFmtId="0" fontId="133" fillId="66" borderId="32" xfId="0" applyFont="1" applyFill="1" applyBorder="1" applyAlignment="1">
      <alignment vertical="center"/>
    </xf>
    <xf numFmtId="0" fontId="135" fillId="0" borderId="26" xfId="536" applyFont="1" applyFill="1" applyBorder="1"/>
    <xf numFmtId="0" fontId="133" fillId="0" borderId="26" xfId="0" applyFont="1" applyFill="1" applyBorder="1" applyAlignment="1">
      <alignment horizontal="left" vertical="center"/>
    </xf>
    <xf numFmtId="0" fontId="133" fillId="66" borderId="30" xfId="0" applyFont="1" applyFill="1" applyBorder="1" applyAlignment="1">
      <alignment vertical="center"/>
    </xf>
    <xf numFmtId="0" fontId="133" fillId="66" borderId="31" xfId="0" applyFont="1" applyFill="1" applyBorder="1" applyAlignment="1">
      <alignment vertical="center"/>
    </xf>
    <xf numFmtId="0" fontId="135" fillId="0" borderId="27" xfId="536" applyFont="1" applyFill="1" applyBorder="1"/>
    <xf numFmtId="0" fontId="133" fillId="0" borderId="27" xfId="0" applyFont="1" applyBorder="1" applyAlignment="1">
      <alignment horizontal="left" vertical="center"/>
    </xf>
    <xf numFmtId="0" fontId="133" fillId="67" borderId="32" xfId="0" applyFont="1" applyFill="1" applyBorder="1" applyAlignment="1">
      <alignment vertical="center"/>
    </xf>
    <xf numFmtId="0" fontId="133" fillId="67" borderId="30" xfId="0" applyFont="1" applyFill="1" applyBorder="1" applyAlignment="1">
      <alignment vertical="center"/>
    </xf>
    <xf numFmtId="0" fontId="135" fillId="0" borderId="2" xfId="536" applyFont="1" applyFill="1" applyBorder="1" applyAlignment="1">
      <alignment horizontal="left" vertical="center"/>
    </xf>
    <xf numFmtId="0" fontId="135" fillId="0" borderId="0" xfId="536" applyFont="1" applyFill="1"/>
    <xf numFmtId="0" fontId="133" fillId="67" borderId="33" xfId="0" applyFont="1" applyFill="1" applyBorder="1" applyAlignment="1">
      <alignment vertical="center"/>
    </xf>
    <xf numFmtId="0" fontId="133" fillId="69" borderId="32" xfId="0" applyFont="1" applyFill="1" applyBorder="1" applyAlignment="1">
      <alignment vertical="center"/>
    </xf>
    <xf numFmtId="0" fontId="133" fillId="69" borderId="30" xfId="0" applyFont="1" applyFill="1" applyBorder="1" applyAlignment="1">
      <alignment vertical="center"/>
    </xf>
    <xf numFmtId="0" fontId="133" fillId="69" borderId="33" xfId="0" applyFont="1" applyFill="1" applyBorder="1" applyAlignment="1">
      <alignment vertical="center"/>
    </xf>
    <xf numFmtId="0" fontId="133" fillId="0" borderId="24" xfId="0" applyFont="1" applyFill="1" applyBorder="1" applyAlignment="1">
      <alignment horizontal="left" vertical="center"/>
    </xf>
    <xf numFmtId="0" fontId="133" fillId="70" borderId="32" xfId="0" applyFont="1" applyFill="1" applyBorder="1" applyAlignment="1">
      <alignment vertical="center"/>
    </xf>
    <xf numFmtId="0" fontId="133" fillId="70" borderId="30" xfId="0" applyFont="1" applyFill="1" applyBorder="1" applyAlignment="1">
      <alignment vertical="center"/>
    </xf>
    <xf numFmtId="0" fontId="133" fillId="70" borderId="33" xfId="0" applyFont="1" applyFill="1" applyBorder="1" applyAlignment="1">
      <alignment vertical="center"/>
    </xf>
    <xf numFmtId="0" fontId="133" fillId="68" borderId="32" xfId="0" applyFont="1" applyFill="1" applyBorder="1" applyAlignment="1">
      <alignment vertical="center"/>
    </xf>
    <xf numFmtId="0" fontId="133" fillId="68" borderId="30" xfId="0" applyFont="1" applyFill="1" applyBorder="1" applyAlignment="1">
      <alignment vertical="center"/>
    </xf>
    <xf numFmtId="0" fontId="133" fillId="68" borderId="33" xfId="0" applyFont="1" applyFill="1" applyBorder="1" applyAlignment="1">
      <alignment vertical="center"/>
    </xf>
    <xf numFmtId="0" fontId="136" fillId="0" borderId="0" xfId="536" applyFont="1" applyFill="1" applyAlignment="1">
      <alignment horizontal="left" vertical="center"/>
    </xf>
    <xf numFmtId="0" fontId="133" fillId="0" borderId="0" xfId="0" applyFont="1" applyFill="1" applyAlignment="1">
      <alignment horizontal="left" vertical="center"/>
    </xf>
    <xf numFmtId="0" fontId="136" fillId="0" borderId="0" xfId="536" applyFont="1" applyAlignment="1">
      <alignment horizontal="left" vertical="center"/>
    </xf>
    <xf numFmtId="0" fontId="137" fillId="0" borderId="0" xfId="0" applyFont="1" applyAlignment="1">
      <alignment horizontal="left" vertical="center"/>
    </xf>
    <xf numFmtId="0" fontId="138" fillId="0" borderId="0" xfId="551" applyNumberFormat="1" applyFont="1" applyFill="1" applyBorder="1" applyAlignment="1"/>
    <xf numFmtId="0" fontId="138" fillId="0" borderId="0" xfId="551" quotePrefix="1" applyNumberFormat="1" applyFont="1" applyFill="1" applyBorder="1" applyAlignment="1"/>
    <xf numFmtId="9" fontId="138" fillId="0" borderId="0" xfId="551" applyNumberFormat="1" applyFont="1" applyFill="1" applyBorder="1" applyAlignment="1"/>
    <xf numFmtId="167" fontId="138" fillId="0" borderId="0" xfId="551" applyNumberFormat="1" applyFont="1" applyFill="1" applyBorder="1" applyAlignment="1"/>
    <xf numFmtId="9" fontId="138" fillId="0" borderId="0" xfId="2" applyFont="1" applyFill="1" applyBorder="1" applyAlignment="1"/>
    <xf numFmtId="0" fontId="138" fillId="0" borderId="0" xfId="4" quotePrefix="1" applyFont="1" applyFill="1" applyAlignment="1">
      <alignment horizontal="left" vertical="center"/>
    </xf>
    <xf numFmtId="0" fontId="139" fillId="0" borderId="0" xfId="1" applyFont="1" applyFill="1" applyAlignment="1">
      <alignment horizontal="left" vertical="center"/>
    </xf>
    <xf numFmtId="0" fontId="138" fillId="0" borderId="0" xfId="4" quotePrefix="1" applyFont="1" applyFill="1" applyAlignment="1"/>
    <xf numFmtId="0" fontId="138" fillId="0" borderId="0" xfId="4" quotePrefix="1" applyFont="1" applyFill="1" applyAlignment="1">
      <alignment vertical="center"/>
    </xf>
    <xf numFmtId="0" fontId="138" fillId="0" borderId="0" xfId="4" quotePrefix="1" applyFont="1" applyFill="1"/>
    <xf numFmtId="0" fontId="138" fillId="0" borderId="0" xfId="4" applyFont="1" applyFill="1" applyBorder="1"/>
    <xf numFmtId="0" fontId="138" fillId="0" borderId="0" xfId="4" applyFont="1" applyFill="1" applyBorder="1" applyAlignment="1">
      <alignment horizontal="right"/>
    </xf>
    <xf numFmtId="3" fontId="138" fillId="0" borderId="0" xfId="4" applyNumberFormat="1" applyFont="1" applyFill="1" applyBorder="1" applyAlignment="1">
      <alignment horizontal="right"/>
    </xf>
    <xf numFmtId="3" fontId="138" fillId="0" borderId="0" xfId="4" applyNumberFormat="1" applyFont="1" applyFill="1" applyBorder="1"/>
    <xf numFmtId="3" fontId="139" fillId="0" borderId="0" xfId="749" applyNumberFormat="1" applyFont="1" applyFill="1" applyBorder="1"/>
    <xf numFmtId="3" fontId="138" fillId="0" borderId="0" xfId="0" applyNumberFormat="1" applyFont="1" applyFill="1"/>
    <xf numFmtId="3" fontId="138" fillId="0" borderId="0" xfId="548" quotePrefix="1" applyNumberFormat="1" applyFont="1" applyFill="1" applyAlignment="1">
      <alignment horizontal="left" vertical="center"/>
    </xf>
    <xf numFmtId="3" fontId="138" fillId="0" borderId="0" xfId="548" applyNumberFormat="1" applyFont="1" applyFill="1" applyAlignment="1">
      <alignment horizontal="center" vertical="center"/>
    </xf>
    <xf numFmtId="3" fontId="138" fillId="0" borderId="0" xfId="548" applyNumberFormat="1" applyFont="1" applyFill="1" applyAlignment="1">
      <alignment horizontal="left" vertical="center"/>
    </xf>
    <xf numFmtId="0" fontId="138" fillId="0" borderId="0" xfId="707" applyFont="1" applyFill="1" applyAlignment="1">
      <alignment vertical="top" wrapText="1"/>
    </xf>
    <xf numFmtId="172" fontId="138" fillId="0" borderId="0" xfId="707" applyNumberFormat="1" applyFont="1" applyFill="1" applyAlignment="1">
      <alignment horizontal="center" vertical="top"/>
    </xf>
    <xf numFmtId="0" fontId="138" fillId="0" borderId="0" xfId="4" applyFont="1" applyFill="1" applyBorder="1" applyAlignment="1">
      <alignment horizontal="center" vertical="center"/>
    </xf>
    <xf numFmtId="168" fontId="138" fillId="0" borderId="0" xfId="4" applyNumberFormat="1" applyFont="1" applyFill="1" applyBorder="1" applyAlignment="1" applyProtection="1">
      <alignment horizontal="left" vertical="center"/>
    </xf>
    <xf numFmtId="168" fontId="138" fillId="0" borderId="0" xfId="4" applyNumberFormat="1" applyFont="1" applyFill="1" applyBorder="1" applyAlignment="1" applyProtection="1">
      <alignment horizontal="center" vertical="center"/>
    </xf>
    <xf numFmtId="0" fontId="138" fillId="0" borderId="0" xfId="4" applyFont="1" applyFill="1" applyBorder="1" applyAlignment="1">
      <alignment horizontal="center"/>
    </xf>
    <xf numFmtId="0" fontId="138" fillId="0" borderId="0" xfId="537" applyFont="1" applyFill="1" applyBorder="1"/>
    <xf numFmtId="0" fontId="139" fillId="0" borderId="0" xfId="0" applyFont="1" applyFill="1" applyAlignment="1">
      <alignment horizontal="left" vertical="center"/>
    </xf>
    <xf numFmtId="0" fontId="138" fillId="0" borderId="0" xfId="0" applyFont="1" applyFill="1" applyAlignment="1">
      <alignment horizontal="left" vertical="center"/>
    </xf>
    <xf numFmtId="0" fontId="138" fillId="0" borderId="0" xfId="1" applyFont="1" applyFill="1"/>
    <xf numFmtId="0" fontId="138" fillId="0" borderId="0" xfId="493" quotePrefix="1" applyFont="1" applyFill="1" applyAlignment="1">
      <alignment horizontal="left"/>
    </xf>
    <xf numFmtId="0" fontId="138" fillId="0" borderId="0" xfId="1" applyFont="1" applyFill="1" applyAlignment="1">
      <alignment horizontal="left" vertical="center"/>
    </xf>
    <xf numFmtId="0" fontId="138" fillId="0" borderId="0" xfId="1" applyFont="1" applyFill="1" applyAlignment="1">
      <alignment horizontal="center" vertical="center"/>
    </xf>
    <xf numFmtId="0" fontId="138" fillId="0" borderId="0" xfId="493" applyFont="1" applyFill="1" applyAlignment="1">
      <alignment horizontal="center" vertical="center"/>
    </xf>
    <xf numFmtId="0" fontId="138" fillId="0" borderId="0" xfId="1" quotePrefix="1" applyFont="1" applyFill="1" applyAlignment="1">
      <alignment horizontal="left" vertical="center"/>
    </xf>
    <xf numFmtId="0" fontId="138" fillId="0" borderId="0" xfId="493" applyFont="1" applyFill="1" applyAlignment="1">
      <alignment horizontal="center" vertical="center" wrapText="1"/>
    </xf>
    <xf numFmtId="167" fontId="138" fillId="0" borderId="0" xfId="2" applyNumberFormat="1" applyFont="1" applyFill="1" applyAlignment="1">
      <alignment horizontal="center" vertical="center"/>
    </xf>
    <xf numFmtId="9" fontId="138" fillId="0" borderId="0" xfId="2" applyFont="1" applyFill="1" applyAlignment="1">
      <alignment horizontal="center" vertical="center"/>
    </xf>
    <xf numFmtId="9" fontId="138" fillId="0" borderId="0" xfId="2" applyNumberFormat="1" applyFont="1" applyFill="1" applyAlignment="1">
      <alignment horizontal="center" vertical="center"/>
    </xf>
    <xf numFmtId="0" fontId="138" fillId="0" borderId="0" xfId="1" quotePrefix="1" applyFont="1" applyFill="1" applyAlignment="1">
      <alignment horizontal="left"/>
    </xf>
    <xf numFmtId="0" fontId="138" fillId="0" borderId="0" xfId="1" quotePrefix="1" applyFont="1" applyFill="1"/>
    <xf numFmtId="3" fontId="138" fillId="0" borderId="0" xfId="1" applyNumberFormat="1" applyFont="1" applyFill="1" applyAlignment="1">
      <alignment horizontal="center" vertical="center"/>
    </xf>
    <xf numFmtId="0" fontId="138" fillId="0" borderId="0" xfId="550" applyFont="1" applyFill="1" applyAlignment="1">
      <alignment horizontal="left"/>
    </xf>
    <xf numFmtId="0" fontId="138" fillId="0" borderId="0" xfId="550" applyFont="1" applyFill="1"/>
    <xf numFmtId="0" fontId="138" fillId="0" borderId="0" xfId="550" applyFont="1" applyFill="1" applyAlignment="1"/>
    <xf numFmtId="0" fontId="138" fillId="0" borderId="0" xfId="550" quotePrefix="1" applyFont="1" applyFill="1" applyAlignment="1"/>
    <xf numFmtId="0" fontId="138" fillId="0" borderId="0" xfId="550" applyFont="1" applyFill="1" applyBorder="1"/>
    <xf numFmtId="9" fontId="138" fillId="0" borderId="0" xfId="550" applyNumberFormat="1" applyFont="1" applyFill="1" applyBorder="1"/>
    <xf numFmtId="9" fontId="138" fillId="0" borderId="0" xfId="2" applyFont="1" applyFill="1" applyBorder="1"/>
    <xf numFmtId="2" fontId="138" fillId="0" borderId="0" xfId="1" applyNumberFormat="1" applyFont="1" applyFill="1" applyAlignment="1">
      <alignment horizontal="left" vertical="center"/>
    </xf>
    <xf numFmtId="1" fontId="138" fillId="0" borderId="0" xfId="1" applyNumberFormat="1" applyFont="1" applyFill="1" applyAlignment="1">
      <alignment horizontal="center" vertical="center"/>
    </xf>
    <xf numFmtId="172" fontId="138" fillId="0" borderId="0" xfId="1" applyNumberFormat="1" applyFont="1" applyFill="1" applyAlignment="1">
      <alignment horizontal="center" vertical="center"/>
    </xf>
    <xf numFmtId="167" fontId="138" fillId="0" borderId="0" xfId="1" applyNumberFormat="1" applyFont="1" applyFill="1" applyAlignment="1">
      <alignment horizontal="center" vertical="center"/>
    </xf>
    <xf numFmtId="0" fontId="138" fillId="0" borderId="0" xfId="4" applyFont="1" applyFill="1" applyAlignment="1">
      <alignment horizontal="left"/>
    </xf>
    <xf numFmtId="0" fontId="138" fillId="0" borderId="0" xfId="4" applyFont="1" applyFill="1"/>
    <xf numFmtId="0" fontId="138" fillId="0" borderId="0" xfId="4" applyFont="1" applyFill="1" applyAlignment="1">
      <alignment horizontal="left" vertical="center"/>
    </xf>
    <xf numFmtId="0" fontId="138" fillId="0" borderId="0" xfId="4" applyFont="1" applyFill="1" applyAlignment="1">
      <alignment horizontal="center" vertical="center"/>
    </xf>
    <xf numFmtId="0" fontId="139" fillId="0" borderId="0" xfId="4" applyFont="1" applyFill="1" applyAlignment="1">
      <alignment horizontal="left" vertical="center"/>
    </xf>
    <xf numFmtId="3" fontId="138" fillId="0" borderId="0" xfId="4" applyNumberFormat="1" applyFont="1" applyFill="1" applyAlignment="1">
      <alignment horizontal="center" vertical="center"/>
    </xf>
    <xf numFmtId="1" fontId="138" fillId="0" borderId="0" xfId="2" applyNumberFormat="1" applyFont="1" applyFill="1" applyAlignment="1">
      <alignment horizontal="center" vertical="center"/>
    </xf>
    <xf numFmtId="0" fontId="138" fillId="0" borderId="0" xfId="4" applyFont="1" applyFill="1" applyAlignment="1">
      <alignment horizontal="center" vertical="center" wrapText="1"/>
    </xf>
    <xf numFmtId="2" fontId="138" fillId="0" borderId="0" xfId="4" applyNumberFormat="1" applyFont="1" applyFill="1" applyAlignment="1">
      <alignment horizontal="center" vertical="center"/>
    </xf>
    <xf numFmtId="3" fontId="138" fillId="0" borderId="0" xfId="4" applyNumberFormat="1" applyFont="1" applyFill="1" applyAlignment="1">
      <alignment horizontal="center" vertical="center" wrapText="1"/>
    </xf>
    <xf numFmtId="1" fontId="138" fillId="0" borderId="0" xfId="4" applyNumberFormat="1" applyFont="1" applyFill="1" applyAlignment="1">
      <alignment horizontal="center" vertical="center"/>
    </xf>
    <xf numFmtId="0" fontId="138" fillId="0" borderId="0" xfId="4" applyFont="1" applyFill="1" applyAlignment="1"/>
    <xf numFmtId="0" fontId="138" fillId="0" borderId="0" xfId="4" applyFont="1" applyFill="1" applyAlignment="1">
      <alignment vertical="center"/>
    </xf>
    <xf numFmtId="9" fontId="138" fillId="0" borderId="0" xfId="7" applyFont="1" applyFill="1" applyAlignment="1">
      <alignment vertical="center"/>
    </xf>
    <xf numFmtId="3" fontId="138" fillId="0" borderId="0" xfId="4" applyNumberFormat="1" applyFont="1" applyFill="1" applyAlignment="1">
      <alignment vertical="center"/>
    </xf>
    <xf numFmtId="9" fontId="138" fillId="0" borderId="0" xfId="2" applyFont="1" applyFill="1" applyAlignment="1">
      <alignment vertical="center"/>
    </xf>
    <xf numFmtId="9" fontId="138" fillId="0" borderId="0" xfId="4" applyNumberFormat="1" applyFont="1" applyFill="1" applyAlignment="1">
      <alignment vertical="center"/>
    </xf>
    <xf numFmtId="9" fontId="138" fillId="0" borderId="0" xfId="7" quotePrefix="1" applyFont="1" applyFill="1"/>
    <xf numFmtId="1" fontId="138" fillId="0" borderId="0" xfId="4" applyNumberFormat="1" applyFont="1" applyFill="1"/>
    <xf numFmtId="9" fontId="138" fillId="0" borderId="0" xfId="7" applyFont="1" applyFill="1"/>
    <xf numFmtId="0" fontId="138" fillId="0" borderId="0" xfId="4" quotePrefix="1" applyFont="1" applyFill="1" applyAlignment="1">
      <alignment horizontal="left"/>
    </xf>
    <xf numFmtId="3" fontId="138" fillId="0" borderId="0" xfId="4" applyNumberFormat="1" applyFont="1" applyFill="1"/>
    <xf numFmtId="9" fontId="138" fillId="0" borderId="0" xfId="2" applyFont="1" applyFill="1"/>
    <xf numFmtId="3" fontId="138" fillId="0" borderId="0" xfId="7" applyNumberFormat="1" applyFont="1" applyFill="1" applyBorder="1" applyAlignment="1">
      <alignment horizontal="right"/>
    </xf>
    <xf numFmtId="9" fontId="138" fillId="0" borderId="0" xfId="7" applyFont="1" applyFill="1" applyBorder="1" applyAlignment="1">
      <alignment horizontal="right"/>
    </xf>
    <xf numFmtId="49" fontId="138" fillId="0" borderId="0" xfId="451" applyNumberFormat="1" applyFont="1" applyFill="1" applyBorder="1" applyAlignment="1">
      <alignment horizontal="left"/>
    </xf>
    <xf numFmtId="0" fontId="139" fillId="0" borderId="0" xfId="0" applyFont="1" applyFill="1" applyBorder="1" applyAlignment="1">
      <alignment horizontal="left" vertical="center"/>
    </xf>
    <xf numFmtId="0" fontId="139" fillId="0" borderId="0" xfId="1" applyFont="1" applyFill="1" applyBorder="1" applyAlignment="1">
      <alignment horizontal="left" vertical="center"/>
    </xf>
    <xf numFmtId="0" fontId="138" fillId="0" borderId="0" xfId="29" applyFont="1" applyFill="1" applyBorder="1" applyAlignment="1">
      <alignment horizontal="left"/>
    </xf>
    <xf numFmtId="0" fontId="138" fillId="0" borderId="0" xfId="537" applyFont="1" applyFill="1"/>
    <xf numFmtId="0" fontId="138" fillId="0" borderId="0" xfId="537" applyFont="1" applyFill="1" applyBorder="1" applyAlignment="1"/>
    <xf numFmtId="0" fontId="138" fillId="0" borderId="0" xfId="537" quotePrefix="1" applyFont="1" applyFill="1" applyBorder="1" applyAlignment="1"/>
    <xf numFmtId="0" fontId="139" fillId="0" borderId="0" xfId="537" applyFont="1" applyFill="1" applyBorder="1"/>
    <xf numFmtId="2" fontId="138" fillId="0" borderId="0" xfId="29" applyNumberFormat="1" applyFont="1" applyFill="1" applyAlignment="1">
      <alignment horizontal="left" vertical="center"/>
    </xf>
    <xf numFmtId="9" fontId="138" fillId="0" borderId="0" xfId="503" applyNumberFormat="1" applyFont="1" applyFill="1" applyAlignment="1">
      <alignment horizontal="center" vertical="center"/>
    </xf>
    <xf numFmtId="0" fontId="138" fillId="0" borderId="0" xfId="503" applyFont="1" applyFill="1" applyAlignment="1">
      <alignment horizontal="center" vertical="center"/>
    </xf>
    <xf numFmtId="0" fontId="138" fillId="0" borderId="0" xfId="29" applyFont="1" applyFill="1" applyAlignment="1">
      <alignment horizontal="left" vertical="center"/>
    </xf>
    <xf numFmtId="49" fontId="138" fillId="0" borderId="0" xfId="503" applyNumberFormat="1" applyFont="1" applyFill="1" applyAlignment="1">
      <alignment horizontal="center" vertical="center"/>
    </xf>
    <xf numFmtId="0" fontId="138" fillId="0" borderId="0" xfId="29" applyFont="1" applyFill="1" applyAlignment="1">
      <alignment horizontal="center" vertical="center"/>
    </xf>
    <xf numFmtId="167" fontId="138" fillId="0" borderId="0" xfId="29" applyNumberFormat="1" applyFont="1" applyFill="1" applyAlignment="1">
      <alignment horizontal="center" vertical="center"/>
    </xf>
    <xf numFmtId="0" fontId="138" fillId="0" borderId="0" xfId="408" quotePrefix="1" applyFont="1" applyFill="1" applyAlignment="1">
      <alignment horizontal="left" vertical="center"/>
    </xf>
    <xf numFmtId="0" fontId="138" fillId="0" borderId="0" xfId="251" applyFont="1" applyFill="1" applyAlignment="1">
      <alignment horizontal="center" vertical="center"/>
    </xf>
    <xf numFmtId="0" fontId="138" fillId="0" borderId="0" xfId="251" quotePrefix="1" applyFont="1" applyFill="1" applyAlignment="1">
      <alignment vertical="center"/>
    </xf>
    <xf numFmtId="0" fontId="138" fillId="0" borderId="0" xfId="251" applyFont="1" applyFill="1" applyAlignment="1">
      <alignment horizontal="center" vertical="center" wrapText="1"/>
    </xf>
    <xf numFmtId="0" fontId="138" fillId="0" borderId="0" xfId="251" applyFont="1" applyFill="1" applyAlignment="1">
      <alignment horizontal="left"/>
    </xf>
    <xf numFmtId="0" fontId="138" fillId="0" borderId="0" xfId="251" applyFont="1" applyFill="1"/>
    <xf numFmtId="2" fontId="138" fillId="0" borderId="0" xfId="251" applyNumberFormat="1" applyFont="1" applyFill="1"/>
    <xf numFmtId="0" fontId="138" fillId="0" borderId="0" xfId="1" applyFont="1" applyFill="1" applyAlignment="1">
      <alignment horizontal="left"/>
    </xf>
    <xf numFmtId="0" fontId="138" fillId="0" borderId="0" xfId="1" quotePrefix="1" applyFont="1" applyFill="1" applyAlignment="1"/>
    <xf numFmtId="0" fontId="138" fillId="0" borderId="0" xfId="1" quotePrefix="1" applyFont="1" applyFill="1" applyAlignment="1">
      <alignment horizontal="center" vertical="center"/>
    </xf>
    <xf numFmtId="3" fontId="138" fillId="0" borderId="0" xfId="482" applyNumberFormat="1" applyFont="1" applyFill="1" applyBorder="1" applyAlignment="1">
      <alignment horizontal="center" vertical="center"/>
    </xf>
    <xf numFmtId="3" fontId="138" fillId="0" borderId="0" xfId="1" applyNumberFormat="1" applyFont="1" applyFill="1" applyBorder="1" applyAlignment="1">
      <alignment horizontal="center" vertical="center"/>
    </xf>
    <xf numFmtId="9" fontId="138" fillId="0" borderId="0" xfId="1" applyNumberFormat="1" applyFont="1" applyFill="1" applyBorder="1" applyAlignment="1">
      <alignment horizontal="center" vertical="center"/>
    </xf>
    <xf numFmtId="9" fontId="138" fillId="0" borderId="0" xfId="2" applyFont="1" applyFill="1" applyBorder="1" applyAlignment="1">
      <alignment horizontal="center" vertical="center"/>
    </xf>
    <xf numFmtId="0" fontId="138" fillId="0" borderId="0" xfId="1" quotePrefix="1" applyFont="1" applyFill="1" applyAlignment="1">
      <alignment horizontal="left" vertical="center" wrapText="1"/>
    </xf>
    <xf numFmtId="3" fontId="138" fillId="0" borderId="0" xfId="2" applyNumberFormat="1" applyFont="1" applyFill="1" applyAlignment="1">
      <alignment horizontal="center" vertical="center"/>
    </xf>
    <xf numFmtId="0" fontId="138" fillId="0" borderId="0" xfId="437" applyFont="1" applyFill="1" applyAlignment="1">
      <alignment horizontal="left" vertical="center"/>
    </xf>
    <xf numFmtId="0" fontId="138" fillId="0" borderId="0" xfId="437" applyFont="1" applyFill="1" applyAlignment="1">
      <alignment horizontal="center" vertical="center"/>
    </xf>
    <xf numFmtId="0" fontId="138" fillId="0" borderId="0" xfId="437" quotePrefix="1" applyFont="1" applyFill="1" applyAlignment="1">
      <alignment horizontal="left" vertical="center"/>
    </xf>
    <xf numFmtId="0" fontId="138" fillId="0" borderId="0" xfId="251" quotePrefix="1" applyFont="1" applyFill="1"/>
    <xf numFmtId="10" fontId="138" fillId="0" borderId="0" xfId="251" applyNumberFormat="1" applyFont="1" applyFill="1"/>
    <xf numFmtId="167" fontId="138" fillId="0" borderId="0" xfId="251" applyNumberFormat="1" applyFont="1" applyFill="1"/>
    <xf numFmtId="0" fontId="138" fillId="0" borderId="0" xfId="251" quotePrefix="1" applyFont="1" applyFill="1" applyAlignment="1">
      <alignment horizontal="left"/>
    </xf>
    <xf numFmtId="10" fontId="138" fillId="0" borderId="0" xfId="2" applyNumberFormat="1" applyFont="1" applyFill="1"/>
    <xf numFmtId="2" fontId="138" fillId="0" borderId="0" xfId="4" applyNumberFormat="1" applyFont="1" applyFill="1"/>
    <xf numFmtId="9" fontId="138" fillId="0" borderId="0" xfId="4" applyNumberFormat="1" applyFont="1" applyFill="1"/>
    <xf numFmtId="10" fontId="138" fillId="0" borderId="0" xfId="4" applyNumberFormat="1" applyFont="1" applyFill="1"/>
    <xf numFmtId="0" fontId="139" fillId="0" borderId="0" xfId="0" applyFont="1" applyFill="1" applyAlignment="1">
      <alignment horizontal="left"/>
    </xf>
    <xf numFmtId="0" fontId="139" fillId="0" borderId="0" xfId="1" applyFont="1" applyFill="1" applyAlignment="1">
      <alignment horizontal="left"/>
    </xf>
    <xf numFmtId="0" fontId="138" fillId="0" borderId="0" xfId="548" applyFont="1" applyFill="1" applyAlignment="1">
      <alignment horizontal="center" vertical="center"/>
    </xf>
    <xf numFmtId="0" fontId="138" fillId="0" borderId="0" xfId="0" quotePrefix="1" applyFont="1" applyFill="1" applyAlignment="1">
      <alignment horizontal="left" vertical="center"/>
    </xf>
    <xf numFmtId="0" fontId="138" fillId="0" borderId="0" xfId="0" applyFont="1" applyFill="1" applyAlignment="1">
      <alignment horizontal="center" vertical="center" wrapText="1"/>
    </xf>
    <xf numFmtId="0" fontId="138" fillId="0" borderId="0" xfId="546" applyFont="1" applyFill="1" applyAlignment="1">
      <alignment horizontal="center" vertical="center"/>
    </xf>
    <xf numFmtId="0" fontId="139" fillId="0" borderId="0" xfId="546" applyFont="1" applyFill="1" applyAlignment="1">
      <alignment horizontal="center" vertical="center"/>
    </xf>
    <xf numFmtId="0" fontId="138" fillId="0" borderId="0" xfId="546" applyFont="1" applyFill="1" applyAlignment="1">
      <alignment horizontal="center" vertical="center"/>
    </xf>
    <xf numFmtId="0" fontId="138" fillId="0" borderId="0" xfId="546" applyFont="1" applyFill="1" applyAlignment="1">
      <alignment horizontal="center" vertical="center" wrapText="1"/>
    </xf>
    <xf numFmtId="0" fontId="139" fillId="0" borderId="0" xfId="546" applyFont="1" applyFill="1" applyAlignment="1">
      <alignment horizontal="center" vertical="center" wrapText="1"/>
    </xf>
    <xf numFmtId="1" fontId="138" fillId="0" borderId="0" xfId="546" applyNumberFormat="1" applyFont="1" applyFill="1" applyAlignment="1">
      <alignment horizontal="center" vertical="center"/>
    </xf>
    <xf numFmtId="0" fontId="138" fillId="0" borderId="0" xfId="251" quotePrefix="1" applyFont="1" applyFill="1" applyAlignment="1">
      <alignment horizontal="left" vertical="center"/>
    </xf>
    <xf numFmtId="0" fontId="138" fillId="0" borderId="0" xfId="251" applyFont="1" applyFill="1" applyAlignment="1">
      <alignment horizontal="left" vertical="center"/>
    </xf>
    <xf numFmtId="9" fontId="138" fillId="0" borderId="0" xfId="251" applyNumberFormat="1" applyFont="1" applyFill="1" applyAlignment="1">
      <alignment horizontal="center" vertical="center"/>
    </xf>
    <xf numFmtId="0" fontId="138" fillId="0" borderId="0" xfId="707" applyFont="1" applyFill="1" applyAlignment="1">
      <alignment horizontal="left" vertical="top"/>
    </xf>
    <xf numFmtId="0" fontId="138" fillId="0" borderId="0" xfId="707" applyFont="1" applyFill="1" applyAlignment="1">
      <alignment vertical="top"/>
    </xf>
    <xf numFmtId="168" fontId="138" fillId="0" borderId="0" xfId="536" applyNumberFormat="1" applyFont="1" applyFill="1" applyBorder="1" applyAlignment="1" applyProtection="1">
      <alignment horizontal="center" vertical="center"/>
    </xf>
    <xf numFmtId="0" fontId="138" fillId="0" borderId="0" xfId="0" applyFont="1" applyFill="1" applyAlignment="1">
      <alignment horizontal="center" vertical="center"/>
    </xf>
    <xf numFmtId="0" fontId="138" fillId="0" borderId="0" xfId="0" applyFont="1" applyFill="1" applyAlignment="1">
      <alignment horizontal="center" vertical="center"/>
    </xf>
    <xf numFmtId="3" fontId="138" fillId="0" borderId="0" xfId="0" applyNumberFormat="1" applyFont="1" applyFill="1" applyAlignment="1">
      <alignment horizontal="center" vertical="center"/>
    </xf>
    <xf numFmtId="167" fontId="138" fillId="0" borderId="0" xfId="0" applyNumberFormat="1" applyFont="1" applyFill="1" applyAlignment="1">
      <alignment horizontal="center" vertical="center"/>
    </xf>
    <xf numFmtId="185" fontId="138" fillId="0" borderId="0" xfId="0" applyNumberFormat="1" applyFont="1" applyFill="1" applyAlignment="1">
      <alignment horizontal="center" vertical="center"/>
    </xf>
    <xf numFmtId="0" fontId="138" fillId="0" borderId="0" xfId="0" applyFont="1" applyFill="1" applyAlignment="1">
      <alignment horizontal="left"/>
    </xf>
    <xf numFmtId="0" fontId="138" fillId="0" borderId="0" xfId="0" applyFont="1" applyFill="1"/>
    <xf numFmtId="0" fontId="138" fillId="0" borderId="0" xfId="0" quotePrefix="1" applyFont="1" applyFill="1" applyAlignment="1"/>
    <xf numFmtId="0" fontId="138" fillId="0" borderId="0" xfId="0" quotePrefix="1" applyFont="1" applyFill="1"/>
    <xf numFmtId="9" fontId="138" fillId="0" borderId="0" xfId="2" applyNumberFormat="1" applyFont="1" applyFill="1"/>
    <xf numFmtId="167" fontId="138" fillId="0" borderId="0" xfId="2" applyNumberFormat="1" applyFont="1" applyFill="1"/>
    <xf numFmtId="0" fontId="138" fillId="0" borderId="0" xfId="0" quotePrefix="1" applyFont="1" applyFill="1" applyAlignment="1">
      <alignment horizontal="center" wrapText="1"/>
    </xf>
    <xf numFmtId="0" fontId="138" fillId="0" borderId="34" xfId="0" applyFont="1" applyFill="1" applyBorder="1" applyAlignment="1">
      <alignment horizontal="center" vertical="center"/>
    </xf>
    <xf numFmtId="0" fontId="138" fillId="0" borderId="0" xfId="0" applyFont="1" applyFill="1" applyBorder="1" applyAlignment="1">
      <alignment horizontal="center" vertical="center"/>
    </xf>
    <xf numFmtId="2" fontId="138" fillId="0" borderId="0" xfId="0" applyNumberFormat="1" applyFont="1" applyFill="1" applyAlignment="1">
      <alignment horizontal="center" vertical="center"/>
    </xf>
    <xf numFmtId="172" fontId="138" fillId="0" borderId="0" xfId="0" applyNumberFormat="1" applyFont="1" applyFill="1" applyAlignment="1">
      <alignment horizontal="center" vertical="center"/>
    </xf>
    <xf numFmtId="9" fontId="138" fillId="0" borderId="0" xfId="353" applyFont="1" applyFill="1" applyBorder="1"/>
    <xf numFmtId="167" fontId="138" fillId="0" borderId="0" xfId="0" applyNumberFormat="1" applyFont="1" applyFill="1"/>
    <xf numFmtId="0" fontId="138" fillId="0" borderId="0" xfId="0" applyFont="1" applyFill="1" applyAlignment="1">
      <alignment horizontal="center" vertical="center" wrapText="1"/>
    </xf>
    <xf numFmtId="0" fontId="138" fillId="0" borderId="0" xfId="0" quotePrefix="1" applyFont="1" applyFill="1" applyAlignment="1">
      <alignment horizontal="left" wrapText="1"/>
    </xf>
    <xf numFmtId="0" fontId="138" fillId="0" borderId="0" xfId="0" quotePrefix="1" applyFont="1" applyFill="1" applyAlignment="1">
      <alignment horizontal="left"/>
    </xf>
    <xf numFmtId="9" fontId="138" fillId="0" borderId="0" xfId="0" applyNumberFormat="1" applyFont="1" applyFill="1"/>
    <xf numFmtId="1" fontId="138" fillId="0" borderId="0" xfId="0" applyNumberFormat="1" applyFont="1" applyFill="1"/>
    <xf numFmtId="182" fontId="138" fillId="0" borderId="0" xfId="0" applyNumberFormat="1" applyFont="1" applyFill="1"/>
    <xf numFmtId="172" fontId="138" fillId="0" borderId="0" xfId="0" applyNumberFormat="1" applyFont="1" applyFill="1"/>
    <xf numFmtId="0" fontId="138" fillId="0" borderId="0" xfId="0" applyFont="1" applyFill="1" applyAlignment="1">
      <alignment horizontal="center"/>
    </xf>
    <xf numFmtId="0" fontId="138" fillId="0" borderId="0" xfId="536" quotePrefix="1" applyFont="1" applyFill="1" applyAlignment="1">
      <alignment horizontal="center" wrapText="1"/>
    </xf>
    <xf numFmtId="0" fontId="138" fillId="0" borderId="0" xfId="0" applyFont="1" applyFill="1" applyAlignment="1">
      <alignment horizontal="center"/>
    </xf>
    <xf numFmtId="0" fontId="138" fillId="0" borderId="0" xfId="0" applyFont="1" applyFill="1" applyAlignment="1"/>
    <xf numFmtId="2" fontId="138" fillId="0" borderId="0" xfId="0" applyNumberFormat="1" applyFont="1" applyFill="1"/>
    <xf numFmtId="10" fontId="138" fillId="0" borderId="0" xfId="0" applyNumberFormat="1" applyFont="1" applyFill="1"/>
    <xf numFmtId="0" fontId="138" fillId="0" borderId="0" xfId="451" applyFont="1" applyFill="1" applyAlignment="1">
      <alignment horizontal="left"/>
    </xf>
    <xf numFmtId="0" fontId="138" fillId="0" borderId="0" xfId="451" applyFont="1" applyFill="1"/>
    <xf numFmtId="0" fontId="138" fillId="0" borderId="0" xfId="451" quotePrefix="1" applyFont="1" applyFill="1"/>
    <xf numFmtId="174" fontId="139" fillId="0" borderId="0" xfId="451" applyNumberFormat="1" applyFont="1" applyFill="1" applyBorder="1" applyAlignment="1">
      <alignment horizontal="center"/>
    </xf>
    <xf numFmtId="174" fontId="138" fillId="0" borderId="0" xfId="451" applyNumberFormat="1" applyFont="1" applyFill="1" applyBorder="1" applyAlignment="1"/>
    <xf numFmtId="174" fontId="138" fillId="0" borderId="0" xfId="451" applyNumberFormat="1" applyFont="1" applyFill="1" applyBorder="1" applyAlignment="1">
      <alignment horizontal="center"/>
    </xf>
    <xf numFmtId="2" fontId="138" fillId="0" borderId="0" xfId="0" applyNumberFormat="1" applyFont="1" applyFill="1" applyAlignment="1">
      <alignment horizontal="left"/>
    </xf>
    <xf numFmtId="17" fontId="138" fillId="0" borderId="0" xfId="0" applyNumberFormat="1" applyFont="1" applyFill="1" applyProtection="1">
      <protection locked="0"/>
    </xf>
    <xf numFmtId="0" fontId="138" fillId="0" borderId="0" xfId="0" applyFont="1" applyFill="1" applyProtection="1">
      <protection locked="0"/>
    </xf>
    <xf numFmtId="2" fontId="138" fillId="0" borderId="0" xfId="0" quotePrefix="1" applyNumberFormat="1" applyFont="1" applyFill="1" applyAlignment="1">
      <alignment horizontal="left"/>
    </xf>
    <xf numFmtId="6" fontId="138" fillId="0" borderId="0" xfId="0" applyNumberFormat="1" applyFont="1" applyFill="1"/>
    <xf numFmtId="0" fontId="138" fillId="0" borderId="0" xfId="0" quotePrefix="1" applyFont="1" applyFill="1" applyAlignment="1">
      <alignment horizontal="left"/>
    </xf>
    <xf numFmtId="0" fontId="138" fillId="0" borderId="0" xfId="0" applyFont="1" applyFill="1" applyBorder="1" applyAlignment="1">
      <alignment horizontal="left" vertical="center"/>
    </xf>
    <xf numFmtId="0" fontId="138" fillId="0" borderId="0" xfId="457" quotePrefix="1" applyFont="1" applyFill="1" applyBorder="1" applyAlignment="1">
      <alignment horizontal="left" vertical="center"/>
    </xf>
    <xf numFmtId="0" fontId="138" fillId="0" borderId="0" xfId="457" applyFont="1" applyFill="1" applyBorder="1" applyAlignment="1">
      <alignment horizontal="left" vertical="center"/>
    </xf>
    <xf numFmtId="1" fontId="138" fillId="0" borderId="0" xfId="0" applyNumberFormat="1" applyFont="1" applyFill="1" applyAlignment="1">
      <alignment horizontal="center" vertical="center"/>
    </xf>
    <xf numFmtId="0" fontId="138" fillId="0" borderId="0" xfId="457" quotePrefix="1" applyFont="1" applyFill="1" applyBorder="1" applyAlignment="1">
      <alignment horizontal="left"/>
    </xf>
    <xf numFmtId="0" fontId="138" fillId="0" borderId="0" xfId="457" applyFont="1" applyFill="1" applyBorder="1"/>
    <xf numFmtId="0" fontId="138" fillId="0" borderId="0" xfId="0" applyFont="1" applyFill="1" applyAlignment="1">
      <alignment horizontal="left" vertical="center" readingOrder="1"/>
    </xf>
    <xf numFmtId="172" fontId="138" fillId="0" borderId="0" xfId="457" applyNumberFormat="1" applyFont="1" applyFill="1" applyBorder="1"/>
    <xf numFmtId="0" fontId="138" fillId="0" borderId="0" xfId="549" applyFont="1" applyFill="1" applyAlignment="1">
      <alignment horizontal="left"/>
    </xf>
    <xf numFmtId="0" fontId="138" fillId="0" borderId="0" xfId="549" applyFont="1" applyFill="1" applyAlignment="1">
      <alignment horizontal="center"/>
    </xf>
    <xf numFmtId="0" fontId="138" fillId="0" borderId="0" xfId="549" applyFont="1" applyFill="1"/>
    <xf numFmtId="0" fontId="138" fillId="0" borderId="0" xfId="549" quotePrefix="1" applyFont="1" applyFill="1" applyAlignment="1"/>
    <xf numFmtId="14" fontId="138" fillId="0" borderId="0" xfId="549" applyNumberFormat="1" applyFont="1" applyFill="1"/>
    <xf numFmtId="0" fontId="138" fillId="0" borderId="0" xfId="539" applyNumberFormat="1" applyFont="1" applyFill="1" applyAlignment="1">
      <alignment horizontal="center"/>
    </xf>
    <xf numFmtId="9" fontId="138" fillId="0" borderId="0" xfId="2" applyFont="1" applyFill="1" applyAlignment="1">
      <alignment horizontal="center"/>
    </xf>
    <xf numFmtId="177" fontId="138" fillId="0" borderId="0" xfId="539" applyNumberFormat="1" applyFont="1" applyFill="1" applyAlignment="1">
      <alignment horizontal="center"/>
    </xf>
    <xf numFmtId="177" fontId="138" fillId="0" borderId="0" xfId="549" applyNumberFormat="1" applyFont="1" applyFill="1" applyAlignment="1">
      <alignment horizontal="center"/>
    </xf>
    <xf numFmtId="172" fontId="138" fillId="0" borderId="0" xfId="0" applyNumberFormat="1" applyFont="1" applyFill="1" applyAlignment="1">
      <alignment horizontal="left" vertical="center"/>
    </xf>
    <xf numFmtId="0" fontId="138" fillId="0" borderId="0" xfId="547" quotePrefix="1" applyFont="1" applyFill="1" applyAlignment="1">
      <alignment horizontal="left" vertical="center"/>
    </xf>
    <xf numFmtId="0" fontId="138" fillId="0" borderId="0" xfId="547" applyFont="1" applyFill="1" applyAlignment="1">
      <alignment horizontal="center" vertical="center"/>
    </xf>
    <xf numFmtId="0" fontId="138" fillId="0" borderId="0" xfId="547" applyFont="1" applyFill="1" applyAlignment="1">
      <alignment horizontal="left" vertical="center"/>
    </xf>
    <xf numFmtId="3" fontId="138" fillId="0" borderId="0" xfId="547" applyNumberFormat="1" applyFont="1" applyFill="1" applyAlignment="1">
      <alignment horizontal="center" vertical="center"/>
    </xf>
    <xf numFmtId="9" fontId="138" fillId="0" borderId="0" xfId="365" applyFont="1" applyFill="1" applyAlignment="1">
      <alignment horizontal="center" vertical="center"/>
    </xf>
    <xf numFmtId="0" fontId="138" fillId="0" borderId="0" xfId="0" applyFont="1" applyFill="1" applyAlignment="1">
      <alignment wrapText="1"/>
    </xf>
    <xf numFmtId="0" fontId="138" fillId="0" borderId="0" xfId="409" applyFont="1" applyFill="1" applyAlignment="1">
      <alignment horizontal="center" vertical="center"/>
    </xf>
    <xf numFmtId="0" fontId="138" fillId="0" borderId="0" xfId="409" applyFont="1" applyFill="1" applyAlignment="1">
      <alignment horizontal="left" vertical="center"/>
    </xf>
    <xf numFmtId="0" fontId="138" fillId="0" borderId="0" xfId="409" quotePrefix="1" applyFont="1" applyFill="1" applyAlignment="1">
      <alignment horizontal="left" vertical="center"/>
    </xf>
    <xf numFmtId="0" fontId="138" fillId="0" borderId="0" xfId="409" applyFont="1" applyFill="1" applyAlignment="1">
      <alignment horizontal="center" vertical="center" wrapText="1"/>
    </xf>
    <xf numFmtId="0" fontId="138" fillId="0" borderId="0" xfId="409" applyFont="1" applyFill="1" applyAlignment="1">
      <alignment vertical="center"/>
    </xf>
    <xf numFmtId="0" fontId="138" fillId="0" borderId="0" xfId="0" quotePrefix="1" applyFont="1" applyFill="1" applyAlignment="1">
      <alignment horizontal="center" vertical="center"/>
    </xf>
    <xf numFmtId="10" fontId="138" fillId="0" borderId="0" xfId="2" applyNumberFormat="1" applyFont="1" applyFill="1" applyAlignment="1">
      <alignment horizontal="center" vertical="center"/>
    </xf>
    <xf numFmtId="10" fontId="138" fillId="0" borderId="0" xfId="0" applyNumberFormat="1" applyFont="1" applyFill="1" applyAlignment="1">
      <alignment horizontal="center" vertical="center"/>
    </xf>
    <xf numFmtId="2" fontId="138" fillId="0" borderId="0" xfId="286" applyNumberFormat="1" applyFont="1" applyFill="1" applyAlignment="1">
      <alignment horizontal="left"/>
    </xf>
    <xf numFmtId="0" fontId="138" fillId="0" borderId="0" xfId="286" applyFont="1" applyFill="1"/>
    <xf numFmtId="0" fontId="138" fillId="0" borderId="0" xfId="286" quotePrefix="1" applyFont="1" applyFill="1"/>
    <xf numFmtId="1" fontId="138" fillId="0" borderId="0" xfId="286" applyNumberFormat="1" applyFont="1" applyFill="1"/>
    <xf numFmtId="2" fontId="138" fillId="0" borderId="0" xfId="0" applyNumberFormat="1" applyFont="1" applyFill="1" applyAlignment="1">
      <alignment horizontal="left" vertical="center"/>
    </xf>
    <xf numFmtId="0" fontId="138" fillId="0" borderId="0" xfId="536" applyFont="1" applyFill="1"/>
    <xf numFmtId="9" fontId="138" fillId="0" borderId="0" xfId="0" applyNumberFormat="1" applyFont="1" applyFill="1" applyAlignment="1">
      <alignment horizontal="center" vertical="center"/>
    </xf>
    <xf numFmtId="172" fontId="138" fillId="0" borderId="0" xfId="0" applyNumberFormat="1" applyFont="1" applyFill="1" applyAlignment="1">
      <alignment horizontal="left"/>
    </xf>
    <xf numFmtId="38" fontId="138" fillId="0" borderId="0" xfId="0" applyNumberFormat="1" applyFont="1" applyFill="1" applyAlignment="1">
      <alignment horizontal="center" vertical="center"/>
    </xf>
    <xf numFmtId="40" fontId="138" fillId="0" borderId="0" xfId="0" applyNumberFormat="1" applyFont="1" applyFill="1" applyAlignment="1">
      <alignment horizontal="center" vertical="center"/>
    </xf>
    <xf numFmtId="167" fontId="138" fillId="0" borderId="0" xfId="365" applyNumberFormat="1" applyFont="1" applyFill="1" applyAlignment="1">
      <alignment horizontal="center" vertical="center"/>
    </xf>
    <xf numFmtId="3" fontId="138" fillId="0" borderId="0" xfId="0" applyNumberFormat="1" applyFont="1" applyFill="1" applyAlignment="1" applyProtection="1">
      <alignment horizontal="right" vertical="top" wrapText="1" readingOrder="1"/>
      <protection locked="0"/>
    </xf>
    <xf numFmtId="0" fontId="138" fillId="0" borderId="0" xfId="468" applyFont="1" applyFill="1" applyAlignment="1">
      <alignment horizontal="left" vertical="center"/>
    </xf>
    <xf numFmtId="0" fontId="138" fillId="0" borderId="0" xfId="468" applyFont="1" applyFill="1" applyAlignment="1">
      <alignment horizontal="center" vertical="center"/>
    </xf>
    <xf numFmtId="0" fontId="138" fillId="0" borderId="0" xfId="468" quotePrefix="1" applyFont="1" applyFill="1" applyAlignment="1">
      <alignment horizontal="left" vertical="center"/>
    </xf>
    <xf numFmtId="0" fontId="138" fillId="0" borderId="0" xfId="468" applyFont="1" applyFill="1" applyAlignment="1">
      <alignment horizontal="center" vertical="center" wrapText="1"/>
    </xf>
    <xf numFmtId="38" fontId="138" fillId="0" borderId="0" xfId="468" applyNumberFormat="1" applyFont="1" applyFill="1" applyAlignment="1">
      <alignment horizontal="center" vertical="center"/>
    </xf>
    <xf numFmtId="0" fontId="138" fillId="0" borderId="0" xfId="468" applyFont="1" applyFill="1"/>
    <xf numFmtId="10" fontId="138" fillId="0" borderId="0" xfId="365" applyNumberFormat="1" applyFont="1" applyFill="1"/>
    <xf numFmtId="3" fontId="138" fillId="0" borderId="0" xfId="553" applyNumberFormat="1" applyFont="1" applyFill="1" applyBorder="1" applyAlignment="1"/>
    <xf numFmtId="0" fontId="138" fillId="0" borderId="0" xfId="553" applyFont="1" applyFill="1" applyBorder="1" applyAlignment="1"/>
    <xf numFmtId="0" fontId="140" fillId="0" borderId="0" xfId="553" applyFont="1" applyFill="1" applyBorder="1" applyAlignment="1">
      <alignment horizontal="left"/>
    </xf>
    <xf numFmtId="0" fontId="138" fillId="0" borderId="0" xfId="553" applyFont="1" applyFill="1" applyBorder="1" applyAlignment="1">
      <alignment horizontal="right"/>
    </xf>
    <xf numFmtId="0" fontId="138" fillId="0" borderId="0" xfId="553" applyFont="1" applyFill="1" applyBorder="1" applyAlignment="1">
      <alignment horizontal="left" vertical="center"/>
    </xf>
    <xf numFmtId="1" fontId="138" fillId="0" borderId="0" xfId="553" applyNumberFormat="1" applyFont="1" applyFill="1" applyBorder="1" applyAlignment="1">
      <alignment horizontal="right"/>
    </xf>
    <xf numFmtId="9" fontId="138" fillId="0" borderId="0" xfId="2" applyFont="1" applyFill="1" applyBorder="1" applyAlignment="1">
      <alignment horizontal="right"/>
    </xf>
    <xf numFmtId="174" fontId="138" fillId="0" borderId="0" xfId="0" applyNumberFormat="1" applyFont="1" applyFill="1"/>
    <xf numFmtId="0" fontId="139" fillId="0" borderId="0" xfId="251" applyFont="1" applyFill="1" applyAlignment="1">
      <alignment horizontal="center" vertical="center"/>
    </xf>
    <xf numFmtId="1" fontId="138" fillId="0" borderId="0" xfId="365" applyNumberFormat="1" applyFont="1" applyFill="1" applyAlignment="1">
      <alignment horizontal="center" vertical="top"/>
    </xf>
    <xf numFmtId="1" fontId="138" fillId="0" borderId="0" xfId="365" applyNumberFormat="1" applyFont="1" applyFill="1" applyAlignment="1">
      <alignment vertical="top"/>
    </xf>
    <xf numFmtId="172" fontId="138" fillId="0" borderId="0" xfId="365" applyNumberFormat="1" applyFont="1" applyFill="1" applyAlignment="1">
      <alignment horizontal="center" vertical="top"/>
    </xf>
    <xf numFmtId="2" fontId="138" fillId="0" borderId="0" xfId="365" applyNumberFormat="1" applyFont="1" applyFill="1" applyAlignment="1">
      <alignment horizontal="center" vertical="top"/>
    </xf>
    <xf numFmtId="168" fontId="141" fillId="0" borderId="0" xfId="536" applyNumberFormat="1" applyFont="1" applyFill="1" applyBorder="1" applyAlignment="1" applyProtection="1">
      <alignment horizontal="center" vertical="center"/>
    </xf>
    <xf numFmtId="168" fontId="141" fillId="0" borderId="0" xfId="536" applyNumberFormat="1" applyFont="1" applyFill="1" applyBorder="1" applyAlignment="1" applyProtection="1">
      <alignment vertical="center"/>
    </xf>
    <xf numFmtId="168" fontId="141" fillId="0" borderId="0" xfId="536" applyNumberFormat="1" applyFont="1" applyFill="1" applyBorder="1" applyAlignment="1" applyProtection="1">
      <alignment horizontal="left" vertical="center"/>
    </xf>
    <xf numFmtId="3" fontId="142" fillId="0" borderId="0" xfId="553" applyNumberFormat="1" applyFont="1" applyFill="1" applyBorder="1" applyAlignment="1"/>
    <xf numFmtId="2" fontId="138" fillId="0" borderId="0" xfId="553" applyNumberFormat="1" applyFont="1" applyFill="1" applyBorder="1" applyAlignment="1">
      <alignment horizontal="left"/>
    </xf>
    <xf numFmtId="0" fontId="138" fillId="0" borderId="0" xfId="553" applyFont="1" applyFill="1" applyBorder="1" applyAlignment="1">
      <alignment horizontal="left"/>
    </xf>
    <xf numFmtId="0" fontId="138" fillId="0" borderId="0" xfId="553" quotePrefix="1" applyFont="1" applyFill="1" applyBorder="1" applyAlignment="1">
      <alignment horizontal="left"/>
    </xf>
    <xf numFmtId="0" fontId="138" fillId="0" borderId="0" xfId="468" applyNumberFormat="1" applyFont="1" applyFill="1" applyAlignment="1">
      <alignment horizontal="center" vertical="center"/>
    </xf>
    <xf numFmtId="0" fontId="138" fillId="0" borderId="0" xfId="0" applyFont="1" applyFill="1" applyAlignment="1">
      <alignment horizontal="left" vertical="center" wrapText="1"/>
    </xf>
    <xf numFmtId="0" fontId="138" fillId="0" borderId="0" xfId="0" applyNumberFormat="1" applyFont="1" applyFill="1" applyAlignment="1">
      <alignment horizontal="left" vertical="center"/>
    </xf>
    <xf numFmtId="0" fontId="138" fillId="0" borderId="0" xfId="0" applyNumberFormat="1" applyFont="1" applyFill="1" applyAlignment="1">
      <alignment horizontal="left"/>
    </xf>
    <xf numFmtId="0" fontId="138" fillId="0" borderId="0" xfId="2" applyNumberFormat="1" applyFont="1" applyFill="1" applyAlignment="1">
      <alignment horizontal="left" vertical="center"/>
    </xf>
    <xf numFmtId="0" fontId="138" fillId="0" borderId="0" xfId="0" applyFont="1" applyFill="1" applyBorder="1" applyAlignment="1">
      <alignment horizontal="center" vertical="center"/>
    </xf>
    <xf numFmtId="3" fontId="138" fillId="0" borderId="0" xfId="0" applyNumberFormat="1" applyFont="1" applyFill="1" applyBorder="1" applyAlignment="1">
      <alignment horizontal="center" vertical="center"/>
    </xf>
    <xf numFmtId="9" fontId="138" fillId="0" borderId="0" xfId="2" applyNumberFormat="1" applyFont="1" applyFill="1" applyBorder="1" applyAlignment="1">
      <alignment horizontal="center" vertical="center"/>
    </xf>
    <xf numFmtId="0" fontId="138" fillId="0" borderId="0" xfId="0" applyFont="1" applyFill="1" applyBorder="1" applyAlignment="1">
      <alignment vertical="center"/>
    </xf>
    <xf numFmtId="2" fontId="138" fillId="0" borderId="0" xfId="0" applyNumberFormat="1" applyFont="1" applyFill="1" applyBorder="1" applyAlignment="1">
      <alignment horizontal="center" vertical="center"/>
    </xf>
    <xf numFmtId="172" fontId="138" fillId="0" borderId="0" xfId="0" applyNumberFormat="1" applyFont="1" applyFill="1" applyBorder="1" applyAlignment="1">
      <alignment vertical="center"/>
    </xf>
    <xf numFmtId="167" fontId="138" fillId="0" borderId="0" xfId="0" applyNumberFormat="1" applyFont="1" applyFill="1" applyBorder="1" applyAlignment="1">
      <alignment horizontal="center" vertical="center"/>
    </xf>
    <xf numFmtId="3" fontId="138" fillId="0" borderId="0" xfId="664" applyNumberFormat="1" applyFont="1" applyFill="1" applyBorder="1" applyAlignment="1">
      <alignment horizontal="center" vertical="center"/>
    </xf>
    <xf numFmtId="6" fontId="138" fillId="0" borderId="0" xfId="0" applyNumberFormat="1" applyFont="1" applyFill="1" applyBorder="1" applyAlignment="1">
      <alignment horizontal="center" vertical="center"/>
    </xf>
    <xf numFmtId="172" fontId="138" fillId="0" borderId="0" xfId="0" applyNumberFormat="1" applyFont="1" applyFill="1" applyBorder="1" applyAlignment="1">
      <alignment horizontal="center" vertical="center"/>
    </xf>
    <xf numFmtId="10" fontId="138" fillId="0" borderId="0" xfId="0" applyNumberFormat="1" applyFont="1" applyFill="1" applyAlignment="1">
      <alignment horizontal="left" vertical="center"/>
    </xf>
    <xf numFmtId="0" fontId="138" fillId="0" borderId="0" xfId="553" applyFont="1" applyFill="1" applyBorder="1" applyAlignment="1">
      <alignment horizontal="left" wrapText="1"/>
    </xf>
    <xf numFmtId="3" fontId="138" fillId="0" borderId="0" xfId="553" applyNumberFormat="1" applyFont="1" applyFill="1" applyBorder="1" applyAlignment="1">
      <alignment horizontal="left"/>
    </xf>
    <xf numFmtId="49" fontId="138" fillId="0" borderId="0" xfId="553" applyNumberFormat="1" applyFont="1" applyFill="1" applyBorder="1" applyAlignment="1">
      <alignment horizontal="left"/>
    </xf>
    <xf numFmtId="0" fontId="138" fillId="0" borderId="0" xfId="536" applyFont="1" applyFill="1" applyAlignment="1"/>
    <xf numFmtId="2" fontId="138" fillId="0" borderId="0" xfId="1" applyNumberFormat="1" applyFont="1" applyFill="1" applyBorder="1" applyAlignment="1">
      <alignment horizontal="left" vertical="center"/>
    </xf>
    <xf numFmtId="3" fontId="138" fillId="0" borderId="0" xfId="0" applyNumberFormat="1" applyFont="1" applyFill="1" applyAlignment="1">
      <alignment horizontal="left" vertical="center"/>
    </xf>
    <xf numFmtId="0" fontId="138" fillId="0" borderId="0" xfId="251" applyFont="1" applyFill="1" applyAlignment="1">
      <alignment horizontal="left" vertical="center" wrapText="1"/>
    </xf>
    <xf numFmtId="6" fontId="138" fillId="0" borderId="0" xfId="251" applyNumberFormat="1" applyFont="1" applyFill="1" applyAlignment="1">
      <alignment horizontal="left" vertical="center"/>
    </xf>
    <xf numFmtId="0" fontId="138" fillId="0" borderId="0" xfId="409" applyFont="1" applyFill="1" applyAlignment="1">
      <alignment horizontal="left" vertical="center" wrapText="1"/>
    </xf>
    <xf numFmtId="2" fontId="138" fillId="0" borderId="0" xfId="409" applyNumberFormat="1" applyFont="1" applyFill="1" applyAlignment="1">
      <alignment horizontal="left" vertical="center"/>
    </xf>
    <xf numFmtId="0" fontId="138" fillId="0" borderId="0" xfId="537" applyFont="1" applyFill="1" applyAlignment="1">
      <alignment horizontal="left"/>
    </xf>
    <xf numFmtId="0" fontId="138" fillId="0" borderId="0" xfId="537" applyFont="1" applyFill="1" applyAlignment="1">
      <alignment horizontal="right"/>
    </xf>
    <xf numFmtId="0" fontId="138" fillId="0" borderId="0" xfId="0" applyFont="1" applyFill="1" applyAlignment="1">
      <alignment horizontal="right" vertical="center"/>
    </xf>
    <xf numFmtId="3" fontId="138" fillId="0" borderId="0" xfId="0" applyNumberFormat="1" applyFont="1" applyFill="1" applyAlignment="1">
      <alignment horizontal="right" vertical="center"/>
    </xf>
    <xf numFmtId="14" fontId="138" fillId="0" borderId="0" xfId="0" applyNumberFormat="1" applyFont="1" applyFill="1" applyAlignment="1">
      <alignment horizontal="left"/>
    </xf>
    <xf numFmtId="3" fontId="138" fillId="0" borderId="0" xfId="0" applyNumberFormat="1" applyFont="1" applyFill="1" applyAlignment="1">
      <alignment horizontal="right"/>
    </xf>
    <xf numFmtId="1" fontId="138" fillId="0" borderId="0" xfId="0" applyNumberFormat="1" applyFont="1" applyFill="1" applyAlignment="1">
      <alignment horizontal="right" vertical="center"/>
    </xf>
    <xf numFmtId="172" fontId="138" fillId="0" borderId="0" xfId="0" applyNumberFormat="1" applyFont="1" applyFill="1" applyAlignment="1">
      <alignment horizontal="right" vertical="center"/>
    </xf>
    <xf numFmtId="17" fontId="138" fillId="0" borderId="0" xfId="0" applyNumberFormat="1" applyFont="1" applyFill="1" applyAlignment="1" applyProtection="1">
      <alignment horizontal="left"/>
      <protection locked="0"/>
    </xf>
    <xf numFmtId="17" fontId="138" fillId="0" borderId="0" xfId="0" applyNumberFormat="1" applyFont="1" applyFill="1" applyAlignment="1">
      <alignment horizontal="left"/>
    </xf>
    <xf numFmtId="174" fontId="138" fillId="0" borderId="0" xfId="451" applyNumberFormat="1" applyFont="1" applyFill="1" applyBorder="1" applyAlignment="1">
      <alignment horizontal="left"/>
    </xf>
    <xf numFmtId="3" fontId="138" fillId="0" borderId="0" xfId="4" applyNumberFormat="1" applyFont="1" applyFill="1" applyAlignment="1">
      <alignment horizontal="right" vertical="center"/>
    </xf>
    <xf numFmtId="168" fontId="138" fillId="0" borderId="0" xfId="4" applyNumberFormat="1" applyFont="1" applyFill="1" applyBorder="1" applyAlignment="1" applyProtection="1">
      <alignment horizontal="right" vertical="center"/>
    </xf>
    <xf numFmtId="3" fontId="138" fillId="0" borderId="0" xfId="706" applyNumberFormat="1" applyFont="1" applyFill="1" applyAlignment="1">
      <alignment horizontal="right" vertical="center"/>
    </xf>
    <xf numFmtId="0" fontId="138" fillId="0" borderId="0" xfId="4" applyFont="1" applyFill="1" applyBorder="1" applyAlignment="1">
      <alignment horizontal="left" vertical="center"/>
    </xf>
    <xf numFmtId="9" fontId="138" fillId="0" borderId="0" xfId="2" applyFont="1" applyFill="1" applyAlignment="1">
      <alignment horizontal="right" vertical="center"/>
    </xf>
    <xf numFmtId="0" fontId="138" fillId="0" borderId="0" xfId="1" applyFont="1" applyFill="1" applyAlignment="1">
      <alignment horizontal="left" vertical="center" wrapText="1"/>
    </xf>
    <xf numFmtId="3" fontId="138" fillId="0" borderId="0" xfId="1" applyNumberFormat="1" applyFont="1" applyFill="1" applyAlignment="1">
      <alignment horizontal="right" vertical="center"/>
    </xf>
    <xf numFmtId="0" fontId="138" fillId="0" borderId="0" xfId="493" applyFont="1" applyFill="1" applyAlignment="1">
      <alignment horizontal="left" vertical="center"/>
    </xf>
    <xf numFmtId="0" fontId="138" fillId="0" borderId="0" xfId="550" applyFont="1" applyFill="1" applyBorder="1" applyAlignment="1">
      <alignment horizontal="left"/>
    </xf>
    <xf numFmtId="0" fontId="138" fillId="0" borderId="0" xfId="551" applyNumberFormat="1" applyFont="1" applyFill="1" applyBorder="1" applyAlignment="1">
      <alignment horizontal="left"/>
    </xf>
    <xf numFmtId="0" fontId="138" fillId="0" borderId="0" xfId="4" applyFont="1" applyFill="1" applyBorder="1" applyAlignment="1">
      <alignment horizontal="left"/>
    </xf>
    <xf numFmtId="9" fontId="138" fillId="0" borderId="0" xfId="2" applyFont="1" applyFill="1" applyAlignment="1">
      <alignment horizontal="left"/>
    </xf>
    <xf numFmtId="0" fontId="139" fillId="0" borderId="0" xfId="4" applyFont="1" applyFill="1" applyAlignment="1">
      <alignment horizontal="left" vertical="center" wrapText="1"/>
    </xf>
    <xf numFmtId="0" fontId="138" fillId="0" borderId="0" xfId="0" applyFont="1" applyFill="1" applyBorder="1" applyAlignment="1">
      <alignment horizontal="left"/>
    </xf>
    <xf numFmtId="0" fontId="139" fillId="0" borderId="0" xfId="0" applyFont="1" applyFill="1" applyBorder="1" applyAlignment="1">
      <alignment horizontal="left"/>
    </xf>
    <xf numFmtId="0" fontId="139" fillId="0" borderId="0" xfId="1" applyFont="1" applyFill="1" applyBorder="1" applyAlignment="1">
      <alignment horizontal="left"/>
    </xf>
    <xf numFmtId="0" fontId="138" fillId="0" borderId="0" xfId="457" applyFont="1" applyFill="1" applyBorder="1" applyAlignment="1">
      <alignment horizontal="left"/>
    </xf>
    <xf numFmtId="0" fontId="139" fillId="0" borderId="0" xfId="549" applyFont="1" applyFill="1" applyAlignment="1">
      <alignment horizontal="left"/>
    </xf>
    <xf numFmtId="14" fontId="138" fillId="0" borderId="0" xfId="549" applyNumberFormat="1" applyFont="1" applyFill="1" applyAlignment="1">
      <alignment horizontal="left"/>
    </xf>
    <xf numFmtId="0" fontId="138" fillId="0" borderId="0" xfId="537" applyFont="1" applyFill="1" applyBorder="1" applyAlignment="1">
      <alignment horizontal="left"/>
    </xf>
    <xf numFmtId="0" fontId="138" fillId="0" borderId="0" xfId="503" applyFont="1" applyFill="1" applyAlignment="1">
      <alignment horizontal="left" vertical="center"/>
    </xf>
    <xf numFmtId="1" fontId="138" fillId="0" borderId="0" xfId="1" applyNumberFormat="1" applyFont="1" applyFill="1" applyBorder="1" applyAlignment="1">
      <alignment horizontal="left" vertical="center"/>
    </xf>
    <xf numFmtId="0" fontId="138" fillId="0" borderId="0" xfId="286" applyFont="1" applyFill="1" applyAlignment="1">
      <alignment horizontal="left"/>
    </xf>
    <xf numFmtId="0" fontId="138" fillId="0" borderId="0" xfId="1" applyFont="1" applyFill="1" applyBorder="1" applyAlignment="1">
      <alignment horizontal="left"/>
    </xf>
    <xf numFmtId="1" fontId="138" fillId="0" borderId="0" xfId="4" applyNumberFormat="1" applyFont="1" applyFill="1" applyAlignment="1">
      <alignment horizontal="left"/>
    </xf>
    <xf numFmtId="9" fontId="138" fillId="0" borderId="0" xfId="4" applyNumberFormat="1" applyFont="1" applyFill="1" applyAlignment="1">
      <alignment horizontal="left"/>
    </xf>
    <xf numFmtId="0" fontId="139" fillId="0" borderId="0" xfId="546" applyFont="1" applyFill="1" applyAlignment="1">
      <alignment horizontal="left" vertical="center"/>
    </xf>
    <xf numFmtId="0" fontId="138" fillId="0" borderId="0" xfId="546" applyFont="1" applyFill="1" applyAlignment="1">
      <alignment horizontal="left" vertical="center"/>
    </xf>
    <xf numFmtId="180" fontId="138" fillId="0" borderId="0" xfId="546" applyNumberFormat="1" applyFont="1" applyFill="1" applyAlignment="1">
      <alignment horizontal="left" vertical="center" wrapText="1"/>
    </xf>
    <xf numFmtId="14" fontId="138" fillId="0" borderId="0" xfId="546" applyNumberFormat="1" applyFont="1" applyFill="1" applyAlignment="1">
      <alignment horizontal="left" vertical="center"/>
    </xf>
    <xf numFmtId="0" fontId="139" fillId="0" borderId="0" xfId="707" applyFont="1" applyFill="1" applyAlignment="1">
      <alignment horizontal="left" vertical="top"/>
    </xf>
    <xf numFmtId="0" fontId="139" fillId="0" borderId="0" xfId="1" applyFont="1" applyFill="1" applyAlignment="1">
      <alignment horizontal="left" vertical="top"/>
    </xf>
    <xf numFmtId="0" fontId="138" fillId="0" borderId="0" xfId="707" applyFont="1" applyFill="1" applyAlignment="1">
      <alignment horizontal="left" vertical="top" wrapText="1"/>
    </xf>
    <xf numFmtId="1" fontId="138" fillId="0" borderId="0" xfId="707" applyNumberFormat="1" applyFont="1" applyFill="1" applyAlignment="1">
      <alignment horizontal="left" vertical="top"/>
    </xf>
    <xf numFmtId="1" fontId="138" fillId="0" borderId="0" xfId="707" quotePrefix="1" applyNumberFormat="1" applyFont="1" applyFill="1" applyAlignment="1">
      <alignment horizontal="left" vertical="top"/>
    </xf>
    <xf numFmtId="1" fontId="138" fillId="0" borderId="0" xfId="0" applyNumberFormat="1" applyFont="1" applyFill="1" applyAlignment="1">
      <alignment horizontal="left" vertical="center"/>
    </xf>
    <xf numFmtId="9" fontId="138" fillId="0" borderId="0" xfId="2" applyFont="1" applyFill="1" applyAlignment="1">
      <alignment horizontal="left" vertical="center"/>
    </xf>
  </cellXfs>
  <cellStyles count="763">
    <cellStyle name="%" xfId="31" xr:uid="{00000000-0005-0000-0000-000000000000}"/>
    <cellStyle name="_TiL new and unused charts" xfId="8" xr:uid="{00000000-0005-0000-0000-000001000000}"/>
    <cellStyle name="_TiL new and unused charts_Tables 1.2" xfId="9" xr:uid="{00000000-0005-0000-0000-000002000000}"/>
    <cellStyle name="_TiL new and unused charts_Tables 2011" xfId="10" xr:uid="{00000000-0005-0000-0000-000003000000}"/>
    <cellStyle name="_TiL new charts" xfId="11" xr:uid="{00000000-0005-0000-0000-000004000000}"/>
    <cellStyle name="_TiL new charts_Tables 1.2" xfId="12" xr:uid="{00000000-0005-0000-0000-000005000000}"/>
    <cellStyle name="_TiL new charts_Tables 2011" xfId="13" xr:uid="{00000000-0005-0000-0000-000006000000}"/>
    <cellStyle name="W_v\è`" xfId="32" xr:uid="{00000000-0005-0000-0000-000007000000}"/>
    <cellStyle name="20% - Accent1" xfId="726" builtinId="30" customBuiltin="1"/>
    <cellStyle name="20% - Accent1 2" xfId="33" xr:uid="{00000000-0005-0000-0000-000009000000}"/>
    <cellStyle name="20% - Accent1 2 2" xfId="34" xr:uid="{00000000-0005-0000-0000-00000A000000}"/>
    <cellStyle name="20% - Accent1 2 3" xfId="648" xr:uid="{00000000-0005-0000-0000-00000B000000}"/>
    <cellStyle name="20% - Accent1 3" xfId="35" xr:uid="{00000000-0005-0000-0000-00000C000000}"/>
    <cellStyle name="20% - Accent1 4" xfId="36" xr:uid="{00000000-0005-0000-0000-00000D000000}"/>
    <cellStyle name="20% - Accent2" xfId="730" builtinId="34" customBuiltin="1"/>
    <cellStyle name="20% - Accent2 2" xfId="37" xr:uid="{00000000-0005-0000-0000-00000F000000}"/>
    <cellStyle name="20% - Accent2 2 2" xfId="38" xr:uid="{00000000-0005-0000-0000-000010000000}"/>
    <cellStyle name="20% - Accent2 2 3" xfId="507" xr:uid="{00000000-0005-0000-0000-000011000000}"/>
    <cellStyle name="20% - Accent2 2 4" xfId="649" xr:uid="{00000000-0005-0000-0000-000012000000}"/>
    <cellStyle name="20% - Accent2 3" xfId="39" xr:uid="{00000000-0005-0000-0000-000013000000}"/>
    <cellStyle name="20% - Accent2 4" xfId="40" xr:uid="{00000000-0005-0000-0000-000014000000}"/>
    <cellStyle name="20% - Accent3" xfId="734" builtinId="38" customBuiltin="1"/>
    <cellStyle name="20% - Accent3 2" xfId="41" xr:uid="{00000000-0005-0000-0000-000016000000}"/>
    <cellStyle name="20% - Accent3 2 2" xfId="42" xr:uid="{00000000-0005-0000-0000-000017000000}"/>
    <cellStyle name="20% - Accent3 2 3" xfId="650" xr:uid="{00000000-0005-0000-0000-000018000000}"/>
    <cellStyle name="20% - Accent3 3" xfId="43" xr:uid="{00000000-0005-0000-0000-000019000000}"/>
    <cellStyle name="20% - Accent3 4" xfId="44" xr:uid="{00000000-0005-0000-0000-00001A000000}"/>
    <cellStyle name="20% - Accent4" xfId="738" builtinId="42" customBuiltin="1"/>
    <cellStyle name="20% - Accent4 2" xfId="45" xr:uid="{00000000-0005-0000-0000-00001C000000}"/>
    <cellStyle name="20% - Accent4 2 2" xfId="46" xr:uid="{00000000-0005-0000-0000-00001D000000}"/>
    <cellStyle name="20% - Accent4 2 3" xfId="651" xr:uid="{00000000-0005-0000-0000-00001E000000}"/>
    <cellStyle name="20% - Accent4 3" xfId="47" xr:uid="{00000000-0005-0000-0000-00001F000000}"/>
    <cellStyle name="20% - Accent4 4" xfId="48" xr:uid="{00000000-0005-0000-0000-000020000000}"/>
    <cellStyle name="20% - Accent5" xfId="742" builtinId="46" customBuiltin="1"/>
    <cellStyle name="20% - Accent5 2" xfId="49" xr:uid="{00000000-0005-0000-0000-000022000000}"/>
    <cellStyle name="20% - Accent5 2 2" xfId="50" xr:uid="{00000000-0005-0000-0000-000023000000}"/>
    <cellStyle name="20% - Accent5 3" xfId="51" xr:uid="{00000000-0005-0000-0000-000024000000}"/>
    <cellStyle name="20% - Accent6" xfId="746" builtinId="50" customBuiltin="1"/>
    <cellStyle name="20% - Accent6 2" xfId="52" xr:uid="{00000000-0005-0000-0000-000026000000}"/>
    <cellStyle name="20% - Accent6 2 2" xfId="53" xr:uid="{00000000-0005-0000-0000-000027000000}"/>
    <cellStyle name="20% - Accent6 2 3" xfId="652" xr:uid="{00000000-0005-0000-0000-000028000000}"/>
    <cellStyle name="20% - Accent6 3" xfId="54" xr:uid="{00000000-0005-0000-0000-000029000000}"/>
    <cellStyle name="20% - Accent6 4" xfId="55" xr:uid="{00000000-0005-0000-0000-00002A000000}"/>
    <cellStyle name="20% - Akzent1 2" xfId="56" xr:uid="{00000000-0005-0000-0000-00002B000000}"/>
    <cellStyle name="20% - Akzent2 2" xfId="57" xr:uid="{00000000-0005-0000-0000-00002C000000}"/>
    <cellStyle name="20% - Akzent3 2" xfId="58" xr:uid="{00000000-0005-0000-0000-00002D000000}"/>
    <cellStyle name="20% - Akzent4 2" xfId="59" xr:uid="{00000000-0005-0000-0000-00002E000000}"/>
    <cellStyle name="20% - Akzent5 2" xfId="60" xr:uid="{00000000-0005-0000-0000-00002F000000}"/>
    <cellStyle name="20% - Akzent6 2" xfId="61" xr:uid="{00000000-0005-0000-0000-000030000000}"/>
    <cellStyle name="40% - Accent1" xfId="727" builtinId="31" customBuiltin="1"/>
    <cellStyle name="40% - Accent1 2" xfId="62" xr:uid="{00000000-0005-0000-0000-000032000000}"/>
    <cellStyle name="40% - Accent1 2 2" xfId="63" xr:uid="{00000000-0005-0000-0000-000033000000}"/>
    <cellStyle name="40% - Accent1 2 3" xfId="653" xr:uid="{00000000-0005-0000-0000-000034000000}"/>
    <cellStyle name="40% - Accent1 3" xfId="64" xr:uid="{00000000-0005-0000-0000-000035000000}"/>
    <cellStyle name="40% - Accent1 4" xfId="65" xr:uid="{00000000-0005-0000-0000-000036000000}"/>
    <cellStyle name="40% - Accent2" xfId="731" builtinId="35" customBuiltin="1"/>
    <cellStyle name="40% - Accent2 2" xfId="66" xr:uid="{00000000-0005-0000-0000-000038000000}"/>
    <cellStyle name="40% - Accent2 2 2" xfId="67" xr:uid="{00000000-0005-0000-0000-000039000000}"/>
    <cellStyle name="40% - Accent2 3" xfId="68" xr:uid="{00000000-0005-0000-0000-00003A000000}"/>
    <cellStyle name="40% - Accent3" xfId="735" builtinId="39" customBuiltin="1"/>
    <cellStyle name="40% - Accent3 2" xfId="69" xr:uid="{00000000-0005-0000-0000-00003C000000}"/>
    <cellStyle name="40% - Accent3 2 2" xfId="70" xr:uid="{00000000-0005-0000-0000-00003D000000}"/>
    <cellStyle name="40% - Accent3 2 3" xfId="654" xr:uid="{00000000-0005-0000-0000-00003E000000}"/>
    <cellStyle name="40% - Accent3 3" xfId="71" xr:uid="{00000000-0005-0000-0000-00003F000000}"/>
    <cellStyle name="40% - Accent3 4" xfId="72" xr:uid="{00000000-0005-0000-0000-000040000000}"/>
    <cellStyle name="40% - Accent4" xfId="739" builtinId="43" customBuiltin="1"/>
    <cellStyle name="40% - Accent4 2" xfId="73" xr:uid="{00000000-0005-0000-0000-000042000000}"/>
    <cellStyle name="40% - Accent4 2 2" xfId="74" xr:uid="{00000000-0005-0000-0000-000043000000}"/>
    <cellStyle name="40% - Accent4 2 3" xfId="655" xr:uid="{00000000-0005-0000-0000-000044000000}"/>
    <cellStyle name="40% - Accent4 3" xfId="75" xr:uid="{00000000-0005-0000-0000-000045000000}"/>
    <cellStyle name="40% - Accent4 4" xfId="76" xr:uid="{00000000-0005-0000-0000-000046000000}"/>
    <cellStyle name="40% - Accent5" xfId="743" builtinId="47" customBuiltin="1"/>
    <cellStyle name="40% - Accent5 2" xfId="77" xr:uid="{00000000-0005-0000-0000-000048000000}"/>
    <cellStyle name="40% - Accent5 2 2" xfId="78" xr:uid="{00000000-0005-0000-0000-000049000000}"/>
    <cellStyle name="40% - Accent5 3" xfId="79" xr:uid="{00000000-0005-0000-0000-00004A000000}"/>
    <cellStyle name="40% - Accent6" xfId="747" builtinId="51" customBuiltin="1"/>
    <cellStyle name="40% - Accent6 2" xfId="80" xr:uid="{00000000-0005-0000-0000-00004C000000}"/>
    <cellStyle name="40% - Accent6 2 2" xfId="81" xr:uid="{00000000-0005-0000-0000-00004D000000}"/>
    <cellStyle name="40% - Accent6 2 3" xfId="656" xr:uid="{00000000-0005-0000-0000-00004E000000}"/>
    <cellStyle name="40% - Accent6 3" xfId="82" xr:uid="{00000000-0005-0000-0000-00004F000000}"/>
    <cellStyle name="40% - Accent6 4" xfId="83" xr:uid="{00000000-0005-0000-0000-000050000000}"/>
    <cellStyle name="40% - Akzent1 2" xfId="84" xr:uid="{00000000-0005-0000-0000-000051000000}"/>
    <cellStyle name="40% - Akzent2 2" xfId="85" xr:uid="{00000000-0005-0000-0000-000052000000}"/>
    <cellStyle name="40% - Akzent3 2" xfId="86" xr:uid="{00000000-0005-0000-0000-000053000000}"/>
    <cellStyle name="40% - Akzent4 2" xfId="87" xr:uid="{00000000-0005-0000-0000-000054000000}"/>
    <cellStyle name="40% - Akzent5 2" xfId="88" xr:uid="{00000000-0005-0000-0000-000055000000}"/>
    <cellStyle name="40% - Akzent6 2" xfId="89" xr:uid="{00000000-0005-0000-0000-000056000000}"/>
    <cellStyle name="60% - Accent1" xfId="728" builtinId="32" customBuiltin="1"/>
    <cellStyle name="60% - Accent1 2" xfId="90" xr:uid="{00000000-0005-0000-0000-000058000000}"/>
    <cellStyle name="60% - Accent1 2 2" xfId="91" xr:uid="{00000000-0005-0000-0000-000059000000}"/>
    <cellStyle name="60% - Accent1 2 3" xfId="657" xr:uid="{00000000-0005-0000-0000-00005A000000}"/>
    <cellStyle name="60% - Accent1 3" xfId="92" xr:uid="{00000000-0005-0000-0000-00005B000000}"/>
    <cellStyle name="60% - Accent1 4" xfId="93" xr:uid="{00000000-0005-0000-0000-00005C000000}"/>
    <cellStyle name="60% - Accent2" xfId="732" builtinId="36" customBuiltin="1"/>
    <cellStyle name="60% - Accent2 2" xfId="94" xr:uid="{00000000-0005-0000-0000-00005E000000}"/>
    <cellStyle name="60% - Accent2 2 2" xfId="95" xr:uid="{00000000-0005-0000-0000-00005F000000}"/>
    <cellStyle name="60% - Accent2 3" xfId="96" xr:uid="{00000000-0005-0000-0000-000060000000}"/>
    <cellStyle name="60% - Accent3" xfId="736" builtinId="40" customBuiltin="1"/>
    <cellStyle name="60% - Accent3 2" xfId="97" xr:uid="{00000000-0005-0000-0000-000062000000}"/>
    <cellStyle name="60% - Accent3 2 2" xfId="98" xr:uid="{00000000-0005-0000-0000-000063000000}"/>
    <cellStyle name="60% - Accent3 2 3" xfId="658" xr:uid="{00000000-0005-0000-0000-000064000000}"/>
    <cellStyle name="60% - Accent3 3" xfId="99" xr:uid="{00000000-0005-0000-0000-000065000000}"/>
    <cellStyle name="60% - Accent3 4" xfId="100" xr:uid="{00000000-0005-0000-0000-000066000000}"/>
    <cellStyle name="60% - Accent4" xfId="740" builtinId="44" customBuiltin="1"/>
    <cellStyle name="60% - Accent4 2" xfId="101" xr:uid="{00000000-0005-0000-0000-000068000000}"/>
    <cellStyle name="60% - Accent4 2 2" xfId="102" xr:uid="{00000000-0005-0000-0000-000069000000}"/>
    <cellStyle name="60% - Accent4 2 3" xfId="659" xr:uid="{00000000-0005-0000-0000-00006A000000}"/>
    <cellStyle name="60% - Accent4 3" xfId="103" xr:uid="{00000000-0005-0000-0000-00006B000000}"/>
    <cellStyle name="60% - Accent4 4" xfId="104" xr:uid="{00000000-0005-0000-0000-00006C000000}"/>
    <cellStyle name="60% - Accent5" xfId="744" builtinId="48" customBuiltin="1"/>
    <cellStyle name="60% - Accent5 2" xfId="105" xr:uid="{00000000-0005-0000-0000-00006E000000}"/>
    <cellStyle name="60% - Accent5 2 2" xfId="106" xr:uid="{00000000-0005-0000-0000-00006F000000}"/>
    <cellStyle name="60% - Accent5 3" xfId="107" xr:uid="{00000000-0005-0000-0000-000070000000}"/>
    <cellStyle name="60% - Accent6" xfId="748" builtinId="52" customBuiltin="1"/>
    <cellStyle name="60% - Accent6 2" xfId="108" xr:uid="{00000000-0005-0000-0000-000072000000}"/>
    <cellStyle name="60% - Accent6 2 2" xfId="109" xr:uid="{00000000-0005-0000-0000-000073000000}"/>
    <cellStyle name="60% - Accent6 2 3" xfId="660" xr:uid="{00000000-0005-0000-0000-000074000000}"/>
    <cellStyle name="60% - Accent6 3" xfId="110" xr:uid="{00000000-0005-0000-0000-000075000000}"/>
    <cellStyle name="60% - Accent6 4" xfId="111" xr:uid="{00000000-0005-0000-0000-000076000000}"/>
    <cellStyle name="60% - Akzent1 2" xfId="112" xr:uid="{00000000-0005-0000-0000-000077000000}"/>
    <cellStyle name="60% - Akzent2 2" xfId="113" xr:uid="{00000000-0005-0000-0000-000078000000}"/>
    <cellStyle name="60% - Akzent3 2" xfId="114" xr:uid="{00000000-0005-0000-0000-000079000000}"/>
    <cellStyle name="60% - Akzent4 2" xfId="115" xr:uid="{00000000-0005-0000-0000-00007A000000}"/>
    <cellStyle name="60% - Akzent5 2" xfId="116" xr:uid="{00000000-0005-0000-0000-00007B000000}"/>
    <cellStyle name="60% - Akzent6 2" xfId="117" xr:uid="{00000000-0005-0000-0000-00007C000000}"/>
    <cellStyle name="Accent1" xfId="725" builtinId="29" customBuiltin="1"/>
    <cellStyle name="Accent1 2" xfId="118" xr:uid="{00000000-0005-0000-0000-00007E000000}"/>
    <cellStyle name="Accent1 2 2" xfId="119" xr:uid="{00000000-0005-0000-0000-00007F000000}"/>
    <cellStyle name="Accent1 2 3" xfId="661" xr:uid="{00000000-0005-0000-0000-000080000000}"/>
    <cellStyle name="Accent1 3" xfId="120" xr:uid="{00000000-0005-0000-0000-000081000000}"/>
    <cellStyle name="Accent1 4" xfId="121" xr:uid="{00000000-0005-0000-0000-000082000000}"/>
    <cellStyle name="Accent2" xfId="729" builtinId="33" customBuiltin="1"/>
    <cellStyle name="Accent2 2" xfId="122" xr:uid="{00000000-0005-0000-0000-000084000000}"/>
    <cellStyle name="Accent2 2 2" xfId="123" xr:uid="{00000000-0005-0000-0000-000085000000}"/>
    <cellStyle name="Accent2 3" xfId="124" xr:uid="{00000000-0005-0000-0000-000086000000}"/>
    <cellStyle name="Accent3" xfId="733" builtinId="37" customBuiltin="1"/>
    <cellStyle name="Accent3 2" xfId="125" xr:uid="{00000000-0005-0000-0000-000088000000}"/>
    <cellStyle name="Accent3 2 2" xfId="126" xr:uid="{00000000-0005-0000-0000-000089000000}"/>
    <cellStyle name="Accent3 3" xfId="127" xr:uid="{00000000-0005-0000-0000-00008A000000}"/>
    <cellStyle name="Accent4" xfId="737" builtinId="41" customBuiltin="1"/>
    <cellStyle name="Accent4 2" xfId="128" xr:uid="{00000000-0005-0000-0000-00008C000000}"/>
    <cellStyle name="Accent4 2 2" xfId="129" xr:uid="{00000000-0005-0000-0000-00008D000000}"/>
    <cellStyle name="Accent4 2 3" xfId="662" xr:uid="{00000000-0005-0000-0000-00008E000000}"/>
    <cellStyle name="Accent4 3" xfId="130" xr:uid="{00000000-0005-0000-0000-00008F000000}"/>
    <cellStyle name="Accent4 4" xfId="131" xr:uid="{00000000-0005-0000-0000-000090000000}"/>
    <cellStyle name="Accent5" xfId="741" builtinId="45" customBuiltin="1"/>
    <cellStyle name="Accent5 2" xfId="132" xr:uid="{00000000-0005-0000-0000-000092000000}"/>
    <cellStyle name="Accent5 2 2" xfId="133" xr:uid="{00000000-0005-0000-0000-000093000000}"/>
    <cellStyle name="Accent5 3" xfId="134" xr:uid="{00000000-0005-0000-0000-000094000000}"/>
    <cellStyle name="Accent6" xfId="745" builtinId="49" customBuiltin="1"/>
    <cellStyle name="Accent6 2" xfId="135" xr:uid="{00000000-0005-0000-0000-000096000000}"/>
    <cellStyle name="Accent6 2 2" xfId="136" xr:uid="{00000000-0005-0000-0000-000097000000}"/>
    <cellStyle name="Accent6 3" xfId="137" xr:uid="{00000000-0005-0000-0000-000098000000}"/>
    <cellStyle name="Akzent1 2" xfId="138" xr:uid="{00000000-0005-0000-0000-000099000000}"/>
    <cellStyle name="Akzent2 2" xfId="139" xr:uid="{00000000-0005-0000-0000-00009A000000}"/>
    <cellStyle name="Akzent3 2" xfId="140" xr:uid="{00000000-0005-0000-0000-00009B000000}"/>
    <cellStyle name="Akzent4 2" xfId="141" xr:uid="{00000000-0005-0000-0000-00009C000000}"/>
    <cellStyle name="Akzent5 2" xfId="142" xr:uid="{00000000-0005-0000-0000-00009D000000}"/>
    <cellStyle name="Akzent6 2" xfId="143" xr:uid="{00000000-0005-0000-0000-00009E000000}"/>
    <cellStyle name="ANCLAS,REZONES Y SUS PARTES,DE FUNDICION,DE HIERRO O DE ACERO" xfId="144" xr:uid="{00000000-0005-0000-0000-00009F000000}"/>
    <cellStyle name="Ausgabe 2" xfId="145" xr:uid="{00000000-0005-0000-0000-0000A0000000}"/>
    <cellStyle name="Bad" xfId="714" builtinId="27" customBuiltin="1"/>
    <cellStyle name="Bad 2" xfId="146" xr:uid="{00000000-0005-0000-0000-0000A2000000}"/>
    <cellStyle name="Bad 2 2" xfId="147" xr:uid="{00000000-0005-0000-0000-0000A3000000}"/>
    <cellStyle name="Bad 3" xfId="148" xr:uid="{00000000-0005-0000-0000-0000A4000000}"/>
    <cellStyle name="Bad 4" xfId="698" xr:uid="{00000000-0005-0000-0000-0000A5000000}"/>
    <cellStyle name="Berechnung 2" xfId="149" xr:uid="{00000000-0005-0000-0000-0000A6000000}"/>
    <cellStyle name="Calculation" xfId="718" builtinId="22" customBuiltin="1"/>
    <cellStyle name="Calculation 2" xfId="150" xr:uid="{00000000-0005-0000-0000-0000A8000000}"/>
    <cellStyle name="Calculation 2 2" xfId="151" xr:uid="{00000000-0005-0000-0000-0000A9000000}"/>
    <cellStyle name="Calculation 2 3" xfId="663" xr:uid="{00000000-0005-0000-0000-0000AA000000}"/>
    <cellStyle name="Calculation 3" xfId="152" xr:uid="{00000000-0005-0000-0000-0000AB000000}"/>
    <cellStyle name="Calculation 4" xfId="153" xr:uid="{00000000-0005-0000-0000-0000AC000000}"/>
    <cellStyle name="CellBACode" xfId="154" xr:uid="{00000000-0005-0000-0000-0000AD000000}"/>
    <cellStyle name="CellBAName" xfId="155" xr:uid="{00000000-0005-0000-0000-0000AE000000}"/>
    <cellStyle name="CellBAValue" xfId="156" xr:uid="{00000000-0005-0000-0000-0000AF000000}"/>
    <cellStyle name="CellMCCode" xfId="157" xr:uid="{00000000-0005-0000-0000-0000B0000000}"/>
    <cellStyle name="CellMCName" xfId="30" xr:uid="{00000000-0005-0000-0000-0000B1000000}"/>
    <cellStyle name="CellMCValue" xfId="158" xr:uid="{00000000-0005-0000-0000-0000B2000000}"/>
    <cellStyle name="CellNationCode" xfId="159" xr:uid="{00000000-0005-0000-0000-0000B3000000}"/>
    <cellStyle name="CellNationName" xfId="14" xr:uid="{00000000-0005-0000-0000-0000B4000000}"/>
    <cellStyle name="CellNationSubCode" xfId="160" xr:uid="{00000000-0005-0000-0000-0000B5000000}"/>
    <cellStyle name="CellNationSubName" xfId="161" xr:uid="{00000000-0005-0000-0000-0000B6000000}"/>
    <cellStyle name="CellNationSubValue" xfId="162" xr:uid="{00000000-0005-0000-0000-0000B7000000}"/>
    <cellStyle name="CellNationValue" xfId="163" xr:uid="{00000000-0005-0000-0000-0000B8000000}"/>
    <cellStyle name="CellNormal" xfId="3" xr:uid="{00000000-0005-0000-0000-0000B9000000}"/>
    <cellStyle name="CellRegionCode" xfId="164" xr:uid="{00000000-0005-0000-0000-0000BA000000}"/>
    <cellStyle name="CellRegionName" xfId="15" xr:uid="{00000000-0005-0000-0000-0000BB000000}"/>
    <cellStyle name="CellRegionValue" xfId="165" xr:uid="{00000000-0005-0000-0000-0000BC000000}"/>
    <cellStyle name="CellUACode" xfId="166" xr:uid="{00000000-0005-0000-0000-0000BD000000}"/>
    <cellStyle name="CellUAName" xfId="167" xr:uid="{00000000-0005-0000-0000-0000BE000000}"/>
    <cellStyle name="CellUAValue" xfId="168" xr:uid="{00000000-0005-0000-0000-0000BF000000}"/>
    <cellStyle name="Check Cell" xfId="720" builtinId="23" customBuiltin="1"/>
    <cellStyle name="Check Cell 2" xfId="169" xr:uid="{00000000-0005-0000-0000-0000C1000000}"/>
    <cellStyle name="Check Cell 2 2" xfId="170" xr:uid="{00000000-0005-0000-0000-0000C2000000}"/>
    <cellStyle name="Check Cell 3" xfId="171" xr:uid="{00000000-0005-0000-0000-0000C3000000}"/>
    <cellStyle name="Comma" xfId="706" builtinId="3"/>
    <cellStyle name="Comma 10" xfId="664" xr:uid="{00000000-0005-0000-0000-0000C5000000}"/>
    <cellStyle name="Comma 11" xfId="665" xr:uid="{00000000-0005-0000-0000-0000C6000000}"/>
    <cellStyle name="Comma 12" xfId="666" xr:uid="{00000000-0005-0000-0000-0000C7000000}"/>
    <cellStyle name="Comma 13" xfId="667" xr:uid="{00000000-0005-0000-0000-0000C8000000}"/>
    <cellStyle name="Comma 14" xfId="668" xr:uid="{00000000-0005-0000-0000-0000C9000000}"/>
    <cellStyle name="Comma 15" xfId="669" xr:uid="{00000000-0005-0000-0000-0000CA000000}"/>
    <cellStyle name="Comma 16" xfId="687" xr:uid="{00000000-0005-0000-0000-0000CB000000}"/>
    <cellStyle name="Comma 17" xfId="693" xr:uid="{00000000-0005-0000-0000-0000CC000000}"/>
    <cellStyle name="Comma 18" xfId="696" xr:uid="{00000000-0005-0000-0000-0000CD000000}"/>
    <cellStyle name="Comma 19" xfId="508" xr:uid="{00000000-0005-0000-0000-0000CE000000}"/>
    <cellStyle name="Comma 2" xfId="16" xr:uid="{00000000-0005-0000-0000-0000CF000000}"/>
    <cellStyle name="Comma 2 2" xfId="28" xr:uid="{00000000-0005-0000-0000-0000D0000000}"/>
    <cellStyle name="Comma 2 2 2" xfId="172" xr:uid="{00000000-0005-0000-0000-0000D1000000}"/>
    <cellStyle name="Comma 2 2 2 2" xfId="173" xr:uid="{00000000-0005-0000-0000-0000D2000000}"/>
    <cellStyle name="Comma 2 2 3" xfId="174" xr:uid="{00000000-0005-0000-0000-0000D3000000}"/>
    <cellStyle name="Comma 2 2 4" xfId="565" xr:uid="{00000000-0005-0000-0000-0000D4000000}"/>
    <cellStyle name="Comma 2 2 5" xfId="604" xr:uid="{00000000-0005-0000-0000-0000D5000000}"/>
    <cellStyle name="Comma 2 2 6" xfId="704" xr:uid="{00000000-0005-0000-0000-0000D6000000}"/>
    <cellStyle name="Comma 2 3" xfId="175" xr:uid="{00000000-0005-0000-0000-0000D7000000}"/>
    <cellStyle name="Comma 2 3 2" xfId="670" xr:uid="{00000000-0005-0000-0000-0000D8000000}"/>
    <cellStyle name="Comma 2 4" xfId="176" xr:uid="{00000000-0005-0000-0000-0000D9000000}"/>
    <cellStyle name="Comma 2 4 2" xfId="671" xr:uid="{00000000-0005-0000-0000-0000DA000000}"/>
    <cellStyle name="Comma 2 5" xfId="509" xr:uid="{00000000-0005-0000-0000-0000DB000000}"/>
    <cellStyle name="Comma 2 5 2" xfId="672" xr:uid="{00000000-0005-0000-0000-0000DC000000}"/>
    <cellStyle name="Comma 2 6" xfId="564" xr:uid="{00000000-0005-0000-0000-0000DD000000}"/>
    <cellStyle name="Comma 2 7" xfId="603" xr:uid="{00000000-0005-0000-0000-0000DE000000}"/>
    <cellStyle name="Comma 2 8" xfId="703" xr:uid="{00000000-0005-0000-0000-0000DF000000}"/>
    <cellStyle name="Comma 20" xfId="602" xr:uid="{00000000-0005-0000-0000-0000E0000000}"/>
    <cellStyle name="Comma 21" xfId="702" xr:uid="{00000000-0005-0000-0000-0000E1000000}"/>
    <cellStyle name="Comma 22" xfId="751" xr:uid="{00000000-0005-0000-0000-0000E2000000}"/>
    <cellStyle name="Comma 3" xfId="177" xr:uid="{00000000-0005-0000-0000-0000E3000000}"/>
    <cellStyle name="Comma 3 2" xfId="178" xr:uid="{00000000-0005-0000-0000-0000E4000000}"/>
    <cellStyle name="Comma 3 2 2" xfId="179" xr:uid="{00000000-0005-0000-0000-0000E5000000}"/>
    <cellStyle name="Comma 3 3" xfId="180" xr:uid="{00000000-0005-0000-0000-0000E6000000}"/>
    <cellStyle name="Comma 3 4" xfId="181" xr:uid="{00000000-0005-0000-0000-0000E7000000}"/>
    <cellStyle name="Comma 3 5" xfId="566" xr:uid="{00000000-0005-0000-0000-0000E8000000}"/>
    <cellStyle name="Comma 3 6" xfId="605" xr:uid="{00000000-0005-0000-0000-0000E9000000}"/>
    <cellStyle name="Comma 3 7" xfId="754" xr:uid="{00000000-0005-0000-0000-0000EA000000}"/>
    <cellStyle name="Comma 4" xfId="182" xr:uid="{00000000-0005-0000-0000-0000EB000000}"/>
    <cellStyle name="Comma 4 2" xfId="183" xr:uid="{00000000-0005-0000-0000-0000EC000000}"/>
    <cellStyle name="Comma 4 3" xfId="567" xr:uid="{00000000-0005-0000-0000-0000ED000000}"/>
    <cellStyle name="Comma 4 4" xfId="619" xr:uid="{00000000-0005-0000-0000-0000EE000000}"/>
    <cellStyle name="Comma 4 5" xfId="755" xr:uid="{00000000-0005-0000-0000-0000EF000000}"/>
    <cellStyle name="Comma 5" xfId="184" xr:uid="{00000000-0005-0000-0000-0000F0000000}"/>
    <cellStyle name="Comma 5 2" xfId="568" xr:uid="{00000000-0005-0000-0000-0000F1000000}"/>
    <cellStyle name="Comma 5 3" xfId="628" xr:uid="{00000000-0005-0000-0000-0000F2000000}"/>
    <cellStyle name="Comma 6" xfId="477" xr:uid="{00000000-0005-0000-0000-0000F3000000}"/>
    <cellStyle name="Comma 6 2" xfId="569" xr:uid="{00000000-0005-0000-0000-0000F4000000}"/>
    <cellStyle name="Comma 7" xfId="539" xr:uid="{00000000-0005-0000-0000-0000F5000000}"/>
    <cellStyle name="Comma 7 2" xfId="597" xr:uid="{00000000-0005-0000-0000-0000F6000000}"/>
    <cellStyle name="Comma 7 3" xfId="673" xr:uid="{00000000-0005-0000-0000-0000F7000000}"/>
    <cellStyle name="Comma 8" xfId="557" xr:uid="{00000000-0005-0000-0000-0000F8000000}"/>
    <cellStyle name="Comma 8 2" xfId="674" xr:uid="{00000000-0005-0000-0000-0000F9000000}"/>
    <cellStyle name="Comma 9" xfId="675" xr:uid="{00000000-0005-0000-0000-0000FA000000}"/>
    <cellStyle name="Comma_2.1 Improving the social rented sector - new tables" xfId="482" xr:uid="{00000000-0005-0000-0000-0000FB000000}"/>
    <cellStyle name="Comma0" xfId="185" xr:uid="{00000000-0005-0000-0000-0000FC000000}"/>
    <cellStyle name="Currency 2" xfId="17" xr:uid="{00000000-0005-0000-0000-0000FD000000}"/>
    <cellStyle name="Currency 2 2" xfId="186" xr:uid="{00000000-0005-0000-0000-0000FE000000}"/>
    <cellStyle name="Currency 2 3" xfId="187" xr:uid="{00000000-0005-0000-0000-0000FF000000}"/>
    <cellStyle name="Currency 2 4" xfId="636" xr:uid="{00000000-0005-0000-0000-000000010000}"/>
    <cellStyle name="Currency 3" xfId="188" xr:uid="{00000000-0005-0000-0000-000001010000}"/>
    <cellStyle name="Currency 4" xfId="189" xr:uid="{00000000-0005-0000-0000-000002010000}"/>
    <cellStyle name="Currency 5" xfId="190" xr:uid="{00000000-0005-0000-0000-000003010000}"/>
    <cellStyle name="Currency0" xfId="191" xr:uid="{00000000-0005-0000-0000-000004010000}"/>
    <cellStyle name="Data_Total" xfId="410" xr:uid="{00000000-0005-0000-0000-000005010000}"/>
    <cellStyle name="Date" xfId="192" xr:uid="{00000000-0005-0000-0000-000006010000}"/>
    <cellStyle name="Default Column Data" xfId="18" xr:uid="{00000000-0005-0000-0000-000007010000}"/>
    <cellStyle name="DEnormalgray" xfId="637" xr:uid="{00000000-0005-0000-0000-000008010000}"/>
    <cellStyle name="Dezimal 2" xfId="193" xr:uid="{00000000-0005-0000-0000-000009010000}"/>
    <cellStyle name="Dezimal 3" xfId="194" xr:uid="{00000000-0005-0000-0000-00000A010000}"/>
    <cellStyle name="Digest heading 1" xfId="195" xr:uid="{00000000-0005-0000-0000-00000B010000}"/>
    <cellStyle name="Digest heading 2" xfId="196" xr:uid="{00000000-0005-0000-0000-00000C010000}"/>
    <cellStyle name="Digest heading 3" xfId="197" xr:uid="{00000000-0005-0000-0000-00000D010000}"/>
    <cellStyle name="diskette" xfId="198" xr:uid="{00000000-0005-0000-0000-00000E010000}"/>
    <cellStyle name="DONE" xfId="199" xr:uid="{00000000-0005-0000-0000-00000F010000}"/>
    <cellStyle name="Eingabe 2" xfId="200" xr:uid="{00000000-0005-0000-0000-000010010000}"/>
    <cellStyle name="Ergebnis 2" xfId="201" xr:uid="{00000000-0005-0000-0000-000011010000}"/>
    <cellStyle name="Erklärender Text 2" xfId="202" xr:uid="{00000000-0005-0000-0000-000012010000}"/>
    <cellStyle name="Euro" xfId="203" xr:uid="{00000000-0005-0000-0000-000013010000}"/>
    <cellStyle name="Explanatory Text" xfId="723" builtinId="53" customBuiltin="1"/>
    <cellStyle name="Explanatory Text 2" xfId="204" xr:uid="{00000000-0005-0000-0000-000015010000}"/>
    <cellStyle name="Explanatory Text 2 2" xfId="205" xr:uid="{00000000-0005-0000-0000-000016010000}"/>
    <cellStyle name="Explanatory Text 3" xfId="206" xr:uid="{00000000-0005-0000-0000-000017010000}"/>
    <cellStyle name="F0 - Style2" xfId="207" xr:uid="{00000000-0005-0000-0000-000018010000}"/>
    <cellStyle name="Fixed" xfId="208" xr:uid="{00000000-0005-0000-0000-000019010000}"/>
    <cellStyle name="Fixed1 - Style1" xfId="209" xr:uid="{00000000-0005-0000-0000-00001A010000}"/>
    <cellStyle name="Good" xfId="713" builtinId="26" customBuiltin="1"/>
    <cellStyle name="Good 2" xfId="210" xr:uid="{00000000-0005-0000-0000-00001C010000}"/>
    <cellStyle name="Good 2 2" xfId="211" xr:uid="{00000000-0005-0000-0000-00001D010000}"/>
    <cellStyle name="Good 3" xfId="212" xr:uid="{00000000-0005-0000-0000-00001E010000}"/>
    <cellStyle name="Gut 2" xfId="213" xr:uid="{00000000-0005-0000-0000-00001F010000}"/>
    <cellStyle name="Header" xfId="214" xr:uid="{00000000-0005-0000-0000-000020010000}"/>
    <cellStyle name="Header2" xfId="215" xr:uid="{00000000-0005-0000-0000-000021010000}"/>
    <cellStyle name="HeaderLEA" xfId="638" xr:uid="{00000000-0005-0000-0000-000022010000}"/>
    <cellStyle name="Heading 1" xfId="709" builtinId="16" customBuiltin="1"/>
    <cellStyle name="Heading 1 2" xfId="216" xr:uid="{00000000-0005-0000-0000-000024010000}"/>
    <cellStyle name="Heading 1 2 2" xfId="676" xr:uid="{00000000-0005-0000-0000-000025010000}"/>
    <cellStyle name="Heading 1 3" xfId="217" xr:uid="{00000000-0005-0000-0000-000026010000}"/>
    <cellStyle name="Heading 2" xfId="710" builtinId="17" customBuiltin="1"/>
    <cellStyle name="Heading 2 2" xfId="218" xr:uid="{00000000-0005-0000-0000-000028010000}"/>
    <cellStyle name="Heading 2 2 2" xfId="677" xr:uid="{00000000-0005-0000-0000-000029010000}"/>
    <cellStyle name="Heading 2 3" xfId="219" xr:uid="{00000000-0005-0000-0000-00002A010000}"/>
    <cellStyle name="Heading 3" xfId="711" builtinId="18" customBuiltin="1"/>
    <cellStyle name="Heading 3 2" xfId="220" xr:uid="{00000000-0005-0000-0000-00002C010000}"/>
    <cellStyle name="Heading 3 2 2" xfId="678" xr:uid="{00000000-0005-0000-0000-00002D010000}"/>
    <cellStyle name="Heading 3 3" xfId="221" xr:uid="{00000000-0005-0000-0000-00002E010000}"/>
    <cellStyle name="Heading 4" xfId="712" builtinId="19" customBuiltin="1"/>
    <cellStyle name="Heading 4 2" xfId="222" xr:uid="{00000000-0005-0000-0000-000030010000}"/>
    <cellStyle name="Heading 4 2 2" xfId="679" xr:uid="{00000000-0005-0000-0000-000031010000}"/>
    <cellStyle name="Heading 4 3" xfId="223" xr:uid="{00000000-0005-0000-0000-000032010000}"/>
    <cellStyle name="HEADING1" xfId="224" xr:uid="{00000000-0005-0000-0000-000033010000}"/>
    <cellStyle name="HEADING2" xfId="225" xr:uid="{00000000-0005-0000-0000-000034010000}"/>
    <cellStyle name="Headings" xfId="411" xr:uid="{00000000-0005-0000-0000-000035010000}"/>
    <cellStyle name="Headings 2" xfId="412" xr:uid="{00000000-0005-0000-0000-000036010000}"/>
    <cellStyle name="Headings 2 2" xfId="540" xr:uid="{00000000-0005-0000-0000-000037010000}"/>
    <cellStyle name="Headings 3" xfId="413" xr:uid="{00000000-0005-0000-0000-000038010000}"/>
    <cellStyle name="Headings 3 2" xfId="541" xr:uid="{00000000-0005-0000-0000-000039010000}"/>
    <cellStyle name="Headings 3 3" xfId="542" xr:uid="{00000000-0005-0000-0000-00003A010000}"/>
    <cellStyle name="Headings 4" xfId="448" xr:uid="{00000000-0005-0000-0000-00003B010000}"/>
    <cellStyle name="Headings 5" xfId="497" xr:uid="{00000000-0005-0000-0000-00003C010000}"/>
    <cellStyle name="Hyperlink" xfId="536" builtinId="8"/>
    <cellStyle name="Hyperlink 10" xfId="705" xr:uid="{00000000-0005-0000-0000-00003E010000}"/>
    <cellStyle name="Hyperlink 2" xfId="19" xr:uid="{00000000-0005-0000-0000-00003F010000}"/>
    <cellStyle name="Hyperlink 2 2" xfId="226" xr:uid="{00000000-0005-0000-0000-000040010000}"/>
    <cellStyle name="Hyperlink 2 2 2" xfId="227" xr:uid="{00000000-0005-0000-0000-000041010000}"/>
    <cellStyle name="Hyperlink 2 2 2 2" xfId="228" xr:uid="{00000000-0005-0000-0000-000042010000}"/>
    <cellStyle name="Hyperlink 2 2 3" xfId="570" xr:uid="{00000000-0005-0000-0000-000043010000}"/>
    <cellStyle name="Hyperlink 2 3" xfId="229" xr:uid="{00000000-0005-0000-0000-000044010000}"/>
    <cellStyle name="Hyperlink 2 3 2" xfId="230" xr:uid="{00000000-0005-0000-0000-000045010000}"/>
    <cellStyle name="Hyperlink 2 4" xfId="231" xr:uid="{00000000-0005-0000-0000-000046010000}"/>
    <cellStyle name="Hyperlink 2 5" xfId="232" xr:uid="{00000000-0005-0000-0000-000047010000}"/>
    <cellStyle name="Hyperlink 2 6" xfId="563" xr:uid="{00000000-0005-0000-0000-000048010000}"/>
    <cellStyle name="Hyperlink 2 7" xfId="606" xr:uid="{00000000-0005-0000-0000-000049010000}"/>
    <cellStyle name="Hyperlink 2 8" xfId="700" xr:uid="{00000000-0005-0000-0000-00004A010000}"/>
    <cellStyle name="Hyperlink 3" xfId="233" xr:uid="{00000000-0005-0000-0000-00004B010000}"/>
    <cellStyle name="Hyperlink 3 2" xfId="639" xr:uid="{00000000-0005-0000-0000-00004C010000}"/>
    <cellStyle name="Hyperlink 4" xfId="234" xr:uid="{00000000-0005-0000-0000-00004D010000}"/>
    <cellStyle name="Hyperlink 4 2" xfId="646" xr:uid="{00000000-0005-0000-0000-00004E010000}"/>
    <cellStyle name="Hyperlink 5" xfId="235" xr:uid="{00000000-0005-0000-0000-00004F010000}"/>
    <cellStyle name="Hyperlink 6" xfId="236" xr:uid="{00000000-0005-0000-0000-000050010000}"/>
    <cellStyle name="Hyperlink 7" xfId="449" xr:uid="{00000000-0005-0000-0000-000051010000}"/>
    <cellStyle name="Hyperlink 8" xfId="450" xr:uid="{00000000-0005-0000-0000-000052010000}"/>
    <cellStyle name="Hyperlink 9" xfId="600" xr:uid="{00000000-0005-0000-0000-000053010000}"/>
    <cellStyle name="I'm here now" xfId="237" xr:uid="{00000000-0005-0000-0000-000054010000}"/>
    <cellStyle name="Input" xfId="716" builtinId="20" customBuiltin="1"/>
    <cellStyle name="Input 2" xfId="238" xr:uid="{00000000-0005-0000-0000-000056010000}"/>
    <cellStyle name="Input 2 2" xfId="239" xr:uid="{00000000-0005-0000-0000-000057010000}"/>
    <cellStyle name="Input 2 3" xfId="680" xr:uid="{00000000-0005-0000-0000-000058010000}"/>
    <cellStyle name="Input 3" xfId="240" xr:uid="{00000000-0005-0000-0000-000059010000}"/>
    <cellStyle name="Input 4" xfId="241" xr:uid="{00000000-0005-0000-0000-00005A010000}"/>
    <cellStyle name="Later" xfId="242" xr:uid="{00000000-0005-0000-0000-00005B010000}"/>
    <cellStyle name="LEAName" xfId="640" xr:uid="{00000000-0005-0000-0000-00005C010000}"/>
    <cellStyle name="LEANumber" xfId="641" xr:uid="{00000000-0005-0000-0000-00005D010000}"/>
    <cellStyle name="Linked Cell" xfId="719" builtinId="24" customBuiltin="1"/>
    <cellStyle name="Linked Cell 2" xfId="243" xr:uid="{00000000-0005-0000-0000-00005F010000}"/>
    <cellStyle name="Linked Cell 2 2" xfId="244" xr:uid="{00000000-0005-0000-0000-000060010000}"/>
    <cellStyle name="Linked Cell 3" xfId="245" xr:uid="{00000000-0005-0000-0000-000061010000}"/>
    <cellStyle name="Manual" xfId="246" xr:uid="{00000000-0005-0000-0000-000062010000}"/>
    <cellStyle name="Neutral" xfId="715" builtinId="28" customBuiltin="1"/>
    <cellStyle name="Neutral 2" xfId="247" xr:uid="{00000000-0005-0000-0000-000064010000}"/>
    <cellStyle name="Neutral 2 2" xfId="681" xr:uid="{00000000-0005-0000-0000-000065010000}"/>
    <cellStyle name="Neutral 3" xfId="248" xr:uid="{00000000-0005-0000-0000-000066010000}"/>
    <cellStyle name="Norma" xfId="505" xr:uid="{00000000-0005-0000-0000-000067010000}"/>
    <cellStyle name="Norma 2" xfId="506" xr:uid="{00000000-0005-0000-0000-000068010000}"/>
    <cellStyle name="Normal" xfId="0" builtinId="0"/>
    <cellStyle name="Normal - Style1" xfId="249" xr:uid="{00000000-0005-0000-0000-00006A010000}"/>
    <cellStyle name="Normal 10" xfId="250" xr:uid="{00000000-0005-0000-0000-00006B010000}"/>
    <cellStyle name="Normal 10 2" xfId="251" xr:uid="{00000000-0005-0000-0000-00006C010000}"/>
    <cellStyle name="Normal 10 3" xfId="252" xr:uid="{00000000-0005-0000-0000-00006D010000}"/>
    <cellStyle name="Normal 10 4" xfId="571" xr:uid="{00000000-0005-0000-0000-00006E010000}"/>
    <cellStyle name="Normal 10 5" xfId="618" xr:uid="{00000000-0005-0000-0000-00006F010000}"/>
    <cellStyle name="Normal 105" xfId="414" xr:uid="{00000000-0005-0000-0000-000070010000}"/>
    <cellStyle name="Normal 11" xfId="253" xr:uid="{00000000-0005-0000-0000-000071010000}"/>
    <cellStyle name="Normal 11 2" xfId="254" xr:uid="{00000000-0005-0000-0000-000072010000}"/>
    <cellStyle name="Normal 11 2 2" xfId="510" xr:uid="{00000000-0005-0000-0000-000073010000}"/>
    <cellStyle name="Normal 11 2 2 2" xfId="511" xr:uid="{00000000-0005-0000-0000-000074010000}"/>
    <cellStyle name="Normal 11 2 3" xfId="512" xr:uid="{00000000-0005-0000-0000-000075010000}"/>
    <cellStyle name="Normal 11 3" xfId="513" xr:uid="{00000000-0005-0000-0000-000076010000}"/>
    <cellStyle name="Normal 11 3 2" xfId="514" xr:uid="{00000000-0005-0000-0000-000077010000}"/>
    <cellStyle name="Normal 11 3 2 2" xfId="515" xr:uid="{00000000-0005-0000-0000-000078010000}"/>
    <cellStyle name="Normal 11 3 3" xfId="516" xr:uid="{00000000-0005-0000-0000-000079010000}"/>
    <cellStyle name="Normal 11 3 4" xfId="517" xr:uid="{00000000-0005-0000-0000-00007A010000}"/>
    <cellStyle name="Normal 11 4" xfId="572" xr:uid="{00000000-0005-0000-0000-00007B010000}"/>
    <cellStyle name="Normal 11 5" xfId="629" xr:uid="{00000000-0005-0000-0000-00007C010000}"/>
    <cellStyle name="Normal 11_AHP Dec 2012 QS (London)" xfId="518" xr:uid="{00000000-0005-0000-0000-00007D010000}"/>
    <cellStyle name="Normal 12" xfId="255" xr:uid="{00000000-0005-0000-0000-00007E010000}"/>
    <cellStyle name="Normal 12 2" xfId="256" xr:uid="{00000000-0005-0000-0000-00007F010000}"/>
    <cellStyle name="Normal 12 2 2" xfId="519" xr:uid="{00000000-0005-0000-0000-000080010000}"/>
    <cellStyle name="Normal 12 2 2 2" xfId="520" xr:uid="{00000000-0005-0000-0000-000081010000}"/>
    <cellStyle name="Normal 12 2 3" xfId="521" xr:uid="{00000000-0005-0000-0000-000082010000}"/>
    <cellStyle name="Normal 12 3" xfId="573" xr:uid="{00000000-0005-0000-0000-000083010000}"/>
    <cellStyle name="Normal 12 4" xfId="631" xr:uid="{00000000-0005-0000-0000-000084010000}"/>
    <cellStyle name="Normal 12_AHP Dec 2012 QS (London)" xfId="522" xr:uid="{00000000-0005-0000-0000-000085010000}"/>
    <cellStyle name="Normal 120" xfId="485" xr:uid="{00000000-0005-0000-0000-000086010000}"/>
    <cellStyle name="Normal 123" xfId="486" xr:uid="{00000000-0005-0000-0000-000087010000}"/>
    <cellStyle name="Normal 124" xfId="487" xr:uid="{00000000-0005-0000-0000-000088010000}"/>
    <cellStyle name="Normal 13" xfId="257" xr:uid="{00000000-0005-0000-0000-000089010000}"/>
    <cellStyle name="Normal 13 2" xfId="258" xr:uid="{00000000-0005-0000-0000-00008A010000}"/>
    <cellStyle name="Normal 13 3" xfId="596" xr:uid="{00000000-0005-0000-0000-00008B010000}"/>
    <cellStyle name="Normal 13 4" xfId="633" xr:uid="{00000000-0005-0000-0000-00008C010000}"/>
    <cellStyle name="Normal 14" xfId="259" xr:uid="{00000000-0005-0000-0000-00008D010000}"/>
    <cellStyle name="Normal 14 2" xfId="260" xr:uid="{00000000-0005-0000-0000-00008E010000}"/>
    <cellStyle name="Normal 14 3" xfId="598" xr:uid="{00000000-0005-0000-0000-00008F010000}"/>
    <cellStyle name="Normal 15" xfId="261" xr:uid="{00000000-0005-0000-0000-000090010000}"/>
    <cellStyle name="Normal 15 2" xfId="262" xr:uid="{00000000-0005-0000-0000-000091010000}"/>
    <cellStyle name="Normal 15 3" xfId="644" xr:uid="{00000000-0005-0000-0000-000092010000}"/>
    <cellStyle name="Normal 16" xfId="263" xr:uid="{00000000-0005-0000-0000-000093010000}"/>
    <cellStyle name="Normal 16 2" xfId="264" xr:uid="{00000000-0005-0000-0000-000094010000}"/>
    <cellStyle name="Normal 16 3" xfId="686" xr:uid="{00000000-0005-0000-0000-000095010000}"/>
    <cellStyle name="Normal 17" xfId="265" xr:uid="{00000000-0005-0000-0000-000096010000}"/>
    <cellStyle name="Normal 17 2" xfId="266" xr:uid="{00000000-0005-0000-0000-000097010000}"/>
    <cellStyle name="Normal 17 3" xfId="690" xr:uid="{00000000-0005-0000-0000-000098010000}"/>
    <cellStyle name="Normal 18" xfId="267" xr:uid="{00000000-0005-0000-0000-000099010000}"/>
    <cellStyle name="Normal 18 2" xfId="268" xr:uid="{00000000-0005-0000-0000-00009A010000}"/>
    <cellStyle name="Normal 18 3" xfId="692" xr:uid="{00000000-0005-0000-0000-00009B010000}"/>
    <cellStyle name="Normal 19" xfId="269" xr:uid="{00000000-0005-0000-0000-00009C010000}"/>
    <cellStyle name="Normal 19 2" xfId="270" xr:uid="{00000000-0005-0000-0000-00009D010000}"/>
    <cellStyle name="Normal 19 3" xfId="695" xr:uid="{00000000-0005-0000-0000-00009E010000}"/>
    <cellStyle name="Normal 2" xfId="1" xr:uid="{00000000-0005-0000-0000-00009F010000}"/>
    <cellStyle name="Normal 2 2" xfId="20" xr:uid="{00000000-0005-0000-0000-0000A0010000}"/>
    <cellStyle name="Normal 2 2 2" xfId="271" xr:uid="{00000000-0005-0000-0000-0000A1010000}"/>
    <cellStyle name="Normal 2 2 2 2" xfId="272" xr:uid="{00000000-0005-0000-0000-0000A2010000}"/>
    <cellStyle name="Normal 2 2 2 5" xfId="273" xr:uid="{00000000-0005-0000-0000-0000A3010000}"/>
    <cellStyle name="Normal 2 2 3" xfId="274" xr:uid="{00000000-0005-0000-0000-0000A4010000}"/>
    <cellStyle name="Normal 2 2 4" xfId="275" xr:uid="{00000000-0005-0000-0000-0000A5010000}"/>
    <cellStyle name="Normal 2 2 5" xfId="574" xr:uid="{00000000-0005-0000-0000-0000A6010000}"/>
    <cellStyle name="Normal 2 3" xfId="4" xr:uid="{00000000-0005-0000-0000-0000A7010000}"/>
    <cellStyle name="Normal 2 3 2" xfId="276" xr:uid="{00000000-0005-0000-0000-0000A8010000}"/>
    <cellStyle name="Normal 2 3 2 2" xfId="456" xr:uid="{00000000-0005-0000-0000-0000A9010000}"/>
    <cellStyle name="Normal 2 3 2 2 2" xfId="577" xr:uid="{00000000-0005-0000-0000-0000AA010000}"/>
    <cellStyle name="Normal 2 3 2 3" xfId="523" xr:uid="{00000000-0005-0000-0000-0000AB010000}"/>
    <cellStyle name="Normal 2 3 2 4" xfId="524" xr:uid="{00000000-0005-0000-0000-0000AC010000}"/>
    <cellStyle name="Normal 2 3 2 5" xfId="525" xr:uid="{00000000-0005-0000-0000-0000AD010000}"/>
    <cellStyle name="Normal 2 3 2 6" xfId="576" xr:uid="{00000000-0005-0000-0000-0000AE010000}"/>
    <cellStyle name="Normal 2 3 3" xfId="526" xr:uid="{00000000-0005-0000-0000-0000AF010000}"/>
    <cellStyle name="Normal 2 3 3 2" xfId="578" xr:uid="{00000000-0005-0000-0000-0000B0010000}"/>
    <cellStyle name="Normal 2 3 4" xfId="527" xr:uid="{00000000-0005-0000-0000-0000B1010000}"/>
    <cellStyle name="Normal 2 3 5" xfId="575" xr:uid="{00000000-0005-0000-0000-0000B2010000}"/>
    <cellStyle name="Normal 2 4" xfId="277" xr:uid="{00000000-0005-0000-0000-0000B3010000}"/>
    <cellStyle name="Normal 2 4 2" xfId="278" xr:uid="{00000000-0005-0000-0000-0000B4010000}"/>
    <cellStyle name="Normal 2 4 3" xfId="440" xr:uid="{00000000-0005-0000-0000-0000B5010000}"/>
    <cellStyle name="Normal 2 5" xfId="279" xr:uid="{00000000-0005-0000-0000-0000B6010000}"/>
    <cellStyle name="Normal 2 5 2" xfId="280" xr:uid="{00000000-0005-0000-0000-0000B7010000}"/>
    <cellStyle name="Normal 2 6" xfId="281" xr:uid="{00000000-0005-0000-0000-0000B8010000}"/>
    <cellStyle name="Normal 2 7" xfId="562" xr:uid="{00000000-0005-0000-0000-0000B9010000}"/>
    <cellStyle name="Normal 2 85" xfId="488" xr:uid="{00000000-0005-0000-0000-0000BA010000}"/>
    <cellStyle name="Normal 2_AHP Dec 2012 QS (London)" xfId="528" xr:uid="{00000000-0005-0000-0000-0000BB010000}"/>
    <cellStyle name="Normal 2_Tables 1.2" xfId="408" xr:uid="{00000000-0005-0000-0000-0000BC010000}"/>
    <cellStyle name="Normal 20" xfId="282" xr:uid="{00000000-0005-0000-0000-0000BD010000}"/>
    <cellStyle name="Normal 20 2" xfId="529" xr:uid="{00000000-0005-0000-0000-0000BE010000}"/>
    <cellStyle name="Normal 21" xfId="283" xr:uid="{00000000-0005-0000-0000-0000BF010000}"/>
    <cellStyle name="Normal 21 2" xfId="530" xr:uid="{00000000-0005-0000-0000-0000C0010000}"/>
    <cellStyle name="Normal 21 3" xfId="547" xr:uid="{00000000-0005-0000-0000-0000C1010000}"/>
    <cellStyle name="Normal 22" xfId="284" xr:uid="{00000000-0005-0000-0000-0000C2010000}"/>
    <cellStyle name="Normal 22 2" xfId="546" xr:uid="{00000000-0005-0000-0000-0000C3010000}"/>
    <cellStyle name="Normal 23" xfId="285" xr:uid="{00000000-0005-0000-0000-0000C4010000}"/>
    <cellStyle name="Normal 23 2" xfId="531" xr:uid="{00000000-0005-0000-0000-0000C5010000}"/>
    <cellStyle name="Normal 23 3" xfId="549" xr:uid="{00000000-0005-0000-0000-0000C6010000}"/>
    <cellStyle name="Normal 24" xfId="286" xr:uid="{00000000-0005-0000-0000-0000C7010000}"/>
    <cellStyle name="Normal 25" xfId="287" xr:uid="{00000000-0005-0000-0000-0000C8010000}"/>
    <cellStyle name="Normal 25 2" xfId="288" xr:uid="{00000000-0005-0000-0000-0000C9010000}"/>
    <cellStyle name="Normal 26" xfId="289" xr:uid="{00000000-0005-0000-0000-0000CA010000}"/>
    <cellStyle name="Normal 27" xfId="290" xr:uid="{00000000-0005-0000-0000-0000CB010000}"/>
    <cellStyle name="Normal 28" xfId="291" xr:uid="{00000000-0005-0000-0000-0000CC010000}"/>
    <cellStyle name="Normal 29" xfId="292" xr:uid="{00000000-0005-0000-0000-0000CD010000}"/>
    <cellStyle name="Normal 3" xfId="5" xr:uid="{00000000-0005-0000-0000-0000CE010000}"/>
    <cellStyle name="Normal 3 10" xfId="607" xr:uid="{00000000-0005-0000-0000-0000CF010000}"/>
    <cellStyle name="Normal 3 2" xfId="21" xr:uid="{00000000-0005-0000-0000-0000D0010000}"/>
    <cellStyle name="Normal 3 2 2" xfId="293" xr:uid="{00000000-0005-0000-0000-0000D1010000}"/>
    <cellStyle name="Normal 3 2 2 2" xfId="294" xr:uid="{00000000-0005-0000-0000-0000D2010000}"/>
    <cellStyle name="Normal 3 2 2 3" xfId="580" xr:uid="{00000000-0005-0000-0000-0000D3010000}"/>
    <cellStyle name="Normal 3 2 3" xfId="579" xr:uid="{00000000-0005-0000-0000-0000D4010000}"/>
    <cellStyle name="Normal 3 2 4" xfId="647" xr:uid="{00000000-0005-0000-0000-0000D5010000}"/>
    <cellStyle name="Normal 3 3" xfId="295" xr:uid="{00000000-0005-0000-0000-0000D6010000}"/>
    <cellStyle name="Normal 3 3 2" xfId="296" xr:uid="{00000000-0005-0000-0000-0000D7010000}"/>
    <cellStyle name="Normal 3 3 2 2" xfId="582" xr:uid="{00000000-0005-0000-0000-0000D8010000}"/>
    <cellStyle name="Normal 3 3 3" xfId="441" xr:uid="{00000000-0005-0000-0000-0000D9010000}"/>
    <cellStyle name="Normal 3 3 4" xfId="581" xr:uid="{00000000-0005-0000-0000-0000DA010000}"/>
    <cellStyle name="Normal 3 4" xfId="297" xr:uid="{00000000-0005-0000-0000-0000DB010000}"/>
    <cellStyle name="Normal 3 4 2" xfId="298" xr:uid="{00000000-0005-0000-0000-0000DC010000}"/>
    <cellStyle name="Normal 3 4 3" xfId="558" xr:uid="{00000000-0005-0000-0000-0000DD010000}"/>
    <cellStyle name="Normal 3 5" xfId="299" xr:uid="{00000000-0005-0000-0000-0000DE010000}"/>
    <cellStyle name="Normal 3 5 2" xfId="583" xr:uid="{00000000-0005-0000-0000-0000DF010000}"/>
    <cellStyle name="Normal 3 6" xfId="300" xr:uid="{00000000-0005-0000-0000-0000E0010000}"/>
    <cellStyle name="Normal 3 7" xfId="301" xr:uid="{00000000-0005-0000-0000-0000E1010000}"/>
    <cellStyle name="Normal 3 8" xfId="302" xr:uid="{00000000-0005-0000-0000-0000E2010000}"/>
    <cellStyle name="Normal 3 9" xfId="534" xr:uid="{00000000-0005-0000-0000-0000E3010000}"/>
    <cellStyle name="Normal 30" xfId="303" xr:uid="{00000000-0005-0000-0000-0000E4010000}"/>
    <cellStyle name="Normal 31" xfId="304" xr:uid="{00000000-0005-0000-0000-0000E5010000}"/>
    <cellStyle name="Normal 32" xfId="305" xr:uid="{00000000-0005-0000-0000-0000E6010000}"/>
    <cellStyle name="Normal 33" xfId="306" xr:uid="{00000000-0005-0000-0000-0000E7010000}"/>
    <cellStyle name="Normal 34" xfId="307" xr:uid="{00000000-0005-0000-0000-0000E8010000}"/>
    <cellStyle name="Normal 35" xfId="308" xr:uid="{00000000-0005-0000-0000-0000E9010000}"/>
    <cellStyle name="Normal 36" xfId="309" xr:uid="{00000000-0005-0000-0000-0000EA010000}"/>
    <cellStyle name="Normal 37" xfId="310" xr:uid="{00000000-0005-0000-0000-0000EB010000}"/>
    <cellStyle name="Normal 38" xfId="311" xr:uid="{00000000-0005-0000-0000-0000EC010000}"/>
    <cellStyle name="Normal 39" xfId="409" xr:uid="{00000000-0005-0000-0000-0000ED010000}"/>
    <cellStyle name="Normal 4" xfId="6" xr:uid="{00000000-0005-0000-0000-0000EE010000}"/>
    <cellStyle name="Normal 4 2" xfId="312" xr:uid="{00000000-0005-0000-0000-0000EF010000}"/>
    <cellStyle name="Normal 4 2 2" xfId="313" xr:uid="{00000000-0005-0000-0000-0000F0010000}"/>
    <cellStyle name="Normal 4 2 3" xfId="691" xr:uid="{00000000-0005-0000-0000-0000F1010000}"/>
    <cellStyle name="Normal 4 3" xfId="314" xr:uid="{00000000-0005-0000-0000-0000F2010000}"/>
    <cellStyle name="Normal 4 3 2" xfId="315" xr:uid="{00000000-0005-0000-0000-0000F3010000}"/>
    <cellStyle name="Normal 4 4" xfId="316" xr:uid="{00000000-0005-0000-0000-0000F4010000}"/>
    <cellStyle name="Normal 4 4 2" xfId="317" xr:uid="{00000000-0005-0000-0000-0000F5010000}"/>
    <cellStyle name="Normal 4 5" xfId="318" xr:uid="{00000000-0005-0000-0000-0000F6010000}"/>
    <cellStyle name="Normal 4 6" xfId="584" xr:uid="{00000000-0005-0000-0000-0000F7010000}"/>
    <cellStyle name="Normal 40" xfId="437" xr:uid="{00000000-0005-0000-0000-0000F8010000}"/>
    <cellStyle name="Normal 40 2" xfId="457" xr:uid="{00000000-0005-0000-0000-0000F9010000}"/>
    <cellStyle name="Normal 41" xfId="451" xr:uid="{00000000-0005-0000-0000-0000FA010000}"/>
    <cellStyle name="Normal 42" xfId="452" xr:uid="{00000000-0005-0000-0000-0000FB010000}"/>
    <cellStyle name="Normal 43" xfId="460" xr:uid="{00000000-0005-0000-0000-0000FC010000}"/>
    <cellStyle name="Normal 44" xfId="461" xr:uid="{00000000-0005-0000-0000-0000FD010000}"/>
    <cellStyle name="Normal 45" xfId="462" xr:uid="{00000000-0005-0000-0000-0000FE010000}"/>
    <cellStyle name="Normal 46" xfId="463" xr:uid="{00000000-0005-0000-0000-0000FF010000}"/>
    <cellStyle name="Normal 47" xfId="459" xr:uid="{00000000-0005-0000-0000-000000020000}"/>
    <cellStyle name="Normal 47 2" xfId="707" xr:uid="{00000000-0005-0000-0000-000001020000}"/>
    <cellStyle name="Normal 48" xfId="464" xr:uid="{00000000-0005-0000-0000-000002020000}"/>
    <cellStyle name="Normal 49" xfId="467" xr:uid="{00000000-0005-0000-0000-000003020000}"/>
    <cellStyle name="Normal 5" xfId="29" xr:uid="{00000000-0005-0000-0000-000004020000}"/>
    <cellStyle name="Normal 5 2" xfId="319" xr:uid="{00000000-0005-0000-0000-000005020000}"/>
    <cellStyle name="Normal 5 2 2" xfId="320" xr:uid="{00000000-0005-0000-0000-000006020000}"/>
    <cellStyle name="Normal 5 2 3" xfId="560" xr:uid="{00000000-0005-0000-0000-000007020000}"/>
    <cellStyle name="Normal 5 2 4" xfId="621" xr:uid="{00000000-0005-0000-0000-000008020000}"/>
    <cellStyle name="Normal 5 3" xfId="321" xr:uid="{00000000-0005-0000-0000-000009020000}"/>
    <cellStyle name="Normal 5 3 2" xfId="322" xr:uid="{00000000-0005-0000-0000-00000A020000}"/>
    <cellStyle name="Normal 5 3 3" xfId="689" xr:uid="{00000000-0005-0000-0000-00000B020000}"/>
    <cellStyle name="Normal 5 4" xfId="585" xr:uid="{00000000-0005-0000-0000-00000C020000}"/>
    <cellStyle name="Normal 5 5" xfId="611" xr:uid="{00000000-0005-0000-0000-00000D020000}"/>
    <cellStyle name="Normal 50" xfId="468" xr:uid="{00000000-0005-0000-0000-00000E020000}"/>
    <cellStyle name="Normal 51" xfId="470" xr:uid="{00000000-0005-0000-0000-00000F020000}"/>
    <cellStyle name="Normal 52" xfId="476" xr:uid="{00000000-0005-0000-0000-000010020000}"/>
    <cellStyle name="Normal 53" xfId="478" xr:uid="{00000000-0005-0000-0000-000011020000}"/>
    <cellStyle name="Normal 54" xfId="479" xr:uid="{00000000-0005-0000-0000-000012020000}"/>
    <cellStyle name="Normal 55" xfId="480" xr:uid="{00000000-0005-0000-0000-000013020000}"/>
    <cellStyle name="Normal 56" xfId="489" xr:uid="{00000000-0005-0000-0000-000014020000}"/>
    <cellStyle name="Normal 57" xfId="490" xr:uid="{00000000-0005-0000-0000-000015020000}"/>
    <cellStyle name="Normal 57 2" xfId="503" xr:uid="{00000000-0005-0000-0000-000016020000}"/>
    <cellStyle name="Normal 58" xfId="491" xr:uid="{00000000-0005-0000-0000-000017020000}"/>
    <cellStyle name="Normal 59" xfId="493" xr:uid="{00000000-0005-0000-0000-000018020000}"/>
    <cellStyle name="Normal 59 2" xfId="550" xr:uid="{00000000-0005-0000-0000-000019020000}"/>
    <cellStyle name="Normal 6" xfId="323" xr:uid="{00000000-0005-0000-0000-00001A020000}"/>
    <cellStyle name="Normal 6 2" xfId="324" xr:uid="{00000000-0005-0000-0000-00001B020000}"/>
    <cellStyle name="Normal 6 2 2" xfId="325" xr:uid="{00000000-0005-0000-0000-00001C020000}"/>
    <cellStyle name="Normal 6 2 3" xfId="587" xr:uid="{00000000-0005-0000-0000-00001D020000}"/>
    <cellStyle name="Normal 6 2 4" xfId="623" xr:uid="{00000000-0005-0000-0000-00001E020000}"/>
    <cellStyle name="Normal 6 3" xfId="326" xr:uid="{00000000-0005-0000-0000-00001F020000}"/>
    <cellStyle name="Normal 6 4" xfId="327" xr:uid="{00000000-0005-0000-0000-000020020000}"/>
    <cellStyle name="Normal 6 5" xfId="328" xr:uid="{00000000-0005-0000-0000-000021020000}"/>
    <cellStyle name="Normal 6 6" xfId="455" xr:uid="{00000000-0005-0000-0000-000022020000}"/>
    <cellStyle name="Normal 6 7" xfId="586" xr:uid="{00000000-0005-0000-0000-000023020000}"/>
    <cellStyle name="Normal 6 8" xfId="613" xr:uid="{00000000-0005-0000-0000-000024020000}"/>
    <cellStyle name="Normal 6 9" xfId="756" xr:uid="{00000000-0005-0000-0000-000025020000}"/>
    <cellStyle name="Normal 6_AHP Dec 2012 QS (London)" xfId="532" xr:uid="{00000000-0005-0000-0000-000026020000}"/>
    <cellStyle name="Normal 60" xfId="494" xr:uid="{00000000-0005-0000-0000-000027020000}"/>
    <cellStyle name="Normal 60 2" xfId="500" xr:uid="{00000000-0005-0000-0000-000028020000}"/>
    <cellStyle name="Normal 61" xfId="499" xr:uid="{00000000-0005-0000-0000-000029020000}"/>
    <cellStyle name="Normal 62" xfId="504" xr:uid="{00000000-0005-0000-0000-00002A020000}"/>
    <cellStyle name="Normal 63" xfId="535" xr:uid="{00000000-0005-0000-0000-00002B020000}"/>
    <cellStyle name="Normal 64" xfId="548" xr:uid="{00000000-0005-0000-0000-00002C020000}"/>
    <cellStyle name="Normal 65" xfId="551" xr:uid="{00000000-0005-0000-0000-00002D020000}"/>
    <cellStyle name="Normal 66" xfId="554" xr:uid="{00000000-0005-0000-0000-00002E020000}"/>
    <cellStyle name="Normal 67" xfId="555" xr:uid="{00000000-0005-0000-0000-00002F020000}"/>
    <cellStyle name="Normal 68" xfId="556" xr:uid="{00000000-0005-0000-0000-000030020000}"/>
    <cellStyle name="Normal 69" xfId="601" xr:uid="{00000000-0005-0000-0000-000031020000}"/>
    <cellStyle name="Normal 7" xfId="329" xr:uid="{00000000-0005-0000-0000-000032020000}"/>
    <cellStyle name="Normal 7 2" xfId="330" xr:uid="{00000000-0005-0000-0000-000033020000}"/>
    <cellStyle name="Normal 7 2 2" xfId="331" xr:uid="{00000000-0005-0000-0000-000034020000}"/>
    <cellStyle name="Normal 7 2 3" xfId="589" xr:uid="{00000000-0005-0000-0000-000035020000}"/>
    <cellStyle name="Normal 7 3" xfId="439" xr:uid="{00000000-0005-0000-0000-000036020000}"/>
    <cellStyle name="Normal 7 4" xfId="588" xr:uid="{00000000-0005-0000-0000-000037020000}"/>
    <cellStyle name="Normal 70" xfId="685" xr:uid="{00000000-0005-0000-0000-000038020000}"/>
    <cellStyle name="Normal 71" xfId="699" xr:uid="{00000000-0005-0000-0000-000039020000}"/>
    <cellStyle name="Normal 72" xfId="701" xr:uid="{00000000-0005-0000-0000-00003A020000}"/>
    <cellStyle name="Normal 73" xfId="749" xr:uid="{00000000-0005-0000-0000-00003B020000}"/>
    <cellStyle name="Normal 74" xfId="750" xr:uid="{00000000-0005-0000-0000-00003C020000}"/>
    <cellStyle name="Normal 75" xfId="752" xr:uid="{00000000-0005-0000-0000-00003D020000}"/>
    <cellStyle name="Normal 76" xfId="753" xr:uid="{00000000-0005-0000-0000-00003E020000}"/>
    <cellStyle name="Normal 77" xfId="761" xr:uid="{00000000-0005-0000-0000-00003F020000}"/>
    <cellStyle name="Normal 78" xfId="762" xr:uid="{00000000-0005-0000-0000-000040020000}"/>
    <cellStyle name="Normal 8" xfId="332" xr:uid="{00000000-0005-0000-0000-000041020000}"/>
    <cellStyle name="Normal 8 2" xfId="333" xr:uid="{00000000-0005-0000-0000-000042020000}"/>
    <cellStyle name="Normal 8 2 2" xfId="626" xr:uid="{00000000-0005-0000-0000-000043020000}"/>
    <cellStyle name="Normal 8 2 3" xfId="758" xr:uid="{00000000-0005-0000-0000-000044020000}"/>
    <cellStyle name="Normal 8 3" xfId="444" xr:uid="{00000000-0005-0000-0000-000045020000}"/>
    <cellStyle name="Normal 8 4" xfId="537" xr:uid="{00000000-0005-0000-0000-000046020000}"/>
    <cellStyle name="Normal 8 5" xfId="616" xr:uid="{00000000-0005-0000-0000-000047020000}"/>
    <cellStyle name="Normal 8 6" xfId="757" xr:uid="{00000000-0005-0000-0000-000048020000}"/>
    <cellStyle name="Normal 9" xfId="334" xr:uid="{00000000-0005-0000-0000-000049020000}"/>
    <cellStyle name="Normal 9 2" xfId="335" xr:uid="{00000000-0005-0000-0000-00004A020000}"/>
    <cellStyle name="Normal 9 3" xfId="443" xr:uid="{00000000-0005-0000-0000-00004B020000}"/>
    <cellStyle name="Normal 9 4" xfId="590" xr:uid="{00000000-0005-0000-0000-00004C020000}"/>
    <cellStyle name="Normal_Circ_AnnualStampTax1314_working" xfId="553" xr:uid="{00000000-0005-0000-0000-00004D020000}"/>
    <cellStyle name="Note" xfId="722" builtinId="10" customBuiltin="1"/>
    <cellStyle name="Note 2" xfId="336" xr:uid="{00000000-0005-0000-0000-00004F020000}"/>
    <cellStyle name="Note 2 2" xfId="337" xr:uid="{00000000-0005-0000-0000-000050020000}"/>
    <cellStyle name="Note 2 3" xfId="338" xr:uid="{00000000-0005-0000-0000-000051020000}"/>
    <cellStyle name="Note 3" xfId="339" xr:uid="{00000000-0005-0000-0000-000052020000}"/>
    <cellStyle name="Note 4" xfId="340" xr:uid="{00000000-0005-0000-0000-000053020000}"/>
    <cellStyle name="Notiz 2" xfId="341" xr:uid="{00000000-0005-0000-0000-000054020000}"/>
    <cellStyle name="numbers" xfId="342" xr:uid="{00000000-0005-0000-0000-000055020000}"/>
    <cellStyle name="numbers 2" xfId="343" xr:uid="{00000000-0005-0000-0000-000056020000}"/>
    <cellStyle name="numbers 3" xfId="344" xr:uid="{00000000-0005-0000-0000-000057020000}"/>
    <cellStyle name="numbers 4" xfId="345" xr:uid="{00000000-0005-0000-0000-000058020000}"/>
    <cellStyle name="numbers 5" xfId="346" xr:uid="{00000000-0005-0000-0000-000059020000}"/>
    <cellStyle name="Output" xfId="717" builtinId="21" customBuiltin="1"/>
    <cellStyle name="Output 2" xfId="347" xr:uid="{00000000-0005-0000-0000-00005B020000}"/>
    <cellStyle name="Output 2 2" xfId="348" xr:uid="{00000000-0005-0000-0000-00005C020000}"/>
    <cellStyle name="Output 2 3" xfId="682" xr:uid="{00000000-0005-0000-0000-00005D020000}"/>
    <cellStyle name="Output 3" xfId="349" xr:uid="{00000000-0005-0000-0000-00005E020000}"/>
    <cellStyle name="Output 4" xfId="350" xr:uid="{00000000-0005-0000-0000-00005F020000}"/>
    <cellStyle name="Percent" xfId="2" builtinId="5"/>
    <cellStyle name="Percent 10" xfId="351" xr:uid="{00000000-0005-0000-0000-000061020000}"/>
    <cellStyle name="Percent 10 2" xfId="632" xr:uid="{00000000-0005-0000-0000-000062020000}"/>
    <cellStyle name="Percent 100" xfId="415" xr:uid="{00000000-0005-0000-0000-000063020000}"/>
    <cellStyle name="Percent 101" xfId="416" xr:uid="{00000000-0005-0000-0000-000064020000}"/>
    <cellStyle name="Percent 102" xfId="417" xr:uid="{00000000-0005-0000-0000-000065020000}"/>
    <cellStyle name="Percent 103" xfId="418" xr:uid="{00000000-0005-0000-0000-000066020000}"/>
    <cellStyle name="Percent 104" xfId="419" xr:uid="{00000000-0005-0000-0000-000067020000}"/>
    <cellStyle name="Percent 105" xfId="420" xr:uid="{00000000-0005-0000-0000-000068020000}"/>
    <cellStyle name="Percent 11" xfId="352" xr:uid="{00000000-0005-0000-0000-000069020000}"/>
    <cellStyle name="Percent 11 2" xfId="353" xr:uid="{00000000-0005-0000-0000-00006A020000}"/>
    <cellStyle name="Percent 11 3" xfId="634" xr:uid="{00000000-0005-0000-0000-00006B020000}"/>
    <cellStyle name="Percent 12" xfId="354" xr:uid="{00000000-0005-0000-0000-00006C020000}"/>
    <cellStyle name="Percent 12 2" xfId="355" xr:uid="{00000000-0005-0000-0000-00006D020000}"/>
    <cellStyle name="Percent 12 3" xfId="635" xr:uid="{00000000-0005-0000-0000-00006E020000}"/>
    <cellStyle name="Percent 13" xfId="356" xr:uid="{00000000-0005-0000-0000-00006F020000}"/>
    <cellStyle name="Percent 13 2" xfId="357" xr:uid="{00000000-0005-0000-0000-000070020000}"/>
    <cellStyle name="Percent 13 3" xfId="645" xr:uid="{00000000-0005-0000-0000-000071020000}"/>
    <cellStyle name="Percent 14" xfId="358" xr:uid="{00000000-0005-0000-0000-000072020000}"/>
    <cellStyle name="Percent 14 2" xfId="359" xr:uid="{00000000-0005-0000-0000-000073020000}"/>
    <cellStyle name="Percent 14 3" xfId="688" xr:uid="{00000000-0005-0000-0000-000074020000}"/>
    <cellStyle name="Percent 15" xfId="360" xr:uid="{00000000-0005-0000-0000-000075020000}"/>
    <cellStyle name="Percent 15 2" xfId="361" xr:uid="{00000000-0005-0000-0000-000076020000}"/>
    <cellStyle name="Percent 15 3" xfId="694" xr:uid="{00000000-0005-0000-0000-000077020000}"/>
    <cellStyle name="Percent 16" xfId="362" xr:uid="{00000000-0005-0000-0000-000078020000}"/>
    <cellStyle name="Percent 16 2" xfId="363" xr:uid="{00000000-0005-0000-0000-000079020000}"/>
    <cellStyle name="Percent 16 3" xfId="697" xr:uid="{00000000-0005-0000-0000-00007A020000}"/>
    <cellStyle name="Percent 17" xfId="364" xr:uid="{00000000-0005-0000-0000-00007B020000}"/>
    <cellStyle name="Percent 18" xfId="365" xr:uid="{00000000-0005-0000-0000-00007C020000}"/>
    <cellStyle name="Percent 18 2" xfId="366" xr:uid="{00000000-0005-0000-0000-00007D020000}"/>
    <cellStyle name="Percent 19" xfId="367" xr:uid="{00000000-0005-0000-0000-00007E020000}"/>
    <cellStyle name="Percent 2" xfId="7" xr:uid="{00000000-0005-0000-0000-00007F020000}"/>
    <cellStyle name="Percent 2 2" xfId="22" xr:uid="{00000000-0005-0000-0000-000080020000}"/>
    <cellStyle name="Percent 2 2 2" xfId="23" xr:uid="{00000000-0005-0000-0000-000081020000}"/>
    <cellStyle name="Percent 2 2 3" xfId="559" xr:uid="{00000000-0005-0000-0000-000082020000}"/>
    <cellStyle name="Percent 2 2 4" xfId="609" xr:uid="{00000000-0005-0000-0000-000083020000}"/>
    <cellStyle name="Percent 2 3" xfId="368" xr:uid="{00000000-0005-0000-0000-000084020000}"/>
    <cellStyle name="Percent 2 3 2" xfId="442" xr:uid="{00000000-0005-0000-0000-000085020000}"/>
    <cellStyle name="Percent 2 4" xfId="369" xr:uid="{00000000-0005-0000-0000-000086020000}"/>
    <cellStyle name="Percent 2 5" xfId="446" xr:uid="{00000000-0005-0000-0000-000087020000}"/>
    <cellStyle name="Percent 2 6" xfId="538" xr:uid="{00000000-0005-0000-0000-000088020000}"/>
    <cellStyle name="Percent 2 7" xfId="591" xr:uid="{00000000-0005-0000-0000-000089020000}"/>
    <cellStyle name="Percent 2 8" xfId="608" xr:uid="{00000000-0005-0000-0000-00008A020000}"/>
    <cellStyle name="Percent 20" xfId="438" xr:uid="{00000000-0005-0000-0000-00008B020000}"/>
    <cellStyle name="Percent 20 2" xfId="458" xr:uid="{00000000-0005-0000-0000-00008C020000}"/>
    <cellStyle name="Percent 21" xfId="447" xr:uid="{00000000-0005-0000-0000-00008D020000}"/>
    <cellStyle name="Percent 22" xfId="465" xr:uid="{00000000-0005-0000-0000-00008E020000}"/>
    <cellStyle name="Percent 23" xfId="466" xr:uid="{00000000-0005-0000-0000-00008F020000}"/>
    <cellStyle name="Percent 24" xfId="469" xr:uid="{00000000-0005-0000-0000-000090020000}"/>
    <cellStyle name="Percent 25" xfId="481" xr:uid="{00000000-0005-0000-0000-000091020000}"/>
    <cellStyle name="Percent 26" xfId="496" xr:uid="{00000000-0005-0000-0000-000092020000}"/>
    <cellStyle name="Percent 26 2" xfId="502" xr:uid="{00000000-0005-0000-0000-000093020000}"/>
    <cellStyle name="Percent 27" xfId="552" xr:uid="{00000000-0005-0000-0000-000094020000}"/>
    <cellStyle name="Percent 3" xfId="24" xr:uid="{00000000-0005-0000-0000-000095020000}"/>
    <cellStyle name="Percent 3 2" xfId="25" xr:uid="{00000000-0005-0000-0000-000096020000}"/>
    <cellStyle name="Percent 3 2 2" xfId="483" xr:uid="{00000000-0005-0000-0000-000097020000}"/>
    <cellStyle name="Percent 3 2 3" xfId="561" xr:uid="{00000000-0005-0000-0000-000098020000}"/>
    <cellStyle name="Percent 3 3" xfId="370" xr:uid="{00000000-0005-0000-0000-000099020000}"/>
    <cellStyle name="Percent 3 4" xfId="592" xr:uid="{00000000-0005-0000-0000-00009A020000}"/>
    <cellStyle name="Percent 3 5" xfId="610" xr:uid="{00000000-0005-0000-0000-00009B020000}"/>
    <cellStyle name="Percent 3 6" xfId="759" xr:uid="{00000000-0005-0000-0000-00009C020000}"/>
    <cellStyle name="Percent 4" xfId="371" xr:uid="{00000000-0005-0000-0000-00009D020000}"/>
    <cellStyle name="Percent 4 2" xfId="454" xr:uid="{00000000-0005-0000-0000-00009E020000}"/>
    <cellStyle name="Percent 4 2 2" xfId="622" xr:uid="{00000000-0005-0000-0000-00009F020000}"/>
    <cellStyle name="Percent 4 3" xfId="593" xr:uid="{00000000-0005-0000-0000-0000A0020000}"/>
    <cellStyle name="Percent 4 4" xfId="612" xr:uid="{00000000-0005-0000-0000-0000A1020000}"/>
    <cellStyle name="Percent 4 5" xfId="760" xr:uid="{00000000-0005-0000-0000-0000A2020000}"/>
    <cellStyle name="Percent 5" xfId="372" xr:uid="{00000000-0005-0000-0000-0000A3020000}"/>
    <cellStyle name="Percent 5 2" xfId="594" xr:uid="{00000000-0005-0000-0000-0000A4020000}"/>
    <cellStyle name="Percent 5 2 2" xfId="624" xr:uid="{00000000-0005-0000-0000-0000A5020000}"/>
    <cellStyle name="Percent 5 3" xfId="614" xr:uid="{00000000-0005-0000-0000-0000A6020000}"/>
    <cellStyle name="Percent 6" xfId="373" xr:uid="{00000000-0005-0000-0000-0000A7020000}"/>
    <cellStyle name="Percent 6 2" xfId="533" xr:uid="{00000000-0005-0000-0000-0000A8020000}"/>
    <cellStyle name="Percent 6 2 2" xfId="625" xr:uid="{00000000-0005-0000-0000-0000A9020000}"/>
    <cellStyle name="Percent 6 3" xfId="595" xr:uid="{00000000-0005-0000-0000-0000AA020000}"/>
    <cellStyle name="Percent 6 4" xfId="615" xr:uid="{00000000-0005-0000-0000-0000AB020000}"/>
    <cellStyle name="Percent 7" xfId="374" xr:uid="{00000000-0005-0000-0000-0000AC020000}"/>
    <cellStyle name="Percent 7 2" xfId="375" xr:uid="{00000000-0005-0000-0000-0000AD020000}"/>
    <cellStyle name="Percent 7 2 2" xfId="627" xr:uid="{00000000-0005-0000-0000-0000AE020000}"/>
    <cellStyle name="Percent 7 3" xfId="599" xr:uid="{00000000-0005-0000-0000-0000AF020000}"/>
    <cellStyle name="Percent 7 4" xfId="617" xr:uid="{00000000-0005-0000-0000-0000B0020000}"/>
    <cellStyle name="Percent 8" xfId="376" xr:uid="{00000000-0005-0000-0000-0000B1020000}"/>
    <cellStyle name="Percent 8 2" xfId="377" xr:uid="{00000000-0005-0000-0000-0000B2020000}"/>
    <cellStyle name="Percent 8 3" xfId="620" xr:uid="{00000000-0005-0000-0000-0000B3020000}"/>
    <cellStyle name="Percent 89" xfId="421" xr:uid="{00000000-0005-0000-0000-0000B4020000}"/>
    <cellStyle name="Percent 9" xfId="378" xr:uid="{00000000-0005-0000-0000-0000B5020000}"/>
    <cellStyle name="Percent 9 2" xfId="379" xr:uid="{00000000-0005-0000-0000-0000B6020000}"/>
    <cellStyle name="Percent 9 3" xfId="630" xr:uid="{00000000-0005-0000-0000-0000B7020000}"/>
    <cellStyle name="Percent 90" xfId="422" xr:uid="{00000000-0005-0000-0000-0000B8020000}"/>
    <cellStyle name="Percent 91" xfId="423" xr:uid="{00000000-0005-0000-0000-0000B9020000}"/>
    <cellStyle name="Percent 92" xfId="424" xr:uid="{00000000-0005-0000-0000-0000BA020000}"/>
    <cellStyle name="Percent 93" xfId="425" xr:uid="{00000000-0005-0000-0000-0000BB020000}"/>
    <cellStyle name="Percent 94" xfId="426" xr:uid="{00000000-0005-0000-0000-0000BC020000}"/>
    <cellStyle name="Percent 95" xfId="427" xr:uid="{00000000-0005-0000-0000-0000BD020000}"/>
    <cellStyle name="Percent 96" xfId="428" xr:uid="{00000000-0005-0000-0000-0000BE020000}"/>
    <cellStyle name="Percent 97" xfId="429" xr:uid="{00000000-0005-0000-0000-0000BF020000}"/>
    <cellStyle name="Percent 98" xfId="430" xr:uid="{00000000-0005-0000-0000-0000C0020000}"/>
    <cellStyle name="Percent 99" xfId="431" xr:uid="{00000000-0005-0000-0000-0000C1020000}"/>
    <cellStyle name="Prozent 2" xfId="380" xr:uid="{00000000-0005-0000-0000-0000C2020000}"/>
    <cellStyle name="Row_CategoryHeadings" xfId="432" xr:uid="{00000000-0005-0000-0000-0000C3020000}"/>
    <cellStyle name="Rowcount" xfId="381" xr:uid="{00000000-0005-0000-0000-0000C4020000}"/>
    <cellStyle name="Schlecht 2" xfId="382" xr:uid="{00000000-0005-0000-0000-0000C5020000}"/>
    <cellStyle name="Source" xfId="433" xr:uid="{00000000-0005-0000-0000-0000C6020000}"/>
    <cellStyle name="Source 2" xfId="434" xr:uid="{00000000-0005-0000-0000-0000C7020000}"/>
    <cellStyle name="Source 3" xfId="435" xr:uid="{00000000-0005-0000-0000-0000C8020000}"/>
    <cellStyle name="Source 3 2" xfId="543" xr:uid="{00000000-0005-0000-0000-0000C9020000}"/>
    <cellStyle name="Source 3 3" xfId="544" xr:uid="{00000000-0005-0000-0000-0000CA020000}"/>
    <cellStyle name="Source 4" xfId="453" xr:uid="{00000000-0005-0000-0000-0000CB020000}"/>
    <cellStyle name="Source 5" xfId="498" xr:uid="{00000000-0005-0000-0000-0000CC020000}"/>
    <cellStyle name="SPSS" xfId="383" xr:uid="{00000000-0005-0000-0000-0000CD020000}"/>
    <cellStyle name="Standard 2" xfId="384" xr:uid="{00000000-0005-0000-0000-0000CE020000}"/>
    <cellStyle name="Stil 1" xfId="385" xr:uid="{00000000-0005-0000-0000-0000CF020000}"/>
    <cellStyle name="Style 1" xfId="26" xr:uid="{00000000-0005-0000-0000-0000D0020000}"/>
    <cellStyle name="Style 1 2" xfId="642" xr:uid="{00000000-0005-0000-0000-0000D1020000}"/>
    <cellStyle name="Style3" xfId="484" xr:uid="{00000000-0005-0000-0000-0000D2020000}"/>
    <cellStyle name="Style5" xfId="492" xr:uid="{00000000-0005-0000-0000-0000D3020000}"/>
    <cellStyle name="styleDEnormalgray" xfId="643" xr:uid="{00000000-0005-0000-0000-0000D4020000}"/>
    <cellStyle name="Syntax" xfId="386" xr:uid="{00000000-0005-0000-0000-0000D5020000}"/>
    <cellStyle name="table" xfId="387" xr:uid="{00000000-0005-0000-0000-0000D6020000}"/>
    <cellStyle name="Table Cells" xfId="471" xr:uid="{00000000-0005-0000-0000-0000D7020000}"/>
    <cellStyle name="Table Column Headings" xfId="472" xr:uid="{00000000-0005-0000-0000-0000D8020000}"/>
    <cellStyle name="Table Number" xfId="473" xr:uid="{00000000-0005-0000-0000-0000D9020000}"/>
    <cellStyle name="Table Row Headings" xfId="474" xr:uid="{00000000-0005-0000-0000-0000DA020000}"/>
    <cellStyle name="Table Title" xfId="475" xr:uid="{00000000-0005-0000-0000-0000DB020000}"/>
    <cellStyle name="Table_Name" xfId="445" xr:uid="{00000000-0005-0000-0000-0000DC020000}"/>
    <cellStyle name="Title" xfId="708" builtinId="15" customBuiltin="1"/>
    <cellStyle name="Title 2" xfId="388" xr:uid="{00000000-0005-0000-0000-0000DE020000}"/>
    <cellStyle name="Title 2 2" xfId="683" xr:uid="{00000000-0005-0000-0000-0000DF020000}"/>
    <cellStyle name="Title 3" xfId="389" xr:uid="{00000000-0005-0000-0000-0000E0020000}"/>
    <cellStyle name="Total" xfId="724" builtinId="25" customBuiltin="1"/>
    <cellStyle name="Total 2" xfId="390" xr:uid="{00000000-0005-0000-0000-0000E2020000}"/>
    <cellStyle name="Total 2 2" xfId="391" xr:uid="{00000000-0005-0000-0000-0000E3020000}"/>
    <cellStyle name="Total 2 3" xfId="684" xr:uid="{00000000-0005-0000-0000-0000E4020000}"/>
    <cellStyle name="Total 3" xfId="392" xr:uid="{00000000-0005-0000-0000-0000E5020000}"/>
    <cellStyle name="Total 4" xfId="393" xr:uid="{00000000-0005-0000-0000-0000E6020000}"/>
    <cellStyle name="TSQL" xfId="394" xr:uid="{00000000-0005-0000-0000-0000E7020000}"/>
    <cellStyle name="Überschrift 1 2" xfId="395" xr:uid="{00000000-0005-0000-0000-0000E8020000}"/>
    <cellStyle name="Überschrift 2 2" xfId="396" xr:uid="{00000000-0005-0000-0000-0000E9020000}"/>
    <cellStyle name="Überschrift 3 2" xfId="397" xr:uid="{00000000-0005-0000-0000-0000EA020000}"/>
    <cellStyle name="Überschrift 4 2" xfId="398" xr:uid="{00000000-0005-0000-0000-0000EB020000}"/>
    <cellStyle name="Überschrift 5" xfId="399" xr:uid="{00000000-0005-0000-0000-0000EC020000}"/>
    <cellStyle name="Verknüpfte Zelle 2" xfId="400" xr:uid="{00000000-0005-0000-0000-0000ED020000}"/>
    <cellStyle name="Währung 2" xfId="401" xr:uid="{00000000-0005-0000-0000-0000EE020000}"/>
    <cellStyle name="Warnender Text 2" xfId="402" xr:uid="{00000000-0005-0000-0000-0000EF020000}"/>
    <cellStyle name="Warning Text" xfId="721" builtinId="11" customBuiltin="1"/>
    <cellStyle name="Warning Text 2" xfId="403" xr:uid="{00000000-0005-0000-0000-0000F1020000}"/>
    <cellStyle name="Warning Text 2 2" xfId="404" xr:uid="{00000000-0005-0000-0000-0000F2020000}"/>
    <cellStyle name="Warning Text 3" xfId="405" xr:uid="{00000000-0005-0000-0000-0000F3020000}"/>
    <cellStyle name="Warnings" xfId="27" xr:uid="{00000000-0005-0000-0000-0000F4020000}"/>
    <cellStyle name="Warnings 2" xfId="436" xr:uid="{00000000-0005-0000-0000-0000F5020000}"/>
    <cellStyle name="Warnings 3" xfId="495" xr:uid="{00000000-0005-0000-0000-0000F6020000}"/>
    <cellStyle name="Warnings 3 2" xfId="501" xr:uid="{00000000-0005-0000-0000-0000F7020000}"/>
    <cellStyle name="Warnings 3 3" xfId="545" xr:uid="{00000000-0005-0000-0000-0000F8020000}"/>
    <cellStyle name="Zelle überprüfen 2" xfId="406" xr:uid="{00000000-0005-0000-0000-0000F9020000}"/>
    <cellStyle name="標準_Book1" xfId="407" xr:uid="{00000000-0005-0000-0000-0000FA020000}"/>
  </cellStyles>
  <dxfs count="11">
    <dxf>
      <font>
        <b/>
        <i val="0"/>
        <condense val="0"/>
        <extend val="0"/>
      </font>
    </dxf>
    <dxf>
      <font>
        <b/>
        <i val="0"/>
        <condense val="0"/>
        <extend val="0"/>
      </font>
    </dxf>
    <dxf>
      <font>
        <b/>
        <i val="0"/>
        <condense val="0"/>
        <extend val="0"/>
      </font>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s>
  <tableStyles count="0" defaultTableStyle="TableStyleMedium2" defaultPivotStyle="PivotStyleLight16"/>
  <colors>
    <mruColors>
      <color rgb="FFCC6677"/>
      <color rgb="FFECCC5A"/>
      <color rgb="FF4477AA"/>
      <color rgb="FF44AA99"/>
      <color rgb="FFF79646"/>
      <color rgb="FF9E0059"/>
      <color rgb="FFC0504D"/>
      <color rgb="FFD9B109"/>
      <color rgb="FFF8EBD8"/>
      <color rgb="FFD8454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tyles" Target="style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externalLink" Target="externalLinks/externalLink14.xml"/><Relationship Id="rId16" Type="http://schemas.openxmlformats.org/officeDocument/2006/relationships/worksheet" Target="worksheets/sheet16.xml"/><Relationship Id="rId107" Type="http://schemas.openxmlformats.org/officeDocument/2006/relationships/externalLink" Target="externalLinks/externalLink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worksheet" Target="worksheets/sheet87.xml"/><Relationship Id="rId102" Type="http://schemas.openxmlformats.org/officeDocument/2006/relationships/externalLink" Target="externalLinks/externalLink4.xml"/><Relationship Id="rId110" Type="http://schemas.openxmlformats.org/officeDocument/2006/relationships/externalLink" Target="externalLinks/externalLink12.xml"/><Relationship Id="rId115" Type="http://schemas.openxmlformats.org/officeDocument/2006/relationships/externalLink" Target="externalLinks/externalLink17.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worksheet" Target="worksheets/sheet82.xml"/><Relationship Id="rId90" Type="http://schemas.openxmlformats.org/officeDocument/2006/relationships/worksheet" Target="worksheets/sheet90.xml"/><Relationship Id="rId95" Type="http://schemas.openxmlformats.org/officeDocument/2006/relationships/worksheet" Target="worksheets/sheet9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100" Type="http://schemas.openxmlformats.org/officeDocument/2006/relationships/externalLink" Target="externalLinks/externalLink2.xml"/><Relationship Id="rId105" Type="http://schemas.openxmlformats.org/officeDocument/2006/relationships/externalLink" Target="externalLinks/externalLink7.xml"/><Relationship Id="rId113" Type="http://schemas.openxmlformats.org/officeDocument/2006/relationships/externalLink" Target="externalLinks/externalLink15.xml"/><Relationship Id="rId118"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worksheet" Target="worksheets/sheet85.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103" Type="http://schemas.openxmlformats.org/officeDocument/2006/relationships/externalLink" Target="externalLinks/externalLink5.xml"/><Relationship Id="rId108" Type="http://schemas.openxmlformats.org/officeDocument/2006/relationships/externalLink" Target="externalLinks/externalLink10.xml"/><Relationship Id="rId11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88" Type="http://schemas.openxmlformats.org/officeDocument/2006/relationships/worksheet" Target="worksheets/sheet88.xml"/><Relationship Id="rId91" Type="http://schemas.openxmlformats.org/officeDocument/2006/relationships/worksheet" Target="worksheets/sheet91.xml"/><Relationship Id="rId96" Type="http://schemas.openxmlformats.org/officeDocument/2006/relationships/worksheet" Target="worksheets/sheet96.xml"/><Relationship Id="rId111" Type="http://schemas.openxmlformats.org/officeDocument/2006/relationships/externalLink" Target="externalLinks/externalLink1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6" Type="http://schemas.openxmlformats.org/officeDocument/2006/relationships/externalLink" Target="externalLinks/externalLink8.xml"/><Relationship Id="rId114" Type="http://schemas.openxmlformats.org/officeDocument/2006/relationships/externalLink" Target="externalLinks/externalLink16.xml"/><Relationship Id="rId119" Type="http://schemas.microsoft.com/office/2017/10/relationships/person" Target="persons/perso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externalLink" Target="externalLinks/externalLink1.xml"/><Relationship Id="rId101"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externalLink" Target="externalLinks/externalLink11.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externalLink" Target="externalLinks/externalLink6.xml"/><Relationship Id="rId120" Type="http://schemas.openxmlformats.org/officeDocument/2006/relationships/calcChain" Target="calcChain.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1991</c:v>
          </c:tx>
          <c:spPr>
            <a:solidFill>
              <a:srgbClr val="9999FF"/>
            </a:solidFill>
            <a:ln w="12700">
              <a:solidFill>
                <a:srgbClr val="000000"/>
              </a:solidFill>
              <a:prstDash val="solid"/>
            </a:ln>
          </c:spPr>
          <c:invertIfNegative val="0"/>
          <c:val>
            <c:numRef>
              <c:f>'Rough sleeping trend'!#REF!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'Rough sleeping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3191-4A80-869E-3026FB22354B}"/>
            </c:ext>
          </c:extLst>
        </c:ser>
        <c:ser>
          <c:idx val="1"/>
          <c:order val="1"/>
          <c:tx>
            <c:v>2006</c:v>
          </c:tx>
          <c:spPr>
            <a:solidFill>
              <a:srgbClr val="993366"/>
            </a:solidFill>
            <a:ln w="12700">
              <a:solidFill>
                <a:srgbClr val="000000"/>
              </a:solidFill>
              <a:prstDash val="solid"/>
            </a:ln>
          </c:spPr>
          <c:invertIfNegative val="0"/>
          <c:val>
            <c:numRef>
              <c:f>'Rough sleeping trend'!#REF!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'Rough sleeping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3191-4A80-869E-3026FB22354B}"/>
            </c:ext>
          </c:extLst>
        </c:ser>
        <c:dLbls>
          <c:showLegendKey val="0"/>
          <c:showVal val="0"/>
          <c:showCatName val="0"/>
          <c:showSerName val="0"/>
          <c:showPercent val="0"/>
          <c:showBubbleSize val="0"/>
        </c:dLbls>
        <c:gapWidth val="150"/>
        <c:axId val="593643008"/>
        <c:axId val="590028096"/>
      </c:barChart>
      <c:catAx>
        <c:axId val="593643008"/>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590028096"/>
        <c:crosses val="autoZero"/>
        <c:auto val="1"/>
        <c:lblAlgn val="ctr"/>
        <c:lblOffset val="100"/>
        <c:tickLblSkip val="1"/>
        <c:tickMarkSkip val="1"/>
        <c:noMultiLvlLbl val="0"/>
      </c:catAx>
      <c:valAx>
        <c:axId val="590028096"/>
        <c:scaling>
          <c:orientation val="minMax"/>
        </c:scaling>
        <c:delete val="0"/>
        <c:axPos val="l"/>
        <c:majorGridlines>
          <c:spPr>
            <a:ln w="3175">
              <a:solidFill>
                <a:srgbClr val="000000"/>
              </a:solidFill>
              <a:prstDash val="solid"/>
            </a:ln>
          </c:spPr>
        </c:majorGridlines>
        <c:title>
          <c:tx>
            <c:rich>
              <a:bodyPr/>
              <a:lstStyle/>
              <a:p>
                <a:pPr>
                  <a:defRPr sz="250" b="1" i="0" u="none" strike="noStrike" baseline="0">
                    <a:solidFill>
                      <a:srgbClr val="000000"/>
                    </a:solidFill>
                    <a:latin typeface="Arial"/>
                    <a:ea typeface="Arial"/>
                    <a:cs typeface="Arial"/>
                  </a:defRPr>
                </a:pPr>
                <a:r>
                  <a:rPr lang="en-GB"/>
                  <a:t>Percentage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593643008"/>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'Empty homes by tenure'!#REF!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'Empty homes by tenure'!#REF!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'Empty homes by tenure'!#REF!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4C04-4B41-8915-DF7C93A05D4F}"/>
            </c:ext>
          </c:extLst>
        </c:ser>
        <c:ser>
          <c:idx val="1"/>
          <c:order val="1"/>
          <c:spPr>
            <a:solidFill>
              <a:srgbClr val="993366"/>
            </a:solidFill>
            <a:ln w="12700">
              <a:solidFill>
                <a:srgbClr val="000000"/>
              </a:solidFill>
              <a:prstDash val="solid"/>
            </a:ln>
          </c:spPr>
          <c:invertIfNegative val="0"/>
          <c:val>
            <c:numRef>
              <c:f>'Empty homes by tenure'!#REF!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'Empty homes by tenure'!#REF!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'Empty homes by tenure'!#REF!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4C04-4B41-8915-DF7C93A05D4F}"/>
            </c:ext>
          </c:extLst>
        </c:ser>
        <c:ser>
          <c:idx val="2"/>
          <c:order val="2"/>
          <c:spPr>
            <a:solidFill>
              <a:srgbClr val="FFFFCC"/>
            </a:solidFill>
            <a:ln w="12700">
              <a:solidFill>
                <a:srgbClr val="000000"/>
              </a:solidFill>
              <a:prstDash val="solid"/>
            </a:ln>
          </c:spPr>
          <c:invertIfNegative val="0"/>
          <c:val>
            <c:numRef>
              <c:f>'Empty homes by tenure'!#REF!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'Empty homes by tenure'!#REF!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'Empty homes by tenure'!#REF!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4C04-4B41-8915-DF7C93A05D4F}"/>
            </c:ext>
          </c:extLst>
        </c:ser>
        <c:dLbls>
          <c:showLegendKey val="0"/>
          <c:showVal val="0"/>
          <c:showCatName val="0"/>
          <c:showSerName val="0"/>
          <c:showPercent val="0"/>
          <c:showBubbleSize val="0"/>
        </c:dLbls>
        <c:gapWidth val="150"/>
        <c:axId val="606352384"/>
        <c:axId val="606237184"/>
      </c:barChart>
      <c:catAx>
        <c:axId val="6063523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06237184"/>
        <c:crosses val="autoZero"/>
        <c:auto val="1"/>
        <c:lblAlgn val="ctr"/>
        <c:lblOffset val="100"/>
        <c:tickLblSkip val="1"/>
        <c:tickMarkSkip val="1"/>
        <c:noMultiLvlLbl val="0"/>
      </c:catAx>
      <c:valAx>
        <c:axId val="606237184"/>
        <c:scaling>
          <c:orientation val="minMax"/>
        </c:scaling>
        <c:delete val="0"/>
        <c:axPos val="l"/>
        <c:majorGridlines>
          <c:spPr>
            <a:ln w="3175">
              <a:solidFill>
                <a:srgbClr val="000000"/>
              </a:solidFill>
              <a:prstDash val="solid"/>
            </a:ln>
          </c:spPr>
        </c:majorGridlines>
        <c:title>
          <c:tx>
            <c:rich>
              <a:bodyPr/>
              <a:lstStyle/>
              <a:p>
                <a:pPr>
                  <a:defRPr sz="250" b="1" i="0" u="none" strike="noStrike" baseline="0">
                    <a:solidFill>
                      <a:srgbClr val="000000"/>
                    </a:solidFill>
                    <a:latin typeface="Arial"/>
                    <a:ea typeface="Arial"/>
                    <a:cs typeface="Arial"/>
                  </a:defRPr>
                </a:pPr>
                <a:r>
                  <a:rPr lang="en-GB"/>
                  <a:t>Weekly cost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0635238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n-US"/>
    </a:p>
  </c:txPr>
  <c:printSettings>
    <c:headerFooter alignWithMargins="0"/>
    <c:pageMargins b="1" l="0.75000000000000655" r="0.7500000000000065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1991</c:v>
          </c:tx>
          <c:spPr>
            <a:solidFill>
              <a:srgbClr val="9999FF"/>
            </a:solidFill>
            <a:ln w="12700">
              <a:solidFill>
                <a:srgbClr val="000000"/>
              </a:solidFill>
              <a:prstDash val="solid"/>
            </a:ln>
          </c:spPr>
          <c:invertIfNegative val="0"/>
          <c:val>
            <c:numRef>
              <c:f>'Rough sleeping trend'!#REF!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'Rough sleeping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BDC5-453C-9CD7-9FE016C19B5C}"/>
            </c:ext>
          </c:extLst>
        </c:ser>
        <c:ser>
          <c:idx val="1"/>
          <c:order val="1"/>
          <c:tx>
            <c:v>2006</c:v>
          </c:tx>
          <c:spPr>
            <a:solidFill>
              <a:srgbClr val="993366"/>
            </a:solidFill>
            <a:ln w="12700">
              <a:solidFill>
                <a:srgbClr val="000000"/>
              </a:solidFill>
              <a:prstDash val="solid"/>
            </a:ln>
          </c:spPr>
          <c:invertIfNegative val="0"/>
          <c:val>
            <c:numRef>
              <c:f>'Rough sleeping trend'!#REF!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'Rough sleeping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BDC5-453C-9CD7-9FE016C19B5C}"/>
            </c:ext>
          </c:extLst>
        </c:ser>
        <c:dLbls>
          <c:showLegendKey val="0"/>
          <c:showVal val="0"/>
          <c:showCatName val="0"/>
          <c:showSerName val="0"/>
          <c:showPercent val="0"/>
          <c:showBubbleSize val="0"/>
        </c:dLbls>
        <c:gapWidth val="150"/>
        <c:axId val="621855744"/>
        <c:axId val="620604224"/>
      </c:barChart>
      <c:catAx>
        <c:axId val="62185574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0604224"/>
        <c:crosses val="autoZero"/>
        <c:auto val="1"/>
        <c:lblAlgn val="ctr"/>
        <c:lblOffset val="100"/>
        <c:tickLblSkip val="1"/>
        <c:tickMarkSkip val="1"/>
        <c:noMultiLvlLbl val="0"/>
      </c:catAx>
      <c:valAx>
        <c:axId val="620604224"/>
        <c:scaling>
          <c:orientation val="minMax"/>
        </c:scaling>
        <c:delete val="0"/>
        <c:axPos val="l"/>
        <c:majorGridlines>
          <c:spPr>
            <a:ln w="3175">
              <a:solidFill>
                <a:srgbClr val="000000"/>
              </a:solidFill>
              <a:prstDash val="solid"/>
            </a:ln>
          </c:spPr>
        </c:majorGridlines>
        <c:title>
          <c:tx>
            <c:rich>
              <a:bodyPr/>
              <a:lstStyle/>
              <a:p>
                <a:pPr>
                  <a:defRPr sz="250" b="1" i="0" u="none" strike="noStrike" baseline="0">
                    <a:solidFill>
                      <a:srgbClr val="000000"/>
                    </a:solidFill>
                    <a:latin typeface="Arial"/>
                    <a:ea typeface="Arial"/>
                    <a:cs typeface="Arial"/>
                  </a:defRPr>
                </a:pPr>
                <a:r>
                  <a:rPr lang="en-GB"/>
                  <a:t>Percentage</a:t>
                </a:r>
              </a:p>
            </c:rich>
          </c:tx>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1855744"/>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n-US"/>
    </a:p>
  </c:txPr>
  <c:printSettings>
    <c:headerFooter alignWithMargins="0"/>
    <c:pageMargins b="1" l="0.75000000000000611" r="0.75000000000000611" t="1" header="0.5" footer="0.5"/>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'Homeless acceptances trend'!#REF!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'Homeless acceptances trend'!#REF!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'Homeless acceptances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07B5-4B48-AD4E-7AF49660EC71}"/>
            </c:ext>
          </c:extLst>
        </c:ser>
        <c:ser>
          <c:idx val="1"/>
          <c:order val="1"/>
          <c:spPr>
            <a:solidFill>
              <a:srgbClr val="993366"/>
            </a:solidFill>
            <a:ln w="12700">
              <a:solidFill>
                <a:srgbClr val="000000"/>
              </a:solidFill>
              <a:prstDash val="solid"/>
            </a:ln>
          </c:spPr>
          <c:invertIfNegative val="0"/>
          <c:val>
            <c:numRef>
              <c:f>'Homeless acceptances trend'!#REF!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'Homeless acceptances trend'!#REF!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'Homeless acceptances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07B5-4B48-AD4E-7AF49660EC71}"/>
            </c:ext>
          </c:extLst>
        </c:ser>
        <c:ser>
          <c:idx val="2"/>
          <c:order val="2"/>
          <c:spPr>
            <a:solidFill>
              <a:srgbClr val="FFFFCC"/>
            </a:solidFill>
            <a:ln w="12700">
              <a:solidFill>
                <a:srgbClr val="000000"/>
              </a:solidFill>
              <a:prstDash val="solid"/>
            </a:ln>
          </c:spPr>
          <c:invertIfNegative val="0"/>
          <c:val>
            <c:numRef>
              <c:f>'Homeless acceptances trend'!#REF!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'Homeless acceptances trend'!#REF!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'Homeless acceptances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07B5-4B48-AD4E-7AF49660EC71}"/>
            </c:ext>
          </c:extLst>
        </c:ser>
        <c:dLbls>
          <c:showLegendKey val="0"/>
          <c:showVal val="0"/>
          <c:showCatName val="0"/>
          <c:showSerName val="0"/>
          <c:showPercent val="0"/>
          <c:showBubbleSize val="0"/>
        </c:dLbls>
        <c:gapWidth val="150"/>
        <c:axId val="622768640"/>
        <c:axId val="621591872"/>
      </c:barChart>
      <c:catAx>
        <c:axId val="62276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1591872"/>
        <c:crosses val="autoZero"/>
        <c:auto val="1"/>
        <c:lblAlgn val="ctr"/>
        <c:lblOffset val="100"/>
        <c:tickLblSkip val="1"/>
        <c:tickMarkSkip val="1"/>
        <c:noMultiLvlLbl val="0"/>
      </c:catAx>
      <c:valAx>
        <c:axId val="621591872"/>
        <c:scaling>
          <c:orientation val="minMax"/>
        </c:scaling>
        <c:delete val="0"/>
        <c:axPos val="l"/>
        <c:majorGridlines>
          <c:spPr>
            <a:ln w="3175">
              <a:solidFill>
                <a:srgbClr val="000000"/>
              </a:solidFill>
              <a:prstDash val="solid"/>
            </a:ln>
          </c:spPr>
        </c:majorGridlines>
        <c:title>
          <c:tx>
            <c:rich>
              <a:bodyPr/>
              <a:lstStyle/>
              <a:p>
                <a:pPr>
                  <a:defRPr sz="250" b="1" i="0" u="none" strike="noStrike" baseline="0">
                    <a:solidFill>
                      <a:srgbClr val="000000"/>
                    </a:solidFill>
                    <a:latin typeface="Arial"/>
                    <a:ea typeface="Arial"/>
                    <a:cs typeface="Arial"/>
                  </a:defRPr>
                </a:pPr>
                <a:r>
                  <a:rPr lang="en-GB"/>
                  <a:t>Weekly cost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276864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rgbClr val="9999FF"/>
            </a:solidFill>
            <a:ln w="12700">
              <a:solidFill>
                <a:srgbClr val="000000"/>
              </a:solidFill>
              <a:prstDash val="solid"/>
            </a:ln>
          </c:spPr>
          <c:invertIfNegative val="0"/>
          <c:val>
            <c:numRef>
              <c:f>'Homeless acceptances trend'!#REF!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'Homeless acceptances trend'!#REF!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'Homeless acceptances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0-935E-41B0-8E3E-7D84881A6F1F}"/>
            </c:ext>
          </c:extLst>
        </c:ser>
        <c:ser>
          <c:idx val="1"/>
          <c:order val="1"/>
          <c:spPr>
            <a:solidFill>
              <a:srgbClr val="993366"/>
            </a:solidFill>
            <a:ln w="12700">
              <a:solidFill>
                <a:srgbClr val="000000"/>
              </a:solidFill>
              <a:prstDash val="solid"/>
            </a:ln>
          </c:spPr>
          <c:invertIfNegative val="0"/>
          <c:val>
            <c:numRef>
              <c:f>'Homeless acceptances trend'!#REF!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'Homeless acceptances trend'!#REF!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'Homeless acceptances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1-935E-41B0-8E3E-7D84881A6F1F}"/>
            </c:ext>
          </c:extLst>
        </c:ser>
        <c:ser>
          <c:idx val="2"/>
          <c:order val="2"/>
          <c:spPr>
            <a:solidFill>
              <a:srgbClr val="FFFFCC"/>
            </a:solidFill>
            <a:ln w="12700">
              <a:solidFill>
                <a:srgbClr val="000000"/>
              </a:solidFill>
              <a:prstDash val="solid"/>
            </a:ln>
          </c:spPr>
          <c:invertIfNegative val="0"/>
          <c:val>
            <c:numRef>
              <c:f>'Homeless acceptances trend'!#REF!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'Homeless acceptances trend'!#REF!</c15:sqref>
                        </c15:formulaRef>
                      </c:ext>
                    </c:extLst>
                    <c:strCache>
                      <c:ptCount val="1"/>
                      <c:pt idx="0">
                        <c:v>#REF!</c:v>
                      </c:pt>
                    </c:strCache>
                  </c:strRef>
                </c15:tx>
              </c15:filteredSeriesTitle>
            </c:ext>
            <c:ext xmlns:c15="http://schemas.microsoft.com/office/drawing/2012/chart" uri="{02D57815-91ED-43cb-92C2-25804820EDAC}">
              <c15:filteredCategoryTitle>
                <c15:cat>
                  <c:numRef>
                    <c:extLst>
                      <c:ext uri="{02D57815-91ED-43cb-92C2-25804820EDAC}">
                        <c15:formulaRef>
                          <c15:sqref>'Homeless acceptances trend'!#REF!</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2-935E-41B0-8E3E-7D84881A6F1F}"/>
            </c:ext>
          </c:extLst>
        </c:ser>
        <c:dLbls>
          <c:showLegendKey val="0"/>
          <c:showVal val="0"/>
          <c:showCatName val="0"/>
          <c:showSerName val="0"/>
          <c:showPercent val="0"/>
          <c:showBubbleSize val="0"/>
        </c:dLbls>
        <c:gapWidth val="150"/>
        <c:axId val="622768640"/>
        <c:axId val="621591872"/>
      </c:barChart>
      <c:catAx>
        <c:axId val="622768640"/>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1591872"/>
        <c:crosses val="autoZero"/>
        <c:auto val="1"/>
        <c:lblAlgn val="ctr"/>
        <c:lblOffset val="100"/>
        <c:tickLblSkip val="1"/>
        <c:tickMarkSkip val="1"/>
        <c:noMultiLvlLbl val="0"/>
      </c:catAx>
      <c:valAx>
        <c:axId val="621591872"/>
        <c:scaling>
          <c:orientation val="minMax"/>
        </c:scaling>
        <c:delete val="0"/>
        <c:axPos val="l"/>
        <c:majorGridlines>
          <c:spPr>
            <a:ln w="3175">
              <a:solidFill>
                <a:srgbClr val="000000"/>
              </a:solidFill>
              <a:prstDash val="solid"/>
            </a:ln>
          </c:spPr>
        </c:majorGridlines>
        <c:title>
          <c:tx>
            <c:rich>
              <a:bodyPr/>
              <a:lstStyle/>
              <a:p>
                <a:pPr>
                  <a:defRPr sz="250" b="1" i="0" u="none" strike="noStrike" baseline="0">
                    <a:solidFill>
                      <a:srgbClr val="000000"/>
                    </a:solidFill>
                    <a:latin typeface="Arial"/>
                    <a:ea typeface="Arial"/>
                    <a:cs typeface="Arial"/>
                  </a:defRPr>
                </a:pPr>
                <a:r>
                  <a:rPr lang="en-GB"/>
                  <a:t>Weekly cost</a:t>
                </a:r>
              </a:p>
            </c:rich>
          </c:tx>
          <c:overlay val="0"/>
          <c:spPr>
            <a:noFill/>
            <a:ln w="25400">
              <a:noFill/>
            </a:ln>
          </c:spPr>
        </c:title>
        <c:numFmt formatCode="\£#,##0" sourceLinked="0"/>
        <c:majorTickMark val="out"/>
        <c:minorTickMark val="none"/>
        <c:tickLblPos val="nextTo"/>
        <c:spPr>
          <a:ln w="3175">
            <a:solidFill>
              <a:srgbClr val="000000"/>
            </a:solidFill>
            <a:prstDash val="solid"/>
          </a:ln>
        </c:spPr>
        <c:txPr>
          <a:bodyPr rot="0" vert="horz"/>
          <a:lstStyle/>
          <a:p>
            <a:pPr>
              <a:defRPr sz="250" b="0" i="0" u="none" strike="noStrike" baseline="0">
                <a:solidFill>
                  <a:srgbClr val="000000"/>
                </a:solidFill>
                <a:latin typeface="Arial"/>
                <a:ea typeface="Arial"/>
                <a:cs typeface="Arial"/>
              </a:defRPr>
            </a:pPr>
            <a:endParaRPr lang="en-US"/>
          </a:p>
        </c:txPr>
        <c:crossAx val="622768640"/>
        <c:crosses val="autoZero"/>
        <c:crossBetween val="between"/>
      </c:valAx>
      <c:spPr>
        <a:solidFill>
          <a:srgbClr val="C0C0C0"/>
        </a:solidFill>
        <a:ln w="12700">
          <a:solidFill>
            <a:srgbClr val="808080"/>
          </a:solidFill>
          <a:prstDash val="solid"/>
        </a:ln>
      </c:spPr>
    </c:plotArea>
    <c:legend>
      <c:legendPos val="r"/>
      <c:overlay val="0"/>
      <c:spPr>
        <a:solidFill>
          <a:srgbClr val="FFFFFF"/>
        </a:solidFill>
        <a:ln w="3175">
          <a:solidFill>
            <a:srgbClr val="000000"/>
          </a:solidFill>
          <a:prstDash val="solid"/>
        </a:ln>
      </c:spPr>
      <c:txPr>
        <a:bodyPr/>
        <a:lstStyle/>
        <a:p>
          <a:pPr>
            <a:defRPr sz="230" b="0" i="0" u="none" strike="noStrike" baseline="0">
              <a:solidFill>
                <a:srgbClr val="000000"/>
              </a:solidFill>
              <a:latin typeface="Arial"/>
              <a:ea typeface="Arial"/>
              <a:cs typeface="Arial"/>
            </a:defRPr>
          </a:pPr>
          <a:endParaRPr lang="en-US"/>
        </a:p>
      </c:txPr>
    </c:legend>
    <c:plotVisOnly val="1"/>
    <c:dispBlanksAs val="gap"/>
    <c:showDLblsOverMax val="0"/>
  </c:chart>
  <c:spPr>
    <a:solidFill>
      <a:srgbClr val="FFFFFF"/>
    </a:solidFill>
    <a:ln w="3175">
      <a:solidFill>
        <a:srgbClr val="000000"/>
      </a:solidFill>
      <a:prstDash val="solid"/>
    </a:ln>
  </c:spPr>
  <c:txPr>
    <a:bodyPr/>
    <a:lstStyle/>
    <a:p>
      <a:pPr>
        <a:defRPr sz="250" b="0" i="0" u="none" strike="noStrike" baseline="0">
          <a:solidFill>
            <a:srgbClr val="000000"/>
          </a:solidFill>
          <a:latin typeface="Arial"/>
          <a:ea typeface="Arial"/>
          <a:cs typeface="Arial"/>
        </a:defRPr>
      </a:pPr>
      <a:endParaRPr lang="en-US"/>
    </a:p>
  </c:txPr>
  <c:printSettings>
    <c:headerFooter alignWithMargins="0"/>
    <c:pageMargins b="1" l="0.75000000000000633" r="0.75000000000000633"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0</xdr:colOff>
      <xdr:row>10</xdr:row>
      <xdr:rowOff>0</xdr:rowOff>
    </xdr:from>
    <xdr:to>
      <xdr:col>6</xdr:col>
      <xdr:colOff>561975</xdr:colOff>
      <xdr:row>10</xdr:row>
      <xdr:rowOff>0</xdr:rowOff>
    </xdr:to>
    <xdr:graphicFrame macro="">
      <xdr:nvGraphicFramePr>
        <xdr:cNvPr id="2" name="Chart 1">
          <a:extLst>
            <a:ext uri="{FF2B5EF4-FFF2-40B4-BE49-F238E27FC236}">
              <a16:creationId xmlns:a16="http://schemas.microsoft.com/office/drawing/2014/main" id="{00000000-0008-0000-0F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4</xdr:row>
      <xdr:rowOff>0</xdr:rowOff>
    </xdr:from>
    <xdr:to>
      <xdr:col>0</xdr:col>
      <xdr:colOff>0</xdr:colOff>
      <xdr:row>4</xdr:row>
      <xdr:rowOff>0</xdr:rowOff>
    </xdr:to>
    <xdr:graphicFrame macro="">
      <xdr:nvGraphicFramePr>
        <xdr:cNvPr id="2" name="Chart 1">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30</xdr:row>
      <xdr:rowOff>0</xdr:rowOff>
    </xdr:from>
    <xdr:to>
      <xdr:col>6</xdr:col>
      <xdr:colOff>561975</xdr:colOff>
      <xdr:row>30</xdr:row>
      <xdr:rowOff>0</xdr:rowOff>
    </xdr:to>
    <xdr:graphicFrame macro="">
      <xdr:nvGraphicFramePr>
        <xdr:cNvPr id="2" name="Chart 1">
          <a:extLst>
            <a:ext uri="{FF2B5EF4-FFF2-40B4-BE49-F238E27FC236}">
              <a16:creationId xmlns:a16="http://schemas.microsoft.com/office/drawing/2014/main" id="{4BAEBFBA-F269-4339-9FF2-E3E4C55AEFA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733425</xdr:colOff>
      <xdr:row>21</xdr:row>
      <xdr:rowOff>0</xdr:rowOff>
    </xdr:from>
    <xdr:to>
      <xdr:col>9</xdr:col>
      <xdr:colOff>228600</xdr:colOff>
      <xdr:row>21</xdr:row>
      <xdr:rowOff>0</xdr:rowOff>
    </xdr:to>
    <xdr:graphicFrame macro="">
      <xdr:nvGraphicFramePr>
        <xdr:cNvPr id="2" name="Chart 1">
          <a:extLst>
            <a:ext uri="{FF2B5EF4-FFF2-40B4-BE49-F238E27FC236}">
              <a16:creationId xmlns:a16="http://schemas.microsoft.com/office/drawing/2014/main" id="{00000000-0008-0000-4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733425</xdr:colOff>
      <xdr:row>21</xdr:row>
      <xdr:rowOff>0</xdr:rowOff>
    </xdr:from>
    <xdr:to>
      <xdr:col>9</xdr:col>
      <xdr:colOff>228600</xdr:colOff>
      <xdr:row>21</xdr:row>
      <xdr:rowOff>0</xdr:rowOff>
    </xdr:to>
    <xdr:graphicFrame macro="">
      <xdr:nvGraphicFramePr>
        <xdr:cNvPr id="7" name="Chart 6">
          <a:extLst>
            <a:ext uri="{FF2B5EF4-FFF2-40B4-BE49-F238E27FC236}">
              <a16:creationId xmlns:a16="http://schemas.microsoft.com/office/drawing/2014/main" id="{940E6E45-33C7-4800-AA26-891CEB4B50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Irf50022\shared\EXCISE\BOARDNEW.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Hardata\housing$\Housing%20in%20London%20reports\Housing%20in%20London%202019\Superseded\Housing%20in%20London%202019%20-%20updated%20tables%20v2.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Evidence%20base/l.%20New%20supply/Data%20Sources/EPCs/2018.02.01%20EPCs%20(quarterly).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Evidence%20base/l.%20New%20supply/Data%20Sources/MHCLG%20house%20building/2019%20Q1%20Analysis%20of%20MHCLG%20London%20house%20building%20stats.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HARDATA\HOUSING$\Evidence%20base\l.%20New%20supply\Data%20Sources\MHCLG%20house%20building\2018%20Q4%20Analysis%20of%20MHCLG%20London%20house%20building%20stats.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Evidence%20base/l.%20New%20supply/Analysis/Housing%20supply%20overall/2018.02.27%20Dwelling%20Stock%20Change%202006-2016.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Housing%20in%20London%20reports/Housing%20in%20London%202018/Tables/Potential%20data%20additions/Land%20Registry%20Leasehold%20Houses.csv"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Hardata\housing$\Housing%20in%20London%20reports\Housing%20in%20London%202019\Copy%20of%20Housing%20in%20London%202019%20-%20updated%20tables%20v10%20-%20GC%20EDIT.xlsm"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Evidence%20base/f.%20Affordability%20&amp;%20housing%20costs/Rents/Private%20rents/ONS%20private%20rents%20index/2015.01.30%20Analysis%20of%20ONS%20private%20rents%20index.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Irf50020\kai-enterprise%20and%20property\Individuals\Capital\Stamp%20Taxes\All\Publications\IRS\2007\Tables\Table%2015.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H:\EXCEL\CGBR\PROF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Hardata\housing$\COMMON\99I2K\Shuttle\MONTH\MREC%2000-01%20GA%20(Karen).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Irf50020\KAI-Indirect%20Taxes\Stamp%20Taxes%20Cross%20Cutting\National%20Stat%20Publications%20&#8211;%20Working\Property%20Monthly\Backup%20-%20Do%20Not%20Delete\UKSA%20Review%20Project\Alcohol_Working_File.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ardata\housing$\Documents%20and%20Settings\6069538\Desktop\UKSA%20Review%20Project\Alcohol_Working_File.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Evidence%20base/d.%20Stock%20and%20lettings/Stock%20characteristics/2016.03.01%20Ratio%20of%20dwellings%20to%20households%20in%20London%201901-2011.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Hardata\housing$\Housing%20in%20London%20reports\Housing%20in%20London%202019\Housing%20in%20London%202019%20-%20updated%20tables%20v10%20-%20UPDATED%20gc.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Copy%20of%20Housing%20in%20London%202019%20-%20updated%20tables%20v10%20-%20GC%20EHS%20TABLES.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illion Hectolitres Pure Alcoho"/>
      <sheetName val="FST graphs"/>
      <sheetName val="BOARDNEW"/>
      <sheetName val="D1+2"/>
      <sheetName val="D3"/>
      <sheetName val="E2"/>
      <sheetName val="F1"/>
      <sheetName val="G2&amp;g3 FY "/>
      <sheetName val="G2&amp;g3  (calendar)"/>
      <sheetName val="F1 calendar"/>
      <sheetName val="tax ben"/>
      <sheetName val="Dept"/>
      <sheetName val=""/>
      <sheetName val="%govtax"/>
      <sheetName val="J1"/>
      <sheetName val="M1"/>
      <sheetName val="G2&amp;g3 "/>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ey Stats"/>
      <sheetName val="1.1 Historic pop"/>
      <sheetName val="1.2 Dwellings and households"/>
      <sheetName val="1.3 People per dwelling"/>
      <sheetName val="1.4 Short-term tenure trend"/>
      <sheetName val="1.5 Ownership trend by age"/>
      <sheetName val="1.6 RF tenure of family units"/>
      <sheetName val="1.7 Historic building"/>
      <sheetName val="1.8 Net dwelling change"/>
      <sheetName val="1.9 LP capacity targets"/>
      <sheetName val="1.10 Growth of London"/>
      <sheetName val="1.11 Ipsos MORI trend"/>
      <sheetName val="1.12 Support for housebuilding"/>
      <sheetName val="2.1 Inner and outer pop trend"/>
      <sheetName val="2.2 Components of change"/>
      <sheetName val="2.3 20s and 30s migration"/>
      <sheetName val="2.4 Living with parents"/>
      <sheetName val="2.5 Households with children"/>
      <sheetName val="2.6 Satisfaction"/>
      <sheetName val="2.7 Quintile by tenure"/>
      <sheetName val="2.8 Employment status"/>
      <sheetName val="2.9 Wealth distribution"/>
      <sheetName val="2.10 Arrivals by tenure"/>
      <sheetName val="2.11 Construction workforce"/>
      <sheetName val="2.12 Stamp Duty"/>
      <sheetName val="2.13 SDLT and council tax"/>
      <sheetName val="3.1 World cities housing growth"/>
      <sheetName val="3.2 Jobs people homes trends"/>
      <sheetName val="3.3 Supply trend"/>
      <sheetName val="3.4 Housebuilding datasets"/>
      <sheetName val="3.5 New build starts"/>
      <sheetName val="3.6 Dwelling change by LA"/>
      <sheetName val="3.7 Completions by tenure"/>
      <sheetName val="3.8 Contextual density"/>
      <sheetName val="3.9 Size trend"/>
      <sheetName val="3.10 Size by age"/>
      <sheetName val="3.11 Leasehold over time"/>
      <sheetName val="3.12 Tall buildings trend"/>
      <sheetName val="3.13 Tall buildings"/>
      <sheetName val="3.14 Approvals trend"/>
      <sheetName val="3.15 Site size"/>
      <sheetName val="3.16 Build to Rent"/>
      <sheetName val="3.17 Affordable housing Starts"/>
      <sheetName val="3.18 Affordable completions"/>
      <sheetName val="3.19 Conversions"/>
      <sheetName val="3.20 RtB sales"/>
      <sheetName val="3.21 Changes in AH stock"/>
      <sheetName val="3.22 Empty homes trend"/>
      <sheetName val="3.23 Second homes"/>
      <sheetName val="4.1 Affordability by tenure"/>
      <sheetName val="4.2 Renters incomes v prices"/>
      <sheetName val="4.3 Real terms price index"/>
      <sheetName val="4.4 London-UK price ratio"/>
      <sheetName val="4.5 Median price by MSOA"/>
      <sheetName val="4.6 House price growth"/>
      <sheetName val="4.7 ONS Prices psm"/>
      <sheetName val="4.8 Mortgage lending"/>
      <sheetName val="4.9 FtB LTVs"/>
      <sheetName val="4.10 LTI ratios"/>
      <sheetName val="4.11 Help to Buy"/>
      <sheetName val="4.12 Nationwide affordability"/>
      <sheetName val="4.13 London FTB affordability"/>
      <sheetName val="4.14 Mortgage possessions trend"/>
      <sheetName val="4.15 Possessions"/>
      <sheetName val="4.16 Airbnb trend"/>
      <sheetName val="4.17 Private rents index"/>
      <sheetName val="4.18 Rental affordability"/>
      <sheetName val="4.19 Regional VOA rents"/>
      <sheetName val="4.20 Borough VOA rents"/>
      <sheetName val="4.21 HB Caseload"/>
      <sheetName val="4.22 MSOA caseload change"/>
      <sheetName val="4.23 Social rents"/>
      <sheetName val="5.1 Rough sleeping trend"/>
      <sheetName val="5.2 No of contacts"/>
      <sheetName val="5.3 Country of origin"/>
      <sheetName val="5.4 Support needs"/>
      <sheetName val="5.5 Homeless acceptances trend"/>
      <sheetName val="5.6 Homeless reasons"/>
      <sheetName val="5.7 Homelessness prevention"/>
      <sheetName val="5.8 TA trend"/>
      <sheetName val="5.9 TA waiting time"/>
      <sheetName val="5.10 Overcrowding short trend"/>
      <sheetName val="5.11 Overcrowded children"/>
      <sheetName val="6.1 Mobility by tenure"/>
      <sheetName val="6.2 Tenure flows"/>
      <sheetName val="6.3 Reason for moving"/>
      <sheetName val="6.4 Housing Moves"/>
      <sheetName val="6.5 SCH homes freed up"/>
      <sheetName val="6.6 Under-occupation trend"/>
      <sheetName val="6.7 Accessible homes"/>
      <sheetName val="6.8 Licensed HMOs"/>
      <sheetName val="6.9 Decent homes trend"/>
      <sheetName val="6.10 Decent homes tenure trend"/>
      <sheetName val="6.11 Decent social homes"/>
      <sheetName val="6.12 Repair costs, tenure, age"/>
      <sheetName val="6.13 Greenhouse gas emissions"/>
      <sheetName val="6.14 SAP rating"/>
      <sheetName val="6.15 SAP trend"/>
      <sheetName val="6.16 Fuel poverty"/>
      <sheetName val="6.17 Fuel poverty by tenu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49">
          <cell r="C49" t="str">
            <v>Decile 10</v>
          </cell>
          <cell r="D49" t="str">
            <v>Decile 9</v>
          </cell>
          <cell r="E49" t="str">
            <v>Decile 8</v>
          </cell>
          <cell r="F49" t="str">
            <v>Decile 7</v>
          </cell>
          <cell r="G49" t="str">
            <v>Decile 6</v>
          </cell>
          <cell r="H49" t="str">
            <v>Decile 5</v>
          </cell>
          <cell r="I49" t="str">
            <v>Decile 4</v>
          </cell>
          <cell r="J49" t="str">
            <v>Decile 3</v>
          </cell>
          <cell r="K49" t="str">
            <v>Decile 2</v>
          </cell>
          <cell r="L49" t="str">
            <v>Decile 1 (Lowest)</v>
          </cell>
        </row>
        <row r="50">
          <cell r="A50" t="str">
            <v>July 2014 to June 2016</v>
          </cell>
          <cell r="C50">
            <v>650000</v>
          </cell>
          <cell r="D50">
            <v>325000</v>
          </cell>
          <cell r="E50">
            <v>335000</v>
          </cell>
          <cell r="F50">
            <v>236000</v>
          </cell>
          <cell r="G50">
            <v>174000</v>
          </cell>
          <cell r="H50">
            <v>8000</v>
          </cell>
          <cell r="I50" t="str">
            <v xml:space="preserve">                          -  </v>
          </cell>
          <cell r="J50" t="str">
            <v xml:space="preserve">                          -  </v>
          </cell>
          <cell r="K50" t="str">
            <v xml:space="preserve">                          -  </v>
          </cell>
          <cell r="L50" t="str">
            <v xml:space="preserve">                          -  </v>
          </cell>
        </row>
        <row r="51">
          <cell r="A51" t="str">
            <v>July 2012 to June 2014</v>
          </cell>
          <cell r="C51">
            <v>500000</v>
          </cell>
          <cell r="D51">
            <v>245000</v>
          </cell>
          <cell r="E51">
            <v>220000</v>
          </cell>
          <cell r="F51">
            <v>220000</v>
          </cell>
          <cell r="G51">
            <v>64900</v>
          </cell>
          <cell r="H51">
            <v>56000</v>
          </cell>
          <cell r="I51" t="str">
            <v xml:space="preserve">                           -  </v>
          </cell>
          <cell r="J51" t="str">
            <v xml:space="preserve">                           -  </v>
          </cell>
          <cell r="K51" t="str">
            <v xml:space="preserve">                           -  </v>
          </cell>
          <cell r="L51" t="str">
            <v xml:space="preserve">                           -  </v>
          </cell>
        </row>
        <row r="52">
          <cell r="A52" t="str">
            <v>July 2010 to June 2012</v>
          </cell>
          <cell r="C52">
            <v>350000</v>
          </cell>
          <cell r="D52">
            <v>210000</v>
          </cell>
          <cell r="E52">
            <v>200000</v>
          </cell>
          <cell r="F52">
            <v>170000</v>
          </cell>
          <cell r="G52">
            <v>130000</v>
          </cell>
          <cell r="H52">
            <v>75000</v>
          </cell>
          <cell r="I52" t="str">
            <v xml:space="preserve">                        -  </v>
          </cell>
          <cell r="J52" t="str">
            <v xml:space="preserve">                        -  </v>
          </cell>
          <cell r="K52" t="str">
            <v xml:space="preserve">                        -  </v>
          </cell>
          <cell r="L52" t="str">
            <v xml:space="preserve">                        -  </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nualised EPCs London"/>
      <sheetName val="England"/>
      <sheetName val="England Comparison Floor Size"/>
    </sheetNames>
    <sheetDataSet>
      <sheetData sheetId="0">
        <row r="3">
          <cell r="C3">
            <v>22286</v>
          </cell>
        </row>
        <row r="4">
          <cell r="C4">
            <v>22745</v>
          </cell>
        </row>
        <row r="5">
          <cell r="C5">
            <v>19987</v>
          </cell>
        </row>
        <row r="6">
          <cell r="C6">
            <v>17710</v>
          </cell>
        </row>
        <row r="7">
          <cell r="C7">
            <v>18428</v>
          </cell>
        </row>
        <row r="8">
          <cell r="C8">
            <v>18975</v>
          </cell>
        </row>
        <row r="9">
          <cell r="C9">
            <v>22747</v>
          </cell>
        </row>
        <row r="10">
          <cell r="C10">
            <v>26515</v>
          </cell>
        </row>
        <row r="11">
          <cell r="C11">
            <v>30443</v>
          </cell>
        </row>
        <row r="12">
          <cell r="C12">
            <v>31839</v>
          </cell>
        </row>
        <row r="13">
          <cell r="C13">
            <v>31185</v>
          </cell>
        </row>
        <row r="14">
          <cell r="C14">
            <v>28870</v>
          </cell>
        </row>
        <row r="15">
          <cell r="C15">
            <v>25886</v>
          </cell>
        </row>
        <row r="16">
          <cell r="C16">
            <v>25148</v>
          </cell>
        </row>
        <row r="17">
          <cell r="C17">
            <v>23877</v>
          </cell>
        </row>
        <row r="18">
          <cell r="C18">
            <v>25319</v>
          </cell>
        </row>
        <row r="19">
          <cell r="C19">
            <v>25866</v>
          </cell>
        </row>
        <row r="20">
          <cell r="C20">
            <v>26242</v>
          </cell>
        </row>
        <row r="21">
          <cell r="C21">
            <v>27407</v>
          </cell>
        </row>
        <row r="22">
          <cell r="C22">
            <v>27202</v>
          </cell>
        </row>
        <row r="23">
          <cell r="C23">
            <v>30794</v>
          </cell>
        </row>
        <row r="24">
          <cell r="C24">
            <v>33940</v>
          </cell>
        </row>
        <row r="25">
          <cell r="C25">
            <v>36365</v>
          </cell>
        </row>
        <row r="26">
          <cell r="C26">
            <v>38395</v>
          </cell>
        </row>
        <row r="27">
          <cell r="C27">
            <v>36381</v>
          </cell>
        </row>
        <row r="28">
          <cell r="C28">
            <v>37818</v>
          </cell>
        </row>
        <row r="29">
          <cell r="C29">
            <v>39732</v>
          </cell>
        </row>
        <row r="30">
          <cell r="C30">
            <v>40366</v>
          </cell>
        </row>
        <row r="31">
          <cell r="C31">
            <v>40569</v>
          </cell>
        </row>
        <row r="32">
          <cell r="C32">
            <v>37459</v>
          </cell>
        </row>
        <row r="33">
          <cell r="C33">
            <v>35181</v>
          </cell>
        </row>
        <row r="34">
          <cell r="C34">
            <v>34652</v>
          </cell>
        </row>
        <row r="35">
          <cell r="C35">
            <v>34238</v>
          </cell>
        </row>
        <row r="36">
          <cell r="C36">
            <v>37832</v>
          </cell>
        </row>
        <row r="37">
          <cell r="C37">
            <v>39047</v>
          </cell>
        </row>
        <row r="38">
          <cell r="C38">
            <v>40537</v>
          </cell>
        </row>
        <row r="39">
          <cell r="C39">
            <v>41659</v>
          </cell>
        </row>
      </sheetData>
      <sheetData sheetId="1"/>
      <sheetData sheetId="2"/>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data"/>
      <sheetName val="Year totals"/>
      <sheetName val="Charts"/>
      <sheetName val="England data - table 213"/>
      <sheetName val="Seasonally adjusted"/>
    </sheetNames>
    <sheetDataSet>
      <sheetData sheetId="0">
        <row r="86">
          <cell r="Z86">
            <v>20370</v>
          </cell>
        </row>
        <row r="87">
          <cell r="Z87">
            <v>19730</v>
          </cell>
        </row>
        <row r="88">
          <cell r="Z88">
            <v>17970</v>
          </cell>
        </row>
        <row r="89">
          <cell r="Z89">
            <v>15210</v>
          </cell>
        </row>
        <row r="90">
          <cell r="Z90">
            <v>15450</v>
          </cell>
        </row>
        <row r="91">
          <cell r="Z91">
            <v>16140</v>
          </cell>
        </row>
        <row r="92">
          <cell r="Z92">
            <v>15620</v>
          </cell>
        </row>
        <row r="93">
          <cell r="Z93">
            <v>17550</v>
          </cell>
        </row>
        <row r="94">
          <cell r="Z94">
            <v>20130</v>
          </cell>
        </row>
        <row r="95">
          <cell r="Z95">
            <v>20200</v>
          </cell>
        </row>
        <row r="96">
          <cell r="Z96">
            <v>21150</v>
          </cell>
        </row>
        <row r="97">
          <cell r="Z97">
            <v>21370</v>
          </cell>
        </row>
        <row r="98">
          <cell r="Z98">
            <v>18380</v>
          </cell>
        </row>
        <row r="99">
          <cell r="Z99">
            <v>18230</v>
          </cell>
        </row>
        <row r="100">
          <cell r="Z100">
            <v>17700</v>
          </cell>
        </row>
        <row r="101">
          <cell r="Z101">
            <v>16600</v>
          </cell>
        </row>
        <row r="102">
          <cell r="Z102">
            <v>17940</v>
          </cell>
        </row>
        <row r="103">
          <cell r="Z103">
            <v>18550</v>
          </cell>
        </row>
        <row r="104">
          <cell r="Z104">
            <v>18340</v>
          </cell>
        </row>
        <row r="105">
          <cell r="Z105">
            <v>18360</v>
          </cell>
        </row>
        <row r="106">
          <cell r="Z106">
            <v>18370</v>
          </cell>
        </row>
        <row r="107">
          <cell r="Z107">
            <v>18950</v>
          </cell>
        </row>
        <row r="108">
          <cell r="Z108">
            <v>21910</v>
          </cell>
        </row>
        <row r="109">
          <cell r="Z109">
            <v>24390</v>
          </cell>
        </row>
        <row r="110">
          <cell r="Z110">
            <v>24190</v>
          </cell>
        </row>
        <row r="111">
          <cell r="Z111">
            <v>23610</v>
          </cell>
        </row>
        <row r="112">
          <cell r="Z112">
            <v>22860</v>
          </cell>
        </row>
        <row r="113">
          <cell r="Z113">
            <v>21470</v>
          </cell>
        </row>
        <row r="114">
          <cell r="Z114">
            <v>23240</v>
          </cell>
        </row>
        <row r="115">
          <cell r="Z115">
            <v>24120</v>
          </cell>
        </row>
        <row r="116">
          <cell r="Z116">
            <v>22980</v>
          </cell>
        </row>
        <row r="117">
          <cell r="Z117">
            <v>27240</v>
          </cell>
        </row>
        <row r="118">
          <cell r="Z118">
            <v>23850</v>
          </cell>
        </row>
        <row r="119">
          <cell r="Z119">
            <v>22620</v>
          </cell>
        </row>
        <row r="120">
          <cell r="Z120">
            <v>22430</v>
          </cell>
        </row>
        <row r="121">
          <cell r="Z121">
            <v>18400</v>
          </cell>
        </row>
        <row r="122">
          <cell r="Z122">
            <v>19430</v>
          </cell>
        </row>
      </sheetData>
      <sheetData sheetId="1"/>
      <sheetData sheetId="2"/>
      <sheetData sheetId="3"/>
      <sheetData sheetId="4"/>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data"/>
      <sheetName val="Year totals"/>
      <sheetName val="Seasonally adjusted"/>
      <sheetName val="Charts"/>
      <sheetName val="England data - table 213"/>
    </sheetNames>
    <sheetDataSet>
      <sheetData sheetId="0">
        <row r="46">
          <cell r="L46">
            <v>13710</v>
          </cell>
          <cell r="M46">
            <v>10480</v>
          </cell>
          <cell r="O46">
            <v>3240</v>
          </cell>
          <cell r="P46">
            <v>0</v>
          </cell>
        </row>
        <row r="47">
          <cell r="M47">
            <v>11650</v>
          </cell>
          <cell r="O47">
            <v>2850</v>
          </cell>
          <cell r="P47">
            <v>0</v>
          </cell>
        </row>
        <row r="48">
          <cell r="M48">
            <v>12270</v>
          </cell>
          <cell r="O48">
            <v>3080</v>
          </cell>
          <cell r="P48">
            <v>20</v>
          </cell>
        </row>
        <row r="49">
          <cell r="M49">
            <v>11990</v>
          </cell>
          <cell r="O49">
            <v>3140</v>
          </cell>
          <cell r="P49">
            <v>20</v>
          </cell>
        </row>
        <row r="50">
          <cell r="M50">
            <v>12320</v>
          </cell>
          <cell r="O50">
            <v>3240</v>
          </cell>
          <cell r="P50">
            <v>130</v>
          </cell>
        </row>
        <row r="51">
          <cell r="M51">
            <v>12340</v>
          </cell>
          <cell r="O51">
            <v>3170</v>
          </cell>
          <cell r="P51">
            <v>130</v>
          </cell>
        </row>
        <row r="52">
          <cell r="M52">
            <v>13710</v>
          </cell>
          <cell r="O52">
            <v>3120</v>
          </cell>
          <cell r="P52">
            <v>120</v>
          </cell>
        </row>
        <row r="53">
          <cell r="M53">
            <v>13740</v>
          </cell>
          <cell r="O53">
            <v>3030</v>
          </cell>
          <cell r="P53">
            <v>120</v>
          </cell>
        </row>
        <row r="54">
          <cell r="M54">
            <v>14730</v>
          </cell>
          <cell r="O54">
            <v>3220</v>
          </cell>
          <cell r="P54">
            <v>40</v>
          </cell>
        </row>
        <row r="55">
          <cell r="M55">
            <v>13180</v>
          </cell>
          <cell r="O55">
            <v>3660</v>
          </cell>
          <cell r="P55">
            <v>40</v>
          </cell>
        </row>
        <row r="56">
          <cell r="M56">
            <v>11450</v>
          </cell>
          <cell r="O56">
            <v>3920</v>
          </cell>
          <cell r="P56">
            <v>30</v>
          </cell>
        </row>
        <row r="57">
          <cell r="M57">
            <v>12320</v>
          </cell>
          <cell r="O57">
            <v>3990</v>
          </cell>
          <cell r="P57">
            <v>30</v>
          </cell>
        </row>
        <row r="58">
          <cell r="M58">
            <v>11770</v>
          </cell>
          <cell r="O58">
            <v>4210</v>
          </cell>
          <cell r="P58">
            <v>0</v>
          </cell>
        </row>
        <row r="59">
          <cell r="M59">
            <v>13510</v>
          </cell>
          <cell r="O59">
            <v>4270</v>
          </cell>
          <cell r="P59">
            <v>0</v>
          </cell>
        </row>
        <row r="60">
          <cell r="M60">
            <v>13680</v>
          </cell>
          <cell r="O60">
            <v>4310</v>
          </cell>
          <cell r="P60">
            <v>0</v>
          </cell>
        </row>
        <row r="61">
          <cell r="M61">
            <v>13570</v>
          </cell>
          <cell r="O61">
            <v>4410</v>
          </cell>
          <cell r="P61">
            <v>0</v>
          </cell>
        </row>
        <row r="62">
          <cell r="M62">
            <v>13660</v>
          </cell>
          <cell r="O62">
            <v>4590</v>
          </cell>
          <cell r="P62">
            <v>0</v>
          </cell>
        </row>
        <row r="63">
          <cell r="M63">
            <v>13860</v>
          </cell>
          <cell r="O63">
            <v>4780</v>
          </cell>
          <cell r="P63">
            <v>80</v>
          </cell>
        </row>
        <row r="64">
          <cell r="M64">
            <v>16100</v>
          </cell>
          <cell r="O64">
            <v>4880</v>
          </cell>
          <cell r="P64">
            <v>80</v>
          </cell>
        </row>
        <row r="65">
          <cell r="M65">
            <v>17110</v>
          </cell>
          <cell r="O65">
            <v>6690</v>
          </cell>
          <cell r="P65">
            <v>80</v>
          </cell>
        </row>
        <row r="66">
          <cell r="M66">
            <v>17450</v>
          </cell>
          <cell r="O66">
            <v>7000</v>
          </cell>
          <cell r="P66">
            <v>100</v>
          </cell>
        </row>
        <row r="67">
          <cell r="M67">
            <v>16470</v>
          </cell>
          <cell r="O67">
            <v>7130</v>
          </cell>
          <cell r="P67">
            <v>20</v>
          </cell>
        </row>
        <row r="68">
          <cell r="M68">
            <v>16160</v>
          </cell>
          <cell r="O68">
            <v>7470</v>
          </cell>
          <cell r="P68">
            <v>20</v>
          </cell>
        </row>
        <row r="69">
          <cell r="M69">
            <v>16560</v>
          </cell>
          <cell r="O69">
            <v>6340</v>
          </cell>
          <cell r="P69">
            <v>20</v>
          </cell>
        </row>
        <row r="70">
          <cell r="M70">
            <v>16850</v>
          </cell>
          <cell r="O70">
            <v>7250</v>
          </cell>
          <cell r="P70">
            <v>30</v>
          </cell>
        </row>
        <row r="71">
          <cell r="M71">
            <v>16850</v>
          </cell>
          <cell r="O71">
            <v>6940</v>
          </cell>
          <cell r="P71">
            <v>30</v>
          </cell>
        </row>
        <row r="72">
          <cell r="M72">
            <v>14540</v>
          </cell>
          <cell r="O72">
            <v>6910</v>
          </cell>
          <cell r="P72">
            <v>30</v>
          </cell>
        </row>
        <row r="73">
          <cell r="M73">
            <v>12250</v>
          </cell>
          <cell r="O73">
            <v>7290</v>
          </cell>
          <cell r="P73">
            <v>30</v>
          </cell>
        </row>
        <row r="74">
          <cell r="M74">
            <v>12680</v>
          </cell>
          <cell r="O74">
            <v>6780</v>
          </cell>
          <cell r="P74">
            <v>0</v>
          </cell>
        </row>
        <row r="75">
          <cell r="M75">
            <v>13230</v>
          </cell>
          <cell r="O75">
            <v>6610</v>
          </cell>
          <cell r="P75">
            <v>20</v>
          </cell>
        </row>
        <row r="76">
          <cell r="M76">
            <v>13700</v>
          </cell>
          <cell r="O76">
            <v>5840</v>
          </cell>
          <cell r="P76">
            <v>20</v>
          </cell>
        </row>
        <row r="77">
          <cell r="M77">
            <v>16060</v>
          </cell>
          <cell r="O77">
            <v>5470</v>
          </cell>
          <cell r="P77">
            <v>20</v>
          </cell>
        </row>
        <row r="78">
          <cell r="M78">
            <v>14770</v>
          </cell>
          <cell r="O78">
            <v>5780</v>
          </cell>
          <cell r="P78">
            <v>20</v>
          </cell>
        </row>
        <row r="79">
          <cell r="M79">
            <v>14340</v>
          </cell>
          <cell r="O79">
            <v>6730</v>
          </cell>
          <cell r="P79">
            <v>0</v>
          </cell>
        </row>
        <row r="80">
          <cell r="M80">
            <v>13470</v>
          </cell>
          <cell r="O80">
            <v>7140</v>
          </cell>
          <cell r="P80">
            <v>0</v>
          </cell>
        </row>
        <row r="81">
          <cell r="M81">
            <v>10660</v>
          </cell>
          <cell r="O81">
            <v>6620</v>
          </cell>
          <cell r="P81">
            <v>0</v>
          </cell>
        </row>
        <row r="82">
          <cell r="M82">
            <v>9150</v>
          </cell>
          <cell r="O82">
            <v>5580</v>
          </cell>
          <cell r="P82">
            <v>0</v>
          </cell>
        </row>
        <row r="83">
          <cell r="M83">
            <v>7480</v>
          </cell>
          <cell r="O83">
            <v>4680</v>
          </cell>
          <cell r="P83">
            <v>0</v>
          </cell>
        </row>
        <row r="84">
          <cell r="M84">
            <v>8580</v>
          </cell>
          <cell r="O84">
            <v>4410</v>
          </cell>
          <cell r="P84">
            <v>0</v>
          </cell>
        </row>
        <row r="85">
          <cell r="M85">
            <v>8830</v>
          </cell>
          <cell r="O85">
            <v>5320</v>
          </cell>
          <cell r="P85">
            <v>10</v>
          </cell>
        </row>
        <row r="86">
          <cell r="M86">
            <v>9180</v>
          </cell>
          <cell r="O86">
            <v>5920</v>
          </cell>
          <cell r="P86">
            <v>40</v>
          </cell>
        </row>
        <row r="87">
          <cell r="M87">
            <v>10370</v>
          </cell>
          <cell r="O87">
            <v>7060</v>
          </cell>
          <cell r="P87">
            <v>170</v>
          </cell>
        </row>
        <row r="88">
          <cell r="M88">
            <v>10340</v>
          </cell>
          <cell r="O88">
            <v>7840</v>
          </cell>
          <cell r="P88">
            <v>270</v>
          </cell>
        </row>
        <row r="89">
          <cell r="M89">
            <v>10170</v>
          </cell>
          <cell r="O89">
            <v>7250</v>
          </cell>
          <cell r="P89">
            <v>330</v>
          </cell>
        </row>
        <row r="90">
          <cell r="M90">
            <v>11860</v>
          </cell>
          <cell r="O90">
            <v>7470</v>
          </cell>
          <cell r="P90">
            <v>390</v>
          </cell>
        </row>
        <row r="91">
          <cell r="M91">
            <v>12760</v>
          </cell>
          <cell r="O91">
            <v>7290</v>
          </cell>
          <cell r="P91">
            <v>520</v>
          </cell>
        </row>
        <row r="92">
          <cell r="M92">
            <v>12410</v>
          </cell>
          <cell r="O92">
            <v>7060</v>
          </cell>
          <cell r="P92">
            <v>460</v>
          </cell>
        </row>
        <row r="93">
          <cell r="M93">
            <v>14200</v>
          </cell>
          <cell r="O93">
            <v>7460</v>
          </cell>
          <cell r="P93">
            <v>490</v>
          </cell>
        </row>
        <row r="94">
          <cell r="M94">
            <v>13050</v>
          </cell>
          <cell r="O94">
            <v>6400</v>
          </cell>
          <cell r="P94">
            <v>450</v>
          </cell>
        </row>
        <row r="95">
          <cell r="M95">
            <v>12810</v>
          </cell>
          <cell r="O95">
            <v>5670</v>
          </cell>
          <cell r="P95">
            <v>200</v>
          </cell>
        </row>
        <row r="96">
          <cell r="M96">
            <v>12770</v>
          </cell>
          <cell r="O96">
            <v>5470</v>
          </cell>
          <cell r="P96">
            <v>170</v>
          </cell>
        </row>
        <row r="97">
          <cell r="M97">
            <v>11220</v>
          </cell>
          <cell r="O97">
            <v>5000</v>
          </cell>
          <cell r="P97">
            <v>280</v>
          </cell>
        </row>
        <row r="98">
          <cell r="M98">
            <v>11580</v>
          </cell>
          <cell r="O98">
            <v>5340</v>
          </cell>
          <cell r="P98">
            <v>350</v>
          </cell>
        </row>
        <row r="99">
          <cell r="M99">
            <v>11300</v>
          </cell>
          <cell r="O99">
            <v>5430</v>
          </cell>
          <cell r="P99">
            <v>620</v>
          </cell>
        </row>
        <row r="100">
          <cell r="M100">
            <v>12290</v>
          </cell>
          <cell r="O100">
            <v>5410</v>
          </cell>
          <cell r="P100">
            <v>620</v>
          </cell>
        </row>
        <row r="101">
          <cell r="M101">
            <v>13040</v>
          </cell>
          <cell r="O101">
            <v>6250</v>
          </cell>
          <cell r="P101">
            <v>420</v>
          </cell>
        </row>
        <row r="102">
          <cell r="M102">
            <v>14530</v>
          </cell>
          <cell r="O102">
            <v>6040</v>
          </cell>
          <cell r="P102">
            <v>1200</v>
          </cell>
        </row>
        <row r="103">
          <cell r="M103">
            <v>15170</v>
          </cell>
          <cell r="O103">
            <v>6130</v>
          </cell>
          <cell r="P103">
            <v>930</v>
          </cell>
        </row>
        <row r="104">
          <cell r="M104">
            <v>14400</v>
          </cell>
          <cell r="O104">
            <v>6280</v>
          </cell>
          <cell r="P104">
            <v>1040</v>
          </cell>
        </row>
        <row r="105">
          <cell r="M105">
            <v>13940</v>
          </cell>
          <cell r="O105">
            <v>5420</v>
          </cell>
          <cell r="P105">
            <v>1120</v>
          </cell>
        </row>
        <row r="106">
          <cell r="M106">
            <v>16170</v>
          </cell>
          <cell r="O106">
            <v>6110</v>
          </cell>
          <cell r="P106">
            <v>640</v>
          </cell>
        </row>
        <row r="107">
          <cell r="M107">
            <v>16510</v>
          </cell>
          <cell r="O107">
            <v>6060</v>
          </cell>
          <cell r="P107">
            <v>750</v>
          </cell>
        </row>
        <row r="108">
          <cell r="M108">
            <v>18070</v>
          </cell>
          <cell r="O108">
            <v>6450</v>
          </cell>
          <cell r="P108">
            <v>700</v>
          </cell>
        </row>
        <row r="109">
          <cell r="M109">
            <v>18690</v>
          </cell>
          <cell r="O109">
            <v>6300</v>
          </cell>
          <cell r="P109">
            <v>670</v>
          </cell>
        </row>
        <row r="110">
          <cell r="M110">
            <v>16300</v>
          </cell>
          <cell r="O110">
            <v>5170</v>
          </cell>
          <cell r="P110">
            <v>480</v>
          </cell>
        </row>
        <row r="111">
          <cell r="M111">
            <v>15810</v>
          </cell>
          <cell r="O111">
            <v>5060</v>
          </cell>
          <cell r="P111">
            <v>410</v>
          </cell>
        </row>
        <row r="112">
          <cell r="M112">
            <v>13770</v>
          </cell>
          <cell r="O112">
            <v>4080</v>
          </cell>
          <cell r="P112">
            <v>440</v>
          </cell>
        </row>
        <row r="113">
          <cell r="M113">
            <v>13580</v>
          </cell>
          <cell r="O113">
            <v>4160</v>
          </cell>
          <cell r="P113">
            <v>440</v>
          </cell>
        </row>
        <row r="114">
          <cell r="M114">
            <v>12890</v>
          </cell>
          <cell r="O114">
            <v>4280</v>
          </cell>
          <cell r="P114">
            <v>330</v>
          </cell>
        </row>
        <row r="115">
          <cell r="M115">
            <v>13000</v>
          </cell>
          <cell r="O115">
            <v>3910</v>
          </cell>
          <cell r="P115">
            <v>340</v>
          </cell>
        </row>
        <row r="116">
          <cell r="M116">
            <v>13380</v>
          </cell>
          <cell r="O116">
            <v>4040</v>
          </cell>
          <cell r="P116">
            <v>840</v>
          </cell>
        </row>
        <row r="117">
          <cell r="M117">
            <v>13100</v>
          </cell>
          <cell r="O117">
            <v>4030</v>
          </cell>
          <cell r="P117">
            <v>840</v>
          </cell>
        </row>
        <row r="118">
          <cell r="M118">
            <v>14350</v>
          </cell>
          <cell r="O118">
            <v>4030</v>
          </cell>
          <cell r="P118">
            <v>750</v>
          </cell>
        </row>
      </sheetData>
      <sheetData sheetId="1"/>
      <sheetData sheetId="2"/>
      <sheetData sheetId="3"/>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125"/>
    </sheetNames>
    <sheetDataSet>
      <sheetData sheetId="0">
        <row r="3">
          <cell r="D3" t="str">
            <v>Darlington UA</v>
          </cell>
          <cell r="E3">
            <v>44310</v>
          </cell>
          <cell r="F3">
            <v>44690</v>
          </cell>
          <cell r="G3">
            <v>44990</v>
          </cell>
          <cell r="H3">
            <v>45450</v>
          </cell>
          <cell r="I3">
            <v>46070</v>
          </cell>
          <cell r="J3">
            <v>46640</v>
          </cell>
          <cell r="K3">
            <v>47160</v>
          </cell>
          <cell r="L3">
            <v>47770</v>
          </cell>
          <cell r="M3">
            <v>48090</v>
          </cell>
          <cell r="N3">
            <v>48370</v>
          </cell>
          <cell r="O3">
            <v>48640</v>
          </cell>
          <cell r="P3">
            <v>48850</v>
          </cell>
          <cell r="Q3">
            <v>49010</v>
          </cell>
          <cell r="R3">
            <v>49280</v>
          </cell>
          <cell r="S3">
            <v>49780</v>
          </cell>
          <cell r="T3">
            <v>50080</v>
          </cell>
          <cell r="U3">
            <v>50240</v>
          </cell>
          <cell r="V3">
            <v>50780</v>
          </cell>
          <cell r="W3">
            <v>6.3010257483776436E-2</v>
          </cell>
        </row>
        <row r="4">
          <cell r="D4" t="str">
            <v>Hartlepool UA</v>
          </cell>
          <cell r="E4">
            <v>39310</v>
          </cell>
          <cell r="F4">
            <v>39640</v>
          </cell>
          <cell r="G4">
            <v>40040</v>
          </cell>
          <cell r="H4">
            <v>40410</v>
          </cell>
          <cell r="I4">
            <v>40630</v>
          </cell>
          <cell r="J4">
            <v>40870</v>
          </cell>
          <cell r="K4">
            <v>41110</v>
          </cell>
          <cell r="L4">
            <v>40960</v>
          </cell>
          <cell r="M4">
            <v>41450</v>
          </cell>
          <cell r="N4">
            <v>41770</v>
          </cell>
          <cell r="O4">
            <v>42100</v>
          </cell>
          <cell r="P4">
            <v>42330</v>
          </cell>
          <cell r="Q4">
            <v>42440</v>
          </cell>
          <cell r="R4">
            <v>42530</v>
          </cell>
          <cell r="S4">
            <v>42900</v>
          </cell>
          <cell r="T4">
            <v>43430</v>
          </cell>
          <cell r="U4">
            <v>43610</v>
          </cell>
          <cell r="V4">
            <v>43880</v>
          </cell>
          <cell r="W4">
            <v>7.12890625E-2</v>
          </cell>
        </row>
        <row r="5">
          <cell r="D5" t="str">
            <v>Middlesbrough UA</v>
          </cell>
          <cell r="E5">
            <v>58780</v>
          </cell>
          <cell r="F5">
            <v>58870</v>
          </cell>
          <cell r="G5">
            <v>58680</v>
          </cell>
          <cell r="H5">
            <v>58700</v>
          </cell>
          <cell r="I5">
            <v>58850</v>
          </cell>
          <cell r="J5">
            <v>58950</v>
          </cell>
          <cell r="K5">
            <v>59360</v>
          </cell>
          <cell r="L5">
            <v>59640</v>
          </cell>
          <cell r="M5">
            <v>59590</v>
          </cell>
          <cell r="N5">
            <v>59710</v>
          </cell>
          <cell r="O5">
            <v>59960</v>
          </cell>
          <cell r="P5">
            <v>60080</v>
          </cell>
          <cell r="Q5">
            <v>60370</v>
          </cell>
          <cell r="R5">
            <v>60540</v>
          </cell>
          <cell r="S5">
            <v>61220</v>
          </cell>
          <cell r="T5">
            <v>61780</v>
          </cell>
          <cell r="U5">
            <v>62310</v>
          </cell>
          <cell r="V5">
            <v>62720</v>
          </cell>
          <cell r="W5">
            <v>5.1643192488262914E-2</v>
          </cell>
        </row>
        <row r="6">
          <cell r="D6" t="str">
            <v>Redcar and Cleveland UA</v>
          </cell>
          <cell r="E6">
            <v>59860</v>
          </cell>
          <cell r="F6">
            <v>60020</v>
          </cell>
          <cell r="G6">
            <v>60400</v>
          </cell>
          <cell r="H6">
            <v>60300</v>
          </cell>
          <cell r="I6">
            <v>60620</v>
          </cell>
          <cell r="J6">
            <v>60770</v>
          </cell>
          <cell r="K6">
            <v>61150</v>
          </cell>
          <cell r="L6">
            <v>61340</v>
          </cell>
          <cell r="M6">
            <v>61630</v>
          </cell>
          <cell r="N6">
            <v>61760</v>
          </cell>
          <cell r="O6">
            <v>61900</v>
          </cell>
          <cell r="P6">
            <v>62190</v>
          </cell>
          <cell r="Q6">
            <v>62260</v>
          </cell>
          <cell r="R6">
            <v>62490</v>
          </cell>
          <cell r="S6">
            <v>62970</v>
          </cell>
          <cell r="T6">
            <v>63190</v>
          </cell>
          <cell r="U6">
            <v>63720</v>
          </cell>
          <cell r="V6">
            <v>64150</v>
          </cell>
          <cell r="W6">
            <v>4.581023801760678E-2</v>
          </cell>
        </row>
        <row r="7">
          <cell r="D7" t="str">
            <v>Stockton-on-Tees UA</v>
          </cell>
          <cell r="E7">
            <v>76060</v>
          </cell>
          <cell r="F7">
            <v>76990</v>
          </cell>
          <cell r="G7">
            <v>77790</v>
          </cell>
          <cell r="H7">
            <v>77650</v>
          </cell>
          <cell r="I7">
            <v>78090</v>
          </cell>
          <cell r="J7">
            <v>78570</v>
          </cell>
          <cell r="K7">
            <v>79220</v>
          </cell>
          <cell r="L7">
            <v>80460</v>
          </cell>
          <cell r="M7">
            <v>81050</v>
          </cell>
          <cell r="N7">
            <v>81680</v>
          </cell>
          <cell r="O7">
            <v>82240</v>
          </cell>
          <cell r="P7">
            <v>82710</v>
          </cell>
          <cell r="Q7">
            <v>83320</v>
          </cell>
          <cell r="R7">
            <v>83680</v>
          </cell>
          <cell r="S7">
            <v>84120</v>
          </cell>
          <cell r="T7">
            <v>84490</v>
          </cell>
          <cell r="U7">
            <v>85410</v>
          </cell>
          <cell r="V7">
            <v>86180</v>
          </cell>
          <cell r="W7">
            <v>7.1091225453641563E-2</v>
          </cell>
        </row>
        <row r="8">
          <cell r="D8" t="str">
            <v>Durham UA</v>
          </cell>
          <cell r="E8" t="str">
            <v>..</v>
          </cell>
          <cell r="F8" t="str">
            <v>..</v>
          </cell>
          <cell r="G8" t="str">
            <v>..</v>
          </cell>
          <cell r="H8" t="str">
            <v>..</v>
          </cell>
          <cell r="I8" t="str">
            <v>..</v>
          </cell>
          <cell r="J8" t="str">
            <v>..</v>
          </cell>
          <cell r="K8" t="str">
            <v>..</v>
          </cell>
          <cell r="L8" t="str">
            <v>..</v>
          </cell>
          <cell r="M8" t="str">
            <v>..</v>
          </cell>
          <cell r="N8">
            <v>231990</v>
          </cell>
          <cell r="O8">
            <v>233490</v>
          </cell>
          <cell r="P8">
            <v>234760</v>
          </cell>
          <cell r="Q8">
            <v>235900</v>
          </cell>
          <cell r="R8">
            <v>236680</v>
          </cell>
          <cell r="S8">
            <v>237750</v>
          </cell>
          <cell r="T8">
            <v>239270</v>
          </cell>
          <cell r="U8">
            <v>240670</v>
          </cell>
          <cell r="V8">
            <v>242010</v>
          </cell>
          <cell r="W8" t="e">
            <v>#VALUE!</v>
          </cell>
        </row>
        <row r="9">
          <cell r="D9" t="str">
            <v>Northumberland UA</v>
          </cell>
          <cell r="E9" t="str">
            <v>..</v>
          </cell>
          <cell r="F9" t="str">
            <v>..</v>
          </cell>
          <cell r="G9" t="str">
            <v>..</v>
          </cell>
          <cell r="H9" t="str">
            <v>..</v>
          </cell>
          <cell r="I9" t="str">
            <v>..</v>
          </cell>
          <cell r="J9" t="str">
            <v>..</v>
          </cell>
          <cell r="K9" t="str">
            <v>..</v>
          </cell>
          <cell r="L9" t="str">
            <v>..</v>
          </cell>
          <cell r="M9" t="str">
            <v>..</v>
          </cell>
          <cell r="N9">
            <v>146770</v>
          </cell>
          <cell r="O9">
            <v>148010</v>
          </cell>
          <cell r="P9">
            <v>148570</v>
          </cell>
          <cell r="Q9">
            <v>149190</v>
          </cell>
          <cell r="R9">
            <v>149750</v>
          </cell>
          <cell r="S9">
            <v>151190</v>
          </cell>
          <cell r="T9">
            <v>152180</v>
          </cell>
          <cell r="U9">
            <v>153720</v>
          </cell>
          <cell r="V9">
            <v>155090</v>
          </cell>
          <cell r="W9" t="e">
            <v>#VALUE!</v>
          </cell>
        </row>
        <row r="10">
          <cell r="D10" t="str">
            <v>Durham</v>
          </cell>
          <cell r="E10">
            <v>217160</v>
          </cell>
          <cell r="F10">
            <v>218300</v>
          </cell>
          <cell r="G10">
            <v>219470</v>
          </cell>
          <cell r="H10">
            <v>220600</v>
          </cell>
          <cell r="I10">
            <v>222020</v>
          </cell>
          <cell r="J10">
            <v>224040</v>
          </cell>
          <cell r="K10">
            <v>226350</v>
          </cell>
          <cell r="L10">
            <v>229220</v>
          </cell>
          <cell r="M10">
            <v>230710</v>
          </cell>
          <cell r="N10" t="str">
            <v>..</v>
          </cell>
          <cell r="O10" t="str">
            <v>..</v>
          </cell>
          <cell r="P10" t="str">
            <v>..</v>
          </cell>
          <cell r="Q10" t="str">
            <v>..</v>
          </cell>
          <cell r="R10" t="str">
            <v>..</v>
          </cell>
          <cell r="S10" t="str">
            <v>..</v>
          </cell>
          <cell r="T10" t="str">
            <v>..</v>
          </cell>
          <cell r="U10" t="str">
            <v>..</v>
          </cell>
          <cell r="V10" t="str">
            <v>..</v>
          </cell>
          <cell r="W10" t="e">
            <v>#VALUE!</v>
          </cell>
        </row>
        <row r="11">
          <cell r="D11" t="str">
            <v>Chester-le-Street1</v>
          </cell>
          <cell r="E11">
            <v>23790</v>
          </cell>
          <cell r="F11">
            <v>23960</v>
          </cell>
          <cell r="G11">
            <v>24030</v>
          </cell>
          <cell r="H11">
            <v>24030</v>
          </cell>
          <cell r="I11">
            <v>24090</v>
          </cell>
          <cell r="J11">
            <v>24150</v>
          </cell>
          <cell r="K11">
            <v>24270</v>
          </cell>
          <cell r="L11">
            <v>24430</v>
          </cell>
          <cell r="M11">
            <v>24560</v>
          </cell>
          <cell r="N11" t="str">
            <v>..</v>
          </cell>
          <cell r="O11" t="str">
            <v>..</v>
          </cell>
          <cell r="P11" t="str">
            <v>..</v>
          </cell>
          <cell r="Q11" t="str">
            <v>..</v>
          </cell>
          <cell r="R11" t="str">
            <v>..</v>
          </cell>
          <cell r="S11" t="str">
            <v>..</v>
          </cell>
          <cell r="T11" t="str">
            <v>..</v>
          </cell>
          <cell r="U11" t="str">
            <v>..</v>
          </cell>
          <cell r="V11" t="str">
            <v>..</v>
          </cell>
          <cell r="W11" t="e">
            <v>#VALUE!</v>
          </cell>
        </row>
        <row r="12">
          <cell r="D12" t="str">
            <v>Derwentside1</v>
          </cell>
          <cell r="E12">
            <v>38370</v>
          </cell>
          <cell r="F12">
            <v>38760</v>
          </cell>
          <cell r="G12">
            <v>39110</v>
          </cell>
          <cell r="H12">
            <v>39440</v>
          </cell>
          <cell r="I12">
            <v>39670</v>
          </cell>
          <cell r="J12">
            <v>40070</v>
          </cell>
          <cell r="K12">
            <v>40180</v>
          </cell>
          <cell r="L12">
            <v>40830</v>
          </cell>
          <cell r="M12">
            <v>41290</v>
          </cell>
          <cell r="N12" t="str">
            <v>..</v>
          </cell>
          <cell r="O12" t="str">
            <v>..</v>
          </cell>
          <cell r="P12" t="str">
            <v>..</v>
          </cell>
          <cell r="Q12" t="str">
            <v>..</v>
          </cell>
          <cell r="R12" t="str">
            <v>..</v>
          </cell>
          <cell r="S12" t="str">
            <v>..</v>
          </cell>
          <cell r="T12" t="str">
            <v>..</v>
          </cell>
          <cell r="U12" t="str">
            <v>..</v>
          </cell>
          <cell r="V12" t="str">
            <v>..</v>
          </cell>
          <cell r="W12" t="e">
            <v>#VALUE!</v>
          </cell>
        </row>
        <row r="13">
          <cell r="D13" t="str">
            <v>Durham1</v>
          </cell>
          <cell r="E13">
            <v>36310</v>
          </cell>
          <cell r="F13">
            <v>36490</v>
          </cell>
          <cell r="G13">
            <v>36670</v>
          </cell>
          <cell r="H13">
            <v>37000</v>
          </cell>
          <cell r="I13">
            <v>37280</v>
          </cell>
          <cell r="J13">
            <v>37760</v>
          </cell>
          <cell r="K13">
            <v>38260</v>
          </cell>
          <cell r="L13">
            <v>38760</v>
          </cell>
          <cell r="M13">
            <v>38890</v>
          </cell>
          <cell r="N13" t="str">
            <v>..</v>
          </cell>
          <cell r="O13" t="str">
            <v>..</v>
          </cell>
          <cell r="P13" t="str">
            <v>..</v>
          </cell>
          <cell r="Q13" t="str">
            <v>..</v>
          </cell>
          <cell r="R13" t="str">
            <v>..</v>
          </cell>
          <cell r="S13" t="str">
            <v>..</v>
          </cell>
          <cell r="T13" t="str">
            <v>..</v>
          </cell>
          <cell r="U13" t="str">
            <v>..</v>
          </cell>
          <cell r="V13" t="str">
            <v>..</v>
          </cell>
          <cell r="W13" t="e">
            <v>#VALUE!</v>
          </cell>
        </row>
        <row r="14">
          <cell r="D14" t="str">
            <v>Easington1</v>
          </cell>
          <cell r="E14">
            <v>40460</v>
          </cell>
          <cell r="F14">
            <v>40540</v>
          </cell>
          <cell r="G14">
            <v>40610</v>
          </cell>
          <cell r="H14">
            <v>40810</v>
          </cell>
          <cell r="I14">
            <v>41110</v>
          </cell>
          <cell r="J14">
            <v>41560</v>
          </cell>
          <cell r="K14">
            <v>42260</v>
          </cell>
          <cell r="L14">
            <v>42790</v>
          </cell>
          <cell r="M14">
            <v>43070</v>
          </cell>
          <cell r="N14" t="str">
            <v>..</v>
          </cell>
          <cell r="O14" t="str">
            <v>..</v>
          </cell>
          <cell r="P14" t="str">
            <v>..</v>
          </cell>
          <cell r="Q14" t="str">
            <v>..</v>
          </cell>
          <cell r="R14" t="str">
            <v>..</v>
          </cell>
          <cell r="S14" t="str">
            <v>..</v>
          </cell>
          <cell r="T14" t="str">
            <v>..</v>
          </cell>
          <cell r="U14" t="str">
            <v>..</v>
          </cell>
          <cell r="V14" t="str">
            <v>..</v>
          </cell>
          <cell r="W14" t="e">
            <v>#VALUE!</v>
          </cell>
        </row>
        <row r="15">
          <cell r="D15" t="str">
            <v>Sedgefield1</v>
          </cell>
          <cell r="E15">
            <v>38930</v>
          </cell>
          <cell r="F15">
            <v>39090</v>
          </cell>
          <cell r="G15">
            <v>39440</v>
          </cell>
          <cell r="H15">
            <v>39440</v>
          </cell>
          <cell r="I15">
            <v>39600</v>
          </cell>
          <cell r="J15">
            <v>39780</v>
          </cell>
          <cell r="K15">
            <v>40020</v>
          </cell>
          <cell r="L15">
            <v>40270</v>
          </cell>
          <cell r="M15">
            <v>40430</v>
          </cell>
          <cell r="N15" t="str">
            <v>..</v>
          </cell>
          <cell r="O15" t="str">
            <v>..</v>
          </cell>
          <cell r="P15" t="str">
            <v>..</v>
          </cell>
          <cell r="Q15" t="str">
            <v>..</v>
          </cell>
          <cell r="R15" t="str">
            <v>..</v>
          </cell>
          <cell r="S15" t="str">
            <v>..</v>
          </cell>
          <cell r="T15" t="str">
            <v>..</v>
          </cell>
          <cell r="U15" t="str">
            <v>..</v>
          </cell>
          <cell r="V15" t="str">
            <v>..</v>
          </cell>
          <cell r="W15" t="e">
            <v>#VALUE!</v>
          </cell>
        </row>
        <row r="16">
          <cell r="D16" t="str">
            <v>Teesdale1</v>
          </cell>
          <cell r="E16">
            <v>11340</v>
          </cell>
          <cell r="F16">
            <v>11410</v>
          </cell>
          <cell r="G16">
            <v>11470</v>
          </cell>
          <cell r="H16">
            <v>11540</v>
          </cell>
          <cell r="I16">
            <v>11650</v>
          </cell>
          <cell r="J16">
            <v>11720</v>
          </cell>
          <cell r="K16">
            <v>11790</v>
          </cell>
          <cell r="L16">
            <v>11840</v>
          </cell>
          <cell r="M16">
            <v>11890</v>
          </cell>
          <cell r="N16" t="str">
            <v>..</v>
          </cell>
          <cell r="O16" t="str">
            <v>..</v>
          </cell>
          <cell r="P16" t="str">
            <v>..</v>
          </cell>
          <cell r="Q16" t="str">
            <v>..</v>
          </cell>
          <cell r="R16" t="str">
            <v>..</v>
          </cell>
          <cell r="S16" t="str">
            <v>..</v>
          </cell>
          <cell r="T16" t="str">
            <v>..</v>
          </cell>
          <cell r="U16" t="str">
            <v>..</v>
          </cell>
          <cell r="V16" t="str">
            <v>..</v>
          </cell>
          <cell r="W16" t="e">
            <v>#VALUE!</v>
          </cell>
        </row>
        <row r="17">
          <cell r="D17" t="str">
            <v>Wear Valley1</v>
          </cell>
          <cell r="E17">
            <v>27960</v>
          </cell>
          <cell r="F17">
            <v>28050</v>
          </cell>
          <cell r="G17">
            <v>28140</v>
          </cell>
          <cell r="H17">
            <v>28340</v>
          </cell>
          <cell r="I17">
            <v>28630</v>
          </cell>
          <cell r="J17">
            <v>29010</v>
          </cell>
          <cell r="K17">
            <v>29560</v>
          </cell>
          <cell r="L17">
            <v>30300</v>
          </cell>
          <cell r="M17">
            <v>30560</v>
          </cell>
          <cell r="N17" t="str">
            <v>..</v>
          </cell>
          <cell r="O17" t="str">
            <v>..</v>
          </cell>
          <cell r="P17" t="str">
            <v>..</v>
          </cell>
          <cell r="Q17" t="str">
            <v>..</v>
          </cell>
          <cell r="R17" t="str">
            <v>..</v>
          </cell>
          <cell r="S17" t="str">
            <v>..</v>
          </cell>
          <cell r="T17" t="str">
            <v>..</v>
          </cell>
          <cell r="U17" t="str">
            <v>..</v>
          </cell>
          <cell r="V17" t="str">
            <v>..</v>
          </cell>
          <cell r="W17" t="e">
            <v>#VALUE!</v>
          </cell>
        </row>
        <row r="18">
          <cell r="D18" t="str">
            <v>Northumberland</v>
          </cell>
          <cell r="E18">
            <v>138040</v>
          </cell>
          <cell r="F18">
            <v>138660</v>
          </cell>
          <cell r="G18">
            <v>139730</v>
          </cell>
          <cell r="H18">
            <v>140490</v>
          </cell>
          <cell r="I18">
            <v>141350</v>
          </cell>
          <cell r="J18">
            <v>142320</v>
          </cell>
          <cell r="K18">
            <v>143740</v>
          </cell>
          <cell r="L18">
            <v>145060</v>
          </cell>
          <cell r="M18">
            <v>146060</v>
          </cell>
          <cell r="N18" t="str">
            <v>..</v>
          </cell>
          <cell r="O18" t="str">
            <v>..</v>
          </cell>
          <cell r="P18" t="str">
            <v>..</v>
          </cell>
          <cell r="Q18" t="str">
            <v>..</v>
          </cell>
          <cell r="R18" t="str">
            <v>..</v>
          </cell>
          <cell r="S18" t="str">
            <v>..</v>
          </cell>
          <cell r="T18" t="str">
            <v>..</v>
          </cell>
          <cell r="U18" t="str">
            <v>..</v>
          </cell>
          <cell r="V18" t="str">
            <v>..</v>
          </cell>
          <cell r="W18" t="e">
            <v>#VALUE!</v>
          </cell>
        </row>
        <row r="19">
          <cell r="D19" t="str">
            <v>Alnwick1</v>
          </cell>
          <cell r="E19">
            <v>14920</v>
          </cell>
          <cell r="F19">
            <v>15040</v>
          </cell>
          <cell r="G19">
            <v>15240</v>
          </cell>
          <cell r="H19">
            <v>15370</v>
          </cell>
          <cell r="I19">
            <v>15500</v>
          </cell>
          <cell r="J19">
            <v>15630</v>
          </cell>
          <cell r="K19">
            <v>15830</v>
          </cell>
          <cell r="L19">
            <v>16020</v>
          </cell>
          <cell r="M19">
            <v>16200</v>
          </cell>
          <cell r="N19" t="str">
            <v>..</v>
          </cell>
          <cell r="O19" t="str">
            <v>..</v>
          </cell>
          <cell r="P19" t="str">
            <v>..</v>
          </cell>
          <cell r="Q19" t="str">
            <v>..</v>
          </cell>
          <cell r="R19" t="str">
            <v>..</v>
          </cell>
          <cell r="S19" t="str">
            <v>..</v>
          </cell>
          <cell r="T19" t="str">
            <v>..</v>
          </cell>
          <cell r="U19" t="str">
            <v>..</v>
          </cell>
          <cell r="V19" t="str">
            <v>..</v>
          </cell>
          <cell r="W19" t="e">
            <v>#VALUE!</v>
          </cell>
        </row>
        <row r="20">
          <cell r="D20" t="str">
            <v>Berwick-upon-Tweed1</v>
          </cell>
          <cell r="E20">
            <v>13460</v>
          </cell>
          <cell r="F20">
            <v>13520</v>
          </cell>
          <cell r="G20">
            <v>13640</v>
          </cell>
          <cell r="H20">
            <v>13710</v>
          </cell>
          <cell r="I20">
            <v>13740</v>
          </cell>
          <cell r="J20">
            <v>13820</v>
          </cell>
          <cell r="K20">
            <v>13890</v>
          </cell>
          <cell r="L20">
            <v>14040</v>
          </cell>
          <cell r="M20">
            <v>14140</v>
          </cell>
          <cell r="N20" t="str">
            <v>..</v>
          </cell>
          <cell r="O20" t="str">
            <v>..</v>
          </cell>
          <cell r="P20" t="str">
            <v>..</v>
          </cell>
          <cell r="Q20" t="str">
            <v>..</v>
          </cell>
          <cell r="R20" t="str">
            <v>..</v>
          </cell>
          <cell r="S20" t="str">
            <v>..</v>
          </cell>
          <cell r="T20" t="str">
            <v>..</v>
          </cell>
          <cell r="U20" t="str">
            <v>..</v>
          </cell>
          <cell r="V20" t="str">
            <v>..</v>
          </cell>
          <cell r="W20" t="e">
            <v>#VALUE!</v>
          </cell>
        </row>
        <row r="21">
          <cell r="D21" t="str">
            <v>Blyth Valley1</v>
          </cell>
          <cell r="E21">
            <v>35520</v>
          </cell>
          <cell r="F21">
            <v>35770</v>
          </cell>
          <cell r="G21">
            <v>36030</v>
          </cell>
          <cell r="H21">
            <v>36170</v>
          </cell>
          <cell r="I21">
            <v>36240</v>
          </cell>
          <cell r="J21">
            <v>36390</v>
          </cell>
          <cell r="K21">
            <v>36640</v>
          </cell>
          <cell r="L21">
            <v>36870</v>
          </cell>
          <cell r="M21">
            <v>37000</v>
          </cell>
          <cell r="N21" t="str">
            <v>..</v>
          </cell>
          <cell r="O21" t="str">
            <v>..</v>
          </cell>
          <cell r="P21" t="str">
            <v>..</v>
          </cell>
          <cell r="Q21" t="str">
            <v>..</v>
          </cell>
          <cell r="R21" t="str">
            <v>..</v>
          </cell>
          <cell r="S21" t="str">
            <v>..</v>
          </cell>
          <cell r="T21" t="str">
            <v>..</v>
          </cell>
          <cell r="U21" t="str">
            <v>..</v>
          </cell>
          <cell r="V21" t="str">
            <v>..</v>
          </cell>
          <cell r="W21" t="e">
            <v>#VALUE!</v>
          </cell>
        </row>
        <row r="22">
          <cell r="D22" t="str">
            <v>Castle Morpeth1</v>
          </cell>
          <cell r="E22">
            <v>21100</v>
          </cell>
          <cell r="F22">
            <v>21260</v>
          </cell>
          <cell r="G22">
            <v>21440</v>
          </cell>
          <cell r="H22">
            <v>21440</v>
          </cell>
          <cell r="I22">
            <v>21570</v>
          </cell>
          <cell r="J22">
            <v>21740</v>
          </cell>
          <cell r="K22">
            <v>21970</v>
          </cell>
          <cell r="L22">
            <v>22210</v>
          </cell>
          <cell r="M22">
            <v>22370</v>
          </cell>
          <cell r="N22" t="str">
            <v>..</v>
          </cell>
          <cell r="O22" t="str">
            <v>..</v>
          </cell>
          <cell r="P22" t="str">
            <v>..</v>
          </cell>
          <cell r="Q22" t="str">
            <v>..</v>
          </cell>
          <cell r="R22" t="str">
            <v>..</v>
          </cell>
          <cell r="S22" t="str">
            <v>..</v>
          </cell>
          <cell r="T22" t="str">
            <v>..</v>
          </cell>
          <cell r="U22" t="str">
            <v>..</v>
          </cell>
          <cell r="V22" t="str">
            <v>..</v>
          </cell>
          <cell r="W22" t="e">
            <v>#VALUE!</v>
          </cell>
        </row>
        <row r="23">
          <cell r="D23" t="str">
            <v>Tynedale1</v>
          </cell>
          <cell r="E23">
            <v>25720</v>
          </cell>
          <cell r="F23">
            <v>25950</v>
          </cell>
          <cell r="G23">
            <v>26090</v>
          </cell>
          <cell r="H23">
            <v>26320</v>
          </cell>
          <cell r="I23">
            <v>26620</v>
          </cell>
          <cell r="J23">
            <v>26840</v>
          </cell>
          <cell r="K23">
            <v>27150</v>
          </cell>
          <cell r="L23">
            <v>27340</v>
          </cell>
          <cell r="M23">
            <v>27510</v>
          </cell>
          <cell r="N23" t="str">
            <v>..</v>
          </cell>
          <cell r="O23" t="str">
            <v>..</v>
          </cell>
          <cell r="P23" t="str">
            <v>..</v>
          </cell>
          <cell r="Q23" t="str">
            <v>..</v>
          </cell>
          <cell r="R23" t="str">
            <v>..</v>
          </cell>
          <cell r="S23" t="str">
            <v>..</v>
          </cell>
          <cell r="T23" t="str">
            <v>..</v>
          </cell>
          <cell r="U23" t="str">
            <v>..</v>
          </cell>
          <cell r="V23" t="str">
            <v>..</v>
          </cell>
          <cell r="W23" t="e">
            <v>#VALUE!</v>
          </cell>
        </row>
        <row r="24">
          <cell r="D24" t="str">
            <v>Wansbeck1</v>
          </cell>
          <cell r="E24">
            <v>27320</v>
          </cell>
          <cell r="F24">
            <v>27130</v>
          </cell>
          <cell r="G24">
            <v>27290</v>
          </cell>
          <cell r="H24">
            <v>27470</v>
          </cell>
          <cell r="I24">
            <v>27670</v>
          </cell>
          <cell r="J24">
            <v>27900</v>
          </cell>
          <cell r="K24">
            <v>28260</v>
          </cell>
          <cell r="L24">
            <v>28580</v>
          </cell>
          <cell r="M24">
            <v>28840</v>
          </cell>
          <cell r="N24" t="str">
            <v>..</v>
          </cell>
          <cell r="O24" t="str">
            <v>..</v>
          </cell>
          <cell r="P24" t="str">
            <v>..</v>
          </cell>
          <cell r="Q24" t="str">
            <v>..</v>
          </cell>
          <cell r="R24" t="str">
            <v>..</v>
          </cell>
          <cell r="S24" t="str">
            <v>..</v>
          </cell>
          <cell r="T24" t="str">
            <v>..</v>
          </cell>
          <cell r="U24" t="str">
            <v>..</v>
          </cell>
          <cell r="V24" t="str">
            <v>..</v>
          </cell>
          <cell r="W24" t="e">
            <v>#VALUE!</v>
          </cell>
        </row>
        <row r="25">
          <cell r="D25" t="str">
            <v>Tyne and Wear (Met County)</v>
          </cell>
          <cell r="E25">
            <v>481390</v>
          </cell>
          <cell r="F25">
            <v>482230</v>
          </cell>
          <cell r="G25">
            <v>483650</v>
          </cell>
          <cell r="H25">
            <v>486370</v>
          </cell>
          <cell r="I25">
            <v>489300</v>
          </cell>
          <cell r="J25">
            <v>491720</v>
          </cell>
          <cell r="K25">
            <v>494340</v>
          </cell>
          <cell r="L25">
            <v>496890</v>
          </cell>
          <cell r="M25">
            <v>498460</v>
          </cell>
          <cell r="N25">
            <v>500110</v>
          </cell>
          <cell r="O25">
            <v>501940</v>
          </cell>
          <cell r="P25">
            <v>503360</v>
          </cell>
          <cell r="Q25">
            <v>504580</v>
          </cell>
          <cell r="R25">
            <v>506240</v>
          </cell>
          <cell r="S25">
            <v>508800</v>
          </cell>
          <cell r="T25">
            <v>512100</v>
          </cell>
          <cell r="U25">
            <v>517310</v>
          </cell>
          <cell r="V25">
            <v>521960</v>
          </cell>
          <cell r="W25">
            <v>5.0453822777677154E-2</v>
          </cell>
        </row>
        <row r="26">
          <cell r="D26" t="str">
            <v>Gateshead</v>
          </cell>
          <cell r="E26">
            <v>87570</v>
          </cell>
          <cell r="F26">
            <v>87800</v>
          </cell>
          <cell r="G26">
            <v>88490</v>
          </cell>
          <cell r="H26">
            <v>89440</v>
          </cell>
          <cell r="I26">
            <v>90290</v>
          </cell>
          <cell r="J26">
            <v>90570</v>
          </cell>
          <cell r="K26">
            <v>91190</v>
          </cell>
          <cell r="L26">
            <v>91790</v>
          </cell>
          <cell r="M26">
            <v>92100</v>
          </cell>
          <cell r="N26">
            <v>92370</v>
          </cell>
          <cell r="O26">
            <v>92590</v>
          </cell>
          <cell r="P26">
            <v>92790</v>
          </cell>
          <cell r="Q26">
            <v>93060</v>
          </cell>
          <cell r="R26">
            <v>93150</v>
          </cell>
          <cell r="S26">
            <v>93230</v>
          </cell>
          <cell r="T26">
            <v>93480</v>
          </cell>
          <cell r="U26">
            <v>93750</v>
          </cell>
          <cell r="V26">
            <v>93910</v>
          </cell>
          <cell r="W26">
            <v>2.3096197842902278E-2</v>
          </cell>
        </row>
        <row r="27">
          <cell r="D27" t="str">
            <v>Newcastle upon Tyne</v>
          </cell>
          <cell r="E27">
            <v>117600</v>
          </cell>
          <cell r="F27">
            <v>117810</v>
          </cell>
          <cell r="G27">
            <v>117990</v>
          </cell>
          <cell r="H27">
            <v>118130</v>
          </cell>
          <cell r="I27">
            <v>118750</v>
          </cell>
          <cell r="J27">
            <v>119490</v>
          </cell>
          <cell r="K27">
            <v>120160</v>
          </cell>
          <cell r="L27">
            <v>120780</v>
          </cell>
          <cell r="M27">
            <v>120990</v>
          </cell>
          <cell r="N27">
            <v>121240</v>
          </cell>
          <cell r="O27">
            <v>121760</v>
          </cell>
          <cell r="P27">
            <v>122150</v>
          </cell>
          <cell r="Q27">
            <v>122220</v>
          </cell>
          <cell r="R27">
            <v>122720</v>
          </cell>
          <cell r="S27">
            <v>123450</v>
          </cell>
          <cell r="T27">
            <v>124690</v>
          </cell>
          <cell r="U27">
            <v>127460</v>
          </cell>
          <cell r="V27">
            <v>129780</v>
          </cell>
          <cell r="W27">
            <v>7.4515648286140088E-2</v>
          </cell>
        </row>
        <row r="28">
          <cell r="D28" t="str">
            <v>North Tyneside</v>
          </cell>
          <cell r="E28">
            <v>88310</v>
          </cell>
          <cell r="F28">
            <v>88350</v>
          </cell>
          <cell r="G28">
            <v>88600</v>
          </cell>
          <cell r="H28">
            <v>89520</v>
          </cell>
          <cell r="I28">
            <v>90460</v>
          </cell>
          <cell r="J28">
            <v>91430</v>
          </cell>
          <cell r="K28">
            <v>92200</v>
          </cell>
          <cell r="L28">
            <v>93020</v>
          </cell>
          <cell r="M28">
            <v>93550</v>
          </cell>
          <cell r="N28">
            <v>94060</v>
          </cell>
          <cell r="O28">
            <v>94530</v>
          </cell>
          <cell r="P28">
            <v>94920</v>
          </cell>
          <cell r="Q28">
            <v>95380</v>
          </cell>
          <cell r="R28">
            <v>95750</v>
          </cell>
          <cell r="S28">
            <v>96170</v>
          </cell>
          <cell r="T28">
            <v>96700</v>
          </cell>
          <cell r="U28">
            <v>97600</v>
          </cell>
          <cell r="V28">
            <v>98560</v>
          </cell>
          <cell r="W28">
            <v>5.9557084497957428E-2</v>
          </cell>
        </row>
        <row r="29">
          <cell r="D29" t="str">
            <v>South Tyneside</v>
          </cell>
          <cell r="E29">
            <v>67980</v>
          </cell>
          <cell r="F29">
            <v>67960</v>
          </cell>
          <cell r="G29">
            <v>67850</v>
          </cell>
          <cell r="H29">
            <v>68150</v>
          </cell>
          <cell r="I29">
            <v>68260</v>
          </cell>
          <cell r="J29">
            <v>68410</v>
          </cell>
          <cell r="K29">
            <v>68810</v>
          </cell>
          <cell r="L29">
            <v>69100</v>
          </cell>
          <cell r="M29">
            <v>69280</v>
          </cell>
          <cell r="N29">
            <v>69480</v>
          </cell>
          <cell r="O29">
            <v>69690</v>
          </cell>
          <cell r="P29">
            <v>69950</v>
          </cell>
          <cell r="Q29">
            <v>70130</v>
          </cell>
          <cell r="R29">
            <v>70300</v>
          </cell>
          <cell r="S29">
            <v>70730</v>
          </cell>
          <cell r="T29">
            <v>71120</v>
          </cell>
          <cell r="U29">
            <v>71570</v>
          </cell>
          <cell r="V29">
            <v>71870</v>
          </cell>
          <cell r="W29">
            <v>4.0086830680173664E-2</v>
          </cell>
        </row>
        <row r="30">
          <cell r="D30" t="str">
            <v>Sunderland</v>
          </cell>
          <cell r="E30">
            <v>119930</v>
          </cell>
          <cell r="F30">
            <v>120310</v>
          </cell>
          <cell r="G30">
            <v>120730</v>
          </cell>
          <cell r="H30">
            <v>121150</v>
          </cell>
          <cell r="I30">
            <v>121550</v>
          </cell>
          <cell r="J30">
            <v>121830</v>
          </cell>
          <cell r="K30">
            <v>121980</v>
          </cell>
          <cell r="L30">
            <v>122200</v>
          </cell>
          <cell r="M30">
            <v>122540</v>
          </cell>
          <cell r="N30">
            <v>122960</v>
          </cell>
          <cell r="O30">
            <v>123370</v>
          </cell>
          <cell r="P30">
            <v>123540</v>
          </cell>
          <cell r="Q30">
            <v>123790</v>
          </cell>
          <cell r="R30">
            <v>124310</v>
          </cell>
          <cell r="S30">
            <v>125220</v>
          </cell>
          <cell r="T30">
            <v>126110</v>
          </cell>
          <cell r="U30">
            <v>126940</v>
          </cell>
          <cell r="V30">
            <v>127830</v>
          </cell>
          <cell r="W30">
            <v>4.607201309328969E-2</v>
          </cell>
        </row>
        <row r="31">
          <cell r="D31" t="str">
            <v>Blackburn with Darwen UA</v>
          </cell>
          <cell r="E31">
            <v>56650</v>
          </cell>
          <cell r="F31">
            <v>56570</v>
          </cell>
          <cell r="G31">
            <v>56840</v>
          </cell>
          <cell r="H31">
            <v>57470</v>
          </cell>
          <cell r="I31">
            <v>57380</v>
          </cell>
          <cell r="J31">
            <v>57980</v>
          </cell>
          <cell r="K31">
            <v>58210</v>
          </cell>
          <cell r="L31">
            <v>58820</v>
          </cell>
          <cell r="M31">
            <v>58910</v>
          </cell>
          <cell r="N31">
            <v>59240</v>
          </cell>
          <cell r="O31">
            <v>59620</v>
          </cell>
          <cell r="P31">
            <v>59650</v>
          </cell>
          <cell r="Q31">
            <v>59850</v>
          </cell>
          <cell r="R31">
            <v>60070</v>
          </cell>
          <cell r="S31">
            <v>60290</v>
          </cell>
          <cell r="T31">
            <v>60380</v>
          </cell>
          <cell r="U31">
            <v>60520</v>
          </cell>
          <cell r="V31">
            <v>60800</v>
          </cell>
          <cell r="W31">
            <v>3.3662019721183274E-2</v>
          </cell>
        </row>
        <row r="32">
          <cell r="D32" t="str">
            <v>Blackpool UA</v>
          </cell>
          <cell r="E32">
            <v>67030</v>
          </cell>
          <cell r="F32">
            <v>67190</v>
          </cell>
          <cell r="G32">
            <v>67240</v>
          </cell>
          <cell r="H32">
            <v>67480</v>
          </cell>
          <cell r="I32">
            <v>67720</v>
          </cell>
          <cell r="J32">
            <v>67960</v>
          </cell>
          <cell r="K32">
            <v>68140</v>
          </cell>
          <cell r="L32">
            <v>68490</v>
          </cell>
          <cell r="M32">
            <v>68800</v>
          </cell>
          <cell r="N32">
            <v>68800</v>
          </cell>
          <cell r="O32">
            <v>68980</v>
          </cell>
          <cell r="P32">
            <v>69260</v>
          </cell>
          <cell r="Q32">
            <v>69400</v>
          </cell>
          <cell r="R32">
            <v>69340</v>
          </cell>
          <cell r="S32">
            <v>69440</v>
          </cell>
          <cell r="T32">
            <v>69690</v>
          </cell>
          <cell r="U32">
            <v>69540</v>
          </cell>
          <cell r="V32">
            <v>69820</v>
          </cell>
          <cell r="W32">
            <v>1.9418893269090378E-2</v>
          </cell>
        </row>
        <row r="33">
          <cell r="D33" t="str">
            <v>Halton UA</v>
          </cell>
          <cell r="E33">
            <v>50160</v>
          </cell>
          <cell r="F33">
            <v>50500</v>
          </cell>
          <cell r="G33">
            <v>51010</v>
          </cell>
          <cell r="H33">
            <v>51300</v>
          </cell>
          <cell r="I33">
            <v>51830</v>
          </cell>
          <cell r="J33">
            <v>52690</v>
          </cell>
          <cell r="K33">
            <v>53220</v>
          </cell>
          <cell r="L33">
            <v>53650</v>
          </cell>
          <cell r="M33">
            <v>54160</v>
          </cell>
          <cell r="N33">
            <v>54400</v>
          </cell>
          <cell r="O33">
            <v>54690</v>
          </cell>
          <cell r="P33">
            <v>55010</v>
          </cell>
          <cell r="Q33">
            <v>55430</v>
          </cell>
          <cell r="R33">
            <v>55900</v>
          </cell>
          <cell r="S33">
            <v>56430</v>
          </cell>
          <cell r="T33">
            <v>56960</v>
          </cell>
          <cell r="U33">
            <v>57660</v>
          </cell>
          <cell r="V33">
            <v>58030</v>
          </cell>
          <cell r="W33">
            <v>8.1640260950605781E-2</v>
          </cell>
        </row>
        <row r="34">
          <cell r="D34" t="str">
            <v>Warrington UA</v>
          </cell>
          <cell r="E34">
            <v>79960</v>
          </cell>
          <cell r="F34">
            <v>80260</v>
          </cell>
          <cell r="G34">
            <v>80620</v>
          </cell>
          <cell r="H34">
            <v>81040</v>
          </cell>
          <cell r="I34">
            <v>82100</v>
          </cell>
          <cell r="J34">
            <v>83320</v>
          </cell>
          <cell r="K34">
            <v>84670</v>
          </cell>
          <cell r="L34">
            <v>86460</v>
          </cell>
          <cell r="M34">
            <v>87070</v>
          </cell>
          <cell r="N34">
            <v>87440</v>
          </cell>
          <cell r="O34">
            <v>87940</v>
          </cell>
          <cell r="P34">
            <v>88540</v>
          </cell>
          <cell r="Q34">
            <v>89190</v>
          </cell>
          <cell r="R34">
            <v>89880</v>
          </cell>
          <cell r="S34">
            <v>90570</v>
          </cell>
          <cell r="T34">
            <v>91170</v>
          </cell>
          <cell r="U34">
            <v>91660</v>
          </cell>
          <cell r="V34">
            <v>92020</v>
          </cell>
          <cell r="W34">
            <v>6.4307194078186442E-2</v>
          </cell>
        </row>
        <row r="35">
          <cell r="D35" t="str">
            <v>Cheshire East UA</v>
          </cell>
          <cell r="E35" t="str">
            <v>..</v>
          </cell>
          <cell r="F35" t="str">
            <v>..</v>
          </cell>
          <cell r="G35" t="str">
            <v>..</v>
          </cell>
          <cell r="H35" t="str">
            <v>..</v>
          </cell>
          <cell r="I35" t="str">
            <v>..</v>
          </cell>
          <cell r="J35" t="str">
            <v>..</v>
          </cell>
          <cell r="K35" t="str">
            <v>..</v>
          </cell>
          <cell r="L35" t="str">
            <v>..</v>
          </cell>
          <cell r="M35" t="str">
            <v>..</v>
          </cell>
          <cell r="N35">
            <v>165400</v>
          </cell>
          <cell r="O35">
            <v>166240</v>
          </cell>
          <cell r="P35">
            <v>166880</v>
          </cell>
          <cell r="Q35">
            <v>167530</v>
          </cell>
          <cell r="R35">
            <v>168360</v>
          </cell>
          <cell r="S35">
            <v>169600</v>
          </cell>
          <cell r="T35">
            <v>171170</v>
          </cell>
          <cell r="U35">
            <v>172930</v>
          </cell>
          <cell r="V35">
            <v>175230</v>
          </cell>
          <cell r="W35" t="e">
            <v>#VALUE!</v>
          </cell>
        </row>
        <row r="36">
          <cell r="D36" t="str">
            <v>Cheshire West UA</v>
          </cell>
          <cell r="E36" t="str">
            <v>..</v>
          </cell>
          <cell r="F36" t="str">
            <v>..</v>
          </cell>
          <cell r="G36" t="str">
            <v>..</v>
          </cell>
          <cell r="H36" t="str">
            <v>..</v>
          </cell>
          <cell r="I36" t="str">
            <v>..</v>
          </cell>
          <cell r="J36" t="str">
            <v>..</v>
          </cell>
          <cell r="K36" t="str">
            <v>..</v>
          </cell>
          <cell r="L36" t="str">
            <v>..</v>
          </cell>
          <cell r="M36" t="str">
            <v>..</v>
          </cell>
          <cell r="N36">
            <v>146820</v>
          </cell>
          <cell r="O36">
            <v>147570</v>
          </cell>
          <cell r="P36">
            <v>148370</v>
          </cell>
          <cell r="Q36">
            <v>149040</v>
          </cell>
          <cell r="R36">
            <v>150010</v>
          </cell>
          <cell r="S36">
            <v>151590</v>
          </cell>
          <cell r="T36">
            <v>153350</v>
          </cell>
          <cell r="U36">
            <v>155370</v>
          </cell>
          <cell r="V36">
            <v>157920</v>
          </cell>
          <cell r="W36" t="e">
            <v>#VALUE!</v>
          </cell>
        </row>
        <row r="37">
          <cell r="D37" t="str">
            <v xml:space="preserve">Cheshire </v>
          </cell>
          <cell r="E37">
            <v>290480</v>
          </cell>
          <cell r="F37">
            <v>291490</v>
          </cell>
          <cell r="G37">
            <v>294340</v>
          </cell>
          <cell r="H37">
            <v>297410</v>
          </cell>
          <cell r="I37">
            <v>300250</v>
          </cell>
          <cell r="J37">
            <v>303480</v>
          </cell>
          <cell r="K37">
            <v>306050</v>
          </cell>
          <cell r="L37">
            <v>308560</v>
          </cell>
          <cell r="M37">
            <v>310410</v>
          </cell>
          <cell r="N37" t="str">
            <v>..</v>
          </cell>
          <cell r="O37" t="str">
            <v>..</v>
          </cell>
          <cell r="P37" t="str">
            <v>..</v>
          </cell>
          <cell r="Q37" t="str">
            <v>..</v>
          </cell>
          <cell r="R37" t="str">
            <v>..</v>
          </cell>
          <cell r="S37" t="str">
            <v>..</v>
          </cell>
          <cell r="T37" t="str">
            <v>..</v>
          </cell>
          <cell r="U37" t="str">
            <v>..</v>
          </cell>
          <cell r="V37" t="str">
            <v>..</v>
          </cell>
          <cell r="W37" t="e">
            <v>#VALUE!</v>
          </cell>
        </row>
        <row r="38">
          <cell r="D38" t="str">
            <v>Chester1</v>
          </cell>
          <cell r="E38">
            <v>52280</v>
          </cell>
          <cell r="F38">
            <v>52770</v>
          </cell>
          <cell r="G38">
            <v>53110</v>
          </cell>
          <cell r="H38">
            <v>53480</v>
          </cell>
          <cell r="I38">
            <v>54000</v>
          </cell>
          <cell r="J38">
            <v>54620</v>
          </cell>
          <cell r="K38">
            <v>54890</v>
          </cell>
          <cell r="L38">
            <v>55130</v>
          </cell>
          <cell r="M38">
            <v>55440</v>
          </cell>
          <cell r="N38" t="str">
            <v>..</v>
          </cell>
          <cell r="O38" t="str">
            <v>..</v>
          </cell>
          <cell r="P38" t="str">
            <v>..</v>
          </cell>
          <cell r="Q38" t="str">
            <v>..</v>
          </cell>
          <cell r="R38" t="str">
            <v>..</v>
          </cell>
          <cell r="S38" t="str">
            <v>..</v>
          </cell>
          <cell r="T38" t="str">
            <v>..</v>
          </cell>
          <cell r="U38" t="str">
            <v>..</v>
          </cell>
          <cell r="V38" t="str">
            <v>..</v>
          </cell>
          <cell r="W38" t="e">
            <v>#VALUE!</v>
          </cell>
        </row>
        <row r="39">
          <cell r="D39" t="str">
            <v>Congleton1</v>
          </cell>
          <cell r="E39">
            <v>38260</v>
          </cell>
          <cell r="F39">
            <v>38480</v>
          </cell>
          <cell r="G39">
            <v>39110</v>
          </cell>
          <cell r="H39">
            <v>39790</v>
          </cell>
          <cell r="I39">
            <v>40150</v>
          </cell>
          <cell r="J39">
            <v>40570</v>
          </cell>
          <cell r="K39">
            <v>40830</v>
          </cell>
          <cell r="L39">
            <v>41110</v>
          </cell>
          <cell r="M39">
            <v>41310</v>
          </cell>
          <cell r="N39" t="str">
            <v>..</v>
          </cell>
          <cell r="O39" t="str">
            <v>..</v>
          </cell>
          <cell r="P39" t="str">
            <v>..</v>
          </cell>
          <cell r="Q39" t="str">
            <v>..</v>
          </cell>
          <cell r="R39" t="str">
            <v>..</v>
          </cell>
          <cell r="S39" t="str">
            <v>..</v>
          </cell>
          <cell r="T39" t="str">
            <v>..</v>
          </cell>
          <cell r="U39" t="str">
            <v>..</v>
          </cell>
          <cell r="V39" t="str">
            <v>..</v>
          </cell>
          <cell r="W39" t="e">
            <v>#VALUE!</v>
          </cell>
        </row>
        <row r="40">
          <cell r="D40" t="str">
            <v>Crewe and Nantwich1</v>
          </cell>
          <cell r="E40">
            <v>47450</v>
          </cell>
          <cell r="F40">
            <v>47080</v>
          </cell>
          <cell r="G40">
            <v>47600</v>
          </cell>
          <cell r="H40">
            <v>48320</v>
          </cell>
          <cell r="I40">
            <v>49160</v>
          </cell>
          <cell r="J40">
            <v>50050</v>
          </cell>
          <cell r="K40">
            <v>51010</v>
          </cell>
          <cell r="L40">
            <v>51930</v>
          </cell>
          <cell r="M40">
            <v>52510</v>
          </cell>
          <cell r="N40" t="str">
            <v>..</v>
          </cell>
          <cell r="O40" t="str">
            <v>..</v>
          </cell>
          <cell r="P40" t="str">
            <v>..</v>
          </cell>
          <cell r="Q40" t="str">
            <v>..</v>
          </cell>
          <cell r="R40" t="str">
            <v>..</v>
          </cell>
          <cell r="S40" t="str">
            <v>..</v>
          </cell>
          <cell r="T40" t="str">
            <v>..</v>
          </cell>
          <cell r="U40" t="str">
            <v>..</v>
          </cell>
          <cell r="V40" t="str">
            <v>..</v>
          </cell>
          <cell r="W40" t="e">
            <v>#VALUE!</v>
          </cell>
        </row>
        <row r="41">
          <cell r="D41" t="str">
            <v>Ellesmere Port and Neston1</v>
          </cell>
          <cell r="E41">
            <v>34070</v>
          </cell>
          <cell r="F41">
            <v>34080</v>
          </cell>
          <cell r="G41">
            <v>34190</v>
          </cell>
          <cell r="H41">
            <v>34480</v>
          </cell>
          <cell r="I41">
            <v>34810</v>
          </cell>
          <cell r="J41">
            <v>35110</v>
          </cell>
          <cell r="K41">
            <v>35270</v>
          </cell>
          <cell r="L41">
            <v>35520</v>
          </cell>
          <cell r="M41">
            <v>35770</v>
          </cell>
          <cell r="N41" t="str">
            <v>..</v>
          </cell>
          <cell r="O41" t="str">
            <v>..</v>
          </cell>
          <cell r="P41" t="str">
            <v>..</v>
          </cell>
          <cell r="Q41" t="str">
            <v>..</v>
          </cell>
          <cell r="R41" t="str">
            <v>..</v>
          </cell>
          <cell r="S41" t="str">
            <v>..</v>
          </cell>
          <cell r="T41" t="str">
            <v>..</v>
          </cell>
          <cell r="U41" t="str">
            <v>..</v>
          </cell>
          <cell r="V41" t="str">
            <v>..</v>
          </cell>
          <cell r="W41" t="e">
            <v>#VALUE!</v>
          </cell>
        </row>
        <row r="42">
          <cell r="D42" t="str">
            <v>Macclesfield1</v>
          </cell>
          <cell r="E42">
            <v>67320</v>
          </cell>
          <cell r="F42">
            <v>67390</v>
          </cell>
          <cell r="G42">
            <v>67900</v>
          </cell>
          <cell r="H42">
            <v>68440</v>
          </cell>
          <cell r="I42">
            <v>68800</v>
          </cell>
          <cell r="J42">
            <v>69340</v>
          </cell>
          <cell r="K42">
            <v>69750</v>
          </cell>
          <cell r="L42">
            <v>70270</v>
          </cell>
          <cell r="M42">
            <v>70580</v>
          </cell>
          <cell r="N42" t="str">
            <v>..</v>
          </cell>
          <cell r="O42" t="str">
            <v>..</v>
          </cell>
          <cell r="P42" t="str">
            <v>..</v>
          </cell>
          <cell r="Q42" t="str">
            <v>..</v>
          </cell>
          <cell r="R42" t="str">
            <v>..</v>
          </cell>
          <cell r="S42" t="str">
            <v>..</v>
          </cell>
          <cell r="T42" t="str">
            <v>..</v>
          </cell>
          <cell r="U42" t="str">
            <v>..</v>
          </cell>
          <cell r="V42" t="str">
            <v>..</v>
          </cell>
          <cell r="W42" t="e">
            <v>#VALUE!</v>
          </cell>
        </row>
        <row r="43">
          <cell r="D43" t="str">
            <v>Vale Royal1</v>
          </cell>
          <cell r="E43">
            <v>51100</v>
          </cell>
          <cell r="F43">
            <v>51690</v>
          </cell>
          <cell r="G43">
            <v>52440</v>
          </cell>
          <cell r="H43">
            <v>52920</v>
          </cell>
          <cell r="I43">
            <v>53320</v>
          </cell>
          <cell r="J43">
            <v>53790</v>
          </cell>
          <cell r="K43">
            <v>54280</v>
          </cell>
          <cell r="L43">
            <v>54590</v>
          </cell>
          <cell r="M43">
            <v>54790</v>
          </cell>
          <cell r="N43" t="str">
            <v>..</v>
          </cell>
          <cell r="O43" t="str">
            <v>..</v>
          </cell>
          <cell r="P43" t="str">
            <v>..</v>
          </cell>
          <cell r="Q43" t="str">
            <v>..</v>
          </cell>
          <cell r="R43" t="str">
            <v>..</v>
          </cell>
          <cell r="S43" t="str">
            <v>..</v>
          </cell>
          <cell r="T43" t="str">
            <v>..</v>
          </cell>
          <cell r="U43" t="str">
            <v>..</v>
          </cell>
          <cell r="V43" t="str">
            <v>..</v>
          </cell>
          <cell r="W43" t="e">
            <v>#VALUE!</v>
          </cell>
        </row>
        <row r="44">
          <cell r="D44" t="str">
            <v>Cumbria</v>
          </cell>
          <cell r="E44">
            <v>225530</v>
          </cell>
          <cell r="F44">
            <v>226350</v>
          </cell>
          <cell r="G44">
            <v>228140</v>
          </cell>
          <cell r="H44">
            <v>229770</v>
          </cell>
          <cell r="I44">
            <v>231380</v>
          </cell>
          <cell r="J44">
            <v>233120</v>
          </cell>
          <cell r="K44">
            <v>234580</v>
          </cell>
          <cell r="L44">
            <v>235900</v>
          </cell>
          <cell r="M44">
            <v>237240</v>
          </cell>
          <cell r="N44">
            <v>238670</v>
          </cell>
          <cell r="O44">
            <v>239840</v>
          </cell>
          <cell r="P44">
            <v>240720</v>
          </cell>
          <cell r="Q44">
            <v>241760</v>
          </cell>
          <cell r="R44">
            <v>242790</v>
          </cell>
          <cell r="S44">
            <v>244220</v>
          </cell>
          <cell r="T44">
            <v>245910</v>
          </cell>
          <cell r="U44">
            <v>247420</v>
          </cell>
          <cell r="V44">
            <v>249170</v>
          </cell>
          <cell r="W44">
            <v>5.6252649427723608E-2</v>
          </cell>
        </row>
        <row r="45">
          <cell r="D45" t="str">
            <v>Allerdale</v>
          </cell>
          <cell r="E45">
            <v>42790</v>
          </cell>
          <cell r="F45">
            <v>43100</v>
          </cell>
          <cell r="G45">
            <v>43420</v>
          </cell>
          <cell r="H45">
            <v>43660</v>
          </cell>
          <cell r="I45">
            <v>43810</v>
          </cell>
          <cell r="J45">
            <v>44220</v>
          </cell>
          <cell r="K45">
            <v>44410</v>
          </cell>
          <cell r="L45">
            <v>44690</v>
          </cell>
          <cell r="M45">
            <v>44920</v>
          </cell>
          <cell r="N45">
            <v>45240</v>
          </cell>
          <cell r="O45">
            <v>45430</v>
          </cell>
          <cell r="P45">
            <v>45610</v>
          </cell>
          <cell r="Q45">
            <v>45810</v>
          </cell>
          <cell r="R45">
            <v>46010</v>
          </cell>
          <cell r="S45">
            <v>46310</v>
          </cell>
          <cell r="T45">
            <v>46690</v>
          </cell>
          <cell r="U45">
            <v>46940</v>
          </cell>
          <cell r="V45">
            <v>47420</v>
          </cell>
          <cell r="W45">
            <v>6.1087491608861046E-2</v>
          </cell>
        </row>
        <row r="46">
          <cell r="D46" t="str">
            <v>Barrow-in-Furness</v>
          </cell>
          <cell r="E46">
            <v>32430</v>
          </cell>
          <cell r="F46">
            <v>32340</v>
          </cell>
          <cell r="G46">
            <v>32450</v>
          </cell>
          <cell r="H46">
            <v>32560</v>
          </cell>
          <cell r="I46">
            <v>32640</v>
          </cell>
          <cell r="J46">
            <v>32680</v>
          </cell>
          <cell r="K46">
            <v>32770</v>
          </cell>
          <cell r="L46">
            <v>32840</v>
          </cell>
          <cell r="M46">
            <v>32900</v>
          </cell>
          <cell r="N46">
            <v>32950</v>
          </cell>
          <cell r="O46">
            <v>33020</v>
          </cell>
          <cell r="P46">
            <v>32950</v>
          </cell>
          <cell r="Q46">
            <v>32990</v>
          </cell>
          <cell r="R46">
            <v>33060</v>
          </cell>
          <cell r="S46">
            <v>33150</v>
          </cell>
          <cell r="T46">
            <v>33230</v>
          </cell>
          <cell r="U46">
            <v>33300</v>
          </cell>
          <cell r="V46">
            <v>33390</v>
          </cell>
          <cell r="W46">
            <v>1.6747868453105969E-2</v>
          </cell>
        </row>
        <row r="47">
          <cell r="D47" t="str">
            <v>Carlisle</v>
          </cell>
          <cell r="E47">
            <v>45970</v>
          </cell>
          <cell r="F47">
            <v>45380</v>
          </cell>
          <cell r="G47">
            <v>45850</v>
          </cell>
          <cell r="H47">
            <v>46470</v>
          </cell>
          <cell r="I47">
            <v>47150</v>
          </cell>
          <cell r="J47">
            <v>47800</v>
          </cell>
          <cell r="K47">
            <v>48330</v>
          </cell>
          <cell r="L47">
            <v>48780</v>
          </cell>
          <cell r="M47">
            <v>49370</v>
          </cell>
          <cell r="N47">
            <v>49790</v>
          </cell>
          <cell r="O47">
            <v>50230</v>
          </cell>
          <cell r="P47">
            <v>50660</v>
          </cell>
          <cell r="Q47">
            <v>50880</v>
          </cell>
          <cell r="R47">
            <v>51070</v>
          </cell>
          <cell r="S47">
            <v>51480</v>
          </cell>
          <cell r="T47">
            <v>51990</v>
          </cell>
          <cell r="U47">
            <v>52530</v>
          </cell>
          <cell r="V47">
            <v>53030</v>
          </cell>
          <cell r="W47">
            <v>8.7125871258712587E-2</v>
          </cell>
        </row>
        <row r="48">
          <cell r="D48" t="str">
            <v>Copeland</v>
          </cell>
          <cell r="E48">
            <v>31390</v>
          </cell>
          <cell r="F48">
            <v>31520</v>
          </cell>
          <cell r="G48">
            <v>31660</v>
          </cell>
          <cell r="H48">
            <v>31760</v>
          </cell>
          <cell r="I48">
            <v>32000</v>
          </cell>
          <cell r="J48">
            <v>32100</v>
          </cell>
          <cell r="K48">
            <v>32210</v>
          </cell>
          <cell r="L48">
            <v>32280</v>
          </cell>
          <cell r="M48">
            <v>32310</v>
          </cell>
          <cell r="N48">
            <v>32370</v>
          </cell>
          <cell r="O48">
            <v>32430</v>
          </cell>
          <cell r="P48">
            <v>32470</v>
          </cell>
          <cell r="Q48">
            <v>32630</v>
          </cell>
          <cell r="R48">
            <v>32770</v>
          </cell>
          <cell r="S48">
            <v>32900</v>
          </cell>
          <cell r="T48">
            <v>33030</v>
          </cell>
          <cell r="U48">
            <v>33180</v>
          </cell>
          <cell r="V48">
            <v>33320</v>
          </cell>
          <cell r="W48">
            <v>3.2218091697645598E-2</v>
          </cell>
        </row>
        <row r="49">
          <cell r="D49" t="str">
            <v>Eden</v>
          </cell>
          <cell r="E49">
            <v>23330</v>
          </cell>
          <cell r="F49">
            <v>23990</v>
          </cell>
          <cell r="G49">
            <v>24190</v>
          </cell>
          <cell r="H49">
            <v>24380</v>
          </cell>
          <cell r="I49">
            <v>24560</v>
          </cell>
          <cell r="J49">
            <v>24680</v>
          </cell>
          <cell r="K49">
            <v>24840</v>
          </cell>
          <cell r="L49">
            <v>24990</v>
          </cell>
          <cell r="M49">
            <v>25090</v>
          </cell>
          <cell r="N49">
            <v>25200</v>
          </cell>
          <cell r="O49">
            <v>25310</v>
          </cell>
          <cell r="P49">
            <v>25410</v>
          </cell>
          <cell r="Q49">
            <v>25590</v>
          </cell>
          <cell r="R49">
            <v>25740</v>
          </cell>
          <cell r="S49">
            <v>25870</v>
          </cell>
          <cell r="T49">
            <v>26140</v>
          </cell>
          <cell r="U49">
            <v>26330</v>
          </cell>
          <cell r="V49">
            <v>26520</v>
          </cell>
          <cell r="W49">
            <v>6.1224489795918366E-2</v>
          </cell>
        </row>
        <row r="50">
          <cell r="D50" t="str">
            <v>South Lakeland</v>
          </cell>
          <cell r="E50">
            <v>49610</v>
          </cell>
          <cell r="F50">
            <v>50010</v>
          </cell>
          <cell r="G50">
            <v>50560</v>
          </cell>
          <cell r="H50">
            <v>50940</v>
          </cell>
          <cell r="I50">
            <v>51220</v>
          </cell>
          <cell r="J50">
            <v>51650</v>
          </cell>
          <cell r="K50">
            <v>52030</v>
          </cell>
          <cell r="L50">
            <v>52320</v>
          </cell>
          <cell r="M50">
            <v>52660</v>
          </cell>
          <cell r="N50">
            <v>53140</v>
          </cell>
          <cell r="O50">
            <v>53420</v>
          </cell>
          <cell r="P50">
            <v>53620</v>
          </cell>
          <cell r="Q50">
            <v>53870</v>
          </cell>
          <cell r="R50">
            <v>54140</v>
          </cell>
          <cell r="S50">
            <v>54510</v>
          </cell>
          <cell r="T50">
            <v>54830</v>
          </cell>
          <cell r="U50">
            <v>55140</v>
          </cell>
          <cell r="V50">
            <v>55490</v>
          </cell>
          <cell r="W50">
            <v>6.0588685015290522E-2</v>
          </cell>
        </row>
        <row r="51">
          <cell r="D51" t="str">
            <v>Greater Manchester (Met County)</v>
          </cell>
          <cell r="E51">
            <v>1090140</v>
          </cell>
          <cell r="F51">
            <v>1095720</v>
          </cell>
          <cell r="G51">
            <v>1102340</v>
          </cell>
          <cell r="H51">
            <v>1109880</v>
          </cell>
          <cell r="I51">
            <v>1117960</v>
          </cell>
          <cell r="J51">
            <v>1126840</v>
          </cell>
          <cell r="K51">
            <v>1139070</v>
          </cell>
          <cell r="L51">
            <v>1153910</v>
          </cell>
          <cell r="M51">
            <v>1162050</v>
          </cell>
          <cell r="N51">
            <v>1166800</v>
          </cell>
          <cell r="O51">
            <v>1170930</v>
          </cell>
          <cell r="P51">
            <v>1174320</v>
          </cell>
          <cell r="Q51">
            <v>1179660</v>
          </cell>
          <cell r="R51">
            <v>1183830</v>
          </cell>
          <cell r="S51">
            <v>1189240</v>
          </cell>
          <cell r="T51">
            <v>1195430</v>
          </cell>
          <cell r="U51">
            <v>1203320</v>
          </cell>
          <cell r="V51">
            <v>1212280</v>
          </cell>
          <cell r="W51">
            <v>5.0584534322434156E-2</v>
          </cell>
        </row>
        <row r="52">
          <cell r="D52" t="str">
            <v>Bolton</v>
          </cell>
          <cell r="E52">
            <v>113310</v>
          </cell>
          <cell r="F52">
            <v>114370</v>
          </cell>
          <cell r="G52">
            <v>114850</v>
          </cell>
          <cell r="H52">
            <v>115370</v>
          </cell>
          <cell r="I52">
            <v>115930</v>
          </cell>
          <cell r="J52">
            <v>116820</v>
          </cell>
          <cell r="K52">
            <v>117880</v>
          </cell>
          <cell r="L52">
            <v>119180</v>
          </cell>
          <cell r="M52">
            <v>119840</v>
          </cell>
          <cell r="N52">
            <v>120350</v>
          </cell>
          <cell r="O52">
            <v>120800</v>
          </cell>
          <cell r="P52">
            <v>121330</v>
          </cell>
          <cell r="Q52">
            <v>121670</v>
          </cell>
          <cell r="R52">
            <v>122000</v>
          </cell>
          <cell r="S52">
            <v>122470</v>
          </cell>
          <cell r="T52">
            <v>122980</v>
          </cell>
          <cell r="U52">
            <v>123420</v>
          </cell>
          <cell r="V52">
            <v>123900</v>
          </cell>
          <cell r="W52">
            <v>3.9603960396039604E-2</v>
          </cell>
        </row>
        <row r="53">
          <cell r="D53" t="str">
            <v>Bury</v>
          </cell>
          <cell r="E53">
            <v>76770</v>
          </cell>
          <cell r="F53">
            <v>77060</v>
          </cell>
          <cell r="G53">
            <v>77720</v>
          </cell>
          <cell r="H53">
            <v>78120</v>
          </cell>
          <cell r="I53">
            <v>78880</v>
          </cell>
          <cell r="J53">
            <v>79820</v>
          </cell>
          <cell r="K53">
            <v>80190</v>
          </cell>
          <cell r="L53">
            <v>80610</v>
          </cell>
          <cell r="M53">
            <v>80910</v>
          </cell>
          <cell r="N53">
            <v>81140</v>
          </cell>
          <cell r="O53">
            <v>81420</v>
          </cell>
          <cell r="P53">
            <v>81640</v>
          </cell>
          <cell r="Q53">
            <v>81920</v>
          </cell>
          <cell r="R53">
            <v>82180</v>
          </cell>
          <cell r="S53">
            <v>82730</v>
          </cell>
          <cell r="T53">
            <v>83060</v>
          </cell>
          <cell r="U53">
            <v>83430</v>
          </cell>
          <cell r="V53">
            <v>83700</v>
          </cell>
          <cell r="W53">
            <v>3.8332713062895422E-2</v>
          </cell>
        </row>
        <row r="54">
          <cell r="D54" t="str">
            <v>Manchester</v>
          </cell>
          <cell r="E54">
            <v>185000</v>
          </cell>
          <cell r="F54">
            <v>186930</v>
          </cell>
          <cell r="G54">
            <v>189520</v>
          </cell>
          <cell r="H54">
            <v>191930</v>
          </cell>
          <cell r="I54">
            <v>195230</v>
          </cell>
          <cell r="J54">
            <v>198240</v>
          </cell>
          <cell r="K54">
            <v>203140</v>
          </cell>
          <cell r="L54">
            <v>208610</v>
          </cell>
          <cell r="M54">
            <v>210830</v>
          </cell>
          <cell r="N54">
            <v>212650</v>
          </cell>
          <cell r="O54">
            <v>213530</v>
          </cell>
          <cell r="P54">
            <v>214400</v>
          </cell>
          <cell r="Q54">
            <v>216630</v>
          </cell>
          <cell r="R54">
            <v>217240</v>
          </cell>
          <cell r="S54">
            <v>218130</v>
          </cell>
          <cell r="T54">
            <v>219890</v>
          </cell>
          <cell r="U54">
            <v>221680</v>
          </cell>
          <cell r="V54">
            <v>224650</v>
          </cell>
          <cell r="W54">
            <v>7.6889890225780161E-2</v>
          </cell>
        </row>
        <row r="55">
          <cell r="D55" t="str">
            <v>Oldham</v>
          </cell>
          <cell r="E55">
            <v>91370</v>
          </cell>
          <cell r="F55">
            <v>91550</v>
          </cell>
          <cell r="G55">
            <v>91810</v>
          </cell>
          <cell r="H55">
            <v>92130</v>
          </cell>
          <cell r="I55">
            <v>92150</v>
          </cell>
          <cell r="J55">
            <v>92310</v>
          </cell>
          <cell r="K55">
            <v>92520</v>
          </cell>
          <cell r="L55">
            <v>92850</v>
          </cell>
          <cell r="M55">
            <v>93170</v>
          </cell>
          <cell r="N55">
            <v>93010</v>
          </cell>
          <cell r="O55">
            <v>93000</v>
          </cell>
          <cell r="P55">
            <v>93010</v>
          </cell>
          <cell r="Q55">
            <v>93260</v>
          </cell>
          <cell r="R55">
            <v>93580</v>
          </cell>
          <cell r="S55">
            <v>94080</v>
          </cell>
          <cell r="T55">
            <v>94340</v>
          </cell>
          <cell r="U55">
            <v>94660</v>
          </cell>
          <cell r="V55">
            <v>94980</v>
          </cell>
          <cell r="W55">
            <v>2.294022617124394E-2</v>
          </cell>
        </row>
        <row r="56">
          <cell r="D56" t="str">
            <v>Rochdale</v>
          </cell>
          <cell r="E56">
            <v>86840</v>
          </cell>
          <cell r="F56">
            <v>87100</v>
          </cell>
          <cell r="G56">
            <v>87540</v>
          </cell>
          <cell r="H56">
            <v>87740</v>
          </cell>
          <cell r="I56">
            <v>87870</v>
          </cell>
          <cell r="J56">
            <v>88360</v>
          </cell>
          <cell r="K56">
            <v>88580</v>
          </cell>
          <cell r="L56">
            <v>89090</v>
          </cell>
          <cell r="M56">
            <v>89560</v>
          </cell>
          <cell r="N56">
            <v>89690</v>
          </cell>
          <cell r="O56">
            <v>89970</v>
          </cell>
          <cell r="P56">
            <v>90420</v>
          </cell>
          <cell r="Q56">
            <v>90870</v>
          </cell>
          <cell r="R56">
            <v>91140</v>
          </cell>
          <cell r="S56">
            <v>91450</v>
          </cell>
          <cell r="T56">
            <v>91760</v>
          </cell>
          <cell r="U56">
            <v>92070</v>
          </cell>
          <cell r="V56">
            <v>92870</v>
          </cell>
          <cell r="W56">
            <v>4.242900437759569E-2</v>
          </cell>
        </row>
        <row r="57">
          <cell r="D57" t="str">
            <v>Salford</v>
          </cell>
          <cell r="E57">
            <v>98670</v>
          </cell>
          <cell r="F57">
            <v>98700</v>
          </cell>
          <cell r="G57">
            <v>99080</v>
          </cell>
          <cell r="H57">
            <v>100090</v>
          </cell>
          <cell r="I57">
            <v>100680</v>
          </cell>
          <cell r="J57">
            <v>101210</v>
          </cell>
          <cell r="K57">
            <v>103040</v>
          </cell>
          <cell r="L57">
            <v>105770</v>
          </cell>
          <cell r="M57">
            <v>107440</v>
          </cell>
          <cell r="N57">
            <v>108030</v>
          </cell>
          <cell r="O57">
            <v>108610</v>
          </cell>
          <cell r="P57">
            <v>108760</v>
          </cell>
          <cell r="Q57">
            <v>109300</v>
          </cell>
          <cell r="R57">
            <v>110150</v>
          </cell>
          <cell r="S57">
            <v>111120</v>
          </cell>
          <cell r="T57">
            <v>112220</v>
          </cell>
          <cell r="U57">
            <v>114700</v>
          </cell>
          <cell r="V57">
            <v>116180</v>
          </cell>
          <cell r="W57">
            <v>9.8421102391982609E-2</v>
          </cell>
        </row>
        <row r="58">
          <cell r="D58" t="str">
            <v>Stockport</v>
          </cell>
          <cell r="E58">
            <v>123530</v>
          </cell>
          <cell r="F58">
            <v>123640</v>
          </cell>
          <cell r="G58">
            <v>123620</v>
          </cell>
          <cell r="H58">
            <v>123810</v>
          </cell>
          <cell r="I58">
            <v>124070</v>
          </cell>
          <cell r="J58">
            <v>124410</v>
          </cell>
          <cell r="K58">
            <v>125050</v>
          </cell>
          <cell r="L58">
            <v>125540</v>
          </cell>
          <cell r="M58">
            <v>125720</v>
          </cell>
          <cell r="N58">
            <v>125770</v>
          </cell>
          <cell r="O58">
            <v>125810</v>
          </cell>
          <cell r="P58">
            <v>126010</v>
          </cell>
          <cell r="Q58">
            <v>126380</v>
          </cell>
          <cell r="R58">
            <v>126760</v>
          </cell>
          <cell r="S58">
            <v>127190</v>
          </cell>
          <cell r="T58">
            <v>127510</v>
          </cell>
          <cell r="U58">
            <v>128170</v>
          </cell>
          <cell r="V58">
            <v>128910</v>
          </cell>
          <cell r="W58">
            <v>2.6844033774095905E-2</v>
          </cell>
        </row>
        <row r="59">
          <cell r="D59" t="str">
            <v>Tameside</v>
          </cell>
          <cell r="E59">
            <v>93880</v>
          </cell>
          <cell r="F59">
            <v>94110</v>
          </cell>
          <cell r="G59">
            <v>94290</v>
          </cell>
          <cell r="H59">
            <v>94890</v>
          </cell>
          <cell r="I59">
            <v>95350</v>
          </cell>
          <cell r="J59">
            <v>96110</v>
          </cell>
          <cell r="K59">
            <v>96750</v>
          </cell>
          <cell r="L59">
            <v>97620</v>
          </cell>
          <cell r="M59">
            <v>98350</v>
          </cell>
          <cell r="N59">
            <v>98680</v>
          </cell>
          <cell r="O59">
            <v>99150</v>
          </cell>
          <cell r="P59">
            <v>99550</v>
          </cell>
          <cell r="Q59">
            <v>100100</v>
          </cell>
          <cell r="R59">
            <v>100510</v>
          </cell>
          <cell r="S59">
            <v>100900</v>
          </cell>
          <cell r="T59">
            <v>101500</v>
          </cell>
          <cell r="U59">
            <v>101860</v>
          </cell>
          <cell r="V59">
            <v>102350</v>
          </cell>
          <cell r="W59">
            <v>4.8453185822577342E-2</v>
          </cell>
        </row>
        <row r="60">
          <cell r="D60" t="str">
            <v>Trafford</v>
          </cell>
          <cell r="E60">
            <v>91820</v>
          </cell>
          <cell r="F60">
            <v>92370</v>
          </cell>
          <cell r="G60">
            <v>92820</v>
          </cell>
          <cell r="H60">
            <v>93650</v>
          </cell>
          <cell r="I60">
            <v>94280</v>
          </cell>
          <cell r="J60">
            <v>94840</v>
          </cell>
          <cell r="K60">
            <v>95430</v>
          </cell>
          <cell r="L60">
            <v>96240</v>
          </cell>
          <cell r="M60">
            <v>96590</v>
          </cell>
          <cell r="N60">
            <v>96870</v>
          </cell>
          <cell r="O60">
            <v>97130</v>
          </cell>
          <cell r="P60">
            <v>97330</v>
          </cell>
          <cell r="Q60">
            <v>97430</v>
          </cell>
          <cell r="R60">
            <v>97580</v>
          </cell>
          <cell r="S60">
            <v>97960</v>
          </cell>
          <cell r="T60">
            <v>98320</v>
          </cell>
          <cell r="U60">
            <v>98650</v>
          </cell>
          <cell r="V60">
            <v>99120</v>
          </cell>
          <cell r="W60">
            <v>2.9925187032418952E-2</v>
          </cell>
        </row>
        <row r="61">
          <cell r="D61" t="str">
            <v>Wigan</v>
          </cell>
          <cell r="E61">
            <v>128960</v>
          </cell>
          <cell r="F61">
            <v>129890</v>
          </cell>
          <cell r="G61">
            <v>131080</v>
          </cell>
          <cell r="H61">
            <v>132150</v>
          </cell>
          <cell r="I61">
            <v>133520</v>
          </cell>
          <cell r="J61">
            <v>134730</v>
          </cell>
          <cell r="K61">
            <v>136480</v>
          </cell>
          <cell r="L61">
            <v>138410</v>
          </cell>
          <cell r="M61">
            <v>139640</v>
          </cell>
          <cell r="N61">
            <v>140610</v>
          </cell>
          <cell r="O61">
            <v>141520</v>
          </cell>
          <cell r="P61">
            <v>141880</v>
          </cell>
          <cell r="Q61">
            <v>142100</v>
          </cell>
          <cell r="R61">
            <v>142690</v>
          </cell>
          <cell r="S61">
            <v>143220</v>
          </cell>
          <cell r="T61">
            <v>143860</v>
          </cell>
          <cell r="U61">
            <v>144680</v>
          </cell>
          <cell r="V61">
            <v>145630</v>
          </cell>
          <cell r="W61">
            <v>5.2163860992702836E-2</v>
          </cell>
        </row>
        <row r="62">
          <cell r="D62" t="str">
            <v xml:space="preserve">Lancashire </v>
          </cell>
          <cell r="E62">
            <v>490770</v>
          </cell>
          <cell r="F62">
            <v>493750</v>
          </cell>
          <cell r="G62">
            <v>497320</v>
          </cell>
          <cell r="H62">
            <v>502300</v>
          </cell>
          <cell r="I62">
            <v>506370</v>
          </cell>
          <cell r="J62">
            <v>510020</v>
          </cell>
          <cell r="K62">
            <v>512690</v>
          </cell>
          <cell r="L62">
            <v>515980</v>
          </cell>
          <cell r="M62">
            <v>518570</v>
          </cell>
          <cell r="N62">
            <v>520280</v>
          </cell>
          <cell r="O62">
            <v>522050</v>
          </cell>
          <cell r="P62">
            <v>523990</v>
          </cell>
          <cell r="Q62">
            <v>525910</v>
          </cell>
          <cell r="R62">
            <v>528620</v>
          </cell>
          <cell r="S62">
            <v>532460</v>
          </cell>
          <cell r="T62">
            <v>536230</v>
          </cell>
          <cell r="U62">
            <v>540760</v>
          </cell>
          <cell r="V62">
            <v>545140</v>
          </cell>
          <cell r="W62">
            <v>5.6513818365052912E-2</v>
          </cell>
        </row>
        <row r="63">
          <cell r="D63" t="str">
            <v>Burnley</v>
          </cell>
          <cell r="E63">
            <v>39730</v>
          </cell>
          <cell r="F63">
            <v>39670</v>
          </cell>
          <cell r="G63">
            <v>39600</v>
          </cell>
          <cell r="H63">
            <v>39710</v>
          </cell>
          <cell r="I63">
            <v>39710</v>
          </cell>
          <cell r="J63">
            <v>39770</v>
          </cell>
          <cell r="K63">
            <v>39850</v>
          </cell>
          <cell r="L63">
            <v>40000</v>
          </cell>
          <cell r="M63">
            <v>40120</v>
          </cell>
          <cell r="N63">
            <v>40030</v>
          </cell>
          <cell r="O63">
            <v>39940</v>
          </cell>
          <cell r="P63">
            <v>39890</v>
          </cell>
          <cell r="Q63">
            <v>39910</v>
          </cell>
          <cell r="R63">
            <v>40060</v>
          </cell>
          <cell r="S63">
            <v>40090</v>
          </cell>
          <cell r="T63">
            <v>40290</v>
          </cell>
          <cell r="U63">
            <v>40490</v>
          </cell>
          <cell r="V63">
            <v>40830</v>
          </cell>
          <cell r="W63">
            <v>2.0750000000000001E-2</v>
          </cell>
        </row>
        <row r="64">
          <cell r="D64" t="str">
            <v>Chorley</v>
          </cell>
          <cell r="E64">
            <v>42300</v>
          </cell>
          <cell r="F64">
            <v>42810</v>
          </cell>
          <cell r="G64">
            <v>43280</v>
          </cell>
          <cell r="H64">
            <v>43890</v>
          </cell>
          <cell r="I64">
            <v>44380</v>
          </cell>
          <cell r="J64">
            <v>44890</v>
          </cell>
          <cell r="K64">
            <v>45040</v>
          </cell>
          <cell r="L64">
            <v>45380</v>
          </cell>
          <cell r="M64">
            <v>45760</v>
          </cell>
          <cell r="N64">
            <v>46220</v>
          </cell>
          <cell r="O64">
            <v>46770</v>
          </cell>
          <cell r="P64">
            <v>47320</v>
          </cell>
          <cell r="Q64">
            <v>47960</v>
          </cell>
          <cell r="R64">
            <v>48540</v>
          </cell>
          <cell r="S64">
            <v>49260</v>
          </cell>
          <cell r="T64">
            <v>49870</v>
          </cell>
          <cell r="U64">
            <v>50380</v>
          </cell>
          <cell r="V64">
            <v>51040</v>
          </cell>
          <cell r="W64">
            <v>0.124724548259145</v>
          </cell>
        </row>
        <row r="65">
          <cell r="D65" t="str">
            <v>Fylde</v>
          </cell>
          <cell r="E65">
            <v>34090</v>
          </cell>
          <cell r="F65">
            <v>34370</v>
          </cell>
          <cell r="G65">
            <v>34740</v>
          </cell>
          <cell r="H65">
            <v>35170</v>
          </cell>
          <cell r="I65">
            <v>35520</v>
          </cell>
          <cell r="J65">
            <v>35750</v>
          </cell>
          <cell r="K65">
            <v>36020</v>
          </cell>
          <cell r="L65">
            <v>36500</v>
          </cell>
          <cell r="M65">
            <v>36900</v>
          </cell>
          <cell r="N65">
            <v>37140</v>
          </cell>
          <cell r="O65">
            <v>37360</v>
          </cell>
          <cell r="P65">
            <v>37500</v>
          </cell>
          <cell r="Q65">
            <v>37660</v>
          </cell>
          <cell r="R65">
            <v>37890</v>
          </cell>
          <cell r="S65">
            <v>38100</v>
          </cell>
          <cell r="T65">
            <v>38410</v>
          </cell>
          <cell r="U65">
            <v>38860</v>
          </cell>
          <cell r="V65">
            <v>39330</v>
          </cell>
          <cell r="W65">
            <v>7.7534246575342469E-2</v>
          </cell>
        </row>
        <row r="66">
          <cell r="D66" t="str">
            <v>Hyndburn</v>
          </cell>
          <cell r="E66">
            <v>35150</v>
          </cell>
          <cell r="F66">
            <v>35200</v>
          </cell>
          <cell r="G66">
            <v>35310</v>
          </cell>
          <cell r="H66">
            <v>35440</v>
          </cell>
          <cell r="I66">
            <v>35620</v>
          </cell>
          <cell r="J66">
            <v>35740</v>
          </cell>
          <cell r="K66">
            <v>35780</v>
          </cell>
          <cell r="L66">
            <v>35860</v>
          </cell>
          <cell r="M66">
            <v>35960</v>
          </cell>
          <cell r="N66">
            <v>35960</v>
          </cell>
          <cell r="O66">
            <v>35980</v>
          </cell>
          <cell r="P66">
            <v>36040</v>
          </cell>
          <cell r="Q66">
            <v>36050</v>
          </cell>
          <cell r="R66">
            <v>36250</v>
          </cell>
          <cell r="S66">
            <v>36400</v>
          </cell>
          <cell r="T66">
            <v>36490</v>
          </cell>
          <cell r="U66">
            <v>36640</v>
          </cell>
          <cell r="V66">
            <v>36740</v>
          </cell>
          <cell r="W66">
            <v>2.4539877300613498E-2</v>
          </cell>
        </row>
        <row r="67">
          <cell r="D67" t="str">
            <v>Lancaster</v>
          </cell>
          <cell r="E67">
            <v>58640</v>
          </cell>
          <cell r="F67">
            <v>58740</v>
          </cell>
          <cell r="G67">
            <v>59210</v>
          </cell>
          <cell r="H67">
            <v>59690</v>
          </cell>
          <cell r="I67">
            <v>59950</v>
          </cell>
          <cell r="J67">
            <v>60130</v>
          </cell>
          <cell r="K67">
            <v>60230</v>
          </cell>
          <cell r="L67">
            <v>60480</v>
          </cell>
          <cell r="M67">
            <v>60740</v>
          </cell>
          <cell r="N67">
            <v>60760</v>
          </cell>
          <cell r="O67">
            <v>60760</v>
          </cell>
          <cell r="P67">
            <v>60860</v>
          </cell>
          <cell r="Q67">
            <v>61020</v>
          </cell>
          <cell r="R67">
            <v>61160</v>
          </cell>
          <cell r="S67">
            <v>61580</v>
          </cell>
          <cell r="T67">
            <v>62060</v>
          </cell>
          <cell r="U67">
            <v>62680</v>
          </cell>
          <cell r="V67">
            <v>63210</v>
          </cell>
          <cell r="W67">
            <v>4.5138888888888888E-2</v>
          </cell>
        </row>
        <row r="68">
          <cell r="D68" t="str">
            <v>Pendle</v>
          </cell>
          <cell r="E68">
            <v>38450</v>
          </cell>
          <cell r="F68">
            <v>38680</v>
          </cell>
          <cell r="G68">
            <v>38750</v>
          </cell>
          <cell r="H68">
            <v>38850</v>
          </cell>
          <cell r="I68">
            <v>39020</v>
          </cell>
          <cell r="J68">
            <v>39280</v>
          </cell>
          <cell r="K68">
            <v>39480</v>
          </cell>
          <cell r="L68">
            <v>39610</v>
          </cell>
          <cell r="M68">
            <v>39510</v>
          </cell>
          <cell r="N68">
            <v>39380</v>
          </cell>
          <cell r="O68">
            <v>39380</v>
          </cell>
          <cell r="P68">
            <v>39440</v>
          </cell>
          <cell r="Q68">
            <v>39470</v>
          </cell>
          <cell r="R68">
            <v>39540</v>
          </cell>
          <cell r="S68">
            <v>39620</v>
          </cell>
          <cell r="T68">
            <v>39750</v>
          </cell>
          <cell r="U68">
            <v>39920</v>
          </cell>
          <cell r="V68">
            <v>40050</v>
          </cell>
          <cell r="W68">
            <v>1.110830598333754E-2</v>
          </cell>
        </row>
        <row r="69">
          <cell r="D69" t="str">
            <v>Preston</v>
          </cell>
          <cell r="E69">
            <v>54830</v>
          </cell>
          <cell r="F69">
            <v>55110</v>
          </cell>
          <cell r="G69">
            <v>55430</v>
          </cell>
          <cell r="H69">
            <v>55880</v>
          </cell>
          <cell r="I69">
            <v>56780</v>
          </cell>
          <cell r="J69">
            <v>57670</v>
          </cell>
          <cell r="K69">
            <v>58410</v>
          </cell>
          <cell r="L69">
            <v>59060</v>
          </cell>
          <cell r="M69">
            <v>59620</v>
          </cell>
          <cell r="N69">
            <v>59920</v>
          </cell>
          <cell r="O69">
            <v>60340</v>
          </cell>
          <cell r="P69">
            <v>60510</v>
          </cell>
          <cell r="Q69">
            <v>60610</v>
          </cell>
          <cell r="R69">
            <v>60770</v>
          </cell>
          <cell r="S69">
            <v>61290</v>
          </cell>
          <cell r="T69">
            <v>61770</v>
          </cell>
          <cell r="U69">
            <v>62580</v>
          </cell>
          <cell r="V69">
            <v>63320</v>
          </cell>
          <cell r="W69">
            <v>7.2130037250253978E-2</v>
          </cell>
        </row>
        <row r="70">
          <cell r="D70" t="str">
            <v>Ribble Valley</v>
          </cell>
          <cell r="E70">
            <v>23200</v>
          </cell>
          <cell r="F70">
            <v>23350</v>
          </cell>
          <cell r="G70">
            <v>23470</v>
          </cell>
          <cell r="H70">
            <v>24670</v>
          </cell>
          <cell r="I70">
            <v>24750</v>
          </cell>
          <cell r="J70">
            <v>24870</v>
          </cell>
          <cell r="K70">
            <v>24910</v>
          </cell>
          <cell r="L70">
            <v>24920</v>
          </cell>
          <cell r="M70">
            <v>24950</v>
          </cell>
          <cell r="N70">
            <v>24990</v>
          </cell>
          <cell r="O70">
            <v>25020</v>
          </cell>
          <cell r="P70">
            <v>25160</v>
          </cell>
          <cell r="Q70">
            <v>25340</v>
          </cell>
          <cell r="R70">
            <v>25510</v>
          </cell>
          <cell r="S70">
            <v>25860</v>
          </cell>
          <cell r="T70">
            <v>26160</v>
          </cell>
          <cell r="U70">
            <v>26550</v>
          </cell>
          <cell r="V70">
            <v>26950</v>
          </cell>
          <cell r="W70">
            <v>8.1460674157303375E-2</v>
          </cell>
        </row>
        <row r="71">
          <cell r="D71" t="str">
            <v>Rossendale</v>
          </cell>
          <cell r="E71">
            <v>28580</v>
          </cell>
          <cell r="F71">
            <v>28820</v>
          </cell>
          <cell r="G71">
            <v>28950</v>
          </cell>
          <cell r="H71">
            <v>29260</v>
          </cell>
          <cell r="I71">
            <v>29590</v>
          </cell>
          <cell r="J71">
            <v>29870</v>
          </cell>
          <cell r="K71">
            <v>30060</v>
          </cell>
          <cell r="L71">
            <v>30320</v>
          </cell>
          <cell r="M71">
            <v>30460</v>
          </cell>
          <cell r="N71">
            <v>30700</v>
          </cell>
          <cell r="O71">
            <v>30850</v>
          </cell>
          <cell r="P71">
            <v>30960</v>
          </cell>
          <cell r="Q71">
            <v>31120</v>
          </cell>
          <cell r="R71">
            <v>31360</v>
          </cell>
          <cell r="S71">
            <v>31590</v>
          </cell>
          <cell r="T71">
            <v>31710</v>
          </cell>
          <cell r="U71">
            <v>31910</v>
          </cell>
          <cell r="V71">
            <v>32050</v>
          </cell>
          <cell r="W71">
            <v>5.7058047493403694E-2</v>
          </cell>
        </row>
        <row r="72">
          <cell r="D72" t="str">
            <v>South Ribble</v>
          </cell>
          <cell r="E72">
            <v>43740</v>
          </cell>
          <cell r="F72">
            <v>44110</v>
          </cell>
          <cell r="G72">
            <v>44620</v>
          </cell>
          <cell r="H72">
            <v>45150</v>
          </cell>
          <cell r="I72">
            <v>45820</v>
          </cell>
          <cell r="J72">
            <v>46310</v>
          </cell>
          <cell r="K72">
            <v>46600</v>
          </cell>
          <cell r="L72">
            <v>46930</v>
          </cell>
          <cell r="M72">
            <v>47250</v>
          </cell>
          <cell r="N72">
            <v>47430</v>
          </cell>
          <cell r="O72">
            <v>47700</v>
          </cell>
          <cell r="P72">
            <v>47900</v>
          </cell>
          <cell r="Q72">
            <v>48060</v>
          </cell>
          <cell r="R72">
            <v>48270</v>
          </cell>
          <cell r="S72">
            <v>48740</v>
          </cell>
          <cell r="T72">
            <v>49170</v>
          </cell>
          <cell r="U72">
            <v>49410</v>
          </cell>
          <cell r="V72">
            <v>49720</v>
          </cell>
          <cell r="W72">
            <v>5.9450245045812915E-2</v>
          </cell>
        </row>
        <row r="73">
          <cell r="D73" t="str">
            <v>West Lancashire</v>
          </cell>
          <cell r="E73">
            <v>45250</v>
          </cell>
          <cell r="F73">
            <v>45590</v>
          </cell>
          <cell r="G73">
            <v>46140</v>
          </cell>
          <cell r="H73">
            <v>46440</v>
          </cell>
          <cell r="I73">
            <v>46840</v>
          </cell>
          <cell r="J73">
            <v>47060</v>
          </cell>
          <cell r="K73">
            <v>47370</v>
          </cell>
          <cell r="L73">
            <v>47590</v>
          </cell>
          <cell r="M73">
            <v>47750</v>
          </cell>
          <cell r="N73">
            <v>47880</v>
          </cell>
          <cell r="O73">
            <v>47970</v>
          </cell>
          <cell r="P73">
            <v>48210</v>
          </cell>
          <cell r="Q73">
            <v>48340</v>
          </cell>
          <cell r="R73">
            <v>48710</v>
          </cell>
          <cell r="S73">
            <v>49080</v>
          </cell>
          <cell r="T73">
            <v>49380</v>
          </cell>
          <cell r="U73">
            <v>49700</v>
          </cell>
          <cell r="V73">
            <v>49890</v>
          </cell>
          <cell r="W73">
            <v>4.8329480983399876E-2</v>
          </cell>
        </row>
        <row r="74">
          <cell r="D74" t="str">
            <v>Wyre</v>
          </cell>
          <cell r="E74">
            <v>46820</v>
          </cell>
          <cell r="F74">
            <v>47270</v>
          </cell>
          <cell r="G74">
            <v>47810</v>
          </cell>
          <cell r="H74">
            <v>48150</v>
          </cell>
          <cell r="I74">
            <v>48380</v>
          </cell>
          <cell r="J74">
            <v>48660</v>
          </cell>
          <cell r="K74">
            <v>48950</v>
          </cell>
          <cell r="L74">
            <v>49320</v>
          </cell>
          <cell r="M74">
            <v>49560</v>
          </cell>
          <cell r="N74">
            <v>49860</v>
          </cell>
          <cell r="O74">
            <v>49990</v>
          </cell>
          <cell r="P74">
            <v>50200</v>
          </cell>
          <cell r="Q74">
            <v>50380</v>
          </cell>
          <cell r="R74">
            <v>50570</v>
          </cell>
          <cell r="S74">
            <v>50860</v>
          </cell>
          <cell r="T74">
            <v>51180</v>
          </cell>
          <cell r="U74">
            <v>51640</v>
          </cell>
          <cell r="V74">
            <v>52010</v>
          </cell>
          <cell r="W74">
            <v>5.4541768045417681E-2</v>
          </cell>
        </row>
        <row r="75">
          <cell r="D75" t="str">
            <v>Merseyside (Met County)</v>
          </cell>
          <cell r="E75">
            <v>594360</v>
          </cell>
          <cell r="F75">
            <v>596770</v>
          </cell>
          <cell r="G75">
            <v>598880</v>
          </cell>
          <cell r="H75">
            <v>601920</v>
          </cell>
          <cell r="I75">
            <v>605000</v>
          </cell>
          <cell r="J75">
            <v>608400</v>
          </cell>
          <cell r="K75">
            <v>613200</v>
          </cell>
          <cell r="L75">
            <v>617360</v>
          </cell>
          <cell r="M75">
            <v>621490</v>
          </cell>
          <cell r="N75">
            <v>624250</v>
          </cell>
          <cell r="O75">
            <v>626050</v>
          </cell>
          <cell r="P75">
            <v>628070</v>
          </cell>
          <cell r="Q75">
            <v>630050</v>
          </cell>
          <cell r="R75">
            <v>632570</v>
          </cell>
          <cell r="S75">
            <v>636240</v>
          </cell>
          <cell r="T75">
            <v>639440</v>
          </cell>
          <cell r="U75">
            <v>644820</v>
          </cell>
          <cell r="V75">
            <v>649730</v>
          </cell>
          <cell r="W75">
            <v>5.243294026175975E-2</v>
          </cell>
        </row>
        <row r="76">
          <cell r="D76" t="str">
            <v>Knowsley</v>
          </cell>
          <cell r="E76">
            <v>62170</v>
          </cell>
          <cell r="F76">
            <v>62480</v>
          </cell>
          <cell r="G76">
            <v>62540</v>
          </cell>
          <cell r="H76">
            <v>62540</v>
          </cell>
          <cell r="I76">
            <v>62290</v>
          </cell>
          <cell r="J76">
            <v>62250</v>
          </cell>
          <cell r="K76">
            <v>62660</v>
          </cell>
          <cell r="L76">
            <v>62700</v>
          </cell>
          <cell r="M76">
            <v>62910</v>
          </cell>
          <cell r="N76">
            <v>62830</v>
          </cell>
          <cell r="O76">
            <v>62970</v>
          </cell>
          <cell r="P76">
            <v>63200</v>
          </cell>
          <cell r="Q76">
            <v>63390</v>
          </cell>
          <cell r="R76">
            <v>63750</v>
          </cell>
          <cell r="S76">
            <v>64290</v>
          </cell>
          <cell r="T76">
            <v>64580</v>
          </cell>
          <cell r="U76">
            <v>65050</v>
          </cell>
          <cell r="V76">
            <v>65680</v>
          </cell>
          <cell r="W76">
            <v>4.7527910685805426E-2</v>
          </cell>
        </row>
        <row r="77">
          <cell r="D77" t="str">
            <v>Liverpool</v>
          </cell>
          <cell r="E77">
            <v>197300</v>
          </cell>
          <cell r="F77">
            <v>197940</v>
          </cell>
          <cell r="G77">
            <v>198650</v>
          </cell>
          <cell r="H77">
            <v>199790</v>
          </cell>
          <cell r="I77">
            <v>201620</v>
          </cell>
          <cell r="J77">
            <v>203800</v>
          </cell>
          <cell r="K77">
            <v>206570</v>
          </cell>
          <cell r="L77">
            <v>208720</v>
          </cell>
          <cell r="M77">
            <v>211670</v>
          </cell>
          <cell r="N77">
            <v>213260</v>
          </cell>
          <cell r="O77">
            <v>214150</v>
          </cell>
          <cell r="P77">
            <v>215090</v>
          </cell>
          <cell r="Q77">
            <v>215990</v>
          </cell>
          <cell r="R77">
            <v>216990</v>
          </cell>
          <cell r="S77">
            <v>218500</v>
          </cell>
          <cell r="T77">
            <v>220520</v>
          </cell>
          <cell r="U77">
            <v>224000</v>
          </cell>
          <cell r="V77">
            <v>226750</v>
          </cell>
          <cell r="W77">
            <v>8.638367190494442E-2</v>
          </cell>
        </row>
        <row r="78">
          <cell r="D78" t="str">
            <v>St Helens</v>
          </cell>
          <cell r="E78">
            <v>75420</v>
          </cell>
          <cell r="F78">
            <v>75860</v>
          </cell>
          <cell r="G78">
            <v>76060</v>
          </cell>
          <cell r="H78">
            <v>76790</v>
          </cell>
          <cell r="I78">
            <v>77400</v>
          </cell>
          <cell r="J78">
            <v>77840</v>
          </cell>
          <cell r="K78">
            <v>78350</v>
          </cell>
          <cell r="L78">
            <v>78700</v>
          </cell>
          <cell r="M78">
            <v>78850</v>
          </cell>
          <cell r="N78">
            <v>79160</v>
          </cell>
          <cell r="O78">
            <v>79230</v>
          </cell>
          <cell r="P78">
            <v>79650</v>
          </cell>
          <cell r="Q78">
            <v>79920</v>
          </cell>
          <cell r="R78">
            <v>80470</v>
          </cell>
          <cell r="S78">
            <v>81100</v>
          </cell>
          <cell r="T78">
            <v>81670</v>
          </cell>
          <cell r="U78">
            <v>82160</v>
          </cell>
          <cell r="V78">
            <v>82570</v>
          </cell>
          <cell r="W78">
            <v>4.9174078780177891E-2</v>
          </cell>
        </row>
        <row r="79">
          <cell r="D79" t="str">
            <v>Sefton</v>
          </cell>
          <cell r="E79">
            <v>120500</v>
          </cell>
          <cell r="F79">
            <v>120960</v>
          </cell>
          <cell r="G79">
            <v>121460</v>
          </cell>
          <cell r="H79">
            <v>121920</v>
          </cell>
          <cell r="I79">
            <v>122240</v>
          </cell>
          <cell r="J79">
            <v>122530</v>
          </cell>
          <cell r="K79">
            <v>122690</v>
          </cell>
          <cell r="L79">
            <v>123250</v>
          </cell>
          <cell r="M79">
            <v>123370</v>
          </cell>
          <cell r="N79">
            <v>123770</v>
          </cell>
          <cell r="O79">
            <v>124010</v>
          </cell>
          <cell r="P79">
            <v>124410</v>
          </cell>
          <cell r="Q79">
            <v>124790</v>
          </cell>
          <cell r="R79">
            <v>125100</v>
          </cell>
          <cell r="S79">
            <v>125550</v>
          </cell>
          <cell r="T79">
            <v>125360</v>
          </cell>
          <cell r="U79">
            <v>125970</v>
          </cell>
          <cell r="V79">
            <v>126400</v>
          </cell>
          <cell r="W79">
            <v>2.5557809330628803E-2</v>
          </cell>
        </row>
        <row r="80">
          <cell r="D80" t="str">
            <v>Wirral</v>
          </cell>
          <cell r="E80">
            <v>138950</v>
          </cell>
          <cell r="F80">
            <v>139530</v>
          </cell>
          <cell r="G80">
            <v>140170</v>
          </cell>
          <cell r="H80">
            <v>140880</v>
          </cell>
          <cell r="I80">
            <v>141460</v>
          </cell>
          <cell r="J80">
            <v>141980</v>
          </cell>
          <cell r="K80">
            <v>142940</v>
          </cell>
          <cell r="L80">
            <v>143990</v>
          </cell>
          <cell r="M80">
            <v>144690</v>
          </cell>
          <cell r="N80">
            <v>145240</v>
          </cell>
          <cell r="O80">
            <v>145690</v>
          </cell>
          <cell r="P80">
            <v>145720</v>
          </cell>
          <cell r="Q80">
            <v>145970</v>
          </cell>
          <cell r="R80">
            <v>146270</v>
          </cell>
          <cell r="S80">
            <v>146810</v>
          </cell>
          <cell r="T80">
            <v>147300</v>
          </cell>
          <cell r="U80">
            <v>147630</v>
          </cell>
          <cell r="V80">
            <v>148340</v>
          </cell>
          <cell r="W80">
            <v>3.0210431279949997E-2</v>
          </cell>
        </row>
        <row r="81">
          <cell r="D81" t="str">
            <v>East Riding of Yorkshire UA</v>
          </cell>
          <cell r="E81">
            <v>136540</v>
          </cell>
          <cell r="F81">
            <v>138130</v>
          </cell>
          <cell r="G81">
            <v>139370</v>
          </cell>
          <cell r="H81">
            <v>141210</v>
          </cell>
          <cell r="I81">
            <v>142740</v>
          </cell>
          <cell r="J81">
            <v>144040</v>
          </cell>
          <cell r="K81">
            <v>145500</v>
          </cell>
          <cell r="L81">
            <v>147120</v>
          </cell>
          <cell r="M81">
            <v>147670</v>
          </cell>
          <cell r="N81">
            <v>148670</v>
          </cell>
          <cell r="O81">
            <v>149850</v>
          </cell>
          <cell r="P81">
            <v>151660</v>
          </cell>
          <cell r="Q81">
            <v>153640</v>
          </cell>
          <cell r="R81">
            <v>155090</v>
          </cell>
          <cell r="S81">
            <v>155800</v>
          </cell>
          <cell r="T81">
            <v>156640</v>
          </cell>
          <cell r="U81">
            <v>157800</v>
          </cell>
          <cell r="V81">
            <v>158950</v>
          </cell>
          <cell r="W81">
            <v>8.0410549211528001E-2</v>
          </cell>
        </row>
        <row r="82">
          <cell r="D82" t="str">
            <v>Kingston upon Hull, City of UA</v>
          </cell>
          <cell r="E82">
            <v>111680</v>
          </cell>
          <cell r="F82">
            <v>111670</v>
          </cell>
          <cell r="G82">
            <v>111630</v>
          </cell>
          <cell r="H82">
            <v>112250</v>
          </cell>
          <cell r="I82">
            <v>112450</v>
          </cell>
          <cell r="J82">
            <v>113070</v>
          </cell>
          <cell r="K82">
            <v>114110</v>
          </cell>
          <cell r="L82">
            <v>114980</v>
          </cell>
          <cell r="M82">
            <v>115570</v>
          </cell>
          <cell r="N82">
            <v>115800</v>
          </cell>
          <cell r="O82">
            <v>116500</v>
          </cell>
          <cell r="P82">
            <v>116870</v>
          </cell>
          <cell r="Q82">
            <v>117110</v>
          </cell>
          <cell r="R82">
            <v>117350</v>
          </cell>
          <cell r="S82">
            <v>118150</v>
          </cell>
          <cell r="T82">
            <v>118700</v>
          </cell>
          <cell r="U82">
            <v>119320</v>
          </cell>
          <cell r="V82">
            <v>120660</v>
          </cell>
          <cell r="W82">
            <v>4.9399895634023305E-2</v>
          </cell>
        </row>
        <row r="83">
          <cell r="D83" t="str">
            <v>North East Lincolnshire UA</v>
          </cell>
          <cell r="E83">
            <v>69170</v>
          </cell>
          <cell r="F83">
            <v>69520</v>
          </cell>
          <cell r="G83">
            <v>69800</v>
          </cell>
          <cell r="H83">
            <v>70200</v>
          </cell>
          <cell r="I83">
            <v>70500</v>
          </cell>
          <cell r="J83">
            <v>70750</v>
          </cell>
          <cell r="K83">
            <v>71170</v>
          </cell>
          <cell r="L83">
            <v>71800</v>
          </cell>
          <cell r="M83">
            <v>71940</v>
          </cell>
          <cell r="N83">
            <v>72250</v>
          </cell>
          <cell r="O83">
            <v>72520</v>
          </cell>
          <cell r="P83">
            <v>72810</v>
          </cell>
          <cell r="Q83">
            <v>73210</v>
          </cell>
          <cell r="R83">
            <v>73530</v>
          </cell>
          <cell r="S83">
            <v>73890</v>
          </cell>
          <cell r="T83">
            <v>74250</v>
          </cell>
          <cell r="U83">
            <v>74530</v>
          </cell>
          <cell r="V83">
            <v>74710</v>
          </cell>
          <cell r="W83">
            <v>4.0529247910863507E-2</v>
          </cell>
        </row>
        <row r="84">
          <cell r="D84" t="str">
            <v>North Lincolnshire UA</v>
          </cell>
          <cell r="E84">
            <v>66530</v>
          </cell>
          <cell r="F84">
            <v>67380</v>
          </cell>
          <cell r="G84">
            <v>68050</v>
          </cell>
          <cell r="H84">
            <v>68720</v>
          </cell>
          <cell r="I84">
            <v>69310</v>
          </cell>
          <cell r="J84">
            <v>70570</v>
          </cell>
          <cell r="K84">
            <v>71390</v>
          </cell>
          <cell r="L84">
            <v>71990</v>
          </cell>
          <cell r="M84">
            <v>72520</v>
          </cell>
          <cell r="N84">
            <v>73040</v>
          </cell>
          <cell r="O84">
            <v>73630</v>
          </cell>
          <cell r="P84">
            <v>74050</v>
          </cell>
          <cell r="Q84">
            <v>74380</v>
          </cell>
          <cell r="R84">
            <v>74730</v>
          </cell>
          <cell r="S84">
            <v>75070</v>
          </cell>
          <cell r="T84">
            <v>75450</v>
          </cell>
          <cell r="U84">
            <v>75720</v>
          </cell>
          <cell r="V84">
            <v>76080</v>
          </cell>
          <cell r="W84">
            <v>5.6813446311987779E-2</v>
          </cell>
        </row>
        <row r="85">
          <cell r="D85" t="str">
            <v>York UA</v>
          </cell>
          <cell r="E85">
            <v>79230</v>
          </cell>
          <cell r="F85">
            <v>80050</v>
          </cell>
          <cell r="G85">
            <v>80990</v>
          </cell>
          <cell r="H85">
            <v>82040</v>
          </cell>
          <cell r="I85">
            <v>82400</v>
          </cell>
          <cell r="J85">
            <v>83570</v>
          </cell>
          <cell r="K85">
            <v>84370</v>
          </cell>
          <cell r="L85">
            <v>84970</v>
          </cell>
          <cell r="M85">
            <v>85360</v>
          </cell>
          <cell r="N85">
            <v>86000</v>
          </cell>
          <cell r="O85">
            <v>86480</v>
          </cell>
          <cell r="P85">
            <v>86770</v>
          </cell>
          <cell r="Q85">
            <v>86860</v>
          </cell>
          <cell r="R85">
            <v>86930</v>
          </cell>
          <cell r="S85">
            <v>87210</v>
          </cell>
          <cell r="T85">
            <v>87900</v>
          </cell>
          <cell r="U85">
            <v>88280</v>
          </cell>
          <cell r="V85">
            <v>89580</v>
          </cell>
          <cell r="W85">
            <v>5.425444274449806E-2</v>
          </cell>
        </row>
        <row r="86">
          <cell r="D86" t="str">
            <v>North Yorkshire</v>
          </cell>
          <cell r="E86">
            <v>253460</v>
          </cell>
          <cell r="F86">
            <v>255330</v>
          </cell>
          <cell r="G86">
            <v>258170</v>
          </cell>
          <cell r="H86">
            <v>260560</v>
          </cell>
          <cell r="I86">
            <v>263110</v>
          </cell>
          <cell r="J86">
            <v>265870</v>
          </cell>
          <cell r="K86">
            <v>269020</v>
          </cell>
          <cell r="L86">
            <v>271730</v>
          </cell>
          <cell r="M86">
            <v>273740</v>
          </cell>
          <cell r="N86">
            <v>275630</v>
          </cell>
          <cell r="O86">
            <v>277580</v>
          </cell>
          <cell r="P86">
            <v>279200</v>
          </cell>
          <cell r="Q86">
            <v>280220</v>
          </cell>
          <cell r="R86">
            <v>281440</v>
          </cell>
          <cell r="S86">
            <v>283620</v>
          </cell>
          <cell r="T86">
            <v>285610</v>
          </cell>
          <cell r="U86">
            <v>288300</v>
          </cell>
          <cell r="V86">
            <v>291190</v>
          </cell>
          <cell r="W86">
            <v>7.1615206270930709E-2</v>
          </cell>
        </row>
        <row r="87">
          <cell r="D87" t="str">
            <v>Craven</v>
          </cell>
          <cell r="E87">
            <v>24330</v>
          </cell>
          <cell r="F87">
            <v>24510</v>
          </cell>
          <cell r="G87">
            <v>24710</v>
          </cell>
          <cell r="H87">
            <v>25170</v>
          </cell>
          <cell r="I87">
            <v>25470</v>
          </cell>
          <cell r="J87">
            <v>25740</v>
          </cell>
          <cell r="K87">
            <v>26000</v>
          </cell>
          <cell r="L87">
            <v>26220</v>
          </cell>
          <cell r="M87">
            <v>26620</v>
          </cell>
          <cell r="N87">
            <v>26800</v>
          </cell>
          <cell r="O87">
            <v>27010</v>
          </cell>
          <cell r="P87">
            <v>27290</v>
          </cell>
          <cell r="Q87">
            <v>27410</v>
          </cell>
          <cell r="R87">
            <v>27440</v>
          </cell>
          <cell r="S87">
            <v>27610</v>
          </cell>
          <cell r="T87">
            <v>27800</v>
          </cell>
          <cell r="U87">
            <v>28030</v>
          </cell>
          <cell r="V87">
            <v>28260</v>
          </cell>
          <cell r="W87">
            <v>7.780320366132723E-2</v>
          </cell>
        </row>
        <row r="88">
          <cell r="D88" t="str">
            <v>Hambleton</v>
          </cell>
          <cell r="E88">
            <v>36310</v>
          </cell>
          <cell r="F88">
            <v>36660</v>
          </cell>
          <cell r="G88">
            <v>37030</v>
          </cell>
          <cell r="H88">
            <v>37330</v>
          </cell>
          <cell r="I88">
            <v>37640</v>
          </cell>
          <cell r="J88">
            <v>38110</v>
          </cell>
          <cell r="K88">
            <v>38540</v>
          </cell>
          <cell r="L88">
            <v>38990</v>
          </cell>
          <cell r="M88">
            <v>39330</v>
          </cell>
          <cell r="N88">
            <v>39610</v>
          </cell>
          <cell r="O88">
            <v>39900</v>
          </cell>
          <cell r="P88">
            <v>40040</v>
          </cell>
          <cell r="Q88">
            <v>40150</v>
          </cell>
          <cell r="R88">
            <v>40320</v>
          </cell>
          <cell r="S88">
            <v>40630</v>
          </cell>
          <cell r="T88">
            <v>40990</v>
          </cell>
          <cell r="U88">
            <v>41530</v>
          </cell>
          <cell r="V88">
            <v>41950</v>
          </cell>
          <cell r="W88">
            <v>7.5916901769684533E-2</v>
          </cell>
        </row>
        <row r="89">
          <cell r="D89" t="str">
            <v>Harrogate</v>
          </cell>
          <cell r="E89">
            <v>65950</v>
          </cell>
          <cell r="F89">
            <v>66480</v>
          </cell>
          <cell r="G89">
            <v>67070</v>
          </cell>
          <cell r="H89">
            <v>67610</v>
          </cell>
          <cell r="I89">
            <v>68060</v>
          </cell>
          <cell r="J89">
            <v>68490</v>
          </cell>
          <cell r="K89">
            <v>68900</v>
          </cell>
          <cell r="L89">
            <v>69340</v>
          </cell>
          <cell r="M89">
            <v>69700</v>
          </cell>
          <cell r="N89">
            <v>70140</v>
          </cell>
          <cell r="O89">
            <v>70400</v>
          </cell>
          <cell r="P89">
            <v>70600</v>
          </cell>
          <cell r="Q89">
            <v>70710</v>
          </cell>
          <cell r="R89">
            <v>70870</v>
          </cell>
          <cell r="S89">
            <v>71210</v>
          </cell>
          <cell r="T89">
            <v>71460</v>
          </cell>
          <cell r="U89">
            <v>71790</v>
          </cell>
          <cell r="V89">
            <v>72400</v>
          </cell>
          <cell r="W89">
            <v>4.4130372079607731E-2</v>
          </cell>
        </row>
        <row r="90">
          <cell r="D90" t="str">
            <v>Richmondshire</v>
          </cell>
          <cell r="E90">
            <v>20460</v>
          </cell>
          <cell r="F90">
            <v>20840</v>
          </cell>
          <cell r="G90">
            <v>21070</v>
          </cell>
          <cell r="H90">
            <v>21310</v>
          </cell>
          <cell r="I90">
            <v>21550</v>
          </cell>
          <cell r="J90">
            <v>21780</v>
          </cell>
          <cell r="K90">
            <v>22040</v>
          </cell>
          <cell r="L90">
            <v>22330</v>
          </cell>
          <cell r="M90">
            <v>22520</v>
          </cell>
          <cell r="N90">
            <v>22660</v>
          </cell>
          <cell r="O90">
            <v>22800</v>
          </cell>
          <cell r="P90">
            <v>22990</v>
          </cell>
          <cell r="Q90">
            <v>23080</v>
          </cell>
          <cell r="R90">
            <v>23190</v>
          </cell>
          <cell r="S90">
            <v>23310</v>
          </cell>
          <cell r="T90">
            <v>23450</v>
          </cell>
          <cell r="U90">
            <v>23710</v>
          </cell>
          <cell r="V90">
            <v>23990</v>
          </cell>
          <cell r="W90">
            <v>7.4339453649798479E-2</v>
          </cell>
        </row>
        <row r="91">
          <cell r="D91" t="str">
            <v>Ryedale</v>
          </cell>
          <cell r="E91">
            <v>22760</v>
          </cell>
          <cell r="F91">
            <v>22760</v>
          </cell>
          <cell r="G91">
            <v>23080</v>
          </cell>
          <cell r="H91">
            <v>23300</v>
          </cell>
          <cell r="I91">
            <v>23490</v>
          </cell>
          <cell r="J91">
            <v>23660</v>
          </cell>
          <cell r="K91">
            <v>23870</v>
          </cell>
          <cell r="L91">
            <v>24150</v>
          </cell>
          <cell r="M91">
            <v>24320</v>
          </cell>
          <cell r="N91">
            <v>24500</v>
          </cell>
          <cell r="O91">
            <v>24740</v>
          </cell>
          <cell r="P91">
            <v>24980</v>
          </cell>
          <cell r="Q91">
            <v>25180</v>
          </cell>
          <cell r="R91">
            <v>25410</v>
          </cell>
          <cell r="S91">
            <v>25670</v>
          </cell>
          <cell r="T91">
            <v>25920</v>
          </cell>
          <cell r="U91">
            <v>26240</v>
          </cell>
          <cell r="V91">
            <v>26520</v>
          </cell>
          <cell r="W91">
            <v>9.8136645962732916E-2</v>
          </cell>
        </row>
        <row r="92">
          <cell r="D92" t="str">
            <v>Scarborough</v>
          </cell>
          <cell r="E92">
            <v>51690</v>
          </cell>
          <cell r="F92">
            <v>52020</v>
          </cell>
          <cell r="G92">
            <v>52850</v>
          </cell>
          <cell r="H92">
            <v>53220</v>
          </cell>
          <cell r="I92">
            <v>53780</v>
          </cell>
          <cell r="J92">
            <v>54310</v>
          </cell>
          <cell r="K92">
            <v>55040</v>
          </cell>
          <cell r="L92">
            <v>55440</v>
          </cell>
          <cell r="M92">
            <v>55760</v>
          </cell>
          <cell r="N92">
            <v>56090</v>
          </cell>
          <cell r="O92">
            <v>56440</v>
          </cell>
          <cell r="P92">
            <v>56710</v>
          </cell>
          <cell r="Q92">
            <v>56870</v>
          </cell>
          <cell r="R92">
            <v>57120</v>
          </cell>
          <cell r="S92">
            <v>57540</v>
          </cell>
          <cell r="T92">
            <v>57890</v>
          </cell>
          <cell r="U92">
            <v>58340</v>
          </cell>
          <cell r="V92">
            <v>58800</v>
          </cell>
          <cell r="W92">
            <v>6.0606060606060608E-2</v>
          </cell>
        </row>
        <row r="93">
          <cell r="D93" t="str">
            <v>Selby</v>
          </cell>
          <cell r="E93">
            <v>31960</v>
          </cell>
          <cell r="F93">
            <v>32050</v>
          </cell>
          <cell r="G93">
            <v>32370</v>
          </cell>
          <cell r="H93">
            <v>32630</v>
          </cell>
          <cell r="I93">
            <v>33120</v>
          </cell>
          <cell r="J93">
            <v>33770</v>
          </cell>
          <cell r="K93">
            <v>34640</v>
          </cell>
          <cell r="L93">
            <v>35240</v>
          </cell>
          <cell r="M93">
            <v>35490</v>
          </cell>
          <cell r="N93">
            <v>35830</v>
          </cell>
          <cell r="O93">
            <v>36290</v>
          </cell>
          <cell r="P93">
            <v>36600</v>
          </cell>
          <cell r="Q93">
            <v>36820</v>
          </cell>
          <cell r="R93">
            <v>37090</v>
          </cell>
          <cell r="S93">
            <v>37660</v>
          </cell>
          <cell r="T93">
            <v>38100</v>
          </cell>
          <cell r="U93">
            <v>38660</v>
          </cell>
          <cell r="V93">
            <v>39280</v>
          </cell>
          <cell r="W93">
            <v>0.11464245175936436</v>
          </cell>
        </row>
        <row r="94">
          <cell r="D94" t="str">
            <v>South Yorkshire (Met County)</v>
          </cell>
          <cell r="E94">
            <v>549230</v>
          </cell>
          <cell r="F94">
            <v>550630</v>
          </cell>
          <cell r="G94">
            <v>554030</v>
          </cell>
          <cell r="H94">
            <v>557010</v>
          </cell>
          <cell r="I94">
            <v>560220</v>
          </cell>
          <cell r="J94">
            <v>564170</v>
          </cell>
          <cell r="K94">
            <v>568250</v>
          </cell>
          <cell r="L94">
            <v>573900</v>
          </cell>
          <cell r="M94">
            <v>578420</v>
          </cell>
          <cell r="N94">
            <v>581570</v>
          </cell>
          <cell r="O94">
            <v>584620</v>
          </cell>
          <cell r="P94">
            <v>586940</v>
          </cell>
          <cell r="Q94">
            <v>589180</v>
          </cell>
          <cell r="R94">
            <v>592060</v>
          </cell>
          <cell r="S94">
            <v>595870</v>
          </cell>
          <cell r="T94">
            <v>599910</v>
          </cell>
          <cell r="U94">
            <v>604660</v>
          </cell>
          <cell r="V94">
            <v>609650</v>
          </cell>
          <cell r="W94">
            <v>6.2293082418539814E-2</v>
          </cell>
        </row>
        <row r="95">
          <cell r="D95" t="str">
            <v>Barnsley</v>
          </cell>
          <cell r="E95">
            <v>95740</v>
          </cell>
          <cell r="F95">
            <v>96320</v>
          </cell>
          <cell r="G95">
            <v>96860</v>
          </cell>
          <cell r="H95">
            <v>98110</v>
          </cell>
          <cell r="I95">
            <v>99440</v>
          </cell>
          <cell r="J95">
            <v>100390</v>
          </cell>
          <cell r="K95">
            <v>101350</v>
          </cell>
          <cell r="L95">
            <v>102520</v>
          </cell>
          <cell r="M95">
            <v>103400</v>
          </cell>
          <cell r="N95">
            <v>103960</v>
          </cell>
          <cell r="O95">
            <v>104980</v>
          </cell>
          <cell r="P95">
            <v>105800</v>
          </cell>
          <cell r="Q95">
            <v>106460</v>
          </cell>
          <cell r="R95">
            <v>107210</v>
          </cell>
          <cell r="S95">
            <v>107830</v>
          </cell>
          <cell r="T95">
            <v>108530</v>
          </cell>
          <cell r="U95">
            <v>109380</v>
          </cell>
          <cell r="V95">
            <v>110390</v>
          </cell>
          <cell r="W95">
            <v>7.6765509168942647E-2</v>
          </cell>
        </row>
        <row r="96">
          <cell r="D96" t="str">
            <v>Doncaster</v>
          </cell>
          <cell r="E96">
            <v>123160</v>
          </cell>
          <cell r="F96">
            <v>122820</v>
          </cell>
          <cell r="G96">
            <v>124570</v>
          </cell>
          <cell r="H96">
            <v>122280</v>
          </cell>
          <cell r="I96">
            <v>123710</v>
          </cell>
          <cell r="J96">
            <v>125090</v>
          </cell>
          <cell r="K96">
            <v>126370</v>
          </cell>
          <cell r="L96">
            <v>127790</v>
          </cell>
          <cell r="M96">
            <v>129500</v>
          </cell>
          <cell r="N96">
            <v>130000</v>
          </cell>
          <cell r="O96">
            <v>130820</v>
          </cell>
          <cell r="P96">
            <v>131280</v>
          </cell>
          <cell r="Q96">
            <v>131590</v>
          </cell>
          <cell r="R96">
            <v>132250</v>
          </cell>
          <cell r="S96">
            <v>133040</v>
          </cell>
          <cell r="T96">
            <v>134200</v>
          </cell>
          <cell r="U96">
            <v>135250</v>
          </cell>
          <cell r="V96">
            <v>136460</v>
          </cell>
          <cell r="W96">
            <v>6.7845684325847089E-2</v>
          </cell>
        </row>
        <row r="97">
          <cell r="D97" t="str">
            <v>Rotherham</v>
          </cell>
          <cell r="E97">
            <v>105660</v>
          </cell>
          <cell r="F97">
            <v>106850</v>
          </cell>
          <cell r="G97">
            <v>107640</v>
          </cell>
          <cell r="H97">
            <v>108220</v>
          </cell>
          <cell r="I97">
            <v>108780</v>
          </cell>
          <cell r="J97">
            <v>109180</v>
          </cell>
          <cell r="K97">
            <v>109800</v>
          </cell>
          <cell r="L97">
            <v>110400</v>
          </cell>
          <cell r="M97">
            <v>111080</v>
          </cell>
          <cell r="N97">
            <v>111480</v>
          </cell>
          <cell r="O97">
            <v>112020</v>
          </cell>
          <cell r="P97">
            <v>112620</v>
          </cell>
          <cell r="Q97">
            <v>113130</v>
          </cell>
          <cell r="R97">
            <v>113680</v>
          </cell>
          <cell r="S97">
            <v>114320</v>
          </cell>
          <cell r="T97">
            <v>114900</v>
          </cell>
          <cell r="U97">
            <v>115510</v>
          </cell>
          <cell r="V97">
            <v>115980</v>
          </cell>
          <cell r="W97">
            <v>5.0543478260869565E-2</v>
          </cell>
        </row>
        <row r="98">
          <cell r="D98" t="str">
            <v>Sheffield</v>
          </cell>
          <cell r="E98">
            <v>224670</v>
          </cell>
          <cell r="F98">
            <v>224640</v>
          </cell>
          <cell r="G98">
            <v>224970</v>
          </cell>
          <cell r="H98">
            <v>228400</v>
          </cell>
          <cell r="I98">
            <v>228300</v>
          </cell>
          <cell r="J98">
            <v>229510</v>
          </cell>
          <cell r="K98">
            <v>230720</v>
          </cell>
          <cell r="L98">
            <v>233200</v>
          </cell>
          <cell r="M98">
            <v>234450</v>
          </cell>
          <cell r="N98">
            <v>236130</v>
          </cell>
          <cell r="O98">
            <v>236810</v>
          </cell>
          <cell r="P98">
            <v>237240</v>
          </cell>
          <cell r="Q98">
            <v>238010</v>
          </cell>
          <cell r="R98">
            <v>238920</v>
          </cell>
          <cell r="S98">
            <v>240690</v>
          </cell>
          <cell r="T98">
            <v>242280</v>
          </cell>
          <cell r="U98">
            <v>244520</v>
          </cell>
          <cell r="V98">
            <v>246830</v>
          </cell>
          <cell r="W98">
            <v>5.8447684391080619E-2</v>
          </cell>
        </row>
        <row r="99">
          <cell r="D99" t="str">
            <v>West Yorkshire (Met County)</v>
          </cell>
          <cell r="E99">
            <v>888860</v>
          </cell>
          <cell r="F99">
            <v>894740</v>
          </cell>
          <cell r="G99">
            <v>898870</v>
          </cell>
          <cell r="H99">
            <v>905160</v>
          </cell>
          <cell r="I99">
            <v>911450</v>
          </cell>
          <cell r="J99">
            <v>918820</v>
          </cell>
          <cell r="K99">
            <v>928760</v>
          </cell>
          <cell r="L99">
            <v>938900</v>
          </cell>
          <cell r="M99">
            <v>947520</v>
          </cell>
          <cell r="N99">
            <v>953350</v>
          </cell>
          <cell r="O99">
            <v>958730</v>
          </cell>
          <cell r="P99">
            <v>963560</v>
          </cell>
          <cell r="Q99">
            <v>967450</v>
          </cell>
          <cell r="R99">
            <v>972720</v>
          </cell>
          <cell r="S99">
            <v>978050</v>
          </cell>
          <cell r="T99">
            <v>984810</v>
          </cell>
          <cell r="U99">
            <v>992300</v>
          </cell>
          <cell r="V99">
            <v>999590</v>
          </cell>
          <cell r="W99">
            <v>6.4639471722228142E-2</v>
          </cell>
        </row>
        <row r="100">
          <cell r="D100" t="str">
            <v>Bradford</v>
          </cell>
          <cell r="E100">
            <v>191800</v>
          </cell>
          <cell r="F100">
            <v>193550</v>
          </cell>
          <cell r="G100">
            <v>194600</v>
          </cell>
          <cell r="H100">
            <v>195890</v>
          </cell>
          <cell r="I100">
            <v>197080</v>
          </cell>
          <cell r="J100">
            <v>198120</v>
          </cell>
          <cell r="K100">
            <v>200460</v>
          </cell>
          <cell r="L100">
            <v>201860</v>
          </cell>
          <cell r="M100">
            <v>204050</v>
          </cell>
          <cell r="N100">
            <v>205810</v>
          </cell>
          <cell r="O100">
            <v>207270</v>
          </cell>
          <cell r="P100">
            <v>208000</v>
          </cell>
          <cell r="Q100">
            <v>208720</v>
          </cell>
          <cell r="R100">
            <v>209600</v>
          </cell>
          <cell r="S100">
            <v>210730</v>
          </cell>
          <cell r="T100">
            <v>211640</v>
          </cell>
          <cell r="U100">
            <v>213130</v>
          </cell>
          <cell r="V100">
            <v>214750</v>
          </cell>
          <cell r="W100">
            <v>6.385613791736848E-2</v>
          </cell>
        </row>
        <row r="101">
          <cell r="D101" t="str">
            <v>Calderdale</v>
          </cell>
          <cell r="E101">
            <v>84730</v>
          </cell>
          <cell r="F101">
            <v>85080</v>
          </cell>
          <cell r="G101">
            <v>85480</v>
          </cell>
          <cell r="H101">
            <v>86090</v>
          </cell>
          <cell r="I101">
            <v>86950</v>
          </cell>
          <cell r="J101">
            <v>88010</v>
          </cell>
          <cell r="K101">
            <v>89290</v>
          </cell>
          <cell r="L101">
            <v>90600</v>
          </cell>
          <cell r="M101">
            <v>91090</v>
          </cell>
          <cell r="N101">
            <v>91660</v>
          </cell>
          <cell r="O101">
            <v>92170</v>
          </cell>
          <cell r="P101">
            <v>92550</v>
          </cell>
          <cell r="Q101">
            <v>93040</v>
          </cell>
          <cell r="R101">
            <v>93370</v>
          </cell>
          <cell r="S101">
            <v>93930</v>
          </cell>
          <cell r="T101">
            <v>94260</v>
          </cell>
          <cell r="U101">
            <v>94640</v>
          </cell>
          <cell r="V101">
            <v>94930</v>
          </cell>
          <cell r="W101">
            <v>4.7792494481236202E-2</v>
          </cell>
        </row>
        <row r="102">
          <cell r="D102" t="str">
            <v>Kirklees</v>
          </cell>
          <cell r="E102">
            <v>166150</v>
          </cell>
          <cell r="F102">
            <v>167500</v>
          </cell>
          <cell r="G102">
            <v>168250</v>
          </cell>
          <cell r="H102">
            <v>169340</v>
          </cell>
          <cell r="I102">
            <v>170550</v>
          </cell>
          <cell r="J102">
            <v>171930</v>
          </cell>
          <cell r="K102">
            <v>174590</v>
          </cell>
          <cell r="L102">
            <v>177270</v>
          </cell>
          <cell r="M102">
            <v>178770</v>
          </cell>
          <cell r="N102">
            <v>179860</v>
          </cell>
          <cell r="O102">
            <v>181110</v>
          </cell>
          <cell r="P102">
            <v>182050</v>
          </cell>
          <cell r="Q102">
            <v>182630</v>
          </cell>
          <cell r="R102">
            <v>183660</v>
          </cell>
          <cell r="S102">
            <v>184190</v>
          </cell>
          <cell r="T102">
            <v>185320</v>
          </cell>
          <cell r="U102">
            <v>186300</v>
          </cell>
          <cell r="V102">
            <v>187630</v>
          </cell>
          <cell r="W102">
            <v>5.8441924747560221E-2</v>
          </cell>
        </row>
        <row r="103">
          <cell r="D103" t="str">
            <v>Leeds</v>
          </cell>
          <cell r="E103">
            <v>309770</v>
          </cell>
          <cell r="F103">
            <v>311040</v>
          </cell>
          <cell r="G103">
            <v>312070</v>
          </cell>
          <cell r="H103">
            <v>314630</v>
          </cell>
          <cell r="I103">
            <v>316750</v>
          </cell>
          <cell r="J103">
            <v>319690</v>
          </cell>
          <cell r="K103">
            <v>322510</v>
          </cell>
          <cell r="L103">
            <v>325580</v>
          </cell>
          <cell r="M103">
            <v>328900</v>
          </cell>
          <cell r="N103">
            <v>330630</v>
          </cell>
          <cell r="O103">
            <v>331820</v>
          </cell>
          <cell r="P103">
            <v>333750</v>
          </cell>
          <cell r="Q103">
            <v>335310</v>
          </cell>
          <cell r="R103">
            <v>337540</v>
          </cell>
          <cell r="S103">
            <v>339520</v>
          </cell>
          <cell r="T103">
            <v>341990</v>
          </cell>
          <cell r="U103">
            <v>344810</v>
          </cell>
          <cell r="V103">
            <v>347100</v>
          </cell>
          <cell r="W103">
            <v>6.6097426131826273E-2</v>
          </cell>
        </row>
        <row r="104">
          <cell r="D104" t="str">
            <v>Wakefield</v>
          </cell>
          <cell r="E104">
            <v>136420</v>
          </cell>
          <cell r="F104">
            <v>137570</v>
          </cell>
          <cell r="G104">
            <v>138470</v>
          </cell>
          <cell r="H104">
            <v>139220</v>
          </cell>
          <cell r="I104">
            <v>140120</v>
          </cell>
          <cell r="J104">
            <v>141070</v>
          </cell>
          <cell r="K104">
            <v>141910</v>
          </cell>
          <cell r="L104">
            <v>143590</v>
          </cell>
          <cell r="M104">
            <v>144710</v>
          </cell>
          <cell r="N104">
            <v>145390</v>
          </cell>
          <cell r="O104">
            <v>146360</v>
          </cell>
          <cell r="P104">
            <v>147210</v>
          </cell>
          <cell r="Q104">
            <v>147750</v>
          </cell>
          <cell r="R104">
            <v>148550</v>
          </cell>
          <cell r="S104">
            <v>149690</v>
          </cell>
          <cell r="T104">
            <v>151610</v>
          </cell>
          <cell r="U104">
            <v>153420</v>
          </cell>
          <cell r="V104">
            <v>155180</v>
          </cell>
          <cell r="W104">
            <v>8.0715927292986975E-2</v>
          </cell>
        </row>
        <row r="105">
          <cell r="D105" t="str">
            <v>Derby UA</v>
          </cell>
          <cell r="E105">
            <v>98490</v>
          </cell>
          <cell r="F105">
            <v>99210</v>
          </cell>
          <cell r="G105">
            <v>99800</v>
          </cell>
          <cell r="H105">
            <v>100410</v>
          </cell>
          <cell r="I105">
            <v>101320</v>
          </cell>
          <cell r="J105">
            <v>102330</v>
          </cell>
          <cell r="K105">
            <v>103500</v>
          </cell>
          <cell r="L105">
            <v>104740</v>
          </cell>
          <cell r="M105">
            <v>105340</v>
          </cell>
          <cell r="N105">
            <v>105840</v>
          </cell>
          <cell r="O105">
            <v>106510</v>
          </cell>
          <cell r="P105">
            <v>106770</v>
          </cell>
          <cell r="Q105">
            <v>107140</v>
          </cell>
          <cell r="R105">
            <v>107590</v>
          </cell>
          <cell r="S105">
            <v>108020</v>
          </cell>
          <cell r="T105">
            <v>108500</v>
          </cell>
          <cell r="U105">
            <v>109290</v>
          </cell>
          <cell r="V105">
            <v>110080</v>
          </cell>
          <cell r="W105">
            <v>5.0983387435554708E-2</v>
          </cell>
        </row>
        <row r="106">
          <cell r="D106" t="str">
            <v>Leicester UA</v>
          </cell>
          <cell r="E106">
            <v>115500</v>
          </cell>
          <cell r="F106">
            <v>115930</v>
          </cell>
          <cell r="G106">
            <v>116900</v>
          </cell>
          <cell r="H106">
            <v>118140</v>
          </cell>
          <cell r="I106">
            <v>119240</v>
          </cell>
          <cell r="J106">
            <v>120510</v>
          </cell>
          <cell r="K106">
            <v>121870</v>
          </cell>
          <cell r="L106">
            <v>122950</v>
          </cell>
          <cell r="M106">
            <v>124300</v>
          </cell>
          <cell r="N106">
            <v>125370</v>
          </cell>
          <cell r="O106">
            <v>126700</v>
          </cell>
          <cell r="P106">
            <v>127600</v>
          </cell>
          <cell r="Q106">
            <v>128750</v>
          </cell>
          <cell r="R106">
            <v>129870</v>
          </cell>
          <cell r="S106">
            <v>131030</v>
          </cell>
          <cell r="T106">
            <v>132170</v>
          </cell>
          <cell r="U106">
            <v>133730</v>
          </cell>
          <cell r="V106">
            <v>135680</v>
          </cell>
          <cell r="W106">
            <v>0.10353802358682392</v>
          </cell>
        </row>
        <row r="107">
          <cell r="D107" t="str">
            <v>Nottingham UA</v>
          </cell>
          <cell r="E107">
            <v>120060</v>
          </cell>
          <cell r="F107">
            <v>121370</v>
          </cell>
          <cell r="G107">
            <v>122560</v>
          </cell>
          <cell r="H107">
            <v>123590</v>
          </cell>
          <cell r="I107">
            <v>124810</v>
          </cell>
          <cell r="J107">
            <v>125960</v>
          </cell>
          <cell r="K107">
            <v>127400</v>
          </cell>
          <cell r="L107">
            <v>128740</v>
          </cell>
          <cell r="M107">
            <v>129640</v>
          </cell>
          <cell r="N107">
            <v>130720</v>
          </cell>
          <cell r="O107">
            <v>131190</v>
          </cell>
          <cell r="P107">
            <v>131620</v>
          </cell>
          <cell r="Q107">
            <v>132420</v>
          </cell>
          <cell r="R107">
            <v>132880</v>
          </cell>
          <cell r="S107">
            <v>133900</v>
          </cell>
          <cell r="T107">
            <v>134850</v>
          </cell>
          <cell r="U107">
            <v>135820</v>
          </cell>
          <cell r="V107">
            <v>137220</v>
          </cell>
          <cell r="W107">
            <v>6.5869193723784372E-2</v>
          </cell>
        </row>
        <row r="108">
          <cell r="D108" t="str">
            <v>Rutland UA</v>
          </cell>
          <cell r="E108">
            <v>14210</v>
          </cell>
          <cell r="F108">
            <v>14410</v>
          </cell>
          <cell r="G108">
            <v>14500</v>
          </cell>
          <cell r="H108">
            <v>14690</v>
          </cell>
          <cell r="I108">
            <v>15000</v>
          </cell>
          <cell r="J108">
            <v>15320</v>
          </cell>
          <cell r="K108">
            <v>15540</v>
          </cell>
          <cell r="L108">
            <v>15650</v>
          </cell>
          <cell r="M108">
            <v>15800</v>
          </cell>
          <cell r="N108">
            <v>15930</v>
          </cell>
          <cell r="O108">
            <v>16070</v>
          </cell>
          <cell r="P108">
            <v>16130</v>
          </cell>
          <cell r="Q108">
            <v>16230</v>
          </cell>
          <cell r="R108">
            <v>16400</v>
          </cell>
          <cell r="S108">
            <v>16630</v>
          </cell>
          <cell r="T108">
            <v>16850</v>
          </cell>
          <cell r="U108">
            <v>17100</v>
          </cell>
          <cell r="V108">
            <v>17350</v>
          </cell>
          <cell r="W108">
            <v>0.10862619808306709</v>
          </cell>
        </row>
        <row r="109">
          <cell r="D109">
            <v>0</v>
          </cell>
          <cell r="E109"/>
          <cell r="F109"/>
          <cell r="G109"/>
          <cell r="H109"/>
          <cell r="I109"/>
          <cell r="J109"/>
          <cell r="K109"/>
          <cell r="L109"/>
          <cell r="M109"/>
          <cell r="N109"/>
          <cell r="O109"/>
          <cell r="P109"/>
          <cell r="Q109"/>
          <cell r="R109"/>
          <cell r="S109"/>
          <cell r="T109"/>
          <cell r="U109"/>
          <cell r="V109"/>
          <cell r="W109" t="e">
            <v>#DIV/0!</v>
          </cell>
        </row>
        <row r="110">
          <cell r="D110" t="str">
            <v>Derbyshire</v>
          </cell>
          <cell r="E110">
            <v>319650</v>
          </cell>
          <cell r="F110">
            <v>322360</v>
          </cell>
          <cell r="G110">
            <v>324670</v>
          </cell>
          <cell r="H110">
            <v>327200</v>
          </cell>
          <cell r="I110">
            <v>330150</v>
          </cell>
          <cell r="J110">
            <v>333700</v>
          </cell>
          <cell r="K110">
            <v>337240</v>
          </cell>
          <cell r="L110">
            <v>340960</v>
          </cell>
          <cell r="M110">
            <v>343270</v>
          </cell>
          <cell r="N110">
            <v>345010</v>
          </cell>
          <cell r="O110">
            <v>347000</v>
          </cell>
          <cell r="P110">
            <v>348310</v>
          </cell>
          <cell r="Q110">
            <v>349810</v>
          </cell>
          <cell r="R110">
            <v>351190</v>
          </cell>
          <cell r="S110">
            <v>353060</v>
          </cell>
          <cell r="T110">
            <v>355730</v>
          </cell>
          <cell r="U110">
            <v>358550</v>
          </cell>
          <cell r="V110">
            <v>361860</v>
          </cell>
          <cell r="W110">
            <v>6.1297512904739559E-2</v>
          </cell>
        </row>
        <row r="111">
          <cell r="D111" t="str">
            <v>Amber Valley</v>
          </cell>
          <cell r="E111">
            <v>51020</v>
          </cell>
          <cell r="F111">
            <v>51400</v>
          </cell>
          <cell r="G111">
            <v>51710</v>
          </cell>
          <cell r="H111">
            <v>52080</v>
          </cell>
          <cell r="I111">
            <v>52380</v>
          </cell>
          <cell r="J111">
            <v>52820</v>
          </cell>
          <cell r="K111">
            <v>53390</v>
          </cell>
          <cell r="L111">
            <v>53990</v>
          </cell>
          <cell r="M111">
            <v>54370</v>
          </cell>
          <cell r="N111">
            <v>54630</v>
          </cell>
          <cell r="O111">
            <v>54930</v>
          </cell>
          <cell r="P111">
            <v>55130</v>
          </cell>
          <cell r="Q111">
            <v>55340</v>
          </cell>
          <cell r="R111">
            <v>55610</v>
          </cell>
          <cell r="S111">
            <v>55880</v>
          </cell>
          <cell r="T111">
            <v>56310</v>
          </cell>
          <cell r="U111">
            <v>56870</v>
          </cell>
          <cell r="V111">
            <v>57530</v>
          </cell>
          <cell r="W111">
            <v>6.5567697721800336E-2</v>
          </cell>
        </row>
        <row r="112">
          <cell r="D112" t="str">
            <v>Bolsover</v>
          </cell>
          <cell r="E112">
            <v>31700</v>
          </cell>
          <cell r="F112">
            <v>32060</v>
          </cell>
          <cell r="G112">
            <v>32210</v>
          </cell>
          <cell r="H112">
            <v>32480</v>
          </cell>
          <cell r="I112">
            <v>32730</v>
          </cell>
          <cell r="J112">
            <v>33050</v>
          </cell>
          <cell r="K112">
            <v>33300</v>
          </cell>
          <cell r="L112">
            <v>33570</v>
          </cell>
          <cell r="M112">
            <v>33870</v>
          </cell>
          <cell r="N112">
            <v>34110</v>
          </cell>
          <cell r="O112">
            <v>34360</v>
          </cell>
          <cell r="P112">
            <v>34490</v>
          </cell>
          <cell r="Q112">
            <v>34610</v>
          </cell>
          <cell r="R112">
            <v>34740</v>
          </cell>
          <cell r="S112">
            <v>35000</v>
          </cell>
          <cell r="T112">
            <v>35320</v>
          </cell>
          <cell r="U112">
            <v>35620</v>
          </cell>
          <cell r="V112">
            <v>35870</v>
          </cell>
          <cell r="W112">
            <v>6.8513553768245458E-2</v>
          </cell>
        </row>
        <row r="113">
          <cell r="D113" t="str">
            <v>Chesterfield</v>
          </cell>
          <cell r="E113">
            <v>45220</v>
          </cell>
          <cell r="F113">
            <v>45620</v>
          </cell>
          <cell r="G113">
            <v>46150</v>
          </cell>
          <cell r="H113">
            <v>46630</v>
          </cell>
          <cell r="I113">
            <v>47000</v>
          </cell>
          <cell r="J113">
            <v>47420</v>
          </cell>
          <cell r="K113">
            <v>47820</v>
          </cell>
          <cell r="L113">
            <v>48270</v>
          </cell>
          <cell r="M113">
            <v>48360</v>
          </cell>
          <cell r="N113">
            <v>48400</v>
          </cell>
          <cell r="O113">
            <v>48490</v>
          </cell>
          <cell r="P113">
            <v>48540</v>
          </cell>
          <cell r="Q113">
            <v>48700</v>
          </cell>
          <cell r="R113">
            <v>48850</v>
          </cell>
          <cell r="S113">
            <v>49040</v>
          </cell>
          <cell r="T113">
            <v>49240</v>
          </cell>
          <cell r="U113">
            <v>49370</v>
          </cell>
          <cell r="V113">
            <v>49480</v>
          </cell>
          <cell r="W113">
            <v>2.5067329604309095E-2</v>
          </cell>
        </row>
        <row r="114">
          <cell r="D114" t="str">
            <v>Derbyshire Dales</v>
          </cell>
          <cell r="E114">
            <v>30720</v>
          </cell>
          <cell r="F114">
            <v>30880</v>
          </cell>
          <cell r="G114">
            <v>31050</v>
          </cell>
          <cell r="H114">
            <v>31280</v>
          </cell>
          <cell r="I114">
            <v>31630</v>
          </cell>
          <cell r="J114">
            <v>31930</v>
          </cell>
          <cell r="K114">
            <v>32240</v>
          </cell>
          <cell r="L114">
            <v>32610</v>
          </cell>
          <cell r="M114">
            <v>32900</v>
          </cell>
          <cell r="N114">
            <v>33170</v>
          </cell>
          <cell r="O114">
            <v>33480</v>
          </cell>
          <cell r="P114">
            <v>33610</v>
          </cell>
          <cell r="Q114">
            <v>33830</v>
          </cell>
          <cell r="R114">
            <v>33940</v>
          </cell>
          <cell r="S114">
            <v>34060</v>
          </cell>
          <cell r="T114">
            <v>34200</v>
          </cell>
          <cell r="U114">
            <v>34420</v>
          </cell>
          <cell r="V114">
            <v>34730</v>
          </cell>
          <cell r="W114">
            <v>6.5010732904017168E-2</v>
          </cell>
        </row>
        <row r="115">
          <cell r="D115" t="str">
            <v>Erewash</v>
          </cell>
          <cell r="E115">
            <v>47460</v>
          </cell>
          <cell r="F115">
            <v>47570</v>
          </cell>
          <cell r="G115">
            <v>47670</v>
          </cell>
          <cell r="H115">
            <v>47830</v>
          </cell>
          <cell r="I115">
            <v>48090</v>
          </cell>
          <cell r="J115">
            <v>48790</v>
          </cell>
          <cell r="K115">
            <v>49170</v>
          </cell>
          <cell r="L115">
            <v>49670</v>
          </cell>
          <cell r="M115">
            <v>50090</v>
          </cell>
          <cell r="N115">
            <v>50300</v>
          </cell>
          <cell r="O115">
            <v>50530</v>
          </cell>
          <cell r="P115">
            <v>50740</v>
          </cell>
          <cell r="Q115">
            <v>50900</v>
          </cell>
          <cell r="R115">
            <v>51130</v>
          </cell>
          <cell r="S115">
            <v>51350</v>
          </cell>
          <cell r="T115">
            <v>51720</v>
          </cell>
          <cell r="U115">
            <v>51900</v>
          </cell>
          <cell r="V115">
            <v>52070</v>
          </cell>
          <cell r="W115">
            <v>4.8318904771491845E-2</v>
          </cell>
        </row>
        <row r="116">
          <cell r="D116" t="str">
            <v>High Peak</v>
          </cell>
          <cell r="E116">
            <v>38160</v>
          </cell>
          <cell r="F116">
            <v>38390</v>
          </cell>
          <cell r="G116">
            <v>38700</v>
          </cell>
          <cell r="H116">
            <v>38860</v>
          </cell>
          <cell r="I116">
            <v>39180</v>
          </cell>
          <cell r="J116">
            <v>39600</v>
          </cell>
          <cell r="K116">
            <v>40150</v>
          </cell>
          <cell r="L116">
            <v>40460</v>
          </cell>
          <cell r="M116">
            <v>40580</v>
          </cell>
          <cell r="N116">
            <v>40660</v>
          </cell>
          <cell r="O116">
            <v>40770</v>
          </cell>
          <cell r="P116">
            <v>40870</v>
          </cell>
          <cell r="Q116">
            <v>41080</v>
          </cell>
          <cell r="R116">
            <v>41120</v>
          </cell>
          <cell r="S116">
            <v>41250</v>
          </cell>
          <cell r="T116">
            <v>41410</v>
          </cell>
          <cell r="U116">
            <v>41740</v>
          </cell>
          <cell r="V116">
            <v>42240</v>
          </cell>
          <cell r="W116">
            <v>4.3994068215521501E-2</v>
          </cell>
        </row>
        <row r="117">
          <cell r="D117" t="str">
            <v>North East Derbyshire</v>
          </cell>
          <cell r="E117">
            <v>41630</v>
          </cell>
          <cell r="F117">
            <v>41860</v>
          </cell>
          <cell r="G117">
            <v>41900</v>
          </cell>
          <cell r="H117">
            <v>42100</v>
          </cell>
          <cell r="I117">
            <v>42330</v>
          </cell>
          <cell r="J117">
            <v>42660</v>
          </cell>
          <cell r="K117">
            <v>43170</v>
          </cell>
          <cell r="L117">
            <v>43470</v>
          </cell>
          <cell r="M117">
            <v>43700</v>
          </cell>
          <cell r="N117">
            <v>43910</v>
          </cell>
          <cell r="O117">
            <v>44050</v>
          </cell>
          <cell r="P117">
            <v>44170</v>
          </cell>
          <cell r="Q117">
            <v>44320</v>
          </cell>
          <cell r="R117">
            <v>44390</v>
          </cell>
          <cell r="S117">
            <v>44650</v>
          </cell>
          <cell r="T117">
            <v>45120</v>
          </cell>
          <cell r="U117">
            <v>45400</v>
          </cell>
          <cell r="V117">
            <v>45800</v>
          </cell>
          <cell r="W117">
            <v>5.3600184034966643E-2</v>
          </cell>
        </row>
        <row r="118">
          <cell r="D118" t="str">
            <v>South Derbyshire</v>
          </cell>
          <cell r="E118">
            <v>33740</v>
          </cell>
          <cell r="F118">
            <v>34580</v>
          </cell>
          <cell r="G118">
            <v>35280</v>
          </cell>
          <cell r="H118">
            <v>35940</v>
          </cell>
          <cell r="I118">
            <v>36820</v>
          </cell>
          <cell r="J118">
            <v>37420</v>
          </cell>
          <cell r="K118">
            <v>37990</v>
          </cell>
          <cell r="L118">
            <v>38920</v>
          </cell>
          <cell r="M118">
            <v>39400</v>
          </cell>
          <cell r="N118">
            <v>39830</v>
          </cell>
          <cell r="O118">
            <v>40380</v>
          </cell>
          <cell r="P118">
            <v>40760</v>
          </cell>
          <cell r="Q118">
            <v>41030</v>
          </cell>
          <cell r="R118">
            <v>41420</v>
          </cell>
          <cell r="S118">
            <v>41840</v>
          </cell>
          <cell r="T118">
            <v>42400</v>
          </cell>
          <cell r="U118">
            <v>43220</v>
          </cell>
          <cell r="V118">
            <v>44150</v>
          </cell>
          <cell r="W118">
            <v>0.13437821171634121</v>
          </cell>
        </row>
        <row r="119">
          <cell r="D119" t="str">
            <v xml:space="preserve">Leicestershire </v>
          </cell>
          <cell r="E119">
            <v>252390</v>
          </cell>
          <cell r="F119">
            <v>254610</v>
          </cell>
          <cell r="G119">
            <v>257070</v>
          </cell>
          <cell r="H119">
            <v>259240</v>
          </cell>
          <cell r="I119">
            <v>261860</v>
          </cell>
          <cell r="J119">
            <v>264380</v>
          </cell>
          <cell r="K119">
            <v>267270</v>
          </cell>
          <cell r="L119">
            <v>270300</v>
          </cell>
          <cell r="M119">
            <v>272730</v>
          </cell>
          <cell r="N119">
            <v>275200</v>
          </cell>
          <cell r="O119">
            <v>277030</v>
          </cell>
          <cell r="P119">
            <v>279070</v>
          </cell>
          <cell r="Q119">
            <v>280820</v>
          </cell>
          <cell r="R119">
            <v>283080</v>
          </cell>
          <cell r="S119">
            <v>286370</v>
          </cell>
          <cell r="T119">
            <v>290240</v>
          </cell>
          <cell r="U119">
            <v>294100</v>
          </cell>
          <cell r="V119">
            <v>297980</v>
          </cell>
          <cell r="W119">
            <v>0.1024047354790973</v>
          </cell>
        </row>
        <row r="120">
          <cell r="D120" t="str">
            <v>Blaby</v>
          </cell>
          <cell r="E120">
            <v>36640</v>
          </cell>
          <cell r="F120">
            <v>37030</v>
          </cell>
          <cell r="G120">
            <v>37310</v>
          </cell>
          <cell r="H120">
            <v>37530</v>
          </cell>
          <cell r="I120">
            <v>37770</v>
          </cell>
          <cell r="J120">
            <v>38110</v>
          </cell>
          <cell r="K120">
            <v>38410</v>
          </cell>
          <cell r="L120">
            <v>38830</v>
          </cell>
          <cell r="M120">
            <v>39110</v>
          </cell>
          <cell r="N120">
            <v>39380</v>
          </cell>
          <cell r="O120">
            <v>39670</v>
          </cell>
          <cell r="P120">
            <v>39940</v>
          </cell>
          <cell r="Q120">
            <v>40230</v>
          </cell>
          <cell r="R120">
            <v>40540</v>
          </cell>
          <cell r="S120">
            <v>40950</v>
          </cell>
          <cell r="T120">
            <v>41680</v>
          </cell>
          <cell r="U120">
            <v>42420</v>
          </cell>
          <cell r="V120">
            <v>43010</v>
          </cell>
          <cell r="W120">
            <v>0.10764872521246459</v>
          </cell>
        </row>
        <row r="121">
          <cell r="D121" t="str">
            <v>Charnwood</v>
          </cell>
          <cell r="E121">
            <v>62070</v>
          </cell>
          <cell r="F121">
            <v>62530</v>
          </cell>
          <cell r="G121">
            <v>62980</v>
          </cell>
          <cell r="H121">
            <v>63700</v>
          </cell>
          <cell r="I121">
            <v>64630</v>
          </cell>
          <cell r="J121">
            <v>65340</v>
          </cell>
          <cell r="K121">
            <v>66320</v>
          </cell>
          <cell r="L121">
            <v>67260</v>
          </cell>
          <cell r="M121">
            <v>67990</v>
          </cell>
          <cell r="N121">
            <v>68640</v>
          </cell>
          <cell r="O121">
            <v>69220</v>
          </cell>
          <cell r="P121">
            <v>69920</v>
          </cell>
          <cell r="Q121">
            <v>70420</v>
          </cell>
          <cell r="R121">
            <v>71020</v>
          </cell>
          <cell r="S121">
            <v>71750</v>
          </cell>
          <cell r="T121">
            <v>72580</v>
          </cell>
          <cell r="U121">
            <v>73480</v>
          </cell>
          <cell r="V121">
            <v>74550</v>
          </cell>
          <cell r="W121">
            <v>0.10838537020517396</v>
          </cell>
        </row>
        <row r="122">
          <cell r="D122" t="str">
            <v>Harborough</v>
          </cell>
          <cell r="E122">
            <v>32220</v>
          </cell>
          <cell r="F122">
            <v>32430</v>
          </cell>
          <cell r="G122">
            <v>32800</v>
          </cell>
          <cell r="H122">
            <v>33050</v>
          </cell>
          <cell r="I122">
            <v>33340</v>
          </cell>
          <cell r="J122">
            <v>33680</v>
          </cell>
          <cell r="K122">
            <v>34190</v>
          </cell>
          <cell r="L122">
            <v>34830</v>
          </cell>
          <cell r="M122">
            <v>35150</v>
          </cell>
          <cell r="N122">
            <v>35790</v>
          </cell>
          <cell r="O122">
            <v>36100</v>
          </cell>
          <cell r="P122">
            <v>36340</v>
          </cell>
          <cell r="Q122">
            <v>36640</v>
          </cell>
          <cell r="R122">
            <v>36980</v>
          </cell>
          <cell r="S122">
            <v>37480</v>
          </cell>
          <cell r="T122">
            <v>38110</v>
          </cell>
          <cell r="U122">
            <v>38580</v>
          </cell>
          <cell r="V122">
            <v>39160</v>
          </cell>
          <cell r="W122">
            <v>0.12431811656617858</v>
          </cell>
        </row>
        <row r="123">
          <cell r="D123" t="str">
            <v>Hinckley and Bosworth</v>
          </cell>
          <cell r="E123">
            <v>42070</v>
          </cell>
          <cell r="F123">
            <v>42580</v>
          </cell>
          <cell r="G123">
            <v>43350</v>
          </cell>
          <cell r="H123">
            <v>43800</v>
          </cell>
          <cell r="I123">
            <v>44410</v>
          </cell>
          <cell r="J123">
            <v>44890</v>
          </cell>
          <cell r="K123">
            <v>45350</v>
          </cell>
          <cell r="L123">
            <v>45780</v>
          </cell>
          <cell r="M123">
            <v>46280</v>
          </cell>
          <cell r="N123">
            <v>46660</v>
          </cell>
          <cell r="O123">
            <v>46910</v>
          </cell>
          <cell r="P123">
            <v>47280</v>
          </cell>
          <cell r="Q123">
            <v>47510</v>
          </cell>
          <cell r="R123">
            <v>47990</v>
          </cell>
          <cell r="S123">
            <v>48740</v>
          </cell>
          <cell r="T123">
            <v>49330</v>
          </cell>
          <cell r="U123">
            <v>49900</v>
          </cell>
          <cell r="V123">
            <v>50330</v>
          </cell>
          <cell r="W123">
            <v>9.9388379204892963E-2</v>
          </cell>
        </row>
        <row r="124">
          <cell r="D124" t="str">
            <v>Melton</v>
          </cell>
          <cell r="E124">
            <v>20180</v>
          </cell>
          <cell r="F124">
            <v>20310</v>
          </cell>
          <cell r="G124">
            <v>20500</v>
          </cell>
          <cell r="H124">
            <v>20680</v>
          </cell>
          <cell r="I124">
            <v>20820</v>
          </cell>
          <cell r="J124">
            <v>20990</v>
          </cell>
          <cell r="K124">
            <v>21200</v>
          </cell>
          <cell r="L124">
            <v>21450</v>
          </cell>
          <cell r="M124">
            <v>21760</v>
          </cell>
          <cell r="N124">
            <v>22010</v>
          </cell>
          <cell r="O124">
            <v>22190</v>
          </cell>
          <cell r="P124">
            <v>22340</v>
          </cell>
          <cell r="Q124">
            <v>22410</v>
          </cell>
          <cell r="R124">
            <v>22460</v>
          </cell>
          <cell r="S124">
            <v>22540</v>
          </cell>
          <cell r="T124">
            <v>22680</v>
          </cell>
          <cell r="U124">
            <v>22830</v>
          </cell>
          <cell r="V124">
            <v>22960</v>
          </cell>
          <cell r="W124">
            <v>7.0396270396270402E-2</v>
          </cell>
        </row>
        <row r="125">
          <cell r="D125" t="str">
            <v>North West Leicestershire</v>
          </cell>
          <cell r="E125">
            <v>36820</v>
          </cell>
          <cell r="F125">
            <v>37350</v>
          </cell>
          <cell r="G125">
            <v>37760</v>
          </cell>
          <cell r="H125">
            <v>38120</v>
          </cell>
          <cell r="I125">
            <v>38470</v>
          </cell>
          <cell r="J125">
            <v>38920</v>
          </cell>
          <cell r="K125">
            <v>39280</v>
          </cell>
          <cell r="L125">
            <v>39680</v>
          </cell>
          <cell r="M125">
            <v>39960</v>
          </cell>
          <cell r="N125">
            <v>40230</v>
          </cell>
          <cell r="O125">
            <v>40460</v>
          </cell>
          <cell r="P125">
            <v>40690</v>
          </cell>
          <cell r="Q125">
            <v>41010</v>
          </cell>
          <cell r="R125">
            <v>41440</v>
          </cell>
          <cell r="S125">
            <v>42140</v>
          </cell>
          <cell r="T125">
            <v>42980</v>
          </cell>
          <cell r="U125">
            <v>43830</v>
          </cell>
          <cell r="V125">
            <v>44800</v>
          </cell>
          <cell r="W125">
            <v>0.12903225806451613</v>
          </cell>
        </row>
        <row r="126">
          <cell r="D126" t="str">
            <v>Oadby and Wigston</v>
          </cell>
          <cell r="E126">
            <v>22390</v>
          </cell>
          <cell r="F126">
            <v>22380</v>
          </cell>
          <cell r="G126">
            <v>22370</v>
          </cell>
          <cell r="H126">
            <v>22360</v>
          </cell>
          <cell r="I126">
            <v>22420</v>
          </cell>
          <cell r="J126">
            <v>22450</v>
          </cell>
          <cell r="K126">
            <v>22520</v>
          </cell>
          <cell r="L126">
            <v>22470</v>
          </cell>
          <cell r="M126">
            <v>22480</v>
          </cell>
          <cell r="N126">
            <v>22490</v>
          </cell>
          <cell r="O126">
            <v>22480</v>
          </cell>
          <cell r="P126">
            <v>22560</v>
          </cell>
          <cell r="Q126">
            <v>22600</v>
          </cell>
          <cell r="R126">
            <v>22650</v>
          </cell>
          <cell r="S126">
            <v>22770</v>
          </cell>
          <cell r="T126">
            <v>22880</v>
          </cell>
          <cell r="U126">
            <v>23060</v>
          </cell>
          <cell r="V126">
            <v>23170</v>
          </cell>
          <cell r="W126">
            <v>3.1152647975077882E-2</v>
          </cell>
        </row>
        <row r="127">
          <cell r="D127" t="str">
            <v>Lincolnshire</v>
          </cell>
          <cell r="E127">
            <v>284030</v>
          </cell>
          <cell r="F127">
            <v>288050</v>
          </cell>
          <cell r="G127">
            <v>291520</v>
          </cell>
          <cell r="H127">
            <v>294980</v>
          </cell>
          <cell r="I127">
            <v>298860</v>
          </cell>
          <cell r="J127">
            <v>303280</v>
          </cell>
          <cell r="K127">
            <v>308050</v>
          </cell>
          <cell r="L127">
            <v>312560</v>
          </cell>
          <cell r="M127">
            <v>315990</v>
          </cell>
          <cell r="N127">
            <v>319340</v>
          </cell>
          <cell r="O127">
            <v>321960</v>
          </cell>
          <cell r="P127">
            <v>324170</v>
          </cell>
          <cell r="Q127">
            <v>325930</v>
          </cell>
          <cell r="R127">
            <v>328020</v>
          </cell>
          <cell r="S127">
            <v>330530</v>
          </cell>
          <cell r="T127">
            <v>332750</v>
          </cell>
          <cell r="U127">
            <v>335120</v>
          </cell>
          <cell r="V127">
            <v>337830</v>
          </cell>
          <cell r="W127">
            <v>8.0848477092398258E-2</v>
          </cell>
        </row>
        <row r="128">
          <cell r="D128" t="str">
            <v>Boston</v>
          </cell>
          <cell r="E128">
            <v>24830</v>
          </cell>
          <cell r="F128">
            <v>25200</v>
          </cell>
          <cell r="G128">
            <v>25520</v>
          </cell>
          <cell r="H128">
            <v>26010</v>
          </cell>
          <cell r="I128">
            <v>26370</v>
          </cell>
          <cell r="J128">
            <v>26720</v>
          </cell>
          <cell r="K128">
            <v>27060</v>
          </cell>
          <cell r="L128">
            <v>27640</v>
          </cell>
          <cell r="M128">
            <v>28000</v>
          </cell>
          <cell r="N128">
            <v>28170</v>
          </cell>
          <cell r="O128">
            <v>28350</v>
          </cell>
          <cell r="P128">
            <v>28440</v>
          </cell>
          <cell r="Q128">
            <v>28500</v>
          </cell>
          <cell r="R128">
            <v>28670</v>
          </cell>
          <cell r="S128">
            <v>28780</v>
          </cell>
          <cell r="T128">
            <v>28960</v>
          </cell>
          <cell r="U128">
            <v>29310</v>
          </cell>
          <cell r="V128">
            <v>29710</v>
          </cell>
          <cell r="W128">
            <v>7.4891461649782928E-2</v>
          </cell>
        </row>
        <row r="129">
          <cell r="D129" t="str">
            <v>East Lindsey</v>
          </cell>
          <cell r="E129">
            <v>58800</v>
          </cell>
          <cell r="F129">
            <v>59550</v>
          </cell>
          <cell r="G129">
            <v>60220</v>
          </cell>
          <cell r="H129">
            <v>60540</v>
          </cell>
          <cell r="I129">
            <v>61110</v>
          </cell>
          <cell r="J129">
            <v>61720</v>
          </cell>
          <cell r="K129">
            <v>62530</v>
          </cell>
          <cell r="L129">
            <v>63130</v>
          </cell>
          <cell r="M129">
            <v>63800</v>
          </cell>
          <cell r="N129">
            <v>64800</v>
          </cell>
          <cell r="O129">
            <v>65110</v>
          </cell>
          <cell r="P129">
            <v>65370</v>
          </cell>
          <cell r="Q129">
            <v>65600</v>
          </cell>
          <cell r="R129">
            <v>65930</v>
          </cell>
          <cell r="S129">
            <v>66430</v>
          </cell>
          <cell r="T129">
            <v>66750</v>
          </cell>
          <cell r="U129">
            <v>67100</v>
          </cell>
          <cell r="V129">
            <v>67570</v>
          </cell>
          <cell r="W129">
            <v>7.0331062886108034E-2</v>
          </cell>
        </row>
        <row r="130">
          <cell r="D130" t="str">
            <v>Lincoln</v>
          </cell>
          <cell r="E130">
            <v>38280</v>
          </cell>
          <cell r="F130">
            <v>38500</v>
          </cell>
          <cell r="G130">
            <v>38850</v>
          </cell>
          <cell r="H130">
            <v>39220</v>
          </cell>
          <cell r="I130">
            <v>39670</v>
          </cell>
          <cell r="J130">
            <v>40150</v>
          </cell>
          <cell r="K130">
            <v>40750</v>
          </cell>
          <cell r="L130">
            <v>41320</v>
          </cell>
          <cell r="M130">
            <v>41660</v>
          </cell>
          <cell r="N130">
            <v>42090</v>
          </cell>
          <cell r="O130">
            <v>42560</v>
          </cell>
          <cell r="P130">
            <v>42990</v>
          </cell>
          <cell r="Q130">
            <v>43200</v>
          </cell>
          <cell r="R130">
            <v>43450</v>
          </cell>
          <cell r="S130">
            <v>43620</v>
          </cell>
          <cell r="T130">
            <v>43750</v>
          </cell>
          <cell r="U130">
            <v>43880</v>
          </cell>
          <cell r="V130">
            <v>44140</v>
          </cell>
          <cell r="W130">
            <v>6.8247821878025167E-2</v>
          </cell>
        </row>
        <row r="131">
          <cell r="D131" t="str">
            <v>North Kesteven</v>
          </cell>
          <cell r="E131">
            <v>40360</v>
          </cell>
          <cell r="F131">
            <v>41170</v>
          </cell>
          <cell r="G131">
            <v>41890</v>
          </cell>
          <cell r="H131">
            <v>42680</v>
          </cell>
          <cell r="I131">
            <v>43250</v>
          </cell>
          <cell r="J131">
            <v>44240</v>
          </cell>
          <cell r="K131">
            <v>45160</v>
          </cell>
          <cell r="L131">
            <v>45870</v>
          </cell>
          <cell r="M131">
            <v>46410</v>
          </cell>
          <cell r="N131">
            <v>46930</v>
          </cell>
          <cell r="O131">
            <v>47550</v>
          </cell>
          <cell r="P131">
            <v>48120</v>
          </cell>
          <cell r="Q131">
            <v>48440</v>
          </cell>
          <cell r="R131">
            <v>48680</v>
          </cell>
          <cell r="S131">
            <v>49120</v>
          </cell>
          <cell r="T131">
            <v>49590</v>
          </cell>
          <cell r="U131">
            <v>50080</v>
          </cell>
          <cell r="V131">
            <v>50660</v>
          </cell>
          <cell r="W131">
            <v>0.10442555046871593</v>
          </cell>
        </row>
        <row r="132">
          <cell r="D132" t="str">
            <v>South Holland</v>
          </cell>
          <cell r="E132">
            <v>33720</v>
          </cell>
          <cell r="F132">
            <v>34340</v>
          </cell>
          <cell r="G132">
            <v>35070</v>
          </cell>
          <cell r="H132">
            <v>35570</v>
          </cell>
          <cell r="I132">
            <v>36130</v>
          </cell>
          <cell r="J132">
            <v>36680</v>
          </cell>
          <cell r="K132">
            <v>37060</v>
          </cell>
          <cell r="L132">
            <v>37650</v>
          </cell>
          <cell r="M132">
            <v>38100</v>
          </cell>
          <cell r="N132">
            <v>38420</v>
          </cell>
          <cell r="O132">
            <v>38660</v>
          </cell>
          <cell r="P132">
            <v>38830</v>
          </cell>
          <cell r="Q132">
            <v>39030</v>
          </cell>
          <cell r="R132">
            <v>39280</v>
          </cell>
          <cell r="S132">
            <v>39540</v>
          </cell>
          <cell r="T132">
            <v>39830</v>
          </cell>
          <cell r="U132">
            <v>40100</v>
          </cell>
          <cell r="V132">
            <v>40390</v>
          </cell>
          <cell r="W132">
            <v>7.2775564409030546E-2</v>
          </cell>
        </row>
        <row r="133">
          <cell r="D133" t="str">
            <v>South Kesteven</v>
          </cell>
          <cell r="E133">
            <v>53100</v>
          </cell>
          <cell r="F133">
            <v>53830</v>
          </cell>
          <cell r="G133">
            <v>54340</v>
          </cell>
          <cell r="H133">
            <v>54920</v>
          </cell>
          <cell r="I133">
            <v>55560</v>
          </cell>
          <cell r="J133">
            <v>56190</v>
          </cell>
          <cell r="K133">
            <v>57110</v>
          </cell>
          <cell r="L133">
            <v>57950</v>
          </cell>
          <cell r="M133">
            <v>58560</v>
          </cell>
          <cell r="N133">
            <v>59030</v>
          </cell>
          <cell r="O133">
            <v>59530</v>
          </cell>
          <cell r="P133">
            <v>60000</v>
          </cell>
          <cell r="Q133">
            <v>60500</v>
          </cell>
          <cell r="R133">
            <v>61030</v>
          </cell>
          <cell r="S133">
            <v>61670</v>
          </cell>
          <cell r="T133">
            <v>62170</v>
          </cell>
          <cell r="U133">
            <v>62650</v>
          </cell>
          <cell r="V133">
            <v>63100</v>
          </cell>
          <cell r="W133">
            <v>8.8869715271786026E-2</v>
          </cell>
        </row>
        <row r="134">
          <cell r="D134" t="str">
            <v>West Lindsey</v>
          </cell>
          <cell r="E134">
            <v>34940</v>
          </cell>
          <cell r="F134">
            <v>35460</v>
          </cell>
          <cell r="G134">
            <v>35630</v>
          </cell>
          <cell r="H134">
            <v>36040</v>
          </cell>
          <cell r="I134">
            <v>36770</v>
          </cell>
          <cell r="J134">
            <v>37580</v>
          </cell>
          <cell r="K134">
            <v>38380</v>
          </cell>
          <cell r="L134">
            <v>39000</v>
          </cell>
          <cell r="M134">
            <v>39460</v>
          </cell>
          <cell r="N134">
            <v>39900</v>
          </cell>
          <cell r="O134">
            <v>40200</v>
          </cell>
          <cell r="P134">
            <v>40420</v>
          </cell>
          <cell r="Q134">
            <v>40660</v>
          </cell>
          <cell r="R134">
            <v>40980</v>
          </cell>
          <cell r="S134">
            <v>41370</v>
          </cell>
          <cell r="T134">
            <v>41700</v>
          </cell>
          <cell r="U134">
            <v>42000</v>
          </cell>
          <cell r="V134">
            <v>42260</v>
          </cell>
          <cell r="W134">
            <v>8.3589743589743595E-2</v>
          </cell>
        </row>
        <row r="135">
          <cell r="D135" t="str">
            <v>Northamptonshire</v>
          </cell>
          <cell r="E135">
            <v>267740</v>
          </cell>
          <cell r="F135">
            <v>270730</v>
          </cell>
          <cell r="G135">
            <v>274060</v>
          </cell>
          <cell r="H135">
            <v>276700</v>
          </cell>
          <cell r="I135">
            <v>279580</v>
          </cell>
          <cell r="J135">
            <v>283820</v>
          </cell>
          <cell r="K135">
            <v>288420</v>
          </cell>
          <cell r="L135">
            <v>292130</v>
          </cell>
          <cell r="M135">
            <v>294530</v>
          </cell>
          <cell r="N135">
            <v>296340</v>
          </cell>
          <cell r="O135">
            <v>298190</v>
          </cell>
          <cell r="P135">
            <v>300210</v>
          </cell>
          <cell r="Q135">
            <v>302270</v>
          </cell>
          <cell r="R135">
            <v>305110</v>
          </cell>
          <cell r="S135">
            <v>308180</v>
          </cell>
          <cell r="T135">
            <v>311820</v>
          </cell>
          <cell r="U135">
            <v>315840</v>
          </cell>
          <cell r="V135">
            <v>320170</v>
          </cell>
          <cell r="W135">
            <v>9.5984664361756747E-2</v>
          </cell>
        </row>
        <row r="136">
          <cell r="D136" t="str">
            <v>Corby</v>
          </cell>
          <cell r="E136">
            <v>22660</v>
          </cell>
          <cell r="F136">
            <v>22690</v>
          </cell>
          <cell r="G136">
            <v>22820</v>
          </cell>
          <cell r="H136">
            <v>23100</v>
          </cell>
          <cell r="I136">
            <v>23340</v>
          </cell>
          <cell r="J136">
            <v>23780</v>
          </cell>
          <cell r="K136">
            <v>24470</v>
          </cell>
          <cell r="L136">
            <v>24910</v>
          </cell>
          <cell r="M136">
            <v>25340</v>
          </cell>
          <cell r="N136">
            <v>25650</v>
          </cell>
          <cell r="O136">
            <v>26180</v>
          </cell>
          <cell r="P136">
            <v>26660</v>
          </cell>
          <cell r="Q136">
            <v>27150</v>
          </cell>
          <cell r="R136">
            <v>27480</v>
          </cell>
          <cell r="S136">
            <v>27870</v>
          </cell>
          <cell r="T136">
            <v>28240</v>
          </cell>
          <cell r="U136">
            <v>28610</v>
          </cell>
          <cell r="V136">
            <v>29210</v>
          </cell>
          <cell r="W136">
            <v>0.17262143717382578</v>
          </cell>
        </row>
        <row r="137">
          <cell r="D137" t="str">
            <v>Daventry</v>
          </cell>
          <cell r="E137">
            <v>29910</v>
          </cell>
          <cell r="F137">
            <v>30310</v>
          </cell>
          <cell r="G137">
            <v>30750</v>
          </cell>
          <cell r="H137">
            <v>31010</v>
          </cell>
          <cell r="I137">
            <v>31250</v>
          </cell>
          <cell r="J137">
            <v>31580</v>
          </cell>
          <cell r="K137">
            <v>31840</v>
          </cell>
          <cell r="L137">
            <v>32150</v>
          </cell>
          <cell r="M137">
            <v>32320</v>
          </cell>
          <cell r="N137">
            <v>32480</v>
          </cell>
          <cell r="O137">
            <v>32620</v>
          </cell>
          <cell r="P137">
            <v>32760</v>
          </cell>
          <cell r="Q137">
            <v>32880</v>
          </cell>
          <cell r="R137">
            <v>33110</v>
          </cell>
          <cell r="S137">
            <v>33500</v>
          </cell>
          <cell r="T137">
            <v>34070</v>
          </cell>
          <cell r="U137">
            <v>34630</v>
          </cell>
          <cell r="V137">
            <v>35490</v>
          </cell>
          <cell r="W137">
            <v>0.10388802488335926</v>
          </cell>
        </row>
        <row r="138">
          <cell r="D138" t="str">
            <v>East Northamptonshire</v>
          </cell>
          <cell r="E138">
            <v>32580</v>
          </cell>
          <cell r="F138">
            <v>33070</v>
          </cell>
          <cell r="G138">
            <v>33710</v>
          </cell>
          <cell r="H138">
            <v>34230</v>
          </cell>
          <cell r="I138">
            <v>34840</v>
          </cell>
          <cell r="J138">
            <v>35540</v>
          </cell>
          <cell r="K138">
            <v>36030</v>
          </cell>
          <cell r="L138">
            <v>36610</v>
          </cell>
          <cell r="M138">
            <v>36820</v>
          </cell>
          <cell r="N138">
            <v>37070</v>
          </cell>
          <cell r="O138">
            <v>37330</v>
          </cell>
          <cell r="P138">
            <v>37510</v>
          </cell>
          <cell r="Q138">
            <v>37760</v>
          </cell>
          <cell r="R138">
            <v>38070</v>
          </cell>
          <cell r="S138">
            <v>38530</v>
          </cell>
          <cell r="T138">
            <v>39100</v>
          </cell>
          <cell r="U138">
            <v>39560</v>
          </cell>
          <cell r="V138">
            <v>40010</v>
          </cell>
          <cell r="W138">
            <v>9.2870800327779293E-2</v>
          </cell>
        </row>
        <row r="139">
          <cell r="D139" t="str">
            <v>Kettering</v>
          </cell>
          <cell r="E139">
            <v>35650</v>
          </cell>
          <cell r="F139">
            <v>36280</v>
          </cell>
          <cell r="G139">
            <v>36850</v>
          </cell>
          <cell r="H139">
            <v>37360</v>
          </cell>
          <cell r="I139">
            <v>37870</v>
          </cell>
          <cell r="J139">
            <v>38570</v>
          </cell>
          <cell r="K139">
            <v>39370</v>
          </cell>
          <cell r="L139">
            <v>40120</v>
          </cell>
          <cell r="M139">
            <v>40600</v>
          </cell>
          <cell r="N139">
            <v>41050</v>
          </cell>
          <cell r="O139">
            <v>41460</v>
          </cell>
          <cell r="P139">
            <v>41780</v>
          </cell>
          <cell r="Q139">
            <v>42130</v>
          </cell>
          <cell r="R139">
            <v>42670</v>
          </cell>
          <cell r="S139">
            <v>42950</v>
          </cell>
          <cell r="T139">
            <v>43500</v>
          </cell>
          <cell r="U139">
            <v>44200</v>
          </cell>
          <cell r="V139">
            <v>44700</v>
          </cell>
          <cell r="W139">
            <v>0.11415752741774676</v>
          </cell>
        </row>
        <row r="140">
          <cell r="D140" t="str">
            <v>Northampton</v>
          </cell>
          <cell r="E140">
            <v>83400</v>
          </cell>
          <cell r="F140">
            <v>84280</v>
          </cell>
          <cell r="G140">
            <v>84800</v>
          </cell>
          <cell r="H140">
            <v>85590</v>
          </cell>
          <cell r="I140">
            <v>86060</v>
          </cell>
          <cell r="J140">
            <v>87550</v>
          </cell>
          <cell r="K140">
            <v>89330</v>
          </cell>
          <cell r="L140">
            <v>90290</v>
          </cell>
          <cell r="M140">
            <v>90930</v>
          </cell>
          <cell r="N140">
            <v>91220</v>
          </cell>
          <cell r="O140">
            <v>91480</v>
          </cell>
          <cell r="P140">
            <v>91910</v>
          </cell>
          <cell r="Q140">
            <v>92420</v>
          </cell>
          <cell r="R140">
            <v>93260</v>
          </cell>
          <cell r="S140">
            <v>94090</v>
          </cell>
          <cell r="T140">
            <v>94830</v>
          </cell>
          <cell r="U140">
            <v>95820</v>
          </cell>
          <cell r="V140">
            <v>96630</v>
          </cell>
          <cell r="W140">
            <v>7.0218185845608599E-2</v>
          </cell>
        </row>
        <row r="141">
          <cell r="D141" t="str">
            <v>South Northamptonshire</v>
          </cell>
          <cell r="E141">
            <v>32640</v>
          </cell>
          <cell r="F141">
            <v>32960</v>
          </cell>
          <cell r="G141">
            <v>33920</v>
          </cell>
          <cell r="H141">
            <v>34170</v>
          </cell>
          <cell r="I141">
            <v>34740</v>
          </cell>
          <cell r="J141">
            <v>35000</v>
          </cell>
          <cell r="K141">
            <v>35220</v>
          </cell>
          <cell r="L141">
            <v>35440</v>
          </cell>
          <cell r="M141">
            <v>35640</v>
          </cell>
          <cell r="N141">
            <v>35870</v>
          </cell>
          <cell r="O141">
            <v>36040</v>
          </cell>
          <cell r="P141">
            <v>36370</v>
          </cell>
          <cell r="Q141">
            <v>36590</v>
          </cell>
          <cell r="R141">
            <v>36930</v>
          </cell>
          <cell r="S141">
            <v>37270</v>
          </cell>
          <cell r="T141">
            <v>37730</v>
          </cell>
          <cell r="U141">
            <v>38420</v>
          </cell>
          <cell r="V141">
            <v>39250</v>
          </cell>
          <cell r="W141">
            <v>0.10750564334085778</v>
          </cell>
        </row>
        <row r="142">
          <cell r="D142" t="str">
            <v>Wellingborough</v>
          </cell>
          <cell r="E142">
            <v>30900</v>
          </cell>
          <cell r="F142">
            <v>31140</v>
          </cell>
          <cell r="G142">
            <v>31210</v>
          </cell>
          <cell r="H142">
            <v>31240</v>
          </cell>
          <cell r="I142">
            <v>31480</v>
          </cell>
          <cell r="J142">
            <v>31800</v>
          </cell>
          <cell r="K142">
            <v>32160</v>
          </cell>
          <cell r="L142">
            <v>32610</v>
          </cell>
          <cell r="M142">
            <v>32880</v>
          </cell>
          <cell r="N142">
            <v>33000</v>
          </cell>
          <cell r="O142">
            <v>33080</v>
          </cell>
          <cell r="P142">
            <v>33220</v>
          </cell>
          <cell r="Q142">
            <v>33340</v>
          </cell>
          <cell r="R142">
            <v>33590</v>
          </cell>
          <cell r="S142">
            <v>33970</v>
          </cell>
          <cell r="T142">
            <v>34350</v>
          </cell>
          <cell r="U142">
            <v>34600</v>
          </cell>
          <cell r="V142">
            <v>34880</v>
          </cell>
          <cell r="W142">
            <v>6.9610548911376885E-2</v>
          </cell>
        </row>
        <row r="143">
          <cell r="D143" t="str">
            <v xml:space="preserve">Nottinghamshire </v>
          </cell>
          <cell r="E143">
            <v>324590</v>
          </cell>
          <cell r="F143">
            <v>326170</v>
          </cell>
          <cell r="G143">
            <v>328650</v>
          </cell>
          <cell r="H143">
            <v>330610</v>
          </cell>
          <cell r="I143">
            <v>333090</v>
          </cell>
          <cell r="J143">
            <v>335750</v>
          </cell>
          <cell r="K143">
            <v>338800</v>
          </cell>
          <cell r="L143">
            <v>341690</v>
          </cell>
          <cell r="M143">
            <v>343400</v>
          </cell>
          <cell r="N143">
            <v>345030</v>
          </cell>
          <cell r="O143">
            <v>346880</v>
          </cell>
          <cell r="P143">
            <v>348830</v>
          </cell>
          <cell r="Q143">
            <v>350560</v>
          </cell>
          <cell r="R143">
            <v>352470</v>
          </cell>
          <cell r="S143">
            <v>354540</v>
          </cell>
          <cell r="T143">
            <v>356970</v>
          </cell>
          <cell r="U143">
            <v>359810</v>
          </cell>
          <cell r="V143">
            <v>362620</v>
          </cell>
          <cell r="W143">
            <v>6.1254353361233867E-2</v>
          </cell>
        </row>
        <row r="144">
          <cell r="D144" t="str">
            <v>Ashfield</v>
          </cell>
          <cell r="E144">
            <v>48160</v>
          </cell>
          <cell r="F144">
            <v>48670</v>
          </cell>
          <cell r="G144">
            <v>49240</v>
          </cell>
          <cell r="H144">
            <v>49650</v>
          </cell>
          <cell r="I144">
            <v>50010</v>
          </cell>
          <cell r="J144">
            <v>50560</v>
          </cell>
          <cell r="K144">
            <v>51210</v>
          </cell>
          <cell r="L144">
            <v>51780</v>
          </cell>
          <cell r="M144">
            <v>52060</v>
          </cell>
          <cell r="N144">
            <v>52450</v>
          </cell>
          <cell r="O144">
            <v>52800</v>
          </cell>
          <cell r="P144">
            <v>53210</v>
          </cell>
          <cell r="Q144">
            <v>53640</v>
          </cell>
          <cell r="R144">
            <v>54100</v>
          </cell>
          <cell r="S144">
            <v>54520</v>
          </cell>
          <cell r="T144">
            <v>55080</v>
          </cell>
          <cell r="U144">
            <v>55630</v>
          </cell>
          <cell r="V144">
            <v>56020</v>
          </cell>
          <cell r="W144">
            <v>8.1884897643877949E-2</v>
          </cell>
        </row>
        <row r="145">
          <cell r="D145" t="str">
            <v>Bassetlaw</v>
          </cell>
          <cell r="E145">
            <v>46460</v>
          </cell>
          <cell r="F145">
            <v>46690</v>
          </cell>
          <cell r="G145">
            <v>47120</v>
          </cell>
          <cell r="H145">
            <v>47270</v>
          </cell>
          <cell r="I145">
            <v>47570</v>
          </cell>
          <cell r="J145">
            <v>47960</v>
          </cell>
          <cell r="K145">
            <v>48340</v>
          </cell>
          <cell r="L145">
            <v>48800</v>
          </cell>
          <cell r="M145">
            <v>49090</v>
          </cell>
          <cell r="N145">
            <v>49190</v>
          </cell>
          <cell r="O145">
            <v>49400</v>
          </cell>
          <cell r="P145">
            <v>49690</v>
          </cell>
          <cell r="Q145">
            <v>49920</v>
          </cell>
          <cell r="R145">
            <v>50160</v>
          </cell>
          <cell r="S145">
            <v>50400</v>
          </cell>
          <cell r="T145">
            <v>50730</v>
          </cell>
          <cell r="U145">
            <v>51200</v>
          </cell>
          <cell r="V145">
            <v>51750</v>
          </cell>
          <cell r="W145">
            <v>6.0450819672131145E-2</v>
          </cell>
        </row>
        <row r="146">
          <cell r="D146" t="str">
            <v>Broxtowe</v>
          </cell>
          <cell r="E146">
            <v>46690</v>
          </cell>
          <cell r="F146">
            <v>46770</v>
          </cell>
          <cell r="G146">
            <v>46890</v>
          </cell>
          <cell r="H146">
            <v>46980</v>
          </cell>
          <cell r="I146">
            <v>47250</v>
          </cell>
          <cell r="J146">
            <v>47590</v>
          </cell>
          <cell r="K146">
            <v>47910</v>
          </cell>
          <cell r="L146">
            <v>48240</v>
          </cell>
          <cell r="M146">
            <v>48440</v>
          </cell>
          <cell r="N146">
            <v>48490</v>
          </cell>
          <cell r="O146">
            <v>48670</v>
          </cell>
          <cell r="P146">
            <v>48810</v>
          </cell>
          <cell r="Q146">
            <v>48880</v>
          </cell>
          <cell r="R146">
            <v>49020</v>
          </cell>
          <cell r="S146">
            <v>49100</v>
          </cell>
          <cell r="T146">
            <v>49200</v>
          </cell>
          <cell r="U146">
            <v>49480</v>
          </cell>
          <cell r="V146">
            <v>49800</v>
          </cell>
          <cell r="W146">
            <v>3.2338308457711441E-2</v>
          </cell>
        </row>
        <row r="147">
          <cell r="D147" t="str">
            <v>Gedling</v>
          </cell>
          <cell r="E147">
            <v>48550</v>
          </cell>
          <cell r="F147">
            <v>48640</v>
          </cell>
          <cell r="G147">
            <v>48800</v>
          </cell>
          <cell r="H147">
            <v>49120</v>
          </cell>
          <cell r="I147">
            <v>49310</v>
          </cell>
          <cell r="J147">
            <v>49510</v>
          </cell>
          <cell r="K147">
            <v>49770</v>
          </cell>
          <cell r="L147">
            <v>50170</v>
          </cell>
          <cell r="M147">
            <v>50330</v>
          </cell>
          <cell r="N147">
            <v>50570</v>
          </cell>
          <cell r="O147">
            <v>50860</v>
          </cell>
          <cell r="P147">
            <v>51140</v>
          </cell>
          <cell r="Q147">
            <v>51370</v>
          </cell>
          <cell r="R147">
            <v>51690</v>
          </cell>
          <cell r="S147">
            <v>52000</v>
          </cell>
          <cell r="T147">
            <v>52170</v>
          </cell>
          <cell r="U147">
            <v>52370</v>
          </cell>
          <cell r="V147">
            <v>52610</v>
          </cell>
          <cell r="W147">
            <v>4.8634642216464019E-2</v>
          </cell>
        </row>
        <row r="148">
          <cell r="D148" t="str">
            <v>Mansfield</v>
          </cell>
          <cell r="E148">
            <v>43920</v>
          </cell>
          <cell r="F148">
            <v>44180</v>
          </cell>
          <cell r="G148">
            <v>44460</v>
          </cell>
          <cell r="H148">
            <v>44760</v>
          </cell>
          <cell r="I148">
            <v>44940</v>
          </cell>
          <cell r="J148">
            <v>45280</v>
          </cell>
          <cell r="K148">
            <v>45780</v>
          </cell>
          <cell r="L148">
            <v>46060</v>
          </cell>
          <cell r="M148">
            <v>46280</v>
          </cell>
          <cell r="N148">
            <v>46490</v>
          </cell>
          <cell r="O148">
            <v>46860</v>
          </cell>
          <cell r="P148">
            <v>47110</v>
          </cell>
          <cell r="Q148">
            <v>47300</v>
          </cell>
          <cell r="R148">
            <v>47580</v>
          </cell>
          <cell r="S148">
            <v>47830</v>
          </cell>
          <cell r="T148">
            <v>48220</v>
          </cell>
          <cell r="U148">
            <v>48460</v>
          </cell>
          <cell r="V148">
            <v>48690</v>
          </cell>
          <cell r="W148">
            <v>5.7099435518888408E-2</v>
          </cell>
        </row>
        <row r="149">
          <cell r="D149" t="str">
            <v>Newark and Sherwood</v>
          </cell>
          <cell r="E149">
            <v>46020</v>
          </cell>
          <cell r="F149">
            <v>46330</v>
          </cell>
          <cell r="G149">
            <v>46960</v>
          </cell>
          <cell r="H149">
            <v>47430</v>
          </cell>
          <cell r="I149">
            <v>48190</v>
          </cell>
          <cell r="J149">
            <v>48820</v>
          </cell>
          <cell r="K149">
            <v>49360</v>
          </cell>
          <cell r="L149">
            <v>49760</v>
          </cell>
          <cell r="M149">
            <v>50180</v>
          </cell>
          <cell r="N149">
            <v>50650</v>
          </cell>
          <cell r="O149">
            <v>50940</v>
          </cell>
          <cell r="P149">
            <v>51230</v>
          </cell>
          <cell r="Q149">
            <v>51600</v>
          </cell>
          <cell r="R149">
            <v>51870</v>
          </cell>
          <cell r="S149">
            <v>52330</v>
          </cell>
          <cell r="T149">
            <v>52720</v>
          </cell>
          <cell r="U149">
            <v>53290</v>
          </cell>
          <cell r="V149">
            <v>53780</v>
          </cell>
          <cell r="W149">
            <v>8.0787781350482313E-2</v>
          </cell>
        </row>
        <row r="150">
          <cell r="D150" t="str">
            <v>Rushcliffe</v>
          </cell>
          <cell r="E150">
            <v>44790</v>
          </cell>
          <cell r="F150">
            <v>44890</v>
          </cell>
          <cell r="G150">
            <v>45180</v>
          </cell>
          <cell r="H150">
            <v>45400</v>
          </cell>
          <cell r="I150">
            <v>45820</v>
          </cell>
          <cell r="J150">
            <v>46030</v>
          </cell>
          <cell r="K150">
            <v>46430</v>
          </cell>
          <cell r="L150">
            <v>46880</v>
          </cell>
          <cell r="M150">
            <v>47020</v>
          </cell>
          <cell r="N150">
            <v>47190</v>
          </cell>
          <cell r="O150">
            <v>47350</v>
          </cell>
          <cell r="P150">
            <v>47640</v>
          </cell>
          <cell r="Q150">
            <v>47850</v>
          </cell>
          <cell r="R150">
            <v>48050</v>
          </cell>
          <cell r="S150">
            <v>48360</v>
          </cell>
          <cell r="T150">
            <v>48850</v>
          </cell>
          <cell r="U150">
            <v>49380</v>
          </cell>
          <cell r="V150">
            <v>49970</v>
          </cell>
          <cell r="W150">
            <v>6.5912969283276446E-2</v>
          </cell>
        </row>
        <row r="151">
          <cell r="D151" t="str">
            <v>Herefordshire, County of UA</v>
          </cell>
          <cell r="E151">
            <v>76940</v>
          </cell>
          <cell r="F151">
            <v>77280</v>
          </cell>
          <cell r="G151">
            <v>77860</v>
          </cell>
          <cell r="H151">
            <v>78540</v>
          </cell>
          <cell r="I151">
            <v>79080</v>
          </cell>
          <cell r="J151">
            <v>79820</v>
          </cell>
          <cell r="K151">
            <v>80610</v>
          </cell>
          <cell r="L151">
            <v>81340</v>
          </cell>
          <cell r="M151">
            <v>81910</v>
          </cell>
          <cell r="N151">
            <v>82220</v>
          </cell>
          <cell r="O151">
            <v>82550</v>
          </cell>
          <cell r="P151">
            <v>82860</v>
          </cell>
          <cell r="Q151">
            <v>83060</v>
          </cell>
          <cell r="R151">
            <v>83420</v>
          </cell>
          <cell r="S151">
            <v>83920</v>
          </cell>
          <cell r="T151">
            <v>84290</v>
          </cell>
          <cell r="U151">
            <v>84550</v>
          </cell>
          <cell r="V151">
            <v>85330</v>
          </cell>
          <cell r="W151">
            <v>4.9053356282271948E-2</v>
          </cell>
        </row>
        <row r="152">
          <cell r="D152" t="str">
            <v>Stoke-on-Trent UA</v>
          </cell>
          <cell r="E152">
            <v>108010</v>
          </cell>
          <cell r="F152">
            <v>108700</v>
          </cell>
          <cell r="G152">
            <v>108960</v>
          </cell>
          <cell r="H152">
            <v>109000</v>
          </cell>
          <cell r="I152">
            <v>109620</v>
          </cell>
          <cell r="J152">
            <v>110190</v>
          </cell>
          <cell r="K152">
            <v>110680</v>
          </cell>
          <cell r="L152">
            <v>111190</v>
          </cell>
          <cell r="M152">
            <v>111290</v>
          </cell>
          <cell r="N152">
            <v>111210</v>
          </cell>
          <cell r="O152">
            <v>111870</v>
          </cell>
          <cell r="P152">
            <v>112150</v>
          </cell>
          <cell r="Q152">
            <v>112430</v>
          </cell>
          <cell r="R152">
            <v>112920</v>
          </cell>
          <cell r="S152">
            <v>113430</v>
          </cell>
          <cell r="T152">
            <v>113880</v>
          </cell>
          <cell r="U152">
            <v>114630</v>
          </cell>
          <cell r="V152">
            <v>115300</v>
          </cell>
          <cell r="W152">
            <v>3.6963755733429263E-2</v>
          </cell>
        </row>
        <row r="153">
          <cell r="D153" t="str">
            <v>Telford and Wrekin UA</v>
          </cell>
          <cell r="E153">
            <v>65520</v>
          </cell>
          <cell r="F153">
            <v>66160</v>
          </cell>
          <cell r="G153">
            <v>66580</v>
          </cell>
          <cell r="H153">
            <v>66560</v>
          </cell>
          <cell r="I153">
            <v>66610</v>
          </cell>
          <cell r="J153">
            <v>67060</v>
          </cell>
          <cell r="K153">
            <v>67400</v>
          </cell>
          <cell r="L153">
            <v>67640</v>
          </cell>
          <cell r="M153">
            <v>67960</v>
          </cell>
          <cell r="N153">
            <v>68300</v>
          </cell>
          <cell r="O153">
            <v>68710</v>
          </cell>
          <cell r="P153">
            <v>69430</v>
          </cell>
          <cell r="Q153">
            <v>70040</v>
          </cell>
          <cell r="R153">
            <v>70880</v>
          </cell>
          <cell r="S153">
            <v>71960</v>
          </cell>
          <cell r="T153">
            <v>73210</v>
          </cell>
          <cell r="U153">
            <v>74360</v>
          </cell>
          <cell r="V153">
            <v>75410</v>
          </cell>
          <cell r="W153">
            <v>0.1148728562980485</v>
          </cell>
        </row>
        <row r="154">
          <cell r="D154" t="str">
            <v>Shropshire UA</v>
          </cell>
          <cell r="E154" t="str">
            <v>..</v>
          </cell>
          <cell r="F154" t="str">
            <v>..</v>
          </cell>
          <cell r="G154" t="str">
            <v>..</v>
          </cell>
          <cell r="H154" t="str">
            <v>..</v>
          </cell>
          <cell r="I154" t="str">
            <v>..</v>
          </cell>
          <cell r="J154" t="str">
            <v>..</v>
          </cell>
          <cell r="K154" t="str">
            <v>..</v>
          </cell>
          <cell r="L154" t="str">
            <v>..</v>
          </cell>
          <cell r="M154" t="str">
            <v>..</v>
          </cell>
          <cell r="N154">
            <v>134340</v>
          </cell>
          <cell r="O154">
            <v>135570</v>
          </cell>
          <cell r="P154">
            <v>136300</v>
          </cell>
          <cell r="Q154">
            <v>137150</v>
          </cell>
          <cell r="R154">
            <v>137970</v>
          </cell>
          <cell r="S154">
            <v>139120</v>
          </cell>
          <cell r="T154">
            <v>140520</v>
          </cell>
          <cell r="U154">
            <v>142430</v>
          </cell>
          <cell r="V154">
            <v>144310</v>
          </cell>
          <cell r="W154" t="e">
            <v>#VALUE!</v>
          </cell>
        </row>
        <row r="155">
          <cell r="D155" t="str">
            <v xml:space="preserve">Shropshire </v>
          </cell>
          <cell r="E155">
            <v>122160</v>
          </cell>
          <cell r="F155">
            <v>123400</v>
          </cell>
          <cell r="G155">
            <v>124630</v>
          </cell>
          <cell r="H155">
            <v>125820</v>
          </cell>
          <cell r="I155">
            <v>127130</v>
          </cell>
          <cell r="J155">
            <v>128690</v>
          </cell>
          <cell r="K155">
            <v>130180</v>
          </cell>
          <cell r="L155">
            <v>131500</v>
          </cell>
          <cell r="M155">
            <v>133000</v>
          </cell>
          <cell r="N155" t="str">
            <v>..</v>
          </cell>
          <cell r="O155" t="str">
            <v>..</v>
          </cell>
          <cell r="P155" t="str">
            <v>..</v>
          </cell>
          <cell r="Q155" t="str">
            <v>..</v>
          </cell>
          <cell r="R155" t="str">
            <v>..</v>
          </cell>
          <cell r="S155" t="str">
            <v>..</v>
          </cell>
          <cell r="T155" t="str">
            <v>..</v>
          </cell>
          <cell r="U155" t="str">
            <v>..</v>
          </cell>
          <cell r="V155" t="str">
            <v>..</v>
          </cell>
          <cell r="W155" t="e">
            <v>#VALUE!</v>
          </cell>
        </row>
        <row r="156">
          <cell r="D156" t="str">
            <v>Bridgnorth1</v>
          </cell>
          <cell r="E156">
            <v>21680</v>
          </cell>
          <cell r="F156">
            <v>21860</v>
          </cell>
          <cell r="G156">
            <v>22080</v>
          </cell>
          <cell r="H156">
            <v>22200</v>
          </cell>
          <cell r="I156">
            <v>22310</v>
          </cell>
          <cell r="J156">
            <v>22480</v>
          </cell>
          <cell r="K156">
            <v>22700</v>
          </cell>
          <cell r="L156">
            <v>22940</v>
          </cell>
          <cell r="M156">
            <v>23120</v>
          </cell>
          <cell r="N156" t="str">
            <v>..</v>
          </cell>
          <cell r="O156" t="str">
            <v>..</v>
          </cell>
          <cell r="P156" t="str">
            <v>..</v>
          </cell>
          <cell r="Q156" t="str">
            <v>..</v>
          </cell>
          <cell r="R156" t="str">
            <v>..</v>
          </cell>
          <cell r="S156" t="str">
            <v>..</v>
          </cell>
          <cell r="T156" t="str">
            <v>..</v>
          </cell>
          <cell r="U156" t="str">
            <v>..</v>
          </cell>
          <cell r="V156" t="str">
            <v>..</v>
          </cell>
          <cell r="W156" t="e">
            <v>#VALUE!</v>
          </cell>
        </row>
        <row r="157">
          <cell r="D157" t="str">
            <v>North Shropshire1</v>
          </cell>
          <cell r="E157">
            <v>24060</v>
          </cell>
          <cell r="F157">
            <v>24280</v>
          </cell>
          <cell r="G157">
            <v>24520</v>
          </cell>
          <cell r="H157">
            <v>24700</v>
          </cell>
          <cell r="I157">
            <v>25030</v>
          </cell>
          <cell r="J157">
            <v>25480</v>
          </cell>
          <cell r="K157">
            <v>25820</v>
          </cell>
          <cell r="L157">
            <v>26150</v>
          </cell>
          <cell r="M157">
            <v>26570</v>
          </cell>
          <cell r="N157" t="str">
            <v>..</v>
          </cell>
          <cell r="O157" t="str">
            <v>..</v>
          </cell>
          <cell r="P157" t="str">
            <v>..</v>
          </cell>
          <cell r="Q157" t="str">
            <v>..</v>
          </cell>
          <cell r="R157" t="str">
            <v>..</v>
          </cell>
          <cell r="S157" t="str">
            <v>..</v>
          </cell>
          <cell r="T157" t="str">
            <v>..</v>
          </cell>
          <cell r="U157" t="str">
            <v>..</v>
          </cell>
          <cell r="V157" t="str">
            <v>..</v>
          </cell>
          <cell r="W157" t="e">
            <v>#VALUE!</v>
          </cell>
        </row>
        <row r="158">
          <cell r="D158" t="str">
            <v>Oswestry1</v>
          </cell>
          <cell r="E158">
            <v>16260</v>
          </cell>
          <cell r="F158">
            <v>16480</v>
          </cell>
          <cell r="G158">
            <v>16690</v>
          </cell>
          <cell r="H158">
            <v>16970</v>
          </cell>
          <cell r="I158">
            <v>17260</v>
          </cell>
          <cell r="J158">
            <v>17520</v>
          </cell>
          <cell r="K158">
            <v>17820</v>
          </cell>
          <cell r="L158">
            <v>18030</v>
          </cell>
          <cell r="M158">
            <v>18260</v>
          </cell>
          <cell r="N158" t="str">
            <v>..</v>
          </cell>
          <cell r="O158" t="str">
            <v>..</v>
          </cell>
          <cell r="P158" t="str">
            <v>..</v>
          </cell>
          <cell r="Q158" t="str">
            <v>..</v>
          </cell>
          <cell r="R158" t="str">
            <v>..</v>
          </cell>
          <cell r="S158" t="str">
            <v>..</v>
          </cell>
          <cell r="T158" t="str">
            <v>..</v>
          </cell>
          <cell r="U158" t="str">
            <v>..</v>
          </cell>
          <cell r="V158" t="str">
            <v>..</v>
          </cell>
          <cell r="W158" t="e">
            <v>#VALUE!</v>
          </cell>
        </row>
        <row r="159">
          <cell r="D159" t="str">
            <v>Shrewsbury and Atcham1</v>
          </cell>
          <cell r="E159">
            <v>41570</v>
          </cell>
          <cell r="F159">
            <v>41920</v>
          </cell>
          <cell r="G159">
            <v>42170</v>
          </cell>
          <cell r="H159">
            <v>42400</v>
          </cell>
          <cell r="I159">
            <v>42820</v>
          </cell>
          <cell r="J159">
            <v>43250</v>
          </cell>
          <cell r="K159">
            <v>43590</v>
          </cell>
          <cell r="L159">
            <v>43920</v>
          </cell>
          <cell r="M159">
            <v>44330</v>
          </cell>
          <cell r="N159" t="str">
            <v>..</v>
          </cell>
          <cell r="O159" t="str">
            <v>..</v>
          </cell>
          <cell r="P159" t="str">
            <v>..</v>
          </cell>
          <cell r="Q159" t="str">
            <v>..</v>
          </cell>
          <cell r="R159" t="str">
            <v>..</v>
          </cell>
          <cell r="S159" t="str">
            <v>..</v>
          </cell>
          <cell r="T159" t="str">
            <v>..</v>
          </cell>
          <cell r="U159" t="str">
            <v>..</v>
          </cell>
          <cell r="V159" t="str">
            <v>..</v>
          </cell>
          <cell r="W159" t="e">
            <v>#VALUE!</v>
          </cell>
        </row>
        <row r="160">
          <cell r="D160" t="str">
            <v>South Shropshire1</v>
          </cell>
          <cell r="E160">
            <v>18600</v>
          </cell>
          <cell r="F160">
            <v>18860</v>
          </cell>
          <cell r="G160">
            <v>19170</v>
          </cell>
          <cell r="H160">
            <v>19540</v>
          </cell>
          <cell r="I160">
            <v>19710</v>
          </cell>
          <cell r="J160">
            <v>19950</v>
          </cell>
          <cell r="K160">
            <v>20260</v>
          </cell>
          <cell r="L160">
            <v>20450</v>
          </cell>
          <cell r="M160">
            <v>20710</v>
          </cell>
          <cell r="N160" t="str">
            <v>..</v>
          </cell>
          <cell r="O160" t="str">
            <v>..</v>
          </cell>
          <cell r="P160" t="str">
            <v>..</v>
          </cell>
          <cell r="Q160" t="str">
            <v>..</v>
          </cell>
          <cell r="R160" t="str">
            <v>..</v>
          </cell>
          <cell r="S160" t="str">
            <v>..</v>
          </cell>
          <cell r="T160" t="str">
            <v>..</v>
          </cell>
          <cell r="U160" t="str">
            <v>..</v>
          </cell>
          <cell r="V160" t="str">
            <v>..</v>
          </cell>
          <cell r="W160" t="e">
            <v>#VALUE!</v>
          </cell>
        </row>
        <row r="161">
          <cell r="D161" t="str">
            <v xml:space="preserve">Staffordshire </v>
          </cell>
          <cell r="E161">
            <v>337790</v>
          </cell>
          <cell r="F161">
            <v>340680</v>
          </cell>
          <cell r="G161">
            <v>343820</v>
          </cell>
          <cell r="H161">
            <v>346440</v>
          </cell>
          <cell r="I161">
            <v>349780</v>
          </cell>
          <cell r="J161">
            <v>353610</v>
          </cell>
          <cell r="K161">
            <v>356670</v>
          </cell>
          <cell r="L161">
            <v>360030</v>
          </cell>
          <cell r="M161">
            <v>362980</v>
          </cell>
          <cell r="N161">
            <v>365150</v>
          </cell>
          <cell r="O161">
            <v>367290</v>
          </cell>
          <cell r="P161">
            <v>368840</v>
          </cell>
          <cell r="Q161">
            <v>370480</v>
          </cell>
          <cell r="R161">
            <v>372130</v>
          </cell>
          <cell r="S161">
            <v>374530</v>
          </cell>
          <cell r="T161">
            <v>376390</v>
          </cell>
          <cell r="U161">
            <v>379560</v>
          </cell>
          <cell r="V161">
            <v>383090</v>
          </cell>
          <cell r="W161">
            <v>6.4050218037385767E-2</v>
          </cell>
        </row>
        <row r="162">
          <cell r="D162" t="str">
            <v>Cannock Chase</v>
          </cell>
          <cell r="E162">
            <v>37850</v>
          </cell>
          <cell r="F162">
            <v>38410</v>
          </cell>
          <cell r="G162">
            <v>38970</v>
          </cell>
          <cell r="H162">
            <v>39360</v>
          </cell>
          <cell r="I162">
            <v>39740</v>
          </cell>
          <cell r="J162">
            <v>40070</v>
          </cell>
          <cell r="K162">
            <v>40680</v>
          </cell>
          <cell r="L162">
            <v>40980</v>
          </cell>
          <cell r="M162">
            <v>41270</v>
          </cell>
          <cell r="N162">
            <v>41500</v>
          </cell>
          <cell r="O162">
            <v>41820</v>
          </cell>
          <cell r="P162">
            <v>41860</v>
          </cell>
          <cell r="Q162">
            <v>42020</v>
          </cell>
          <cell r="R162">
            <v>42280</v>
          </cell>
          <cell r="S162">
            <v>42540</v>
          </cell>
          <cell r="T162">
            <v>42530</v>
          </cell>
          <cell r="U162">
            <v>42900</v>
          </cell>
          <cell r="V162">
            <v>43530</v>
          </cell>
          <cell r="W162">
            <v>6.2225475841874087E-2</v>
          </cell>
        </row>
        <row r="163">
          <cell r="D163" t="str">
            <v>East Staffordshire</v>
          </cell>
          <cell r="E163">
            <v>44350</v>
          </cell>
          <cell r="F163">
            <v>44920</v>
          </cell>
          <cell r="G163">
            <v>45230</v>
          </cell>
          <cell r="H163">
            <v>45500</v>
          </cell>
          <cell r="I163">
            <v>45870</v>
          </cell>
          <cell r="J163">
            <v>46670</v>
          </cell>
          <cell r="K163">
            <v>47050</v>
          </cell>
          <cell r="L163">
            <v>47700</v>
          </cell>
          <cell r="M163">
            <v>48260</v>
          </cell>
          <cell r="N163">
            <v>48670</v>
          </cell>
          <cell r="O163">
            <v>49100</v>
          </cell>
          <cell r="P163">
            <v>49360</v>
          </cell>
          <cell r="Q163">
            <v>49630</v>
          </cell>
          <cell r="R163">
            <v>49860</v>
          </cell>
          <cell r="S163">
            <v>50210</v>
          </cell>
          <cell r="T163">
            <v>50670</v>
          </cell>
          <cell r="U163">
            <v>51210</v>
          </cell>
          <cell r="V163">
            <v>51890</v>
          </cell>
          <cell r="W163">
            <v>8.7840670859538783E-2</v>
          </cell>
        </row>
        <row r="164">
          <cell r="D164" t="str">
            <v>Lichfield</v>
          </cell>
          <cell r="E164">
            <v>38720</v>
          </cell>
          <cell r="F164">
            <v>39250</v>
          </cell>
          <cell r="G164">
            <v>39730</v>
          </cell>
          <cell r="H164">
            <v>40350</v>
          </cell>
          <cell r="I164">
            <v>40950</v>
          </cell>
          <cell r="J164">
            <v>41590</v>
          </cell>
          <cell r="K164">
            <v>41930</v>
          </cell>
          <cell r="L164">
            <v>42510</v>
          </cell>
          <cell r="M164">
            <v>42780</v>
          </cell>
          <cell r="N164">
            <v>42920</v>
          </cell>
          <cell r="O164">
            <v>43170</v>
          </cell>
          <cell r="P164">
            <v>43370</v>
          </cell>
          <cell r="Q164">
            <v>43610</v>
          </cell>
          <cell r="R164">
            <v>43930</v>
          </cell>
          <cell r="S164">
            <v>44110</v>
          </cell>
          <cell r="T164">
            <v>44310</v>
          </cell>
          <cell r="U164">
            <v>44630</v>
          </cell>
          <cell r="V164">
            <v>45190</v>
          </cell>
          <cell r="W164">
            <v>6.3043989649494231E-2</v>
          </cell>
        </row>
        <row r="165">
          <cell r="D165" t="str">
            <v>Newcastle-under-Lyme</v>
          </cell>
          <cell r="E165">
            <v>52110</v>
          </cell>
          <cell r="F165">
            <v>52240</v>
          </cell>
          <cell r="G165">
            <v>52390</v>
          </cell>
          <cell r="H165">
            <v>52670</v>
          </cell>
          <cell r="I165">
            <v>52900</v>
          </cell>
          <cell r="J165">
            <v>53140</v>
          </cell>
          <cell r="K165">
            <v>53360</v>
          </cell>
          <cell r="L165">
            <v>53510</v>
          </cell>
          <cell r="M165">
            <v>53800</v>
          </cell>
          <cell r="N165">
            <v>54030</v>
          </cell>
          <cell r="O165">
            <v>54220</v>
          </cell>
          <cell r="P165">
            <v>54530</v>
          </cell>
          <cell r="Q165">
            <v>54790</v>
          </cell>
          <cell r="R165">
            <v>55100</v>
          </cell>
          <cell r="S165">
            <v>55670</v>
          </cell>
          <cell r="T165">
            <v>55800</v>
          </cell>
          <cell r="U165">
            <v>56210</v>
          </cell>
          <cell r="V165">
            <v>56470</v>
          </cell>
          <cell r="W165">
            <v>5.5316763221827693E-2</v>
          </cell>
        </row>
        <row r="166">
          <cell r="D166" t="str">
            <v>South Staffordshire</v>
          </cell>
          <cell r="E166">
            <v>42870</v>
          </cell>
          <cell r="F166">
            <v>43180</v>
          </cell>
          <cell r="G166">
            <v>43470</v>
          </cell>
          <cell r="H166">
            <v>43640</v>
          </cell>
          <cell r="I166">
            <v>43870</v>
          </cell>
          <cell r="J166">
            <v>44180</v>
          </cell>
          <cell r="K166">
            <v>44360</v>
          </cell>
          <cell r="L166">
            <v>44730</v>
          </cell>
          <cell r="M166">
            <v>45060</v>
          </cell>
          <cell r="N166">
            <v>45420</v>
          </cell>
          <cell r="O166">
            <v>45620</v>
          </cell>
          <cell r="P166">
            <v>45810</v>
          </cell>
          <cell r="Q166">
            <v>46000</v>
          </cell>
          <cell r="R166">
            <v>46160</v>
          </cell>
          <cell r="S166">
            <v>46450</v>
          </cell>
          <cell r="T166">
            <v>46670</v>
          </cell>
          <cell r="U166">
            <v>46900</v>
          </cell>
          <cell r="V166">
            <v>47150</v>
          </cell>
          <cell r="W166">
            <v>5.4102392130561144E-2</v>
          </cell>
        </row>
        <row r="167">
          <cell r="D167" t="str">
            <v>Stafford</v>
          </cell>
          <cell r="E167">
            <v>51580</v>
          </cell>
          <cell r="F167">
            <v>52400</v>
          </cell>
          <cell r="G167">
            <v>53240</v>
          </cell>
          <cell r="H167">
            <v>53670</v>
          </cell>
          <cell r="I167">
            <v>54370</v>
          </cell>
          <cell r="J167">
            <v>55110</v>
          </cell>
          <cell r="K167">
            <v>55560</v>
          </cell>
          <cell r="L167">
            <v>56260</v>
          </cell>
          <cell r="M167">
            <v>56870</v>
          </cell>
          <cell r="N167">
            <v>57170</v>
          </cell>
          <cell r="O167">
            <v>57510</v>
          </cell>
          <cell r="P167">
            <v>57920</v>
          </cell>
          <cell r="Q167">
            <v>58220</v>
          </cell>
          <cell r="R167">
            <v>58470</v>
          </cell>
          <cell r="S167">
            <v>58880</v>
          </cell>
          <cell r="T167">
            <v>59570</v>
          </cell>
          <cell r="U167">
            <v>60580</v>
          </cell>
          <cell r="V167">
            <v>61440</v>
          </cell>
          <cell r="W167">
            <v>9.2072520440810518E-2</v>
          </cell>
        </row>
        <row r="168">
          <cell r="D168" t="str">
            <v>Staffordshire Moorlands</v>
          </cell>
          <cell r="E168">
            <v>40580</v>
          </cell>
          <cell r="F168">
            <v>40920</v>
          </cell>
          <cell r="G168">
            <v>41150</v>
          </cell>
          <cell r="H168">
            <v>41380</v>
          </cell>
          <cell r="I168">
            <v>41790</v>
          </cell>
          <cell r="J168">
            <v>42230</v>
          </cell>
          <cell r="K168">
            <v>42550</v>
          </cell>
          <cell r="L168">
            <v>42870</v>
          </cell>
          <cell r="M168">
            <v>43170</v>
          </cell>
          <cell r="N168">
            <v>43410</v>
          </cell>
          <cell r="O168">
            <v>43590</v>
          </cell>
          <cell r="P168">
            <v>43660</v>
          </cell>
          <cell r="Q168">
            <v>43750</v>
          </cell>
          <cell r="R168">
            <v>43830</v>
          </cell>
          <cell r="S168">
            <v>44110</v>
          </cell>
          <cell r="T168">
            <v>44210</v>
          </cell>
          <cell r="U168">
            <v>44340</v>
          </cell>
          <cell r="V168">
            <v>44480</v>
          </cell>
          <cell r="W168">
            <v>3.7555400046652671E-2</v>
          </cell>
        </row>
        <row r="169">
          <cell r="D169" t="str">
            <v>Tamworth</v>
          </cell>
          <cell r="E169">
            <v>29730</v>
          </cell>
          <cell r="F169">
            <v>29360</v>
          </cell>
          <cell r="G169">
            <v>29640</v>
          </cell>
          <cell r="H169">
            <v>29870</v>
          </cell>
          <cell r="I169">
            <v>30290</v>
          </cell>
          <cell r="J169">
            <v>30620</v>
          </cell>
          <cell r="K169">
            <v>31180</v>
          </cell>
          <cell r="L169">
            <v>31470</v>
          </cell>
          <cell r="M169">
            <v>31770</v>
          </cell>
          <cell r="N169">
            <v>32030</v>
          </cell>
          <cell r="O169">
            <v>32260</v>
          </cell>
          <cell r="P169">
            <v>32330</v>
          </cell>
          <cell r="Q169">
            <v>32460</v>
          </cell>
          <cell r="R169">
            <v>32500</v>
          </cell>
          <cell r="S169">
            <v>32560</v>
          </cell>
          <cell r="T169">
            <v>32630</v>
          </cell>
          <cell r="U169">
            <v>32790</v>
          </cell>
          <cell r="V169">
            <v>32940</v>
          </cell>
          <cell r="W169">
            <v>4.6711153479504289E-2</v>
          </cell>
        </row>
        <row r="170">
          <cell r="D170" t="str">
            <v>Warwickshire</v>
          </cell>
          <cell r="E170">
            <v>217380</v>
          </cell>
          <cell r="F170">
            <v>220130</v>
          </cell>
          <cell r="G170">
            <v>222100</v>
          </cell>
          <cell r="H170">
            <v>224300</v>
          </cell>
          <cell r="I170">
            <v>227030</v>
          </cell>
          <cell r="J170">
            <v>230010</v>
          </cell>
          <cell r="K170">
            <v>233150</v>
          </cell>
          <cell r="L170">
            <v>235490</v>
          </cell>
          <cell r="M170">
            <v>237080</v>
          </cell>
          <cell r="N170">
            <v>238340</v>
          </cell>
          <cell r="O170">
            <v>239600</v>
          </cell>
          <cell r="P170">
            <v>240550</v>
          </cell>
          <cell r="Q170">
            <v>241720</v>
          </cell>
          <cell r="R170">
            <v>242880</v>
          </cell>
          <cell r="S170">
            <v>245250</v>
          </cell>
          <cell r="T170">
            <v>248090</v>
          </cell>
          <cell r="U170">
            <v>251470</v>
          </cell>
          <cell r="V170">
            <v>255010</v>
          </cell>
          <cell r="W170">
            <v>8.2890993248120937E-2</v>
          </cell>
        </row>
        <row r="171">
          <cell r="D171" t="str">
            <v>North Warwickshire</v>
          </cell>
          <cell r="E171">
            <v>25790</v>
          </cell>
          <cell r="F171">
            <v>25950</v>
          </cell>
          <cell r="G171">
            <v>26070</v>
          </cell>
          <cell r="H171">
            <v>26190</v>
          </cell>
          <cell r="I171">
            <v>26330</v>
          </cell>
          <cell r="J171">
            <v>26410</v>
          </cell>
          <cell r="K171">
            <v>26580</v>
          </cell>
          <cell r="L171">
            <v>26730</v>
          </cell>
          <cell r="M171">
            <v>26830</v>
          </cell>
          <cell r="N171">
            <v>26930</v>
          </cell>
          <cell r="O171">
            <v>27030</v>
          </cell>
          <cell r="P171">
            <v>27120</v>
          </cell>
          <cell r="Q171">
            <v>27150</v>
          </cell>
          <cell r="R171">
            <v>27210</v>
          </cell>
          <cell r="S171">
            <v>27410</v>
          </cell>
          <cell r="T171">
            <v>27620</v>
          </cell>
          <cell r="U171">
            <v>27940</v>
          </cell>
          <cell r="V171">
            <v>28170</v>
          </cell>
          <cell r="W171">
            <v>5.387205387205387E-2</v>
          </cell>
        </row>
        <row r="172">
          <cell r="D172" t="str">
            <v>Nuneaton and Bedworth</v>
          </cell>
          <cell r="E172">
            <v>49450</v>
          </cell>
          <cell r="F172">
            <v>49990</v>
          </cell>
          <cell r="G172">
            <v>50660</v>
          </cell>
          <cell r="H172">
            <v>51350</v>
          </cell>
          <cell r="I172">
            <v>51870</v>
          </cell>
          <cell r="J172">
            <v>52600</v>
          </cell>
          <cell r="K172">
            <v>52950</v>
          </cell>
          <cell r="L172">
            <v>53290</v>
          </cell>
          <cell r="M172">
            <v>53620</v>
          </cell>
          <cell r="N172">
            <v>53800</v>
          </cell>
          <cell r="O172">
            <v>54170</v>
          </cell>
          <cell r="P172">
            <v>54410</v>
          </cell>
          <cell r="Q172">
            <v>54690</v>
          </cell>
          <cell r="R172">
            <v>54840</v>
          </cell>
          <cell r="S172">
            <v>55240</v>
          </cell>
          <cell r="T172">
            <v>55650</v>
          </cell>
          <cell r="U172">
            <v>56050</v>
          </cell>
          <cell r="V172">
            <v>56550</v>
          </cell>
          <cell r="W172">
            <v>6.1174704447363483E-2</v>
          </cell>
        </row>
        <row r="173">
          <cell r="D173" t="str">
            <v>Rugby</v>
          </cell>
          <cell r="E173">
            <v>37720</v>
          </cell>
          <cell r="F173">
            <v>38240</v>
          </cell>
          <cell r="G173">
            <v>38420</v>
          </cell>
          <cell r="H173">
            <v>38940</v>
          </cell>
          <cell r="I173">
            <v>39320</v>
          </cell>
          <cell r="J173">
            <v>39880</v>
          </cell>
          <cell r="K173">
            <v>41360</v>
          </cell>
          <cell r="L173">
            <v>42040</v>
          </cell>
          <cell r="M173">
            <v>42400</v>
          </cell>
          <cell r="N173">
            <v>42790</v>
          </cell>
          <cell r="O173">
            <v>43190</v>
          </cell>
          <cell r="P173">
            <v>43520</v>
          </cell>
          <cell r="Q173">
            <v>43850</v>
          </cell>
          <cell r="R173">
            <v>44250</v>
          </cell>
          <cell r="S173">
            <v>44680</v>
          </cell>
          <cell r="T173">
            <v>45220</v>
          </cell>
          <cell r="U173">
            <v>45600</v>
          </cell>
          <cell r="V173">
            <v>46170</v>
          </cell>
          <cell r="W173">
            <v>9.8239771646051383E-2</v>
          </cell>
        </row>
        <row r="174">
          <cell r="D174" t="str">
            <v>Stratford-on-Avon</v>
          </cell>
          <cell r="E174">
            <v>49370</v>
          </cell>
          <cell r="F174">
            <v>49940</v>
          </cell>
          <cell r="G174">
            <v>50550</v>
          </cell>
          <cell r="H174">
            <v>51220</v>
          </cell>
          <cell r="I174">
            <v>52120</v>
          </cell>
          <cell r="J174">
            <v>52890</v>
          </cell>
          <cell r="K174">
            <v>53450</v>
          </cell>
          <cell r="L174">
            <v>53950</v>
          </cell>
          <cell r="M174">
            <v>54250</v>
          </cell>
          <cell r="N174">
            <v>54560</v>
          </cell>
          <cell r="O174">
            <v>54780</v>
          </cell>
          <cell r="P174">
            <v>54940</v>
          </cell>
          <cell r="Q174">
            <v>55300</v>
          </cell>
          <cell r="R174">
            <v>55630</v>
          </cell>
          <cell r="S174">
            <v>56340</v>
          </cell>
          <cell r="T174">
            <v>57400</v>
          </cell>
          <cell r="U174">
            <v>58620</v>
          </cell>
          <cell r="V174">
            <v>59960</v>
          </cell>
          <cell r="W174">
            <v>0.11139944392956441</v>
          </cell>
        </row>
        <row r="175">
          <cell r="D175" t="str">
            <v>Warwick</v>
          </cell>
          <cell r="E175">
            <v>55050</v>
          </cell>
          <cell r="F175">
            <v>56010</v>
          </cell>
          <cell r="G175">
            <v>56400</v>
          </cell>
          <cell r="H175">
            <v>56600</v>
          </cell>
          <cell r="I175">
            <v>57390</v>
          </cell>
          <cell r="J175">
            <v>58230</v>
          </cell>
          <cell r="K175">
            <v>58810</v>
          </cell>
          <cell r="L175">
            <v>59480</v>
          </cell>
          <cell r="M175">
            <v>59980</v>
          </cell>
          <cell r="N175">
            <v>60260</v>
          </cell>
          <cell r="O175">
            <v>60430</v>
          </cell>
          <cell r="P175">
            <v>60560</v>
          </cell>
          <cell r="Q175">
            <v>60730</v>
          </cell>
          <cell r="R175">
            <v>60950</v>
          </cell>
          <cell r="S175">
            <v>61580</v>
          </cell>
          <cell r="T175">
            <v>62200</v>
          </cell>
          <cell r="U175">
            <v>63260</v>
          </cell>
          <cell r="V175">
            <v>64160</v>
          </cell>
          <cell r="W175">
            <v>7.868190988567586E-2</v>
          </cell>
        </row>
        <row r="176">
          <cell r="D176" t="str">
            <v>West Midlands (Met County)</v>
          </cell>
          <cell r="E176">
            <v>1067310</v>
          </cell>
          <cell r="F176">
            <v>1069910</v>
          </cell>
          <cell r="G176">
            <v>1073880</v>
          </cell>
          <cell r="H176">
            <v>1077820</v>
          </cell>
          <cell r="I176">
            <v>1084540</v>
          </cell>
          <cell r="J176">
            <v>1092450</v>
          </cell>
          <cell r="K176">
            <v>1098960</v>
          </cell>
          <cell r="L176">
            <v>1106340</v>
          </cell>
          <cell r="M176">
            <v>1112300</v>
          </cell>
          <cell r="N176">
            <v>1117820</v>
          </cell>
          <cell r="O176">
            <v>1122500</v>
          </cell>
          <cell r="P176">
            <v>1127330</v>
          </cell>
          <cell r="Q176">
            <v>1132210</v>
          </cell>
          <cell r="R176">
            <v>1137390</v>
          </cell>
          <cell r="S176">
            <v>1144050</v>
          </cell>
          <cell r="T176">
            <v>1151530</v>
          </cell>
          <cell r="U176">
            <v>1157510</v>
          </cell>
          <cell r="V176">
            <v>1165420</v>
          </cell>
          <cell r="W176">
            <v>5.3401305204548333E-2</v>
          </cell>
        </row>
        <row r="177">
          <cell r="D177" t="str">
            <v>Birmingham</v>
          </cell>
          <cell r="E177">
            <v>403200</v>
          </cell>
          <cell r="F177">
            <v>404630</v>
          </cell>
          <cell r="G177">
            <v>405850</v>
          </cell>
          <cell r="H177">
            <v>407610</v>
          </cell>
          <cell r="I177">
            <v>410230</v>
          </cell>
          <cell r="J177">
            <v>413550</v>
          </cell>
          <cell r="K177">
            <v>415560</v>
          </cell>
          <cell r="L177">
            <v>418720</v>
          </cell>
          <cell r="M177">
            <v>421360</v>
          </cell>
          <cell r="N177">
            <v>422470</v>
          </cell>
          <cell r="O177">
            <v>423630</v>
          </cell>
          <cell r="P177">
            <v>424820</v>
          </cell>
          <cell r="Q177">
            <v>426190</v>
          </cell>
          <cell r="R177">
            <v>427790</v>
          </cell>
          <cell r="S177">
            <v>429600</v>
          </cell>
          <cell r="T177">
            <v>432440</v>
          </cell>
          <cell r="U177">
            <v>434190</v>
          </cell>
          <cell r="V177">
            <v>437350</v>
          </cell>
          <cell r="W177">
            <v>4.4492739778372183E-2</v>
          </cell>
        </row>
        <row r="178">
          <cell r="D178" t="str">
            <v>Coventry</v>
          </cell>
          <cell r="E178">
            <v>126460</v>
          </cell>
          <cell r="F178">
            <v>127020</v>
          </cell>
          <cell r="G178">
            <v>127650</v>
          </cell>
          <cell r="H178">
            <v>127640</v>
          </cell>
          <cell r="I178">
            <v>127950</v>
          </cell>
          <cell r="J178">
            <v>128580</v>
          </cell>
          <cell r="K178">
            <v>129500</v>
          </cell>
          <cell r="L178">
            <v>130630</v>
          </cell>
          <cell r="M178">
            <v>131340</v>
          </cell>
          <cell r="N178">
            <v>132130</v>
          </cell>
          <cell r="O178">
            <v>132890</v>
          </cell>
          <cell r="P178">
            <v>133800</v>
          </cell>
          <cell r="Q178">
            <v>134780</v>
          </cell>
          <cell r="R178">
            <v>135870</v>
          </cell>
          <cell r="S178">
            <v>136980</v>
          </cell>
          <cell r="T178">
            <v>138390</v>
          </cell>
          <cell r="U178">
            <v>139520</v>
          </cell>
          <cell r="V178">
            <v>140610</v>
          </cell>
          <cell r="W178">
            <v>7.6398989512363166E-2</v>
          </cell>
        </row>
        <row r="179">
          <cell r="D179" t="str">
            <v>Dudley</v>
          </cell>
          <cell r="E179">
            <v>128230</v>
          </cell>
          <cell r="F179">
            <v>127920</v>
          </cell>
          <cell r="G179">
            <v>128540</v>
          </cell>
          <cell r="H179">
            <v>129130</v>
          </cell>
          <cell r="I179">
            <v>129880</v>
          </cell>
          <cell r="J179">
            <v>130570</v>
          </cell>
          <cell r="K179">
            <v>131470</v>
          </cell>
          <cell r="L179">
            <v>132140</v>
          </cell>
          <cell r="M179">
            <v>132970</v>
          </cell>
          <cell r="N179">
            <v>133260</v>
          </cell>
          <cell r="O179">
            <v>133910</v>
          </cell>
          <cell r="P179">
            <v>134510</v>
          </cell>
          <cell r="Q179">
            <v>135230</v>
          </cell>
          <cell r="R179">
            <v>135910</v>
          </cell>
          <cell r="S179">
            <v>136630</v>
          </cell>
          <cell r="T179">
            <v>137130</v>
          </cell>
          <cell r="U179">
            <v>137740</v>
          </cell>
          <cell r="V179">
            <v>138460</v>
          </cell>
          <cell r="W179">
            <v>4.782806114726805E-2</v>
          </cell>
        </row>
        <row r="180">
          <cell r="D180" t="str">
            <v>Sandwell</v>
          </cell>
          <cell r="E180">
            <v>119520</v>
          </cell>
          <cell r="F180">
            <v>119440</v>
          </cell>
          <cell r="G180">
            <v>119890</v>
          </cell>
          <cell r="H180">
            <v>120410</v>
          </cell>
          <cell r="I180">
            <v>121320</v>
          </cell>
          <cell r="J180">
            <v>122540</v>
          </cell>
          <cell r="K180">
            <v>123850</v>
          </cell>
          <cell r="L180">
            <v>125180</v>
          </cell>
          <cell r="M180">
            <v>125810</v>
          </cell>
          <cell r="N180">
            <v>126460</v>
          </cell>
          <cell r="O180">
            <v>127070</v>
          </cell>
          <cell r="P180">
            <v>127670</v>
          </cell>
          <cell r="Q180">
            <v>128260</v>
          </cell>
          <cell r="R180">
            <v>128790</v>
          </cell>
          <cell r="S180">
            <v>129710</v>
          </cell>
          <cell r="T180">
            <v>130270</v>
          </cell>
          <cell r="U180">
            <v>131150</v>
          </cell>
          <cell r="V180">
            <v>131820</v>
          </cell>
          <cell r="W180">
            <v>5.3043617191244605E-2</v>
          </cell>
        </row>
        <row r="181">
          <cell r="D181" t="str">
            <v>Solihull</v>
          </cell>
          <cell r="E181">
            <v>83410</v>
          </cell>
          <cell r="F181">
            <v>83990</v>
          </cell>
          <cell r="G181">
            <v>84320</v>
          </cell>
          <cell r="H181">
            <v>84690</v>
          </cell>
          <cell r="I181">
            <v>85250</v>
          </cell>
          <cell r="J181">
            <v>86080</v>
          </cell>
          <cell r="K181">
            <v>86760</v>
          </cell>
          <cell r="L181">
            <v>87280</v>
          </cell>
          <cell r="M181">
            <v>87730</v>
          </cell>
          <cell r="N181">
            <v>88040</v>
          </cell>
          <cell r="O181">
            <v>88230</v>
          </cell>
          <cell r="P181">
            <v>88500</v>
          </cell>
          <cell r="Q181">
            <v>88830</v>
          </cell>
          <cell r="R181">
            <v>88970</v>
          </cell>
          <cell r="S181">
            <v>89640</v>
          </cell>
          <cell r="T181">
            <v>90330</v>
          </cell>
          <cell r="U181">
            <v>90910</v>
          </cell>
          <cell r="V181">
            <v>91620</v>
          </cell>
          <cell r="W181">
            <v>4.9725022914757104E-2</v>
          </cell>
        </row>
        <row r="182">
          <cell r="D182" t="str">
            <v>Walsall</v>
          </cell>
          <cell r="E182">
            <v>105630</v>
          </cell>
          <cell r="F182">
            <v>105710</v>
          </cell>
          <cell r="G182">
            <v>106240</v>
          </cell>
          <cell r="H182">
            <v>106490</v>
          </cell>
          <cell r="I182">
            <v>107320</v>
          </cell>
          <cell r="J182">
            <v>107810</v>
          </cell>
          <cell r="K182">
            <v>107980</v>
          </cell>
          <cell r="L182">
            <v>107970</v>
          </cell>
          <cell r="M182">
            <v>108020</v>
          </cell>
          <cell r="N182">
            <v>109920</v>
          </cell>
          <cell r="O182">
            <v>110940</v>
          </cell>
          <cell r="P182">
            <v>111470</v>
          </cell>
          <cell r="Q182">
            <v>111880</v>
          </cell>
          <cell r="R182">
            <v>112590</v>
          </cell>
          <cell r="S182">
            <v>113350</v>
          </cell>
          <cell r="T182">
            <v>114260</v>
          </cell>
          <cell r="U182">
            <v>114720</v>
          </cell>
          <cell r="V182">
            <v>115480</v>
          </cell>
          <cell r="W182">
            <v>6.955635824766139E-2</v>
          </cell>
        </row>
        <row r="183">
          <cell r="D183" t="str">
            <v>Wolverhampton</v>
          </cell>
          <cell r="E183">
            <v>100860</v>
          </cell>
          <cell r="F183">
            <v>101200</v>
          </cell>
          <cell r="G183">
            <v>101390</v>
          </cell>
          <cell r="H183">
            <v>101850</v>
          </cell>
          <cell r="I183">
            <v>102590</v>
          </cell>
          <cell r="J183">
            <v>103320</v>
          </cell>
          <cell r="K183">
            <v>103840</v>
          </cell>
          <cell r="L183">
            <v>104420</v>
          </cell>
          <cell r="M183">
            <v>105070</v>
          </cell>
          <cell r="N183">
            <v>105540</v>
          </cell>
          <cell r="O183">
            <v>105830</v>
          </cell>
          <cell r="P183">
            <v>106560</v>
          </cell>
          <cell r="Q183">
            <v>107040</v>
          </cell>
          <cell r="R183">
            <v>107470</v>
          </cell>
          <cell r="S183">
            <v>108140</v>
          </cell>
          <cell r="T183">
            <v>108710</v>
          </cell>
          <cell r="U183">
            <v>109280</v>
          </cell>
          <cell r="V183">
            <v>110080</v>
          </cell>
          <cell r="W183">
            <v>5.4204175445316992E-2</v>
          </cell>
        </row>
        <row r="184">
          <cell r="D184" t="str">
            <v xml:space="preserve">Worcestershire </v>
          </cell>
          <cell r="E184">
            <v>229590</v>
          </cell>
          <cell r="F184">
            <v>231430</v>
          </cell>
          <cell r="G184">
            <v>233630</v>
          </cell>
          <cell r="H184">
            <v>235490</v>
          </cell>
          <cell r="I184">
            <v>237920</v>
          </cell>
          <cell r="J184">
            <v>240370</v>
          </cell>
          <cell r="K184">
            <v>242720</v>
          </cell>
          <cell r="L184">
            <v>244450</v>
          </cell>
          <cell r="M184">
            <v>246090</v>
          </cell>
          <cell r="N184">
            <v>247480</v>
          </cell>
          <cell r="O184">
            <v>248640</v>
          </cell>
          <cell r="P184">
            <v>249970</v>
          </cell>
          <cell r="Q184">
            <v>251270</v>
          </cell>
          <cell r="R184">
            <v>253310</v>
          </cell>
          <cell r="S184">
            <v>255900</v>
          </cell>
          <cell r="T184">
            <v>258600</v>
          </cell>
          <cell r="U184">
            <v>260870</v>
          </cell>
          <cell r="V184">
            <v>263710</v>
          </cell>
          <cell r="W184">
            <v>7.8789118429126614E-2</v>
          </cell>
        </row>
        <row r="185">
          <cell r="D185" t="str">
            <v>Bromsgrove</v>
          </cell>
          <cell r="E185">
            <v>35980</v>
          </cell>
          <cell r="F185">
            <v>36490</v>
          </cell>
          <cell r="G185">
            <v>37000</v>
          </cell>
          <cell r="H185">
            <v>37300</v>
          </cell>
          <cell r="I185">
            <v>37830</v>
          </cell>
          <cell r="J185">
            <v>38520</v>
          </cell>
          <cell r="K185">
            <v>38820</v>
          </cell>
          <cell r="L185">
            <v>38970</v>
          </cell>
          <cell r="M185">
            <v>39150</v>
          </cell>
          <cell r="N185">
            <v>39230</v>
          </cell>
          <cell r="O185">
            <v>39370</v>
          </cell>
          <cell r="P185">
            <v>39630</v>
          </cell>
          <cell r="Q185">
            <v>39760</v>
          </cell>
          <cell r="R185">
            <v>39940</v>
          </cell>
          <cell r="S185">
            <v>40160</v>
          </cell>
          <cell r="T185">
            <v>40630</v>
          </cell>
          <cell r="U185">
            <v>40930</v>
          </cell>
          <cell r="V185">
            <v>41440</v>
          </cell>
          <cell r="W185">
            <v>6.3382088786245835E-2</v>
          </cell>
        </row>
        <row r="186">
          <cell r="D186" t="str">
            <v>Malvern Hills</v>
          </cell>
          <cell r="E186">
            <v>31330</v>
          </cell>
          <cell r="F186">
            <v>31450</v>
          </cell>
          <cell r="G186">
            <v>31820</v>
          </cell>
          <cell r="H186">
            <v>32020</v>
          </cell>
          <cell r="I186">
            <v>32230</v>
          </cell>
          <cell r="J186">
            <v>32410</v>
          </cell>
          <cell r="K186">
            <v>32710</v>
          </cell>
          <cell r="L186">
            <v>33030</v>
          </cell>
          <cell r="M186">
            <v>33300</v>
          </cell>
          <cell r="N186">
            <v>33540</v>
          </cell>
          <cell r="O186">
            <v>33690</v>
          </cell>
          <cell r="P186">
            <v>33920</v>
          </cell>
          <cell r="Q186">
            <v>34090</v>
          </cell>
          <cell r="R186">
            <v>34280</v>
          </cell>
          <cell r="S186">
            <v>34540</v>
          </cell>
          <cell r="T186">
            <v>34860</v>
          </cell>
          <cell r="U186">
            <v>35220</v>
          </cell>
          <cell r="V186">
            <v>35680</v>
          </cell>
          <cell r="W186">
            <v>8.0230093854072052E-2</v>
          </cell>
        </row>
        <row r="187">
          <cell r="D187" t="str">
            <v>Redditch</v>
          </cell>
          <cell r="E187">
            <v>32650</v>
          </cell>
          <cell r="F187">
            <v>32900</v>
          </cell>
          <cell r="G187">
            <v>33190</v>
          </cell>
          <cell r="H187">
            <v>33610</v>
          </cell>
          <cell r="I187">
            <v>33940</v>
          </cell>
          <cell r="J187">
            <v>34230</v>
          </cell>
          <cell r="K187">
            <v>34710</v>
          </cell>
          <cell r="L187">
            <v>34950</v>
          </cell>
          <cell r="M187">
            <v>35060</v>
          </cell>
          <cell r="N187">
            <v>35240</v>
          </cell>
          <cell r="O187">
            <v>35370</v>
          </cell>
          <cell r="P187">
            <v>35430</v>
          </cell>
          <cell r="Q187">
            <v>35560</v>
          </cell>
          <cell r="R187">
            <v>35730</v>
          </cell>
          <cell r="S187">
            <v>36060</v>
          </cell>
          <cell r="T187">
            <v>36240</v>
          </cell>
          <cell r="U187">
            <v>36420</v>
          </cell>
          <cell r="V187">
            <v>36810</v>
          </cell>
          <cell r="W187">
            <v>5.3218884120171672E-2</v>
          </cell>
        </row>
        <row r="188">
          <cell r="D188" t="str">
            <v>Worcester</v>
          </cell>
          <cell r="E188">
            <v>39980</v>
          </cell>
          <cell r="F188">
            <v>39980</v>
          </cell>
          <cell r="G188">
            <v>40230</v>
          </cell>
          <cell r="H188">
            <v>40450</v>
          </cell>
          <cell r="I188">
            <v>40740</v>
          </cell>
          <cell r="J188">
            <v>41210</v>
          </cell>
          <cell r="K188">
            <v>41740</v>
          </cell>
          <cell r="L188">
            <v>42170</v>
          </cell>
          <cell r="M188">
            <v>42650</v>
          </cell>
          <cell r="N188">
            <v>43030</v>
          </cell>
          <cell r="O188">
            <v>43270</v>
          </cell>
          <cell r="P188">
            <v>43590</v>
          </cell>
          <cell r="Q188">
            <v>43730</v>
          </cell>
          <cell r="R188">
            <v>44010</v>
          </cell>
          <cell r="S188">
            <v>44470</v>
          </cell>
          <cell r="T188">
            <v>45080</v>
          </cell>
          <cell r="U188">
            <v>45550</v>
          </cell>
          <cell r="V188">
            <v>45800</v>
          </cell>
          <cell r="W188">
            <v>8.6080151766658758E-2</v>
          </cell>
        </row>
        <row r="189">
          <cell r="D189" t="str">
            <v>Wychavon</v>
          </cell>
          <cell r="E189">
            <v>48260</v>
          </cell>
          <cell r="F189">
            <v>48820</v>
          </cell>
          <cell r="G189">
            <v>49240</v>
          </cell>
          <cell r="H189">
            <v>49670</v>
          </cell>
          <cell r="I189">
            <v>50150</v>
          </cell>
          <cell r="J189">
            <v>50510</v>
          </cell>
          <cell r="K189">
            <v>50860</v>
          </cell>
          <cell r="L189">
            <v>51170</v>
          </cell>
          <cell r="M189">
            <v>51440</v>
          </cell>
          <cell r="N189">
            <v>51670</v>
          </cell>
          <cell r="O189">
            <v>51930</v>
          </cell>
          <cell r="P189">
            <v>52200</v>
          </cell>
          <cell r="Q189">
            <v>52700</v>
          </cell>
          <cell r="R189">
            <v>53550</v>
          </cell>
          <cell r="S189">
            <v>54410</v>
          </cell>
          <cell r="T189">
            <v>55300</v>
          </cell>
          <cell r="U189">
            <v>56010</v>
          </cell>
          <cell r="V189">
            <v>57100</v>
          </cell>
          <cell r="W189">
            <v>0.11588821575141685</v>
          </cell>
        </row>
        <row r="190">
          <cell r="D190" t="str">
            <v>Wyre Forest</v>
          </cell>
          <cell r="E190">
            <v>41390</v>
          </cell>
          <cell r="F190">
            <v>41790</v>
          </cell>
          <cell r="G190">
            <v>42150</v>
          </cell>
          <cell r="H190">
            <v>42440</v>
          </cell>
          <cell r="I190">
            <v>43030</v>
          </cell>
          <cell r="J190">
            <v>43490</v>
          </cell>
          <cell r="K190">
            <v>43880</v>
          </cell>
          <cell r="L190">
            <v>44160</v>
          </cell>
          <cell r="M190">
            <v>44490</v>
          </cell>
          <cell r="N190">
            <v>44770</v>
          </cell>
          <cell r="O190">
            <v>45010</v>
          </cell>
          <cell r="P190">
            <v>45200</v>
          </cell>
          <cell r="Q190">
            <v>45430</v>
          </cell>
          <cell r="R190">
            <v>45800</v>
          </cell>
          <cell r="S190">
            <v>46260</v>
          </cell>
          <cell r="T190">
            <v>46490</v>
          </cell>
          <cell r="U190">
            <v>46740</v>
          </cell>
          <cell r="V190">
            <v>46880</v>
          </cell>
          <cell r="W190">
            <v>6.1594202898550728E-2</v>
          </cell>
        </row>
        <row r="191">
          <cell r="D191" t="str">
            <v>Luton UA</v>
          </cell>
          <cell r="E191">
            <v>72100</v>
          </cell>
          <cell r="F191">
            <v>72310</v>
          </cell>
          <cell r="G191">
            <v>72520</v>
          </cell>
          <cell r="H191">
            <v>73050</v>
          </cell>
          <cell r="I191">
            <v>73590</v>
          </cell>
          <cell r="J191">
            <v>74150</v>
          </cell>
          <cell r="K191">
            <v>74550</v>
          </cell>
          <cell r="L191">
            <v>75010</v>
          </cell>
          <cell r="M191">
            <v>75430</v>
          </cell>
          <cell r="N191">
            <v>75800</v>
          </cell>
          <cell r="O191">
            <v>76010</v>
          </cell>
          <cell r="P191">
            <v>76370</v>
          </cell>
          <cell r="Q191">
            <v>76730</v>
          </cell>
          <cell r="R191">
            <v>76910</v>
          </cell>
          <cell r="S191">
            <v>77100</v>
          </cell>
          <cell r="T191">
            <v>77730</v>
          </cell>
          <cell r="U191">
            <v>78520</v>
          </cell>
          <cell r="V191">
            <v>79400</v>
          </cell>
          <cell r="W191">
            <v>5.8525529929342755E-2</v>
          </cell>
        </row>
        <row r="192">
          <cell r="D192" t="str">
            <v>Peterborough UA</v>
          </cell>
          <cell r="E192">
            <v>68340</v>
          </cell>
          <cell r="F192">
            <v>68930</v>
          </cell>
          <cell r="G192">
            <v>69590</v>
          </cell>
          <cell r="H192">
            <v>70140</v>
          </cell>
          <cell r="I192">
            <v>70980</v>
          </cell>
          <cell r="J192">
            <v>71810</v>
          </cell>
          <cell r="K192">
            <v>73020</v>
          </cell>
          <cell r="L192">
            <v>73980</v>
          </cell>
          <cell r="M192">
            <v>75000</v>
          </cell>
          <cell r="N192">
            <v>76080</v>
          </cell>
          <cell r="O192">
            <v>76760</v>
          </cell>
          <cell r="P192">
            <v>77500</v>
          </cell>
          <cell r="Q192">
            <v>78270</v>
          </cell>
          <cell r="R192">
            <v>79140</v>
          </cell>
          <cell r="S192">
            <v>80480</v>
          </cell>
          <cell r="T192">
            <v>81400</v>
          </cell>
          <cell r="U192">
            <v>82600</v>
          </cell>
          <cell r="V192">
            <v>83310</v>
          </cell>
          <cell r="W192">
            <v>0.12611516626115166</v>
          </cell>
        </row>
        <row r="193">
          <cell r="D193" t="str">
            <v>Southend-on-Sea UA</v>
          </cell>
          <cell r="E193">
            <v>73870</v>
          </cell>
          <cell r="F193">
            <v>74360</v>
          </cell>
          <cell r="G193">
            <v>74870</v>
          </cell>
          <cell r="H193">
            <v>75320</v>
          </cell>
          <cell r="I193">
            <v>75940</v>
          </cell>
          <cell r="J193">
            <v>76690</v>
          </cell>
          <cell r="K193">
            <v>77270</v>
          </cell>
          <cell r="L193">
            <v>77640</v>
          </cell>
          <cell r="M193">
            <v>78100</v>
          </cell>
          <cell r="N193">
            <v>78380</v>
          </cell>
          <cell r="O193">
            <v>78600</v>
          </cell>
          <cell r="P193">
            <v>78930</v>
          </cell>
          <cell r="Q193">
            <v>79190</v>
          </cell>
          <cell r="R193">
            <v>79300</v>
          </cell>
          <cell r="S193">
            <v>79480</v>
          </cell>
          <cell r="T193">
            <v>79700</v>
          </cell>
          <cell r="U193">
            <v>80180</v>
          </cell>
          <cell r="V193">
            <v>80710</v>
          </cell>
          <cell r="W193">
            <v>3.9541473467284906E-2</v>
          </cell>
        </row>
        <row r="194">
          <cell r="D194" t="str">
            <v>Thurrock UA</v>
          </cell>
          <cell r="E194">
            <v>59410</v>
          </cell>
          <cell r="F194">
            <v>60220</v>
          </cell>
          <cell r="G194">
            <v>61090</v>
          </cell>
          <cell r="H194">
            <v>61490</v>
          </cell>
          <cell r="I194">
            <v>62570</v>
          </cell>
          <cell r="J194">
            <v>63220</v>
          </cell>
          <cell r="K194">
            <v>63550</v>
          </cell>
          <cell r="L194">
            <v>63620</v>
          </cell>
          <cell r="M194">
            <v>63670</v>
          </cell>
          <cell r="N194">
            <v>63670</v>
          </cell>
          <cell r="O194">
            <v>63870</v>
          </cell>
          <cell r="P194">
            <v>64210</v>
          </cell>
          <cell r="Q194">
            <v>64520</v>
          </cell>
          <cell r="R194">
            <v>64850</v>
          </cell>
          <cell r="S194">
            <v>65160</v>
          </cell>
          <cell r="T194">
            <v>65870</v>
          </cell>
          <cell r="U194">
            <v>66470</v>
          </cell>
          <cell r="V194">
            <v>67330</v>
          </cell>
          <cell r="W194">
            <v>5.8314995284501729E-2</v>
          </cell>
        </row>
        <row r="195">
          <cell r="D195" t="str">
            <v>Bedford UA</v>
          </cell>
          <cell r="E195" t="str">
            <v>..</v>
          </cell>
          <cell r="F195" t="str">
            <v>..</v>
          </cell>
          <cell r="G195" t="str">
            <v>..</v>
          </cell>
          <cell r="H195" t="str">
            <v>..</v>
          </cell>
          <cell r="I195" t="str">
            <v>..</v>
          </cell>
          <cell r="J195" t="str">
            <v>..</v>
          </cell>
          <cell r="K195" t="str">
            <v>..</v>
          </cell>
          <cell r="L195" t="str">
            <v>..</v>
          </cell>
          <cell r="M195" t="str">
            <v>..</v>
          </cell>
          <cell r="N195">
            <v>66660</v>
          </cell>
          <cell r="O195">
            <v>67330</v>
          </cell>
          <cell r="P195">
            <v>68250</v>
          </cell>
          <cell r="Q195">
            <v>68910</v>
          </cell>
          <cell r="R195">
            <v>69900</v>
          </cell>
          <cell r="S195">
            <v>70730</v>
          </cell>
          <cell r="T195">
            <v>71700</v>
          </cell>
          <cell r="U195">
            <v>72950</v>
          </cell>
          <cell r="V195">
            <v>74300</v>
          </cell>
          <cell r="W195" t="e">
            <v>#VALUE!</v>
          </cell>
        </row>
        <row r="196">
          <cell r="D196" t="str">
            <v>Central Bedfordshire UA</v>
          </cell>
          <cell r="E196" t="str">
            <v>..</v>
          </cell>
          <cell r="F196" t="str">
            <v>..</v>
          </cell>
          <cell r="G196" t="str">
            <v>..</v>
          </cell>
          <cell r="H196" t="str">
            <v>..</v>
          </cell>
          <cell r="I196" t="str">
            <v>..</v>
          </cell>
          <cell r="J196" t="str">
            <v>..</v>
          </cell>
          <cell r="K196" t="str">
            <v>..</v>
          </cell>
          <cell r="L196" t="str">
            <v>..</v>
          </cell>
          <cell r="M196" t="str">
            <v>..</v>
          </cell>
          <cell r="N196">
            <v>107410</v>
          </cell>
          <cell r="O196">
            <v>108690</v>
          </cell>
          <cell r="P196">
            <v>109990</v>
          </cell>
          <cell r="Q196">
            <v>110960</v>
          </cell>
          <cell r="R196">
            <v>112220</v>
          </cell>
          <cell r="S196">
            <v>113740</v>
          </cell>
          <cell r="T196">
            <v>115370</v>
          </cell>
          <cell r="U196">
            <v>117140</v>
          </cell>
          <cell r="V196">
            <v>119250</v>
          </cell>
          <cell r="W196" t="e">
            <v>#VALUE!</v>
          </cell>
        </row>
        <row r="197">
          <cell r="D197" t="str">
            <v xml:space="preserve">Bedfordshire </v>
          </cell>
          <cell r="E197">
            <v>158160</v>
          </cell>
          <cell r="F197">
            <v>160230</v>
          </cell>
          <cell r="G197">
            <v>161580</v>
          </cell>
          <cell r="H197">
            <v>163620</v>
          </cell>
          <cell r="I197">
            <v>165360</v>
          </cell>
          <cell r="J197">
            <v>167550</v>
          </cell>
          <cell r="K197">
            <v>169270</v>
          </cell>
          <cell r="L197">
            <v>171360</v>
          </cell>
          <cell r="M197">
            <v>172810</v>
          </cell>
          <cell r="N197" t="str">
            <v>..</v>
          </cell>
          <cell r="O197" t="str">
            <v>..</v>
          </cell>
          <cell r="P197" t="str">
            <v>..</v>
          </cell>
          <cell r="Q197" t="str">
            <v>..</v>
          </cell>
          <cell r="R197" t="str">
            <v>..</v>
          </cell>
          <cell r="S197" t="str">
            <v>..</v>
          </cell>
          <cell r="T197" t="str">
            <v>..</v>
          </cell>
          <cell r="U197" t="str">
            <v>..</v>
          </cell>
          <cell r="V197" t="str">
            <v>..</v>
          </cell>
          <cell r="W197" t="e">
            <v>#VALUE!</v>
          </cell>
        </row>
        <row r="198">
          <cell r="D198" t="str">
            <v>Bedford1</v>
          </cell>
          <cell r="E198">
            <v>61270</v>
          </cell>
          <cell r="F198">
            <v>62040</v>
          </cell>
          <cell r="G198">
            <v>62510</v>
          </cell>
          <cell r="H198">
            <v>63350</v>
          </cell>
          <cell r="I198">
            <v>64030</v>
          </cell>
          <cell r="J198">
            <v>64530</v>
          </cell>
          <cell r="K198">
            <v>65030</v>
          </cell>
          <cell r="L198">
            <v>65700</v>
          </cell>
          <cell r="M198">
            <v>66150</v>
          </cell>
          <cell r="N198" t="str">
            <v>..</v>
          </cell>
          <cell r="O198" t="str">
            <v>..</v>
          </cell>
          <cell r="P198" t="str">
            <v>..</v>
          </cell>
          <cell r="Q198" t="str">
            <v>..</v>
          </cell>
          <cell r="R198" t="str">
            <v>..</v>
          </cell>
          <cell r="S198" t="str">
            <v>..</v>
          </cell>
          <cell r="T198" t="str">
            <v>..</v>
          </cell>
          <cell r="U198" t="str">
            <v>..</v>
          </cell>
          <cell r="V198" t="str">
            <v>..</v>
          </cell>
          <cell r="W198" t="e">
            <v>#VALUE!</v>
          </cell>
        </row>
        <row r="199">
          <cell r="D199" t="str">
            <v>Mid Bedfordshire1</v>
          </cell>
          <cell r="E199">
            <v>50030</v>
          </cell>
          <cell r="F199">
            <v>50650</v>
          </cell>
          <cell r="G199">
            <v>51330</v>
          </cell>
          <cell r="H199">
            <v>52110</v>
          </cell>
          <cell r="I199">
            <v>52590</v>
          </cell>
          <cell r="J199">
            <v>53500</v>
          </cell>
          <cell r="K199">
            <v>54370</v>
          </cell>
          <cell r="L199">
            <v>55120</v>
          </cell>
          <cell r="M199">
            <v>55870</v>
          </cell>
          <cell r="N199" t="str">
            <v>..</v>
          </cell>
          <cell r="O199" t="str">
            <v>..</v>
          </cell>
          <cell r="P199" t="str">
            <v>..</v>
          </cell>
          <cell r="Q199" t="str">
            <v>..</v>
          </cell>
          <cell r="R199" t="str">
            <v>..</v>
          </cell>
          <cell r="S199" t="str">
            <v>..</v>
          </cell>
          <cell r="T199" t="str">
            <v>..</v>
          </cell>
          <cell r="U199" t="str">
            <v>..</v>
          </cell>
          <cell r="V199" t="str">
            <v>..</v>
          </cell>
          <cell r="W199" t="e">
            <v>#VALUE!</v>
          </cell>
        </row>
        <row r="200">
          <cell r="D200" t="str">
            <v>South Bedfordshire1</v>
          </cell>
          <cell r="E200">
            <v>46860</v>
          </cell>
          <cell r="F200">
            <v>47530</v>
          </cell>
          <cell r="G200">
            <v>47740</v>
          </cell>
          <cell r="H200">
            <v>48170</v>
          </cell>
          <cell r="I200">
            <v>48750</v>
          </cell>
          <cell r="J200">
            <v>49520</v>
          </cell>
          <cell r="K200">
            <v>49870</v>
          </cell>
          <cell r="L200">
            <v>50540</v>
          </cell>
          <cell r="M200">
            <v>50790</v>
          </cell>
          <cell r="N200" t="str">
            <v>..</v>
          </cell>
          <cell r="O200" t="str">
            <v>..</v>
          </cell>
          <cell r="P200" t="str">
            <v>..</v>
          </cell>
          <cell r="Q200" t="str">
            <v>..</v>
          </cell>
          <cell r="R200" t="str">
            <v>..</v>
          </cell>
          <cell r="S200" t="str">
            <v>..</v>
          </cell>
          <cell r="T200" t="str">
            <v>..</v>
          </cell>
          <cell r="U200" t="str">
            <v>..</v>
          </cell>
          <cell r="V200" t="str">
            <v>..</v>
          </cell>
          <cell r="W200" t="e">
            <v>#VALUE!</v>
          </cell>
        </row>
        <row r="201">
          <cell r="D201" t="str">
            <v xml:space="preserve">Cambridgeshire </v>
          </cell>
          <cell r="E201">
            <v>228940</v>
          </cell>
          <cell r="F201">
            <v>231150</v>
          </cell>
          <cell r="G201">
            <v>233930</v>
          </cell>
          <cell r="H201">
            <v>237250</v>
          </cell>
          <cell r="I201">
            <v>240110</v>
          </cell>
          <cell r="J201">
            <v>244000</v>
          </cell>
          <cell r="K201">
            <v>247660</v>
          </cell>
          <cell r="L201">
            <v>251870</v>
          </cell>
          <cell r="M201">
            <v>254640</v>
          </cell>
          <cell r="N201">
            <v>256760</v>
          </cell>
          <cell r="O201">
            <v>259250</v>
          </cell>
          <cell r="P201">
            <v>261730</v>
          </cell>
          <cell r="Q201">
            <v>263830</v>
          </cell>
          <cell r="R201">
            <v>266960</v>
          </cell>
          <cell r="S201">
            <v>269840</v>
          </cell>
          <cell r="T201">
            <v>272370</v>
          </cell>
          <cell r="U201">
            <v>275430</v>
          </cell>
          <cell r="V201">
            <v>278790</v>
          </cell>
          <cell r="W201">
            <v>0.10688053360860761</v>
          </cell>
        </row>
        <row r="202">
          <cell r="D202" t="str">
            <v>Cambridge</v>
          </cell>
          <cell r="E202">
            <v>43450</v>
          </cell>
          <cell r="F202">
            <v>43550</v>
          </cell>
          <cell r="G202">
            <v>43890</v>
          </cell>
          <cell r="H202">
            <v>44390</v>
          </cell>
          <cell r="I202">
            <v>45010</v>
          </cell>
          <cell r="J202">
            <v>45750</v>
          </cell>
          <cell r="K202">
            <v>46440</v>
          </cell>
          <cell r="L202">
            <v>46970</v>
          </cell>
          <cell r="M202">
            <v>47580</v>
          </cell>
          <cell r="N202">
            <v>47880</v>
          </cell>
          <cell r="O202">
            <v>48290</v>
          </cell>
          <cell r="P202">
            <v>48620</v>
          </cell>
          <cell r="Q202">
            <v>49100</v>
          </cell>
          <cell r="R202">
            <v>50400</v>
          </cell>
          <cell r="S202">
            <v>51120</v>
          </cell>
          <cell r="T202">
            <v>52000</v>
          </cell>
          <cell r="U202">
            <v>53180</v>
          </cell>
          <cell r="V202">
            <v>54330</v>
          </cell>
          <cell r="W202">
            <v>0.1566957632531403</v>
          </cell>
        </row>
        <row r="203">
          <cell r="D203" t="str">
            <v>East Cambridgeshire</v>
          </cell>
          <cell r="E203">
            <v>30560</v>
          </cell>
          <cell r="F203">
            <v>31310</v>
          </cell>
          <cell r="G203">
            <v>31850</v>
          </cell>
          <cell r="H203">
            <v>32430</v>
          </cell>
          <cell r="I203">
            <v>32780</v>
          </cell>
          <cell r="J203">
            <v>33520</v>
          </cell>
          <cell r="K203">
            <v>34160</v>
          </cell>
          <cell r="L203">
            <v>34860</v>
          </cell>
          <cell r="M203">
            <v>35280</v>
          </cell>
          <cell r="N203">
            <v>35430</v>
          </cell>
          <cell r="O203">
            <v>35750</v>
          </cell>
          <cell r="P203">
            <v>36120</v>
          </cell>
          <cell r="Q203">
            <v>36410</v>
          </cell>
          <cell r="R203">
            <v>36600</v>
          </cell>
          <cell r="S203">
            <v>36760</v>
          </cell>
          <cell r="T203">
            <v>36940</v>
          </cell>
          <cell r="U203">
            <v>37170</v>
          </cell>
          <cell r="V203">
            <v>37460</v>
          </cell>
          <cell r="W203">
            <v>7.4584050487664949E-2</v>
          </cell>
        </row>
        <row r="204">
          <cell r="D204" t="str">
            <v>Fenland</v>
          </cell>
          <cell r="E204">
            <v>36330</v>
          </cell>
          <cell r="F204">
            <v>36820</v>
          </cell>
          <cell r="G204">
            <v>37490</v>
          </cell>
          <cell r="H204">
            <v>38190</v>
          </cell>
          <cell r="I204">
            <v>38810</v>
          </cell>
          <cell r="J204">
            <v>39590</v>
          </cell>
          <cell r="K204">
            <v>40330</v>
          </cell>
          <cell r="L204">
            <v>41260</v>
          </cell>
          <cell r="M204">
            <v>41560</v>
          </cell>
          <cell r="N204">
            <v>41800</v>
          </cell>
          <cell r="O204">
            <v>42090</v>
          </cell>
          <cell r="P204">
            <v>42300</v>
          </cell>
          <cell r="Q204">
            <v>42620</v>
          </cell>
          <cell r="R204">
            <v>42950</v>
          </cell>
          <cell r="S204">
            <v>43560</v>
          </cell>
          <cell r="T204">
            <v>43830</v>
          </cell>
          <cell r="U204">
            <v>44240</v>
          </cell>
          <cell r="V204">
            <v>44690</v>
          </cell>
          <cell r="W204">
            <v>8.3131362094037806E-2</v>
          </cell>
        </row>
        <row r="205">
          <cell r="D205" t="str">
            <v>Huntingdonshire</v>
          </cell>
          <cell r="E205">
            <v>65040</v>
          </cell>
          <cell r="F205">
            <v>65330</v>
          </cell>
          <cell r="G205">
            <v>65870</v>
          </cell>
          <cell r="H205">
            <v>66410</v>
          </cell>
          <cell r="I205">
            <v>67060</v>
          </cell>
          <cell r="J205">
            <v>67770</v>
          </cell>
          <cell r="K205">
            <v>68380</v>
          </cell>
          <cell r="L205">
            <v>69090</v>
          </cell>
          <cell r="M205">
            <v>69870</v>
          </cell>
          <cell r="N205">
            <v>70640</v>
          </cell>
          <cell r="O205">
            <v>71400</v>
          </cell>
          <cell r="P205">
            <v>72270</v>
          </cell>
          <cell r="Q205">
            <v>72690</v>
          </cell>
          <cell r="R205">
            <v>73370</v>
          </cell>
          <cell r="S205">
            <v>73890</v>
          </cell>
          <cell r="T205">
            <v>74420</v>
          </cell>
          <cell r="U205">
            <v>75110</v>
          </cell>
          <cell r="V205">
            <v>75850</v>
          </cell>
          <cell r="W205">
            <v>9.7843392676219429E-2</v>
          </cell>
        </row>
        <row r="206">
          <cell r="D206" t="str">
            <v>South Cambridgeshire</v>
          </cell>
          <cell r="E206">
            <v>53560</v>
          </cell>
          <cell r="F206">
            <v>54140</v>
          </cell>
          <cell r="G206">
            <v>54830</v>
          </cell>
          <cell r="H206">
            <v>55830</v>
          </cell>
          <cell r="I206">
            <v>56450</v>
          </cell>
          <cell r="J206">
            <v>57370</v>
          </cell>
          <cell r="K206">
            <v>58350</v>
          </cell>
          <cell r="L206">
            <v>59690</v>
          </cell>
          <cell r="M206">
            <v>60350</v>
          </cell>
          <cell r="N206">
            <v>61010</v>
          </cell>
          <cell r="O206">
            <v>61720</v>
          </cell>
          <cell r="P206">
            <v>62420</v>
          </cell>
          <cell r="Q206">
            <v>63010</v>
          </cell>
          <cell r="R206">
            <v>63640</v>
          </cell>
          <cell r="S206">
            <v>64510</v>
          </cell>
          <cell r="T206">
            <v>65180</v>
          </cell>
          <cell r="U206">
            <v>65730</v>
          </cell>
          <cell r="V206">
            <v>66460</v>
          </cell>
          <cell r="W206">
            <v>0.11341933322164517</v>
          </cell>
        </row>
        <row r="207">
          <cell r="D207" t="str">
            <v>Essex</v>
          </cell>
          <cell r="E207">
            <v>560040</v>
          </cell>
          <cell r="F207">
            <v>563620</v>
          </cell>
          <cell r="G207">
            <v>568580</v>
          </cell>
          <cell r="H207">
            <v>572740</v>
          </cell>
          <cell r="I207">
            <v>577420</v>
          </cell>
          <cell r="J207">
            <v>582480</v>
          </cell>
          <cell r="K207">
            <v>587450</v>
          </cell>
          <cell r="L207">
            <v>592460</v>
          </cell>
          <cell r="M207">
            <v>596930</v>
          </cell>
          <cell r="N207">
            <v>600320</v>
          </cell>
          <cell r="O207">
            <v>603840</v>
          </cell>
          <cell r="P207">
            <v>607880</v>
          </cell>
          <cell r="Q207">
            <v>611110</v>
          </cell>
          <cell r="R207">
            <v>614190</v>
          </cell>
          <cell r="S207">
            <v>618780</v>
          </cell>
          <cell r="T207">
            <v>623780</v>
          </cell>
          <cell r="U207">
            <v>628910</v>
          </cell>
          <cell r="V207">
            <v>635020</v>
          </cell>
          <cell r="W207">
            <v>7.1836073321405666E-2</v>
          </cell>
        </row>
        <row r="208">
          <cell r="D208" t="str">
            <v>Basildon</v>
          </cell>
          <cell r="E208">
            <v>70820</v>
          </cell>
          <cell r="F208">
            <v>70990</v>
          </cell>
          <cell r="G208">
            <v>71300</v>
          </cell>
          <cell r="H208">
            <v>71510</v>
          </cell>
          <cell r="I208">
            <v>71690</v>
          </cell>
          <cell r="J208">
            <v>72200</v>
          </cell>
          <cell r="K208">
            <v>72430</v>
          </cell>
          <cell r="L208">
            <v>72790</v>
          </cell>
          <cell r="M208">
            <v>73310</v>
          </cell>
          <cell r="N208">
            <v>73820</v>
          </cell>
          <cell r="O208">
            <v>74030</v>
          </cell>
          <cell r="P208">
            <v>74680</v>
          </cell>
          <cell r="Q208">
            <v>75330</v>
          </cell>
          <cell r="R208">
            <v>75450</v>
          </cell>
          <cell r="S208">
            <v>76120</v>
          </cell>
          <cell r="T208">
            <v>76940</v>
          </cell>
          <cell r="U208">
            <v>77350</v>
          </cell>
          <cell r="V208">
            <v>77690</v>
          </cell>
          <cell r="W208">
            <v>6.731693913999176E-2</v>
          </cell>
        </row>
        <row r="209">
          <cell r="D209" t="str">
            <v>Braintree</v>
          </cell>
          <cell r="E209">
            <v>55760</v>
          </cell>
          <cell r="F209">
            <v>56540</v>
          </cell>
          <cell r="G209">
            <v>57330</v>
          </cell>
          <cell r="H209">
            <v>58010</v>
          </cell>
          <cell r="I209">
            <v>58840</v>
          </cell>
          <cell r="J209">
            <v>59490</v>
          </cell>
          <cell r="K209">
            <v>60290</v>
          </cell>
          <cell r="L209">
            <v>61060</v>
          </cell>
          <cell r="M209">
            <v>61540</v>
          </cell>
          <cell r="N209">
            <v>62110</v>
          </cell>
          <cell r="O209">
            <v>62700</v>
          </cell>
          <cell r="P209">
            <v>63010</v>
          </cell>
          <cell r="Q209">
            <v>63180</v>
          </cell>
          <cell r="R209">
            <v>63360</v>
          </cell>
          <cell r="S209">
            <v>63770</v>
          </cell>
          <cell r="T209">
            <v>64300</v>
          </cell>
          <cell r="U209">
            <v>64590</v>
          </cell>
          <cell r="V209">
            <v>65080</v>
          </cell>
          <cell r="W209">
            <v>6.5836881755650181E-2</v>
          </cell>
        </row>
        <row r="210">
          <cell r="D210" t="str">
            <v>Brentwood</v>
          </cell>
          <cell r="E210">
            <v>29730</v>
          </cell>
          <cell r="F210">
            <v>29920</v>
          </cell>
          <cell r="G210">
            <v>30190</v>
          </cell>
          <cell r="H210">
            <v>30420</v>
          </cell>
          <cell r="I210">
            <v>30580</v>
          </cell>
          <cell r="J210">
            <v>30710</v>
          </cell>
          <cell r="K210">
            <v>30940</v>
          </cell>
          <cell r="L210">
            <v>31200</v>
          </cell>
          <cell r="M210">
            <v>31480</v>
          </cell>
          <cell r="N210">
            <v>31660</v>
          </cell>
          <cell r="O210">
            <v>32070</v>
          </cell>
          <cell r="P210">
            <v>32200</v>
          </cell>
          <cell r="Q210">
            <v>32410</v>
          </cell>
          <cell r="R210">
            <v>32520</v>
          </cell>
          <cell r="S210">
            <v>32680</v>
          </cell>
          <cell r="T210">
            <v>32790</v>
          </cell>
          <cell r="U210">
            <v>32940</v>
          </cell>
          <cell r="V210">
            <v>33150</v>
          </cell>
          <cell r="W210">
            <v>6.25E-2</v>
          </cell>
        </row>
        <row r="211">
          <cell r="D211" t="str">
            <v>Castle Point</v>
          </cell>
          <cell r="E211">
            <v>35770</v>
          </cell>
          <cell r="F211">
            <v>35960</v>
          </cell>
          <cell r="G211">
            <v>36140</v>
          </cell>
          <cell r="H211">
            <v>36220</v>
          </cell>
          <cell r="I211">
            <v>36440</v>
          </cell>
          <cell r="J211">
            <v>36750</v>
          </cell>
          <cell r="K211">
            <v>36870</v>
          </cell>
          <cell r="L211">
            <v>36980</v>
          </cell>
          <cell r="M211">
            <v>37110</v>
          </cell>
          <cell r="N211">
            <v>37230</v>
          </cell>
          <cell r="O211">
            <v>37680</v>
          </cell>
          <cell r="P211">
            <v>37740</v>
          </cell>
          <cell r="Q211">
            <v>37850</v>
          </cell>
          <cell r="R211">
            <v>38020</v>
          </cell>
          <cell r="S211">
            <v>38230</v>
          </cell>
          <cell r="T211">
            <v>38350</v>
          </cell>
          <cell r="U211">
            <v>38460</v>
          </cell>
          <cell r="V211">
            <v>38630</v>
          </cell>
          <cell r="W211">
            <v>4.4618712817739319E-2</v>
          </cell>
        </row>
        <row r="212">
          <cell r="D212" t="str">
            <v>Chelmsford</v>
          </cell>
          <cell r="E212">
            <v>65910</v>
          </cell>
          <cell r="F212">
            <v>66400</v>
          </cell>
          <cell r="G212">
            <v>67390</v>
          </cell>
          <cell r="H212">
            <v>68070</v>
          </cell>
          <cell r="I212">
            <v>68780</v>
          </cell>
          <cell r="J212">
            <v>69210</v>
          </cell>
          <cell r="K212">
            <v>69680</v>
          </cell>
          <cell r="L212">
            <v>70380</v>
          </cell>
          <cell r="M212">
            <v>70960</v>
          </cell>
          <cell r="N212">
            <v>71100</v>
          </cell>
          <cell r="O212">
            <v>71250</v>
          </cell>
          <cell r="P212">
            <v>71460</v>
          </cell>
          <cell r="Q212">
            <v>71710</v>
          </cell>
          <cell r="R212">
            <v>72180</v>
          </cell>
          <cell r="S212">
            <v>73010</v>
          </cell>
          <cell r="T212">
            <v>73800</v>
          </cell>
          <cell r="U212">
            <v>74800</v>
          </cell>
          <cell r="V212">
            <v>75810</v>
          </cell>
          <cell r="W212">
            <v>7.7152600170502988E-2</v>
          </cell>
        </row>
        <row r="213">
          <cell r="D213" t="str">
            <v>Colchester</v>
          </cell>
          <cell r="E213">
            <v>65330</v>
          </cell>
          <cell r="F213">
            <v>65860</v>
          </cell>
          <cell r="G213">
            <v>66780</v>
          </cell>
          <cell r="H213">
            <v>67890</v>
          </cell>
          <cell r="I213">
            <v>69130</v>
          </cell>
          <cell r="J213">
            <v>70000</v>
          </cell>
          <cell r="K213">
            <v>71210</v>
          </cell>
          <cell r="L213">
            <v>72420</v>
          </cell>
          <cell r="M213">
            <v>73430</v>
          </cell>
          <cell r="N213">
            <v>73900</v>
          </cell>
          <cell r="O213">
            <v>74540</v>
          </cell>
          <cell r="P213">
            <v>75610</v>
          </cell>
          <cell r="Q213">
            <v>76230</v>
          </cell>
          <cell r="R213">
            <v>76940</v>
          </cell>
          <cell r="S213">
            <v>77670</v>
          </cell>
          <cell r="T213">
            <v>78610</v>
          </cell>
          <cell r="U213">
            <v>79520</v>
          </cell>
          <cell r="V213">
            <v>80570</v>
          </cell>
          <cell r="W213">
            <v>0.11253797293565314</v>
          </cell>
        </row>
        <row r="214">
          <cell r="D214" t="str">
            <v>Epping Forest</v>
          </cell>
          <cell r="E214">
            <v>51810</v>
          </cell>
          <cell r="F214">
            <v>52070</v>
          </cell>
          <cell r="G214">
            <v>52360</v>
          </cell>
          <cell r="H214">
            <v>52590</v>
          </cell>
          <cell r="I214">
            <v>52850</v>
          </cell>
          <cell r="J214">
            <v>53150</v>
          </cell>
          <cell r="K214">
            <v>53450</v>
          </cell>
          <cell r="L214">
            <v>53590</v>
          </cell>
          <cell r="M214">
            <v>53750</v>
          </cell>
          <cell r="N214">
            <v>54020</v>
          </cell>
          <cell r="O214">
            <v>54410</v>
          </cell>
          <cell r="P214">
            <v>54700</v>
          </cell>
          <cell r="Q214">
            <v>54820</v>
          </cell>
          <cell r="R214">
            <v>55130</v>
          </cell>
          <cell r="S214">
            <v>55360</v>
          </cell>
          <cell r="T214">
            <v>55630</v>
          </cell>
          <cell r="U214">
            <v>55780</v>
          </cell>
          <cell r="V214">
            <v>56340</v>
          </cell>
          <cell r="W214">
            <v>5.1315543944765812E-2</v>
          </cell>
        </row>
        <row r="215">
          <cell r="D215" t="str">
            <v>Harlow</v>
          </cell>
          <cell r="E215">
            <v>33780</v>
          </cell>
          <cell r="F215">
            <v>33910</v>
          </cell>
          <cell r="G215">
            <v>34100</v>
          </cell>
          <cell r="H215">
            <v>34230</v>
          </cell>
          <cell r="I215">
            <v>34370</v>
          </cell>
          <cell r="J215">
            <v>34760</v>
          </cell>
          <cell r="K215">
            <v>34960</v>
          </cell>
          <cell r="L215">
            <v>35140</v>
          </cell>
          <cell r="M215">
            <v>35430</v>
          </cell>
          <cell r="N215">
            <v>35580</v>
          </cell>
          <cell r="O215">
            <v>35720</v>
          </cell>
          <cell r="P215">
            <v>36100</v>
          </cell>
          <cell r="Q215">
            <v>36260</v>
          </cell>
          <cell r="R215">
            <v>36370</v>
          </cell>
          <cell r="S215">
            <v>36580</v>
          </cell>
          <cell r="T215">
            <v>36800</v>
          </cell>
          <cell r="U215">
            <v>37140</v>
          </cell>
          <cell r="V215">
            <v>37420</v>
          </cell>
          <cell r="W215">
            <v>6.488332384746727E-2</v>
          </cell>
        </row>
        <row r="216">
          <cell r="D216" t="str">
            <v>Maldon</v>
          </cell>
          <cell r="E216">
            <v>25180</v>
          </cell>
          <cell r="F216">
            <v>25410</v>
          </cell>
          <cell r="G216">
            <v>25610</v>
          </cell>
          <cell r="H216">
            <v>25800</v>
          </cell>
          <cell r="I216">
            <v>26050</v>
          </cell>
          <cell r="J216">
            <v>26280</v>
          </cell>
          <cell r="K216">
            <v>26490</v>
          </cell>
          <cell r="L216">
            <v>26710</v>
          </cell>
          <cell r="M216">
            <v>26940</v>
          </cell>
          <cell r="N216">
            <v>27110</v>
          </cell>
          <cell r="O216">
            <v>27210</v>
          </cell>
          <cell r="P216">
            <v>27300</v>
          </cell>
          <cell r="Q216">
            <v>27420</v>
          </cell>
          <cell r="R216">
            <v>27490</v>
          </cell>
          <cell r="S216">
            <v>27560</v>
          </cell>
          <cell r="T216">
            <v>27810</v>
          </cell>
          <cell r="U216">
            <v>28070</v>
          </cell>
          <cell r="V216">
            <v>28240</v>
          </cell>
          <cell r="W216">
            <v>5.7281916885061776E-2</v>
          </cell>
        </row>
        <row r="217">
          <cell r="D217" t="str">
            <v>Rochford</v>
          </cell>
          <cell r="E217">
            <v>32700</v>
          </cell>
          <cell r="F217">
            <v>32840</v>
          </cell>
          <cell r="G217">
            <v>33010</v>
          </cell>
          <cell r="H217">
            <v>33200</v>
          </cell>
          <cell r="I217">
            <v>33270</v>
          </cell>
          <cell r="J217">
            <v>33540</v>
          </cell>
          <cell r="K217">
            <v>34000</v>
          </cell>
          <cell r="L217">
            <v>34180</v>
          </cell>
          <cell r="M217">
            <v>34290</v>
          </cell>
          <cell r="N217">
            <v>34390</v>
          </cell>
          <cell r="O217">
            <v>34440</v>
          </cell>
          <cell r="P217">
            <v>34540</v>
          </cell>
          <cell r="Q217">
            <v>34570</v>
          </cell>
          <cell r="R217">
            <v>34810</v>
          </cell>
          <cell r="S217">
            <v>35140</v>
          </cell>
          <cell r="T217">
            <v>35300</v>
          </cell>
          <cell r="U217">
            <v>35420</v>
          </cell>
          <cell r="V217">
            <v>35720</v>
          </cell>
          <cell r="W217">
            <v>4.5055588063194853E-2</v>
          </cell>
        </row>
        <row r="218">
          <cell r="D218" t="str">
            <v>Tendring</v>
          </cell>
          <cell r="E218">
            <v>64720</v>
          </cell>
          <cell r="F218">
            <v>64990</v>
          </cell>
          <cell r="G218">
            <v>65210</v>
          </cell>
          <cell r="H218">
            <v>65280</v>
          </cell>
          <cell r="I218">
            <v>65510</v>
          </cell>
          <cell r="J218">
            <v>65880</v>
          </cell>
          <cell r="K218">
            <v>66250</v>
          </cell>
          <cell r="L218">
            <v>66550</v>
          </cell>
          <cell r="M218">
            <v>66740</v>
          </cell>
          <cell r="N218">
            <v>66890</v>
          </cell>
          <cell r="O218">
            <v>66930</v>
          </cell>
          <cell r="P218">
            <v>67160</v>
          </cell>
          <cell r="Q218">
            <v>67400</v>
          </cell>
          <cell r="R218">
            <v>67610</v>
          </cell>
          <cell r="S218">
            <v>67880</v>
          </cell>
          <cell r="T218">
            <v>68120</v>
          </cell>
          <cell r="U218">
            <v>68780</v>
          </cell>
          <cell r="V218">
            <v>69340</v>
          </cell>
          <cell r="W218">
            <v>4.192336589030804E-2</v>
          </cell>
        </row>
        <row r="219">
          <cell r="D219" t="str">
            <v>Uttlesford</v>
          </cell>
          <cell r="E219">
            <v>28530</v>
          </cell>
          <cell r="F219">
            <v>28730</v>
          </cell>
          <cell r="G219">
            <v>29160</v>
          </cell>
          <cell r="H219">
            <v>29520</v>
          </cell>
          <cell r="I219">
            <v>29910</v>
          </cell>
          <cell r="J219">
            <v>30510</v>
          </cell>
          <cell r="K219">
            <v>30880</v>
          </cell>
          <cell r="L219">
            <v>31460</v>
          </cell>
          <cell r="M219">
            <v>31950</v>
          </cell>
          <cell r="N219">
            <v>32510</v>
          </cell>
          <cell r="O219">
            <v>32860</v>
          </cell>
          <cell r="P219">
            <v>33380</v>
          </cell>
          <cell r="Q219">
            <v>33930</v>
          </cell>
          <cell r="R219">
            <v>34310</v>
          </cell>
          <cell r="S219">
            <v>34780</v>
          </cell>
          <cell r="T219">
            <v>35330</v>
          </cell>
          <cell r="U219">
            <v>36060</v>
          </cell>
          <cell r="V219">
            <v>37030</v>
          </cell>
          <cell r="W219">
            <v>0.17705022250476796</v>
          </cell>
        </row>
        <row r="220">
          <cell r="D220" t="str">
            <v>Hertfordshire</v>
          </cell>
          <cell r="E220">
            <v>429820</v>
          </cell>
          <cell r="F220">
            <v>433020</v>
          </cell>
          <cell r="G220">
            <v>436380</v>
          </cell>
          <cell r="H220">
            <v>440150</v>
          </cell>
          <cell r="I220">
            <v>444410</v>
          </cell>
          <cell r="J220">
            <v>448680</v>
          </cell>
          <cell r="K220">
            <v>453220</v>
          </cell>
          <cell r="L220">
            <v>457710</v>
          </cell>
          <cell r="M220">
            <v>461520</v>
          </cell>
          <cell r="N220">
            <v>464510</v>
          </cell>
          <cell r="O220">
            <v>467980</v>
          </cell>
          <cell r="P220">
            <v>471040</v>
          </cell>
          <cell r="Q220">
            <v>474040</v>
          </cell>
          <cell r="R220">
            <v>476730</v>
          </cell>
          <cell r="S220">
            <v>479710</v>
          </cell>
          <cell r="T220">
            <v>483260</v>
          </cell>
          <cell r="U220">
            <v>487700</v>
          </cell>
          <cell r="V220">
            <v>491110</v>
          </cell>
          <cell r="W220">
            <v>7.2971969150772323E-2</v>
          </cell>
        </row>
        <row r="221">
          <cell r="D221" t="str">
            <v>Broxbourne</v>
          </cell>
          <cell r="E221">
            <v>35910</v>
          </cell>
          <cell r="F221">
            <v>36080</v>
          </cell>
          <cell r="G221">
            <v>36220</v>
          </cell>
          <cell r="H221">
            <v>36460</v>
          </cell>
          <cell r="I221">
            <v>37370</v>
          </cell>
          <cell r="J221">
            <v>37860</v>
          </cell>
          <cell r="K221">
            <v>38120</v>
          </cell>
          <cell r="L221">
            <v>38410</v>
          </cell>
          <cell r="M221">
            <v>38590</v>
          </cell>
          <cell r="N221">
            <v>38920</v>
          </cell>
          <cell r="O221">
            <v>39190</v>
          </cell>
          <cell r="P221">
            <v>39370</v>
          </cell>
          <cell r="Q221">
            <v>39550</v>
          </cell>
          <cell r="R221">
            <v>39650</v>
          </cell>
          <cell r="S221">
            <v>39830</v>
          </cell>
          <cell r="T221">
            <v>40000</v>
          </cell>
          <cell r="U221">
            <v>40260</v>
          </cell>
          <cell r="V221">
            <v>40560</v>
          </cell>
          <cell r="W221">
            <v>5.5975006508721684E-2</v>
          </cell>
        </row>
        <row r="222">
          <cell r="D222" t="str">
            <v>Dacorum</v>
          </cell>
          <cell r="E222">
            <v>57000</v>
          </cell>
          <cell r="F222">
            <v>57420</v>
          </cell>
          <cell r="G222">
            <v>58160</v>
          </cell>
          <cell r="H222">
            <v>58700</v>
          </cell>
          <cell r="I222">
            <v>59100</v>
          </cell>
          <cell r="J222">
            <v>59370</v>
          </cell>
          <cell r="K222">
            <v>59890</v>
          </cell>
          <cell r="L222">
            <v>60380</v>
          </cell>
          <cell r="M222">
            <v>60900</v>
          </cell>
          <cell r="N222">
            <v>61240</v>
          </cell>
          <cell r="O222">
            <v>61940</v>
          </cell>
          <cell r="P222">
            <v>62390</v>
          </cell>
          <cell r="Q222">
            <v>62640</v>
          </cell>
          <cell r="R222">
            <v>62850</v>
          </cell>
          <cell r="S222">
            <v>63220</v>
          </cell>
          <cell r="T222">
            <v>63870</v>
          </cell>
          <cell r="U222">
            <v>64610</v>
          </cell>
          <cell r="V222">
            <v>65190</v>
          </cell>
          <cell r="W222">
            <v>7.9662139781384561E-2</v>
          </cell>
        </row>
        <row r="223">
          <cell r="D223" t="str">
            <v>East Hertfordshire</v>
          </cell>
          <cell r="E223">
            <v>53320</v>
          </cell>
          <cell r="F223">
            <v>53960</v>
          </cell>
          <cell r="G223">
            <v>54360</v>
          </cell>
          <cell r="H223">
            <v>54640</v>
          </cell>
          <cell r="I223">
            <v>55040</v>
          </cell>
          <cell r="J223">
            <v>55620</v>
          </cell>
          <cell r="K223">
            <v>56430</v>
          </cell>
          <cell r="L223">
            <v>57020</v>
          </cell>
          <cell r="M223">
            <v>57610</v>
          </cell>
          <cell r="N223">
            <v>58110</v>
          </cell>
          <cell r="O223">
            <v>58350</v>
          </cell>
          <cell r="P223">
            <v>58730</v>
          </cell>
          <cell r="Q223">
            <v>59430</v>
          </cell>
          <cell r="R223">
            <v>59790</v>
          </cell>
          <cell r="S223">
            <v>60340</v>
          </cell>
          <cell r="T223">
            <v>61010</v>
          </cell>
          <cell r="U223">
            <v>61630</v>
          </cell>
          <cell r="V223">
            <v>62090</v>
          </cell>
          <cell r="W223">
            <v>8.8916169764994737E-2</v>
          </cell>
        </row>
        <row r="224">
          <cell r="D224" t="str">
            <v>Hertsmere</v>
          </cell>
          <cell r="E224">
            <v>38710</v>
          </cell>
          <cell r="F224">
            <v>39000</v>
          </cell>
          <cell r="G224">
            <v>39090</v>
          </cell>
          <cell r="H224">
            <v>39250</v>
          </cell>
          <cell r="I224">
            <v>39430</v>
          </cell>
          <cell r="J224">
            <v>39740</v>
          </cell>
          <cell r="K224">
            <v>40000</v>
          </cell>
          <cell r="L224">
            <v>40350</v>
          </cell>
          <cell r="M224">
            <v>40570</v>
          </cell>
          <cell r="N224">
            <v>40850</v>
          </cell>
          <cell r="O224">
            <v>40990</v>
          </cell>
          <cell r="P224">
            <v>41180</v>
          </cell>
          <cell r="Q224">
            <v>41470</v>
          </cell>
          <cell r="R224">
            <v>41920</v>
          </cell>
          <cell r="S224">
            <v>42310</v>
          </cell>
          <cell r="T224">
            <v>42700</v>
          </cell>
          <cell r="U224">
            <v>43100</v>
          </cell>
          <cell r="V224">
            <v>43640</v>
          </cell>
          <cell r="W224">
            <v>8.1536555142503103E-2</v>
          </cell>
        </row>
        <row r="225">
          <cell r="D225" t="str">
            <v>North Hertfordshire</v>
          </cell>
          <cell r="E225">
            <v>49870</v>
          </cell>
          <cell r="F225">
            <v>50560</v>
          </cell>
          <cell r="G225">
            <v>51170</v>
          </cell>
          <cell r="H225">
            <v>51620</v>
          </cell>
          <cell r="I225">
            <v>52040</v>
          </cell>
          <cell r="J225">
            <v>52590</v>
          </cell>
          <cell r="K225">
            <v>53180</v>
          </cell>
          <cell r="L225">
            <v>53860</v>
          </cell>
          <cell r="M225">
            <v>54290</v>
          </cell>
          <cell r="N225">
            <v>54580</v>
          </cell>
          <cell r="O225">
            <v>54960</v>
          </cell>
          <cell r="P225">
            <v>55360</v>
          </cell>
          <cell r="Q225">
            <v>55650</v>
          </cell>
          <cell r="R225">
            <v>55910</v>
          </cell>
          <cell r="S225">
            <v>56090</v>
          </cell>
          <cell r="T225">
            <v>56430</v>
          </cell>
          <cell r="U225">
            <v>56970</v>
          </cell>
          <cell r="V225">
            <v>57250</v>
          </cell>
          <cell r="W225">
            <v>6.2940958039361311E-2</v>
          </cell>
        </row>
        <row r="226">
          <cell r="D226" t="str">
            <v>St. Albans</v>
          </cell>
          <cell r="E226">
            <v>53750</v>
          </cell>
          <cell r="F226">
            <v>54160</v>
          </cell>
          <cell r="G226">
            <v>54510</v>
          </cell>
          <cell r="H226">
            <v>54830</v>
          </cell>
          <cell r="I226">
            <v>55490</v>
          </cell>
          <cell r="J226">
            <v>55870</v>
          </cell>
          <cell r="K226">
            <v>56310</v>
          </cell>
          <cell r="L226">
            <v>56660</v>
          </cell>
          <cell r="M226">
            <v>57120</v>
          </cell>
          <cell r="N226">
            <v>57450</v>
          </cell>
          <cell r="O226">
            <v>57890</v>
          </cell>
          <cell r="P226">
            <v>58270</v>
          </cell>
          <cell r="Q226">
            <v>58610</v>
          </cell>
          <cell r="R226">
            <v>58990</v>
          </cell>
          <cell r="S226">
            <v>59300</v>
          </cell>
          <cell r="T226">
            <v>59700</v>
          </cell>
          <cell r="U226">
            <v>60040</v>
          </cell>
          <cell r="V226">
            <v>60420</v>
          </cell>
          <cell r="W226">
            <v>6.636074832333215E-2</v>
          </cell>
        </row>
        <row r="227">
          <cell r="D227" t="str">
            <v>Stevenage</v>
          </cell>
          <cell r="E227">
            <v>33230</v>
          </cell>
          <cell r="F227">
            <v>33410</v>
          </cell>
          <cell r="G227">
            <v>33530</v>
          </cell>
          <cell r="H227">
            <v>33580</v>
          </cell>
          <cell r="I227">
            <v>33750</v>
          </cell>
          <cell r="J227">
            <v>33890</v>
          </cell>
          <cell r="K227">
            <v>34250</v>
          </cell>
          <cell r="L227">
            <v>34640</v>
          </cell>
          <cell r="M227">
            <v>35020</v>
          </cell>
          <cell r="N227">
            <v>35260</v>
          </cell>
          <cell r="O227">
            <v>35570</v>
          </cell>
          <cell r="P227">
            <v>35760</v>
          </cell>
          <cell r="Q227">
            <v>35840</v>
          </cell>
          <cell r="R227">
            <v>36020</v>
          </cell>
          <cell r="S227">
            <v>36160</v>
          </cell>
          <cell r="T227">
            <v>36320</v>
          </cell>
          <cell r="U227">
            <v>37010</v>
          </cell>
          <cell r="V227">
            <v>37080</v>
          </cell>
          <cell r="W227">
            <v>7.0438799076212477E-2</v>
          </cell>
        </row>
        <row r="228">
          <cell r="D228" t="str">
            <v>Three Rivers</v>
          </cell>
          <cell r="E228">
            <v>34150</v>
          </cell>
          <cell r="F228">
            <v>34360</v>
          </cell>
          <cell r="G228">
            <v>34600</v>
          </cell>
          <cell r="H228">
            <v>34790</v>
          </cell>
          <cell r="I228">
            <v>34870</v>
          </cell>
          <cell r="J228">
            <v>35070</v>
          </cell>
          <cell r="K228">
            <v>35400</v>
          </cell>
          <cell r="L228">
            <v>35660</v>
          </cell>
          <cell r="M228">
            <v>35990</v>
          </cell>
          <cell r="N228">
            <v>36050</v>
          </cell>
          <cell r="O228">
            <v>36160</v>
          </cell>
          <cell r="P228">
            <v>36340</v>
          </cell>
          <cell r="Q228">
            <v>36520</v>
          </cell>
          <cell r="R228">
            <v>36660</v>
          </cell>
          <cell r="S228">
            <v>36950</v>
          </cell>
          <cell r="T228">
            <v>37160</v>
          </cell>
          <cell r="U228">
            <v>37310</v>
          </cell>
          <cell r="V228">
            <v>37570</v>
          </cell>
          <cell r="W228">
            <v>5.3561413348289399E-2</v>
          </cell>
        </row>
        <row r="229">
          <cell r="D229" t="str">
            <v>Watford</v>
          </cell>
          <cell r="E229">
            <v>33200</v>
          </cell>
          <cell r="F229">
            <v>33340</v>
          </cell>
          <cell r="G229">
            <v>33580</v>
          </cell>
          <cell r="H229">
            <v>33900</v>
          </cell>
          <cell r="I229">
            <v>34330</v>
          </cell>
          <cell r="J229">
            <v>35000</v>
          </cell>
          <cell r="K229">
            <v>35320</v>
          </cell>
          <cell r="L229">
            <v>35690</v>
          </cell>
          <cell r="M229">
            <v>36100</v>
          </cell>
          <cell r="N229">
            <v>36690</v>
          </cell>
          <cell r="O229">
            <v>37400</v>
          </cell>
          <cell r="P229">
            <v>37820</v>
          </cell>
          <cell r="Q229">
            <v>38360</v>
          </cell>
          <cell r="R229">
            <v>38760</v>
          </cell>
          <cell r="S229">
            <v>39010</v>
          </cell>
          <cell r="T229">
            <v>39250</v>
          </cell>
          <cell r="U229">
            <v>39600</v>
          </cell>
          <cell r="V229">
            <v>39910</v>
          </cell>
          <cell r="W229">
            <v>0.11824040347436257</v>
          </cell>
        </row>
        <row r="230">
          <cell r="D230" t="str">
            <v>Welwyn Hatfield</v>
          </cell>
          <cell r="E230">
            <v>40680</v>
          </cell>
          <cell r="F230">
            <v>40730</v>
          </cell>
          <cell r="G230">
            <v>41160</v>
          </cell>
          <cell r="H230">
            <v>42380</v>
          </cell>
          <cell r="I230">
            <v>42990</v>
          </cell>
          <cell r="J230">
            <v>43670</v>
          </cell>
          <cell r="K230">
            <v>44320</v>
          </cell>
          <cell r="L230">
            <v>45040</v>
          </cell>
          <cell r="M230">
            <v>45330</v>
          </cell>
          <cell r="N230">
            <v>45360</v>
          </cell>
          <cell r="O230">
            <v>45530</v>
          </cell>
          <cell r="P230">
            <v>45820</v>
          </cell>
          <cell r="Q230">
            <v>45970</v>
          </cell>
          <cell r="R230">
            <v>46180</v>
          </cell>
          <cell r="S230">
            <v>46500</v>
          </cell>
          <cell r="T230">
            <v>46820</v>
          </cell>
          <cell r="U230">
            <v>47170</v>
          </cell>
          <cell r="V230">
            <v>47400</v>
          </cell>
          <cell r="W230">
            <v>5.2397868561278864E-2</v>
          </cell>
        </row>
        <row r="231">
          <cell r="D231" t="str">
            <v>Norfolk</v>
          </cell>
          <cell r="E231">
            <v>362060</v>
          </cell>
          <cell r="F231">
            <v>365340</v>
          </cell>
          <cell r="G231">
            <v>369150</v>
          </cell>
          <cell r="H231">
            <v>373260</v>
          </cell>
          <cell r="I231">
            <v>377460</v>
          </cell>
          <cell r="J231">
            <v>381400</v>
          </cell>
          <cell r="K231">
            <v>385610</v>
          </cell>
          <cell r="L231">
            <v>391250</v>
          </cell>
          <cell r="M231">
            <v>395300</v>
          </cell>
          <cell r="N231">
            <v>398680</v>
          </cell>
          <cell r="O231">
            <v>401760</v>
          </cell>
          <cell r="P231">
            <v>404430</v>
          </cell>
          <cell r="Q231">
            <v>406730</v>
          </cell>
          <cell r="R231">
            <v>409310</v>
          </cell>
          <cell r="S231">
            <v>412490</v>
          </cell>
          <cell r="T231">
            <v>416210</v>
          </cell>
          <cell r="U231">
            <v>420360</v>
          </cell>
          <cell r="V231">
            <v>424050</v>
          </cell>
          <cell r="W231">
            <v>8.3833865814696484E-2</v>
          </cell>
        </row>
        <row r="232">
          <cell r="D232" t="str">
            <v>Breckland</v>
          </cell>
          <cell r="E232">
            <v>52610</v>
          </cell>
          <cell r="F232">
            <v>52980</v>
          </cell>
          <cell r="G232">
            <v>53400</v>
          </cell>
          <cell r="H232">
            <v>54560</v>
          </cell>
          <cell r="I232">
            <v>55230</v>
          </cell>
          <cell r="J232">
            <v>55640</v>
          </cell>
          <cell r="K232">
            <v>55990</v>
          </cell>
          <cell r="L232">
            <v>56440</v>
          </cell>
          <cell r="M232">
            <v>56870</v>
          </cell>
          <cell r="N232">
            <v>57220</v>
          </cell>
          <cell r="O232">
            <v>57430</v>
          </cell>
          <cell r="P232">
            <v>57770</v>
          </cell>
          <cell r="Q232">
            <v>58100</v>
          </cell>
          <cell r="R232">
            <v>58520</v>
          </cell>
          <cell r="S232">
            <v>59010</v>
          </cell>
          <cell r="T232">
            <v>59630</v>
          </cell>
          <cell r="U232">
            <v>60420</v>
          </cell>
          <cell r="V232">
            <v>60950</v>
          </cell>
          <cell r="W232">
            <v>7.9907866761162294E-2</v>
          </cell>
        </row>
        <row r="233">
          <cell r="D233" t="str">
            <v>Broadland</v>
          </cell>
          <cell r="E233">
            <v>51400</v>
          </cell>
          <cell r="F233">
            <v>51730</v>
          </cell>
          <cell r="G233">
            <v>52210</v>
          </cell>
          <cell r="H233">
            <v>52690</v>
          </cell>
          <cell r="I233">
            <v>53040</v>
          </cell>
          <cell r="J233">
            <v>53260</v>
          </cell>
          <cell r="K233">
            <v>53620</v>
          </cell>
          <cell r="L233">
            <v>53960</v>
          </cell>
          <cell r="M233">
            <v>54340</v>
          </cell>
          <cell r="N233">
            <v>54630</v>
          </cell>
          <cell r="O233">
            <v>54860</v>
          </cell>
          <cell r="P233">
            <v>55090</v>
          </cell>
          <cell r="Q233">
            <v>55270</v>
          </cell>
          <cell r="R233">
            <v>55640</v>
          </cell>
          <cell r="S233">
            <v>56070</v>
          </cell>
          <cell r="T233">
            <v>56840</v>
          </cell>
          <cell r="U233">
            <v>57540</v>
          </cell>
          <cell r="V233">
            <v>58220</v>
          </cell>
          <cell r="W233">
            <v>7.8947368421052627E-2</v>
          </cell>
        </row>
        <row r="234">
          <cell r="D234" t="str">
            <v>Great Yarmouth</v>
          </cell>
          <cell r="E234">
            <v>41120</v>
          </cell>
          <cell r="F234">
            <v>41350</v>
          </cell>
          <cell r="G234">
            <v>41530</v>
          </cell>
          <cell r="H234">
            <v>41790</v>
          </cell>
          <cell r="I234">
            <v>42180</v>
          </cell>
          <cell r="J234">
            <v>42550</v>
          </cell>
          <cell r="K234">
            <v>42920</v>
          </cell>
          <cell r="L234">
            <v>43300</v>
          </cell>
          <cell r="M234">
            <v>43650</v>
          </cell>
          <cell r="N234">
            <v>44060</v>
          </cell>
          <cell r="O234">
            <v>44360</v>
          </cell>
          <cell r="P234">
            <v>44540</v>
          </cell>
          <cell r="Q234">
            <v>44720</v>
          </cell>
          <cell r="R234">
            <v>44880</v>
          </cell>
          <cell r="S234">
            <v>45060</v>
          </cell>
          <cell r="T234">
            <v>45280</v>
          </cell>
          <cell r="U234">
            <v>45490</v>
          </cell>
          <cell r="V234">
            <v>45700</v>
          </cell>
          <cell r="W234">
            <v>5.5427251732101619E-2</v>
          </cell>
        </row>
        <row r="235">
          <cell r="D235" t="str">
            <v>King's Lynn and West Norfolk</v>
          </cell>
          <cell r="E235">
            <v>63240</v>
          </cell>
          <cell r="F235">
            <v>64210</v>
          </cell>
          <cell r="G235">
            <v>65270</v>
          </cell>
          <cell r="H235">
            <v>66200</v>
          </cell>
          <cell r="I235">
            <v>67460</v>
          </cell>
          <cell r="J235">
            <v>68580</v>
          </cell>
          <cell r="K235">
            <v>69650</v>
          </cell>
          <cell r="L235">
            <v>71190</v>
          </cell>
          <cell r="M235">
            <v>72210</v>
          </cell>
          <cell r="N235">
            <v>72960</v>
          </cell>
          <cell r="O235">
            <v>73960</v>
          </cell>
          <cell r="P235">
            <v>74590</v>
          </cell>
          <cell r="Q235">
            <v>74910</v>
          </cell>
          <cell r="R235">
            <v>75280</v>
          </cell>
          <cell r="S235">
            <v>75570</v>
          </cell>
          <cell r="T235">
            <v>76070</v>
          </cell>
          <cell r="U235">
            <v>76470</v>
          </cell>
          <cell r="V235">
            <v>76850</v>
          </cell>
          <cell r="W235">
            <v>7.9505548532097209E-2</v>
          </cell>
        </row>
        <row r="236">
          <cell r="D236" t="str">
            <v>North Norfolk</v>
          </cell>
          <cell r="E236">
            <v>48350</v>
          </cell>
          <cell r="F236">
            <v>48860</v>
          </cell>
          <cell r="G236">
            <v>49420</v>
          </cell>
          <cell r="H236">
            <v>49790</v>
          </cell>
          <cell r="I236">
            <v>50180</v>
          </cell>
          <cell r="J236">
            <v>50770</v>
          </cell>
          <cell r="K236">
            <v>51250</v>
          </cell>
          <cell r="L236">
            <v>51940</v>
          </cell>
          <cell r="M236">
            <v>52350</v>
          </cell>
          <cell r="N236">
            <v>52900</v>
          </cell>
          <cell r="O236">
            <v>53220</v>
          </cell>
          <cell r="P236">
            <v>53560</v>
          </cell>
          <cell r="Q236">
            <v>53800</v>
          </cell>
          <cell r="R236">
            <v>54130</v>
          </cell>
          <cell r="S236">
            <v>54630</v>
          </cell>
          <cell r="T236">
            <v>55110</v>
          </cell>
          <cell r="U236">
            <v>55550</v>
          </cell>
          <cell r="V236">
            <v>56090</v>
          </cell>
          <cell r="W236">
            <v>7.989988448209473E-2</v>
          </cell>
        </row>
        <row r="237">
          <cell r="D237" t="str">
            <v>Norwich</v>
          </cell>
          <cell r="E237">
            <v>56960</v>
          </cell>
          <cell r="F237">
            <v>57300</v>
          </cell>
          <cell r="G237">
            <v>57930</v>
          </cell>
          <cell r="H237">
            <v>58410</v>
          </cell>
          <cell r="I237">
            <v>59110</v>
          </cell>
          <cell r="J237">
            <v>60000</v>
          </cell>
          <cell r="K237">
            <v>60960</v>
          </cell>
          <cell r="L237">
            <v>62010</v>
          </cell>
          <cell r="M237">
            <v>62550</v>
          </cell>
          <cell r="N237">
            <v>62930</v>
          </cell>
          <cell r="O237">
            <v>63310</v>
          </cell>
          <cell r="P237">
            <v>63590</v>
          </cell>
          <cell r="Q237">
            <v>63970</v>
          </cell>
          <cell r="R237">
            <v>64230</v>
          </cell>
          <cell r="S237">
            <v>64480</v>
          </cell>
          <cell r="T237">
            <v>64840</v>
          </cell>
          <cell r="U237">
            <v>65290</v>
          </cell>
          <cell r="V237">
            <v>65530</v>
          </cell>
          <cell r="W237">
            <v>5.6765037897113367E-2</v>
          </cell>
        </row>
        <row r="238">
          <cell r="D238" t="str">
            <v>South Norfolk</v>
          </cell>
          <cell r="E238">
            <v>48380</v>
          </cell>
          <cell r="F238">
            <v>48920</v>
          </cell>
          <cell r="G238">
            <v>49400</v>
          </cell>
          <cell r="H238">
            <v>49830</v>
          </cell>
          <cell r="I238">
            <v>50270</v>
          </cell>
          <cell r="J238">
            <v>50610</v>
          </cell>
          <cell r="K238">
            <v>51210</v>
          </cell>
          <cell r="L238">
            <v>52420</v>
          </cell>
          <cell r="M238">
            <v>53330</v>
          </cell>
          <cell r="N238">
            <v>53970</v>
          </cell>
          <cell r="O238">
            <v>54620</v>
          </cell>
          <cell r="P238">
            <v>55290</v>
          </cell>
          <cell r="Q238">
            <v>55960</v>
          </cell>
          <cell r="R238">
            <v>56640</v>
          </cell>
          <cell r="S238">
            <v>57670</v>
          </cell>
          <cell r="T238">
            <v>58430</v>
          </cell>
          <cell r="U238">
            <v>59600</v>
          </cell>
          <cell r="V238">
            <v>60710</v>
          </cell>
          <cell r="W238">
            <v>0.15814574589851202</v>
          </cell>
        </row>
        <row r="239">
          <cell r="D239" t="str">
            <v>Suffolk</v>
          </cell>
          <cell r="E239">
            <v>295130</v>
          </cell>
          <cell r="F239">
            <v>297810</v>
          </cell>
          <cell r="G239">
            <v>300850</v>
          </cell>
          <cell r="H239">
            <v>303860</v>
          </cell>
          <cell r="I239">
            <v>306530</v>
          </cell>
          <cell r="J239">
            <v>310230</v>
          </cell>
          <cell r="K239">
            <v>314750</v>
          </cell>
          <cell r="L239">
            <v>319340</v>
          </cell>
          <cell r="M239">
            <v>322810</v>
          </cell>
          <cell r="N239">
            <v>325350</v>
          </cell>
          <cell r="O239">
            <v>327810</v>
          </cell>
          <cell r="P239">
            <v>329690</v>
          </cell>
          <cell r="Q239">
            <v>331300</v>
          </cell>
          <cell r="R239">
            <v>333140</v>
          </cell>
          <cell r="S239">
            <v>335360</v>
          </cell>
          <cell r="T239">
            <v>337630</v>
          </cell>
          <cell r="U239">
            <v>339960</v>
          </cell>
          <cell r="V239">
            <v>342340</v>
          </cell>
          <cell r="W239">
            <v>7.2023548568923401E-2</v>
          </cell>
        </row>
        <row r="240">
          <cell r="D240" t="str">
            <v>Babergh</v>
          </cell>
          <cell r="E240">
            <v>36060</v>
          </cell>
          <cell r="F240">
            <v>36340</v>
          </cell>
          <cell r="G240">
            <v>36870</v>
          </cell>
          <cell r="H240">
            <v>37120</v>
          </cell>
          <cell r="I240">
            <v>37350</v>
          </cell>
          <cell r="J240">
            <v>37580</v>
          </cell>
          <cell r="K240">
            <v>37890</v>
          </cell>
          <cell r="L240">
            <v>38190</v>
          </cell>
          <cell r="M240">
            <v>38520</v>
          </cell>
          <cell r="N240">
            <v>38740</v>
          </cell>
          <cell r="O240">
            <v>39020</v>
          </cell>
          <cell r="P240">
            <v>39270</v>
          </cell>
          <cell r="Q240">
            <v>39490</v>
          </cell>
          <cell r="R240">
            <v>39780</v>
          </cell>
          <cell r="S240">
            <v>39950</v>
          </cell>
          <cell r="T240">
            <v>40110</v>
          </cell>
          <cell r="U240">
            <v>40330</v>
          </cell>
          <cell r="V240">
            <v>40670</v>
          </cell>
          <cell r="W240">
            <v>6.4938465566902331E-2</v>
          </cell>
        </row>
        <row r="241">
          <cell r="D241" t="str">
            <v>Forest Heath</v>
          </cell>
          <cell r="E241">
            <v>24310</v>
          </cell>
          <cell r="F241">
            <v>24520</v>
          </cell>
          <cell r="G241">
            <v>24640</v>
          </cell>
          <cell r="H241">
            <v>24750</v>
          </cell>
          <cell r="I241">
            <v>25010</v>
          </cell>
          <cell r="J241">
            <v>25400</v>
          </cell>
          <cell r="K241">
            <v>25730</v>
          </cell>
          <cell r="L241">
            <v>26330</v>
          </cell>
          <cell r="M241">
            <v>26700</v>
          </cell>
          <cell r="N241">
            <v>27120</v>
          </cell>
          <cell r="O241">
            <v>27550</v>
          </cell>
          <cell r="P241">
            <v>27890</v>
          </cell>
          <cell r="Q241">
            <v>28210</v>
          </cell>
          <cell r="R241">
            <v>28460</v>
          </cell>
          <cell r="S241">
            <v>28620</v>
          </cell>
          <cell r="T241">
            <v>28820</v>
          </cell>
          <cell r="U241">
            <v>29150</v>
          </cell>
          <cell r="V241">
            <v>29540</v>
          </cell>
          <cell r="W241">
            <v>0.12191416635017091</v>
          </cell>
        </row>
        <row r="242">
          <cell r="D242" t="str">
            <v>Ipswich</v>
          </cell>
          <cell r="E242">
            <v>51680</v>
          </cell>
          <cell r="F242">
            <v>52090</v>
          </cell>
          <cell r="G242">
            <v>52600</v>
          </cell>
          <cell r="H242">
            <v>53200</v>
          </cell>
          <cell r="I242">
            <v>53970</v>
          </cell>
          <cell r="J242">
            <v>54810</v>
          </cell>
          <cell r="K242">
            <v>55850</v>
          </cell>
          <cell r="L242">
            <v>57320</v>
          </cell>
          <cell r="M242">
            <v>58320</v>
          </cell>
          <cell r="N242">
            <v>58760</v>
          </cell>
          <cell r="O242">
            <v>59300</v>
          </cell>
          <cell r="P242">
            <v>59580</v>
          </cell>
          <cell r="Q242">
            <v>59680</v>
          </cell>
          <cell r="R242">
            <v>59850</v>
          </cell>
          <cell r="S242">
            <v>60320</v>
          </cell>
          <cell r="T242">
            <v>60810</v>
          </cell>
          <cell r="U242">
            <v>61070</v>
          </cell>
          <cell r="V242">
            <v>61210</v>
          </cell>
          <cell r="W242">
            <v>6.7864619678995111E-2</v>
          </cell>
        </row>
        <row r="243">
          <cell r="D243" t="str">
            <v>Mid Suffolk</v>
          </cell>
          <cell r="E243">
            <v>36760</v>
          </cell>
          <cell r="F243">
            <v>37150</v>
          </cell>
          <cell r="G243">
            <v>37510</v>
          </cell>
          <cell r="H243">
            <v>37980</v>
          </cell>
          <cell r="I243">
            <v>38440</v>
          </cell>
          <cell r="J243">
            <v>39070</v>
          </cell>
          <cell r="K243">
            <v>39950</v>
          </cell>
          <cell r="L243">
            <v>40540</v>
          </cell>
          <cell r="M243">
            <v>41040</v>
          </cell>
          <cell r="N243">
            <v>41530</v>
          </cell>
          <cell r="O243">
            <v>41920</v>
          </cell>
          <cell r="P243">
            <v>42310</v>
          </cell>
          <cell r="Q243">
            <v>42610</v>
          </cell>
          <cell r="R243">
            <v>43160</v>
          </cell>
          <cell r="S243">
            <v>43570</v>
          </cell>
          <cell r="T243">
            <v>43880</v>
          </cell>
          <cell r="U243">
            <v>44180</v>
          </cell>
          <cell r="V243">
            <v>44610</v>
          </cell>
          <cell r="W243">
            <v>0.10039467192895905</v>
          </cell>
        </row>
        <row r="244">
          <cell r="D244" t="str">
            <v>St. Edmundsbury</v>
          </cell>
          <cell r="E244">
            <v>42100</v>
          </cell>
          <cell r="F244">
            <v>42540</v>
          </cell>
          <cell r="G244">
            <v>43090</v>
          </cell>
          <cell r="H244">
            <v>43810</v>
          </cell>
          <cell r="I244">
            <v>44080</v>
          </cell>
          <cell r="J244">
            <v>44540</v>
          </cell>
          <cell r="K244">
            <v>45180</v>
          </cell>
          <cell r="L244">
            <v>45820</v>
          </cell>
          <cell r="M244">
            <v>46300</v>
          </cell>
          <cell r="N244">
            <v>46750</v>
          </cell>
          <cell r="O244">
            <v>47140</v>
          </cell>
          <cell r="P244">
            <v>47280</v>
          </cell>
          <cell r="Q244">
            <v>47480</v>
          </cell>
          <cell r="R244">
            <v>47690</v>
          </cell>
          <cell r="S244">
            <v>48110</v>
          </cell>
          <cell r="T244">
            <v>48540</v>
          </cell>
          <cell r="U244">
            <v>48930</v>
          </cell>
          <cell r="V244">
            <v>49170</v>
          </cell>
          <cell r="W244">
            <v>7.3112178088171109E-2</v>
          </cell>
        </row>
        <row r="245">
          <cell r="D245" t="str">
            <v>Suffolk Coastal</v>
          </cell>
          <cell r="E245">
            <v>52660</v>
          </cell>
          <cell r="F245">
            <v>53100</v>
          </cell>
          <cell r="G245">
            <v>53660</v>
          </cell>
          <cell r="H245">
            <v>54130</v>
          </cell>
          <cell r="I245">
            <v>54490</v>
          </cell>
          <cell r="J245">
            <v>55400</v>
          </cell>
          <cell r="K245">
            <v>56570</v>
          </cell>
          <cell r="L245">
            <v>57270</v>
          </cell>
          <cell r="M245">
            <v>57830</v>
          </cell>
          <cell r="N245">
            <v>58100</v>
          </cell>
          <cell r="O245">
            <v>58330</v>
          </cell>
          <cell r="P245">
            <v>58600</v>
          </cell>
          <cell r="Q245">
            <v>58920</v>
          </cell>
          <cell r="R245">
            <v>59140</v>
          </cell>
          <cell r="S245">
            <v>59570</v>
          </cell>
          <cell r="T245">
            <v>60130</v>
          </cell>
          <cell r="U245">
            <v>60680</v>
          </cell>
          <cell r="V245">
            <v>61260</v>
          </cell>
          <cell r="W245">
            <v>6.9669984284965944E-2</v>
          </cell>
        </row>
        <row r="246">
          <cell r="D246" t="str">
            <v>Waveney</v>
          </cell>
          <cell r="E246">
            <v>51560</v>
          </cell>
          <cell r="F246">
            <v>52100</v>
          </cell>
          <cell r="G246">
            <v>52490</v>
          </cell>
          <cell r="H246">
            <v>52860</v>
          </cell>
          <cell r="I246">
            <v>53190</v>
          </cell>
          <cell r="J246">
            <v>53430</v>
          </cell>
          <cell r="K246">
            <v>53580</v>
          </cell>
          <cell r="L246">
            <v>53870</v>
          </cell>
          <cell r="M246">
            <v>54100</v>
          </cell>
          <cell r="N246">
            <v>54340</v>
          </cell>
          <cell r="O246">
            <v>54560</v>
          </cell>
          <cell r="P246">
            <v>54750</v>
          </cell>
          <cell r="Q246">
            <v>54910</v>
          </cell>
          <cell r="R246">
            <v>55080</v>
          </cell>
          <cell r="S246">
            <v>55210</v>
          </cell>
          <cell r="T246">
            <v>55350</v>
          </cell>
          <cell r="U246">
            <v>55610</v>
          </cell>
          <cell r="V246">
            <v>55900</v>
          </cell>
          <cell r="W246">
            <v>3.7683311676257658E-2</v>
          </cell>
        </row>
        <row r="247">
          <cell r="D247">
            <v>0</v>
          </cell>
          <cell r="E247">
            <v>3090000</v>
          </cell>
          <cell r="F247">
            <v>3110000</v>
          </cell>
          <cell r="G247">
            <v>3132000</v>
          </cell>
          <cell r="H247">
            <v>3158000</v>
          </cell>
          <cell r="I247">
            <v>3184000</v>
          </cell>
          <cell r="J247">
            <v>3213000</v>
          </cell>
          <cell r="K247">
            <v>3244000</v>
          </cell>
          <cell r="L247">
            <v>3276000</v>
          </cell>
          <cell r="M247">
            <v>3308000</v>
          </cell>
          <cell r="N247">
            <v>3336000</v>
          </cell>
          <cell r="O247">
            <v>3358000</v>
          </cell>
          <cell r="P247">
            <v>3383000</v>
          </cell>
          <cell r="Q247">
            <v>3404000</v>
          </cell>
          <cell r="R247">
            <v>3428000</v>
          </cell>
          <cell r="S247">
            <v>3454000</v>
          </cell>
          <cell r="T247">
            <v>3485000</v>
          </cell>
          <cell r="U247">
            <v>3524000</v>
          </cell>
          <cell r="V247">
            <v>3556000</v>
          </cell>
          <cell r="W247">
            <v>8.5470085470085472E-2</v>
          </cell>
        </row>
        <row r="248">
          <cell r="D248" t="str">
            <v>Inner London</v>
          </cell>
          <cell r="E248">
            <v>1255100</v>
          </cell>
          <cell r="F248">
            <v>1267210</v>
          </cell>
          <cell r="G248">
            <v>1279240</v>
          </cell>
          <cell r="H248">
            <v>1294050</v>
          </cell>
          <cell r="I248">
            <v>1309400</v>
          </cell>
          <cell r="J248">
            <v>1325360</v>
          </cell>
          <cell r="K248">
            <v>1342780</v>
          </cell>
          <cell r="L248">
            <v>1359760</v>
          </cell>
          <cell r="M248">
            <v>1379350</v>
          </cell>
          <cell r="N248">
            <v>1397830</v>
          </cell>
          <cell r="O248">
            <v>1410640</v>
          </cell>
          <cell r="P248">
            <v>1424050</v>
          </cell>
          <cell r="Q248">
            <v>1434180</v>
          </cell>
          <cell r="R248">
            <v>1447110</v>
          </cell>
          <cell r="S248">
            <v>1460830</v>
          </cell>
          <cell r="T248">
            <v>1476460</v>
          </cell>
          <cell r="U248">
            <v>1497650</v>
          </cell>
          <cell r="V248">
            <v>1513560</v>
          </cell>
          <cell r="W248">
            <v>0.11310819556392304</v>
          </cell>
        </row>
        <row r="249">
          <cell r="D249" t="str">
            <v>Camden</v>
          </cell>
          <cell r="E249">
            <v>93110</v>
          </cell>
          <cell r="F249">
            <v>93880</v>
          </cell>
          <cell r="G249">
            <v>94460</v>
          </cell>
          <cell r="H249">
            <v>94840</v>
          </cell>
          <cell r="I249">
            <v>95560</v>
          </cell>
          <cell r="J249">
            <v>96350</v>
          </cell>
          <cell r="K249">
            <v>97000</v>
          </cell>
          <cell r="L249">
            <v>97520</v>
          </cell>
          <cell r="M249">
            <v>98560</v>
          </cell>
          <cell r="N249">
            <v>99140</v>
          </cell>
          <cell r="O249">
            <v>99830</v>
          </cell>
          <cell r="P249">
            <v>100200</v>
          </cell>
          <cell r="Q249">
            <v>100760</v>
          </cell>
          <cell r="R249">
            <v>101210</v>
          </cell>
          <cell r="S249">
            <v>101650</v>
          </cell>
          <cell r="T249">
            <v>102620</v>
          </cell>
          <cell r="U249">
            <v>103830</v>
          </cell>
          <cell r="V249">
            <v>104770</v>
          </cell>
          <cell r="W249">
            <v>7.4343724364232977E-2</v>
          </cell>
        </row>
        <row r="250">
          <cell r="D250" t="str">
            <v>City of London</v>
          </cell>
          <cell r="E250">
            <v>5010</v>
          </cell>
          <cell r="F250">
            <v>5120</v>
          </cell>
          <cell r="G250">
            <v>5130</v>
          </cell>
          <cell r="H250">
            <v>5260</v>
          </cell>
          <cell r="I250">
            <v>5370</v>
          </cell>
          <cell r="J250">
            <v>5370</v>
          </cell>
          <cell r="K250">
            <v>5370</v>
          </cell>
          <cell r="L250">
            <v>5420</v>
          </cell>
          <cell r="M250">
            <v>5470</v>
          </cell>
          <cell r="N250">
            <v>5460</v>
          </cell>
          <cell r="O250">
            <v>5510</v>
          </cell>
          <cell r="P250">
            <v>5530</v>
          </cell>
          <cell r="Q250">
            <v>5570</v>
          </cell>
          <cell r="R250">
            <v>6000</v>
          </cell>
          <cell r="S250">
            <v>6230</v>
          </cell>
          <cell r="T250">
            <v>6310</v>
          </cell>
          <cell r="U250">
            <v>6310</v>
          </cell>
          <cell r="V250">
            <v>6450</v>
          </cell>
          <cell r="W250">
            <v>0.1900369003690037</v>
          </cell>
        </row>
        <row r="251">
          <cell r="D251" t="str">
            <v>Hackney</v>
          </cell>
          <cell r="E251">
            <v>87210</v>
          </cell>
          <cell r="F251">
            <v>88560</v>
          </cell>
          <cell r="G251">
            <v>90220</v>
          </cell>
          <cell r="H251">
            <v>91590</v>
          </cell>
          <cell r="I251">
            <v>92740</v>
          </cell>
          <cell r="J251">
            <v>93940</v>
          </cell>
          <cell r="K251">
            <v>95390</v>
          </cell>
          <cell r="L251">
            <v>97300</v>
          </cell>
          <cell r="M251">
            <v>99690</v>
          </cell>
          <cell r="N251">
            <v>101660</v>
          </cell>
          <cell r="O251">
            <v>102410</v>
          </cell>
          <cell r="P251">
            <v>103560</v>
          </cell>
          <cell r="Q251">
            <v>104360</v>
          </cell>
          <cell r="R251">
            <v>105490</v>
          </cell>
          <cell r="S251">
            <v>106750</v>
          </cell>
          <cell r="T251">
            <v>107570</v>
          </cell>
          <cell r="U251">
            <v>108770</v>
          </cell>
          <cell r="V251">
            <v>110040</v>
          </cell>
          <cell r="W251">
            <v>0.13093525179856116</v>
          </cell>
        </row>
        <row r="252">
          <cell r="D252" t="str">
            <v>Hammersmith and Fulham</v>
          </cell>
          <cell r="E252">
            <v>77100</v>
          </cell>
          <cell r="F252">
            <v>77290</v>
          </cell>
          <cell r="G252">
            <v>77610</v>
          </cell>
          <cell r="H252">
            <v>78200</v>
          </cell>
          <cell r="I252">
            <v>78670</v>
          </cell>
          <cell r="J252">
            <v>79310</v>
          </cell>
          <cell r="K252">
            <v>79970</v>
          </cell>
          <cell r="L252">
            <v>80510</v>
          </cell>
          <cell r="M252">
            <v>80990</v>
          </cell>
          <cell r="N252">
            <v>81900</v>
          </cell>
          <cell r="O252">
            <v>82390</v>
          </cell>
          <cell r="P252">
            <v>82860</v>
          </cell>
          <cell r="Q252">
            <v>83280</v>
          </cell>
          <cell r="R252">
            <v>83910</v>
          </cell>
          <cell r="S252">
            <v>85270</v>
          </cell>
          <cell r="T252">
            <v>85640</v>
          </cell>
          <cell r="U252">
            <v>86610</v>
          </cell>
          <cell r="V252">
            <v>88140</v>
          </cell>
          <cell r="W252">
            <v>9.4770835921003604E-2</v>
          </cell>
        </row>
        <row r="253">
          <cell r="D253" t="str">
            <v>Haringey</v>
          </cell>
          <cell r="E253">
            <v>93640</v>
          </cell>
          <cell r="F253">
            <v>94320</v>
          </cell>
          <cell r="G253">
            <v>95140</v>
          </cell>
          <cell r="H253">
            <v>95710</v>
          </cell>
          <cell r="I253">
            <v>97170</v>
          </cell>
          <cell r="J253">
            <v>98340</v>
          </cell>
          <cell r="K253">
            <v>99830</v>
          </cell>
          <cell r="L253">
            <v>100960</v>
          </cell>
          <cell r="M253">
            <v>102290</v>
          </cell>
          <cell r="N253">
            <v>103430</v>
          </cell>
          <cell r="O253">
            <v>104170</v>
          </cell>
          <cell r="P253">
            <v>105460</v>
          </cell>
          <cell r="Q253">
            <v>106030</v>
          </cell>
          <cell r="R253">
            <v>106510</v>
          </cell>
          <cell r="S253">
            <v>106640</v>
          </cell>
          <cell r="T253">
            <v>106880</v>
          </cell>
          <cell r="U253">
            <v>107620</v>
          </cell>
          <cell r="V253">
            <v>108820</v>
          </cell>
          <cell r="W253">
            <v>7.78526148969889E-2</v>
          </cell>
        </row>
        <row r="254">
          <cell r="D254" t="str">
            <v>Islington</v>
          </cell>
          <cell r="E254">
            <v>83240</v>
          </cell>
          <cell r="F254">
            <v>84260</v>
          </cell>
          <cell r="G254">
            <v>85980</v>
          </cell>
          <cell r="H254">
            <v>87260</v>
          </cell>
          <cell r="I254">
            <v>87940</v>
          </cell>
          <cell r="J254">
            <v>88820</v>
          </cell>
          <cell r="K254">
            <v>90650</v>
          </cell>
          <cell r="L254">
            <v>92380</v>
          </cell>
          <cell r="M254">
            <v>94710</v>
          </cell>
          <cell r="N254">
            <v>96300</v>
          </cell>
          <cell r="O254">
            <v>96870</v>
          </cell>
          <cell r="P254">
            <v>98100</v>
          </cell>
          <cell r="Q254">
            <v>99020</v>
          </cell>
          <cell r="R254">
            <v>100260</v>
          </cell>
          <cell r="S254">
            <v>100760</v>
          </cell>
          <cell r="T254">
            <v>101780</v>
          </cell>
          <cell r="U254">
            <v>102460</v>
          </cell>
          <cell r="V254">
            <v>102820</v>
          </cell>
          <cell r="W254">
            <v>0.11301147434509634</v>
          </cell>
        </row>
        <row r="255">
          <cell r="D255" t="str">
            <v>Kensington and Chelsea</v>
          </cell>
          <cell r="E255">
            <v>83750</v>
          </cell>
          <cell r="F255">
            <v>83820</v>
          </cell>
          <cell r="G255">
            <v>83970</v>
          </cell>
          <cell r="H255">
            <v>84360</v>
          </cell>
          <cell r="I255">
            <v>84520</v>
          </cell>
          <cell r="J255">
            <v>84600</v>
          </cell>
          <cell r="K255">
            <v>84630</v>
          </cell>
          <cell r="L255">
            <v>84580</v>
          </cell>
          <cell r="M255">
            <v>84550</v>
          </cell>
          <cell r="N255">
            <v>84760</v>
          </cell>
          <cell r="O255">
            <v>84800</v>
          </cell>
          <cell r="P255">
            <v>84900</v>
          </cell>
          <cell r="Q255">
            <v>84960</v>
          </cell>
          <cell r="R255">
            <v>85550</v>
          </cell>
          <cell r="S255">
            <v>86540</v>
          </cell>
          <cell r="T255">
            <v>86920</v>
          </cell>
          <cell r="U255">
            <v>87280</v>
          </cell>
          <cell r="V255">
            <v>87610</v>
          </cell>
          <cell r="W255">
            <v>3.582407188460629E-2</v>
          </cell>
        </row>
        <row r="256">
          <cell r="D256" t="str">
            <v>Lambeth</v>
          </cell>
          <cell r="E256">
            <v>120390</v>
          </cell>
          <cell r="F256">
            <v>121460</v>
          </cell>
          <cell r="G256">
            <v>122010</v>
          </cell>
          <cell r="H256">
            <v>122820</v>
          </cell>
          <cell r="I256">
            <v>123840</v>
          </cell>
          <cell r="J256">
            <v>125210</v>
          </cell>
          <cell r="K256">
            <v>126560</v>
          </cell>
          <cell r="L256">
            <v>127980</v>
          </cell>
          <cell r="M256">
            <v>129290</v>
          </cell>
          <cell r="N256">
            <v>130660</v>
          </cell>
          <cell r="O256">
            <v>132210</v>
          </cell>
          <cell r="P256">
            <v>133060</v>
          </cell>
          <cell r="Q256">
            <v>133600</v>
          </cell>
          <cell r="R256">
            <v>134850</v>
          </cell>
          <cell r="S256">
            <v>136260</v>
          </cell>
          <cell r="T256">
            <v>137610</v>
          </cell>
          <cell r="U256">
            <v>138750</v>
          </cell>
          <cell r="V256">
            <v>140290</v>
          </cell>
          <cell r="W256">
            <v>9.6186904203781842E-2</v>
          </cell>
        </row>
        <row r="257">
          <cell r="D257" t="str">
            <v>Lewisham</v>
          </cell>
          <cell r="E257">
            <v>108960</v>
          </cell>
          <cell r="F257">
            <v>109430</v>
          </cell>
          <cell r="G257">
            <v>109750</v>
          </cell>
          <cell r="H257">
            <v>110810</v>
          </cell>
          <cell r="I257">
            <v>111590</v>
          </cell>
          <cell r="J257">
            <v>112630</v>
          </cell>
          <cell r="K257">
            <v>113290</v>
          </cell>
          <cell r="L257">
            <v>114370</v>
          </cell>
          <cell r="M257">
            <v>115580</v>
          </cell>
          <cell r="N257">
            <v>116640</v>
          </cell>
          <cell r="O257">
            <v>117650</v>
          </cell>
          <cell r="P257">
            <v>118840</v>
          </cell>
          <cell r="Q257">
            <v>120640</v>
          </cell>
          <cell r="R257">
            <v>121350</v>
          </cell>
          <cell r="S257">
            <v>122820</v>
          </cell>
          <cell r="T257">
            <v>124360</v>
          </cell>
          <cell r="U257">
            <v>125960</v>
          </cell>
          <cell r="V257">
            <v>126490</v>
          </cell>
          <cell r="W257">
            <v>0.10597184576374924</v>
          </cell>
        </row>
        <row r="258">
          <cell r="D258" t="str">
            <v>Newham</v>
          </cell>
          <cell r="E258">
            <v>93390</v>
          </cell>
          <cell r="F258">
            <v>94610</v>
          </cell>
          <cell r="G258">
            <v>95490</v>
          </cell>
          <cell r="H258">
            <v>96810</v>
          </cell>
          <cell r="I258">
            <v>97380</v>
          </cell>
          <cell r="J258">
            <v>98270</v>
          </cell>
          <cell r="K258">
            <v>98990</v>
          </cell>
          <cell r="L258">
            <v>99910</v>
          </cell>
          <cell r="M258">
            <v>100980</v>
          </cell>
          <cell r="N258">
            <v>102440</v>
          </cell>
          <cell r="O258">
            <v>103210</v>
          </cell>
          <cell r="P258">
            <v>104120</v>
          </cell>
          <cell r="Q258">
            <v>104790</v>
          </cell>
          <cell r="R258">
            <v>106760</v>
          </cell>
          <cell r="S258">
            <v>108810</v>
          </cell>
          <cell r="T258">
            <v>110250</v>
          </cell>
          <cell r="U258">
            <v>112630</v>
          </cell>
          <cell r="V258">
            <v>114470</v>
          </cell>
          <cell r="W258">
            <v>0.14573115804223802</v>
          </cell>
        </row>
        <row r="259">
          <cell r="D259" t="str">
            <v>Southwark</v>
          </cell>
          <cell r="E259">
            <v>107120</v>
          </cell>
          <cell r="F259">
            <v>107540</v>
          </cell>
          <cell r="G259">
            <v>108470</v>
          </cell>
          <cell r="H259">
            <v>110150</v>
          </cell>
          <cell r="I259">
            <v>112160</v>
          </cell>
          <cell r="J259">
            <v>113730</v>
          </cell>
          <cell r="K259">
            <v>116040</v>
          </cell>
          <cell r="L259">
            <v>118190</v>
          </cell>
          <cell r="M259">
            <v>119660</v>
          </cell>
          <cell r="N259">
            <v>121410</v>
          </cell>
          <cell r="O259">
            <v>123270</v>
          </cell>
          <cell r="P259">
            <v>124320</v>
          </cell>
          <cell r="Q259">
            <v>125570</v>
          </cell>
          <cell r="R259">
            <v>127220</v>
          </cell>
          <cell r="S259">
            <v>128360</v>
          </cell>
          <cell r="T259">
            <v>129740</v>
          </cell>
          <cell r="U259">
            <v>132150</v>
          </cell>
          <cell r="V259">
            <v>132970</v>
          </cell>
          <cell r="W259">
            <v>0.12505288095439546</v>
          </cell>
        </row>
        <row r="260">
          <cell r="D260" t="str">
            <v>Tower Hamlets</v>
          </cell>
          <cell r="E260">
            <v>80230</v>
          </cell>
          <cell r="F260">
            <v>82190</v>
          </cell>
          <cell r="G260">
            <v>83660</v>
          </cell>
          <cell r="H260">
            <v>85340</v>
          </cell>
          <cell r="I260">
            <v>88380</v>
          </cell>
          <cell r="J260">
            <v>91360</v>
          </cell>
          <cell r="K260">
            <v>94370</v>
          </cell>
          <cell r="L260">
            <v>97010</v>
          </cell>
          <cell r="M260">
            <v>100470</v>
          </cell>
          <cell r="N260">
            <v>103510</v>
          </cell>
          <cell r="O260">
            <v>105380</v>
          </cell>
          <cell r="P260">
            <v>108250</v>
          </cell>
          <cell r="Q260">
            <v>109220</v>
          </cell>
          <cell r="R260">
            <v>109880</v>
          </cell>
          <cell r="S260">
            <v>110790</v>
          </cell>
          <cell r="T260">
            <v>113190</v>
          </cell>
          <cell r="U260">
            <v>118010</v>
          </cell>
          <cell r="V260">
            <v>120020</v>
          </cell>
          <cell r="W260">
            <v>0.23719204205751984</v>
          </cell>
        </row>
        <row r="261">
          <cell r="D261" t="str">
            <v>Wandsworth</v>
          </cell>
          <cell r="E261">
            <v>120740</v>
          </cell>
          <cell r="F261">
            <v>121620</v>
          </cell>
          <cell r="G261">
            <v>122820</v>
          </cell>
          <cell r="H261">
            <v>124140</v>
          </cell>
          <cell r="I261">
            <v>125880</v>
          </cell>
          <cell r="J261">
            <v>127240</v>
          </cell>
          <cell r="K261">
            <v>128950</v>
          </cell>
          <cell r="L261">
            <v>130230</v>
          </cell>
          <cell r="M261">
            <v>132060</v>
          </cell>
          <cell r="N261">
            <v>133890</v>
          </cell>
          <cell r="O261">
            <v>134620</v>
          </cell>
          <cell r="P261">
            <v>135600</v>
          </cell>
          <cell r="Q261">
            <v>136560</v>
          </cell>
          <cell r="R261">
            <v>137760</v>
          </cell>
          <cell r="S261">
            <v>138840</v>
          </cell>
          <cell r="T261">
            <v>141580</v>
          </cell>
          <cell r="U261">
            <v>143920</v>
          </cell>
          <cell r="V261">
            <v>146160</v>
          </cell>
          <cell r="W261">
            <v>0.12232204561161023</v>
          </cell>
        </row>
        <row r="262">
          <cell r="D262" t="str">
            <v>Westminster</v>
          </cell>
          <cell r="E262">
            <v>101210</v>
          </cell>
          <cell r="F262">
            <v>103120</v>
          </cell>
          <cell r="G262">
            <v>104540</v>
          </cell>
          <cell r="H262">
            <v>106760</v>
          </cell>
          <cell r="I262">
            <v>108200</v>
          </cell>
          <cell r="J262">
            <v>110180</v>
          </cell>
          <cell r="K262">
            <v>111740</v>
          </cell>
          <cell r="L262">
            <v>113410</v>
          </cell>
          <cell r="M262">
            <v>115050</v>
          </cell>
          <cell r="N262">
            <v>116640</v>
          </cell>
          <cell r="O262">
            <v>118320</v>
          </cell>
          <cell r="P262">
            <v>119250</v>
          </cell>
          <cell r="Q262">
            <v>119840</v>
          </cell>
          <cell r="R262">
            <v>120370</v>
          </cell>
          <cell r="S262">
            <v>121120</v>
          </cell>
          <cell r="T262">
            <v>122020</v>
          </cell>
          <cell r="U262">
            <v>123370</v>
          </cell>
          <cell r="V262">
            <v>124510</v>
          </cell>
          <cell r="W262">
            <v>9.7874966934132793E-2</v>
          </cell>
        </row>
        <row r="263">
          <cell r="D263" t="str">
            <v>Outer London</v>
          </cell>
          <cell r="E263">
            <v>1835300</v>
          </cell>
          <cell r="F263">
            <v>1842880</v>
          </cell>
          <cell r="G263">
            <v>1852500</v>
          </cell>
          <cell r="H263">
            <v>1863470</v>
          </cell>
          <cell r="I263">
            <v>1874980</v>
          </cell>
          <cell r="J263">
            <v>1887880</v>
          </cell>
          <cell r="K263">
            <v>1901390</v>
          </cell>
          <cell r="L263">
            <v>1915960</v>
          </cell>
          <cell r="M263">
            <v>1928670</v>
          </cell>
          <cell r="N263">
            <v>1938510</v>
          </cell>
          <cell r="O263">
            <v>1947520</v>
          </cell>
          <cell r="P263">
            <v>1958980</v>
          </cell>
          <cell r="Q263">
            <v>1969890</v>
          </cell>
          <cell r="R263">
            <v>1980540</v>
          </cell>
          <cell r="S263">
            <v>1993660</v>
          </cell>
          <cell r="T263">
            <v>2008420</v>
          </cell>
          <cell r="U263">
            <v>2026790</v>
          </cell>
          <cell r="V263">
            <v>2042600</v>
          </cell>
          <cell r="W263">
            <v>6.609741330716716E-2</v>
          </cell>
        </row>
        <row r="264">
          <cell r="D264" t="str">
            <v>Barking and Dagenham</v>
          </cell>
          <cell r="E264">
            <v>68300</v>
          </cell>
          <cell r="F264">
            <v>68530</v>
          </cell>
          <cell r="G264">
            <v>68840</v>
          </cell>
          <cell r="H264">
            <v>68900</v>
          </cell>
          <cell r="I264">
            <v>69260</v>
          </cell>
          <cell r="J264">
            <v>69530</v>
          </cell>
          <cell r="K264">
            <v>69840</v>
          </cell>
          <cell r="L264">
            <v>70550</v>
          </cell>
          <cell r="M264">
            <v>70840</v>
          </cell>
          <cell r="N264">
            <v>70950</v>
          </cell>
          <cell r="O264">
            <v>71080</v>
          </cell>
          <cell r="P264">
            <v>71430</v>
          </cell>
          <cell r="Q264">
            <v>71940</v>
          </cell>
          <cell r="R264">
            <v>72670</v>
          </cell>
          <cell r="S264">
            <v>73180</v>
          </cell>
          <cell r="T264">
            <v>73910</v>
          </cell>
          <cell r="U264">
            <v>74510</v>
          </cell>
          <cell r="V264">
            <v>74920</v>
          </cell>
          <cell r="W264">
            <v>6.1941885187810061E-2</v>
          </cell>
        </row>
        <row r="265">
          <cell r="D265" t="str">
            <v>Barnet</v>
          </cell>
          <cell r="E265">
            <v>130520</v>
          </cell>
          <cell r="F265">
            <v>130800</v>
          </cell>
          <cell r="G265">
            <v>131880</v>
          </cell>
          <cell r="H265">
            <v>132860</v>
          </cell>
          <cell r="I265">
            <v>133900</v>
          </cell>
          <cell r="J265">
            <v>134940</v>
          </cell>
          <cell r="K265">
            <v>135430</v>
          </cell>
          <cell r="L265">
            <v>136680</v>
          </cell>
          <cell r="M265">
            <v>137770</v>
          </cell>
          <cell r="N265">
            <v>138620</v>
          </cell>
          <cell r="O265">
            <v>139350</v>
          </cell>
          <cell r="P265">
            <v>141460</v>
          </cell>
          <cell r="Q265">
            <v>142830</v>
          </cell>
          <cell r="R265">
            <v>143950</v>
          </cell>
          <cell r="S265">
            <v>145270</v>
          </cell>
          <cell r="T265">
            <v>146730</v>
          </cell>
          <cell r="U265">
            <v>148530</v>
          </cell>
          <cell r="V265">
            <v>150740</v>
          </cell>
          <cell r="W265">
            <v>0.10286801287679251</v>
          </cell>
        </row>
        <row r="266">
          <cell r="D266" t="str">
            <v>Bexley</v>
          </cell>
          <cell r="E266">
            <v>91610</v>
          </cell>
          <cell r="F266">
            <v>91910</v>
          </cell>
          <cell r="G266">
            <v>92220</v>
          </cell>
          <cell r="H266">
            <v>92950</v>
          </cell>
          <cell r="I266">
            <v>93220</v>
          </cell>
          <cell r="J266">
            <v>93430</v>
          </cell>
          <cell r="K266">
            <v>93750</v>
          </cell>
          <cell r="L266">
            <v>94080</v>
          </cell>
          <cell r="M266">
            <v>94370</v>
          </cell>
          <cell r="N266">
            <v>94800</v>
          </cell>
          <cell r="O266">
            <v>95040</v>
          </cell>
          <cell r="P266">
            <v>95240</v>
          </cell>
          <cell r="Q266">
            <v>95660</v>
          </cell>
          <cell r="R266">
            <v>96190</v>
          </cell>
          <cell r="S266">
            <v>97000</v>
          </cell>
          <cell r="T266">
            <v>96860</v>
          </cell>
          <cell r="U266">
            <v>97630</v>
          </cell>
          <cell r="V266">
            <v>97910</v>
          </cell>
          <cell r="W266">
            <v>4.0710034013605442E-2</v>
          </cell>
        </row>
        <row r="267">
          <cell r="D267" t="str">
            <v>Brent</v>
          </cell>
          <cell r="E267">
            <v>101430</v>
          </cell>
          <cell r="F267">
            <v>102830</v>
          </cell>
          <cell r="G267">
            <v>103850</v>
          </cell>
          <cell r="H267">
            <v>104450</v>
          </cell>
          <cell r="I267">
            <v>105090</v>
          </cell>
          <cell r="J267">
            <v>106770</v>
          </cell>
          <cell r="K267">
            <v>107970</v>
          </cell>
          <cell r="L267">
            <v>109040</v>
          </cell>
          <cell r="M267">
            <v>110240</v>
          </cell>
          <cell r="N267">
            <v>111410</v>
          </cell>
          <cell r="O267">
            <v>112080</v>
          </cell>
          <cell r="P267">
            <v>112640</v>
          </cell>
          <cell r="Q267">
            <v>113310</v>
          </cell>
          <cell r="R267">
            <v>114040</v>
          </cell>
          <cell r="S267">
            <v>115600</v>
          </cell>
          <cell r="T267">
            <v>116650</v>
          </cell>
          <cell r="U267">
            <v>118010</v>
          </cell>
          <cell r="V267">
            <v>118710</v>
          </cell>
          <cell r="W267">
            <v>8.8683052090975795E-2</v>
          </cell>
        </row>
        <row r="268">
          <cell r="D268" t="str">
            <v>Bromley</v>
          </cell>
          <cell r="E268">
            <v>128720</v>
          </cell>
          <cell r="F268">
            <v>128970</v>
          </cell>
          <cell r="G268">
            <v>129310</v>
          </cell>
          <cell r="H268">
            <v>129810</v>
          </cell>
          <cell r="I268">
            <v>130640</v>
          </cell>
          <cell r="J268">
            <v>131390</v>
          </cell>
          <cell r="K268">
            <v>132340</v>
          </cell>
          <cell r="L268">
            <v>133110</v>
          </cell>
          <cell r="M268">
            <v>133670</v>
          </cell>
          <cell r="N268">
            <v>134300</v>
          </cell>
          <cell r="O268">
            <v>135040</v>
          </cell>
          <cell r="P268">
            <v>135610</v>
          </cell>
          <cell r="Q268">
            <v>136300</v>
          </cell>
          <cell r="R268">
            <v>136450</v>
          </cell>
          <cell r="S268">
            <v>136860</v>
          </cell>
          <cell r="T268">
            <v>137560</v>
          </cell>
          <cell r="U268">
            <v>138420</v>
          </cell>
          <cell r="V268">
            <v>138980</v>
          </cell>
          <cell r="W268">
            <v>4.40988655998798E-2</v>
          </cell>
        </row>
        <row r="269">
          <cell r="D269" t="str">
            <v>Croydon</v>
          </cell>
          <cell r="E269">
            <v>141300</v>
          </cell>
          <cell r="F269">
            <v>141420</v>
          </cell>
          <cell r="G269">
            <v>141820</v>
          </cell>
          <cell r="H269">
            <v>142180</v>
          </cell>
          <cell r="I269">
            <v>142570</v>
          </cell>
          <cell r="J269">
            <v>142960</v>
          </cell>
          <cell r="K269">
            <v>143710</v>
          </cell>
          <cell r="L269">
            <v>144900</v>
          </cell>
          <cell r="M269">
            <v>146150</v>
          </cell>
          <cell r="N269">
            <v>147250</v>
          </cell>
          <cell r="O269">
            <v>148100</v>
          </cell>
          <cell r="P269">
            <v>148810</v>
          </cell>
          <cell r="Q269">
            <v>149700</v>
          </cell>
          <cell r="R269">
            <v>150990</v>
          </cell>
          <cell r="S269">
            <v>152520</v>
          </cell>
          <cell r="T269">
            <v>154560</v>
          </cell>
          <cell r="U269">
            <v>157390</v>
          </cell>
          <cell r="V269">
            <v>159470</v>
          </cell>
          <cell r="W269">
            <v>0.10055210489993098</v>
          </cell>
        </row>
        <row r="270">
          <cell r="D270" t="str">
            <v>Ealing</v>
          </cell>
          <cell r="E270">
            <v>120330</v>
          </cell>
          <cell r="F270">
            <v>120590</v>
          </cell>
          <cell r="G270">
            <v>120920</v>
          </cell>
          <cell r="H270">
            <v>121430</v>
          </cell>
          <cell r="I270">
            <v>121910</v>
          </cell>
          <cell r="J270">
            <v>122740</v>
          </cell>
          <cell r="K270">
            <v>124110</v>
          </cell>
          <cell r="L270">
            <v>125530</v>
          </cell>
          <cell r="M270">
            <v>126380</v>
          </cell>
          <cell r="N270">
            <v>126900</v>
          </cell>
          <cell r="O270">
            <v>127190</v>
          </cell>
          <cell r="P270">
            <v>127870</v>
          </cell>
          <cell r="Q270">
            <v>128860</v>
          </cell>
          <cell r="R270">
            <v>129630</v>
          </cell>
          <cell r="S270">
            <v>130530</v>
          </cell>
          <cell r="T270">
            <v>131250</v>
          </cell>
          <cell r="U270">
            <v>132090</v>
          </cell>
          <cell r="V270">
            <v>133550</v>
          </cell>
          <cell r="W270">
            <v>6.3889110172867039E-2</v>
          </cell>
        </row>
        <row r="271">
          <cell r="D271" t="str">
            <v>Enfield</v>
          </cell>
          <cell r="E271">
            <v>112950</v>
          </cell>
          <cell r="F271">
            <v>114130</v>
          </cell>
          <cell r="G271">
            <v>115270</v>
          </cell>
          <cell r="H271">
            <v>116340</v>
          </cell>
          <cell r="I271">
            <v>117060</v>
          </cell>
          <cell r="J271">
            <v>117610</v>
          </cell>
          <cell r="K271">
            <v>118670</v>
          </cell>
          <cell r="L271">
            <v>119950</v>
          </cell>
          <cell r="M271">
            <v>120620</v>
          </cell>
          <cell r="N271">
            <v>121240</v>
          </cell>
          <cell r="O271">
            <v>122040</v>
          </cell>
          <cell r="P271">
            <v>122340</v>
          </cell>
          <cell r="Q271">
            <v>122890</v>
          </cell>
          <cell r="R271">
            <v>123400</v>
          </cell>
          <cell r="S271">
            <v>123800</v>
          </cell>
          <cell r="T271">
            <v>124470</v>
          </cell>
          <cell r="U271">
            <v>125370</v>
          </cell>
          <cell r="V271">
            <v>125760</v>
          </cell>
          <cell r="W271">
            <v>4.8436848686952895E-2</v>
          </cell>
        </row>
        <row r="272">
          <cell r="D272" t="str">
            <v>Greenwich</v>
          </cell>
          <cell r="E272">
            <v>95410</v>
          </cell>
          <cell r="F272">
            <v>95970</v>
          </cell>
          <cell r="G272">
            <v>96750</v>
          </cell>
          <cell r="H272">
            <v>98180</v>
          </cell>
          <cell r="I272">
            <v>99810</v>
          </cell>
          <cell r="J272">
            <v>101190</v>
          </cell>
          <cell r="K272">
            <v>101930</v>
          </cell>
          <cell r="L272">
            <v>102260</v>
          </cell>
          <cell r="M272">
            <v>102560</v>
          </cell>
          <cell r="N272">
            <v>102650</v>
          </cell>
          <cell r="O272">
            <v>103190</v>
          </cell>
          <cell r="P272">
            <v>104510</v>
          </cell>
          <cell r="Q272">
            <v>104620</v>
          </cell>
          <cell r="R272">
            <v>105740</v>
          </cell>
          <cell r="S272">
            <v>106880</v>
          </cell>
          <cell r="T272">
            <v>108600</v>
          </cell>
          <cell r="U272">
            <v>110980</v>
          </cell>
          <cell r="V272">
            <v>112880</v>
          </cell>
          <cell r="W272">
            <v>0.10385292391942108</v>
          </cell>
        </row>
        <row r="273">
          <cell r="D273" t="str">
            <v>Harrow</v>
          </cell>
          <cell r="E273">
            <v>80730</v>
          </cell>
          <cell r="F273">
            <v>80960</v>
          </cell>
          <cell r="G273">
            <v>81520</v>
          </cell>
          <cell r="H273">
            <v>82050</v>
          </cell>
          <cell r="I273">
            <v>82700</v>
          </cell>
          <cell r="J273">
            <v>83360</v>
          </cell>
          <cell r="K273">
            <v>84070</v>
          </cell>
          <cell r="L273">
            <v>84530</v>
          </cell>
          <cell r="M273">
            <v>85390</v>
          </cell>
          <cell r="N273">
            <v>85990</v>
          </cell>
          <cell r="O273">
            <v>86520</v>
          </cell>
          <cell r="P273">
            <v>86990</v>
          </cell>
          <cell r="Q273">
            <v>87710</v>
          </cell>
          <cell r="R273">
            <v>88000</v>
          </cell>
          <cell r="S273">
            <v>88410</v>
          </cell>
          <cell r="T273">
            <v>89320</v>
          </cell>
          <cell r="U273">
            <v>89980</v>
          </cell>
          <cell r="V273">
            <v>90680</v>
          </cell>
          <cell r="W273">
            <v>7.2755234827871759E-2</v>
          </cell>
        </row>
        <row r="274">
          <cell r="D274" t="str">
            <v>Havering</v>
          </cell>
          <cell r="E274">
            <v>93790</v>
          </cell>
          <cell r="F274">
            <v>94190</v>
          </cell>
          <cell r="G274">
            <v>94550</v>
          </cell>
          <cell r="H274">
            <v>95180</v>
          </cell>
          <cell r="I274">
            <v>95730</v>
          </cell>
          <cell r="J274">
            <v>96190</v>
          </cell>
          <cell r="K274">
            <v>97130</v>
          </cell>
          <cell r="L274">
            <v>97550</v>
          </cell>
          <cell r="M274">
            <v>98290</v>
          </cell>
          <cell r="N274">
            <v>98810</v>
          </cell>
          <cell r="O274">
            <v>99180</v>
          </cell>
          <cell r="P274">
            <v>99230</v>
          </cell>
          <cell r="Q274">
            <v>99460</v>
          </cell>
          <cell r="R274">
            <v>99620</v>
          </cell>
          <cell r="S274">
            <v>100260</v>
          </cell>
          <cell r="T274">
            <v>101270</v>
          </cell>
          <cell r="U274">
            <v>101720</v>
          </cell>
          <cell r="V274">
            <v>101990</v>
          </cell>
          <cell r="W274">
            <v>4.5515120451050745E-2</v>
          </cell>
        </row>
        <row r="275">
          <cell r="D275" t="str">
            <v>Hillingdon</v>
          </cell>
          <cell r="E275">
            <v>99060</v>
          </cell>
          <cell r="F275">
            <v>99330</v>
          </cell>
          <cell r="G275">
            <v>99770</v>
          </cell>
          <cell r="H275">
            <v>100310</v>
          </cell>
          <cell r="I275">
            <v>100650</v>
          </cell>
          <cell r="J275">
            <v>101240</v>
          </cell>
          <cell r="K275">
            <v>101530</v>
          </cell>
          <cell r="L275">
            <v>102020</v>
          </cell>
          <cell r="M275">
            <v>102900</v>
          </cell>
          <cell r="N275">
            <v>103510</v>
          </cell>
          <cell r="O275">
            <v>103910</v>
          </cell>
          <cell r="P275">
            <v>104900</v>
          </cell>
          <cell r="Q275">
            <v>106360</v>
          </cell>
          <cell r="R275">
            <v>106920</v>
          </cell>
          <cell r="S275">
            <v>107460</v>
          </cell>
          <cell r="T275">
            <v>108170</v>
          </cell>
          <cell r="U275">
            <v>108940</v>
          </cell>
          <cell r="V275">
            <v>109780</v>
          </cell>
          <cell r="W275">
            <v>7.6063516957459318E-2</v>
          </cell>
        </row>
        <row r="276">
          <cell r="D276" t="str">
            <v>Hounslow</v>
          </cell>
          <cell r="E276">
            <v>85810</v>
          </cell>
          <cell r="F276">
            <v>86520</v>
          </cell>
          <cell r="G276">
            <v>87430</v>
          </cell>
          <cell r="H276">
            <v>88610</v>
          </cell>
          <cell r="I276">
            <v>89510</v>
          </cell>
          <cell r="J276">
            <v>90370</v>
          </cell>
          <cell r="K276">
            <v>92110</v>
          </cell>
          <cell r="L276">
            <v>94100</v>
          </cell>
          <cell r="M276">
            <v>94970</v>
          </cell>
          <cell r="N276">
            <v>95890</v>
          </cell>
          <cell r="O276">
            <v>96890</v>
          </cell>
          <cell r="P276">
            <v>97470</v>
          </cell>
          <cell r="Q276">
            <v>97700</v>
          </cell>
          <cell r="R276">
            <v>98390</v>
          </cell>
          <cell r="S276">
            <v>98790</v>
          </cell>
          <cell r="T276">
            <v>99270</v>
          </cell>
          <cell r="U276">
            <v>99820</v>
          </cell>
          <cell r="V276">
            <v>100740</v>
          </cell>
          <cell r="W276">
            <v>7.0563230605738575E-2</v>
          </cell>
        </row>
        <row r="277">
          <cell r="D277" t="str">
            <v>Kingston upon Thames</v>
          </cell>
          <cell r="E277">
            <v>62470</v>
          </cell>
          <cell r="F277">
            <v>62620</v>
          </cell>
          <cell r="G277">
            <v>62870</v>
          </cell>
          <cell r="H277">
            <v>63400</v>
          </cell>
          <cell r="I277">
            <v>63920</v>
          </cell>
          <cell r="J277">
            <v>64250</v>
          </cell>
          <cell r="K277">
            <v>64550</v>
          </cell>
          <cell r="L277">
            <v>64810</v>
          </cell>
          <cell r="M277">
            <v>64970</v>
          </cell>
          <cell r="N277">
            <v>65090</v>
          </cell>
          <cell r="O277">
            <v>65200</v>
          </cell>
          <cell r="P277">
            <v>65420</v>
          </cell>
          <cell r="Q277">
            <v>65630</v>
          </cell>
          <cell r="R277">
            <v>65890</v>
          </cell>
          <cell r="S277">
            <v>66410</v>
          </cell>
          <cell r="T277">
            <v>66650</v>
          </cell>
          <cell r="U277">
            <v>66920</v>
          </cell>
          <cell r="V277">
            <v>67140</v>
          </cell>
          <cell r="W277">
            <v>3.5951242092269714E-2</v>
          </cell>
        </row>
        <row r="278">
          <cell r="D278" t="str">
            <v>Merton</v>
          </cell>
          <cell r="E278">
            <v>80790</v>
          </cell>
          <cell r="F278">
            <v>80600</v>
          </cell>
          <cell r="G278">
            <v>80480</v>
          </cell>
          <cell r="H278">
            <v>80330</v>
          </cell>
          <cell r="I278">
            <v>80270</v>
          </cell>
          <cell r="J278">
            <v>80540</v>
          </cell>
          <cell r="K278">
            <v>80530</v>
          </cell>
          <cell r="L278">
            <v>80680</v>
          </cell>
          <cell r="M278">
            <v>81050</v>
          </cell>
          <cell r="N278">
            <v>80970</v>
          </cell>
          <cell r="O278">
            <v>80920</v>
          </cell>
          <cell r="P278">
            <v>81430</v>
          </cell>
          <cell r="Q278">
            <v>81840</v>
          </cell>
          <cell r="R278">
            <v>82280</v>
          </cell>
          <cell r="S278">
            <v>82710</v>
          </cell>
          <cell r="T278">
            <v>83220</v>
          </cell>
          <cell r="U278">
            <v>83650</v>
          </cell>
          <cell r="V278">
            <v>84300</v>
          </cell>
          <cell r="W278">
            <v>4.4868616757560736E-2</v>
          </cell>
        </row>
        <row r="279">
          <cell r="D279" t="str">
            <v>Redbridge</v>
          </cell>
          <cell r="E279">
            <v>93990</v>
          </cell>
          <cell r="F279">
            <v>94680</v>
          </cell>
          <cell r="G279">
            <v>95500</v>
          </cell>
          <cell r="H279">
            <v>96200</v>
          </cell>
          <cell r="I279">
            <v>96900</v>
          </cell>
          <cell r="J279">
            <v>97670</v>
          </cell>
          <cell r="K279">
            <v>98690</v>
          </cell>
          <cell r="L279">
            <v>99310</v>
          </cell>
          <cell r="M279">
            <v>99940</v>
          </cell>
          <cell r="N279">
            <v>100890</v>
          </cell>
          <cell r="O279">
            <v>101350</v>
          </cell>
          <cell r="P279">
            <v>101870</v>
          </cell>
          <cell r="Q279">
            <v>102140</v>
          </cell>
          <cell r="R279">
            <v>102400</v>
          </cell>
          <cell r="S279">
            <v>102650</v>
          </cell>
          <cell r="T279">
            <v>102710</v>
          </cell>
          <cell r="U279">
            <v>103460</v>
          </cell>
          <cell r="V279">
            <v>103920</v>
          </cell>
          <cell r="W279">
            <v>4.6420300070486357E-2</v>
          </cell>
        </row>
        <row r="280">
          <cell r="D280" t="str">
            <v>Richmond upon Thames</v>
          </cell>
          <cell r="E280">
            <v>78410</v>
          </cell>
          <cell r="F280">
            <v>78680</v>
          </cell>
          <cell r="G280">
            <v>78960</v>
          </cell>
          <cell r="H280">
            <v>79250</v>
          </cell>
          <cell r="I280">
            <v>79880</v>
          </cell>
          <cell r="J280">
            <v>80820</v>
          </cell>
          <cell r="K280">
            <v>81100</v>
          </cell>
          <cell r="L280">
            <v>81460</v>
          </cell>
          <cell r="M280">
            <v>81850</v>
          </cell>
          <cell r="N280">
            <v>82120</v>
          </cell>
          <cell r="O280">
            <v>82480</v>
          </cell>
          <cell r="P280">
            <v>82690</v>
          </cell>
          <cell r="Q280">
            <v>83180</v>
          </cell>
          <cell r="R280">
            <v>83540</v>
          </cell>
          <cell r="S280">
            <v>83780</v>
          </cell>
          <cell r="T280">
            <v>84290</v>
          </cell>
          <cell r="U280">
            <v>84760</v>
          </cell>
          <cell r="V280">
            <v>85140</v>
          </cell>
          <cell r="W280">
            <v>4.5175546280383012E-2</v>
          </cell>
        </row>
        <row r="281">
          <cell r="D281" t="str">
            <v>Sutton</v>
          </cell>
          <cell r="E281">
            <v>77700</v>
          </cell>
          <cell r="F281">
            <v>77730</v>
          </cell>
          <cell r="G281">
            <v>77860</v>
          </cell>
          <cell r="H281">
            <v>78050</v>
          </cell>
          <cell r="I281">
            <v>78350</v>
          </cell>
          <cell r="J281">
            <v>78500</v>
          </cell>
          <cell r="K281">
            <v>78630</v>
          </cell>
          <cell r="L281">
            <v>79120</v>
          </cell>
          <cell r="M281">
            <v>79440</v>
          </cell>
          <cell r="N281">
            <v>79510</v>
          </cell>
          <cell r="O281">
            <v>79700</v>
          </cell>
          <cell r="P281">
            <v>80280</v>
          </cell>
          <cell r="Q281">
            <v>80510</v>
          </cell>
          <cell r="R281">
            <v>80810</v>
          </cell>
          <cell r="S281">
            <v>81240</v>
          </cell>
          <cell r="T281">
            <v>81630</v>
          </cell>
          <cell r="U281">
            <v>82280</v>
          </cell>
          <cell r="V281">
            <v>82980</v>
          </cell>
          <cell r="W281">
            <v>4.8786653185035389E-2</v>
          </cell>
        </row>
        <row r="282">
          <cell r="D282" t="str">
            <v>Waltham Forest</v>
          </cell>
          <cell r="E282">
            <v>91990</v>
          </cell>
          <cell r="F282">
            <v>92410</v>
          </cell>
          <cell r="G282">
            <v>92700</v>
          </cell>
          <cell r="H282">
            <v>92990</v>
          </cell>
          <cell r="I282">
            <v>93620</v>
          </cell>
          <cell r="J282">
            <v>94380</v>
          </cell>
          <cell r="K282">
            <v>95300</v>
          </cell>
          <cell r="L282">
            <v>96280</v>
          </cell>
          <cell r="M282">
            <v>97250</v>
          </cell>
          <cell r="N282">
            <v>97620</v>
          </cell>
          <cell r="O282">
            <v>98280</v>
          </cell>
          <cell r="P282">
            <v>98780</v>
          </cell>
          <cell r="Q282">
            <v>99250</v>
          </cell>
          <cell r="R282">
            <v>99640</v>
          </cell>
          <cell r="S282">
            <v>100310</v>
          </cell>
          <cell r="T282">
            <v>101280</v>
          </cell>
          <cell r="U282">
            <v>102320</v>
          </cell>
          <cell r="V282">
            <v>103030</v>
          </cell>
          <cell r="W282">
            <v>7.0108018280016615E-2</v>
          </cell>
        </row>
        <row r="283">
          <cell r="D283" t="str">
            <v>Bracknell Forest UA</v>
          </cell>
          <cell r="E283">
            <v>44360</v>
          </cell>
          <cell r="F283">
            <v>44670</v>
          </cell>
          <cell r="G283">
            <v>44910</v>
          </cell>
          <cell r="H283">
            <v>45170</v>
          </cell>
          <cell r="I283">
            <v>45330</v>
          </cell>
          <cell r="J283">
            <v>45510</v>
          </cell>
          <cell r="K283">
            <v>45560</v>
          </cell>
          <cell r="L283">
            <v>45980</v>
          </cell>
          <cell r="M283">
            <v>46370</v>
          </cell>
          <cell r="N283">
            <v>46610</v>
          </cell>
          <cell r="O283">
            <v>46940</v>
          </cell>
          <cell r="P283">
            <v>47200</v>
          </cell>
          <cell r="Q283">
            <v>47600</v>
          </cell>
          <cell r="R283">
            <v>47910</v>
          </cell>
          <cell r="S283">
            <v>48290</v>
          </cell>
          <cell r="T283">
            <v>48620</v>
          </cell>
          <cell r="U283">
            <v>49060</v>
          </cell>
          <cell r="V283">
            <v>49480</v>
          </cell>
          <cell r="W283">
            <v>7.6120052196607224E-2</v>
          </cell>
        </row>
        <row r="284">
          <cell r="D284" t="str">
            <v>Brighton and Hove UA</v>
          </cell>
          <cell r="E284">
            <v>117780</v>
          </cell>
          <cell r="F284">
            <v>118470</v>
          </cell>
          <cell r="G284">
            <v>119530</v>
          </cell>
          <cell r="H284">
            <v>120260</v>
          </cell>
          <cell r="I284">
            <v>120900</v>
          </cell>
          <cell r="J284">
            <v>121470</v>
          </cell>
          <cell r="K284">
            <v>122310</v>
          </cell>
          <cell r="L284">
            <v>122920</v>
          </cell>
          <cell r="M284">
            <v>123680</v>
          </cell>
          <cell r="N284">
            <v>124100</v>
          </cell>
          <cell r="O284">
            <v>124420</v>
          </cell>
          <cell r="P284">
            <v>124730</v>
          </cell>
          <cell r="Q284">
            <v>125100</v>
          </cell>
          <cell r="R284">
            <v>125540</v>
          </cell>
          <cell r="S284">
            <v>126120</v>
          </cell>
          <cell r="T284">
            <v>126800</v>
          </cell>
          <cell r="U284">
            <v>127160</v>
          </cell>
          <cell r="V284">
            <v>127600</v>
          </cell>
          <cell r="W284">
            <v>3.8073543768304588E-2</v>
          </cell>
        </row>
        <row r="285">
          <cell r="D285" t="str">
            <v>Isle of Wight UA</v>
          </cell>
          <cell r="E285">
            <v>61450</v>
          </cell>
          <cell r="F285">
            <v>61940</v>
          </cell>
          <cell r="G285">
            <v>62350</v>
          </cell>
          <cell r="H285">
            <v>62830</v>
          </cell>
          <cell r="I285">
            <v>63140</v>
          </cell>
          <cell r="J285">
            <v>63910</v>
          </cell>
          <cell r="K285">
            <v>65530</v>
          </cell>
          <cell r="L285">
            <v>66110</v>
          </cell>
          <cell r="M285">
            <v>66720</v>
          </cell>
          <cell r="N285">
            <v>67110</v>
          </cell>
          <cell r="O285">
            <v>67510</v>
          </cell>
          <cell r="P285">
            <v>68030</v>
          </cell>
          <cell r="Q285">
            <v>68450</v>
          </cell>
          <cell r="R285">
            <v>68760</v>
          </cell>
          <cell r="S285">
            <v>69270</v>
          </cell>
          <cell r="T285">
            <v>69680</v>
          </cell>
          <cell r="U285">
            <v>70010</v>
          </cell>
          <cell r="V285">
            <v>70380</v>
          </cell>
          <cell r="W285">
            <v>6.4589320828921493E-2</v>
          </cell>
        </row>
        <row r="286">
          <cell r="D286" t="str">
            <v>Medway UA</v>
          </cell>
          <cell r="E286">
            <v>102580</v>
          </cell>
          <cell r="F286">
            <v>103370</v>
          </cell>
          <cell r="G286">
            <v>104130</v>
          </cell>
          <cell r="H286">
            <v>104940</v>
          </cell>
          <cell r="I286">
            <v>105670</v>
          </cell>
          <cell r="J286">
            <v>106280</v>
          </cell>
          <cell r="K286">
            <v>106960</v>
          </cell>
          <cell r="L286">
            <v>107800</v>
          </cell>
          <cell r="M286">
            <v>108800</v>
          </cell>
          <cell r="N286">
            <v>109370</v>
          </cell>
          <cell r="O286">
            <v>110110</v>
          </cell>
          <cell r="P286">
            <v>110920</v>
          </cell>
          <cell r="Q286">
            <v>111560</v>
          </cell>
          <cell r="R286">
            <v>112140</v>
          </cell>
          <cell r="S286">
            <v>112620</v>
          </cell>
          <cell r="T286">
            <v>113170</v>
          </cell>
          <cell r="U286">
            <v>113820</v>
          </cell>
          <cell r="V286">
            <v>114500</v>
          </cell>
          <cell r="W286">
            <v>6.215213358070501E-2</v>
          </cell>
        </row>
        <row r="287">
          <cell r="D287" t="str">
            <v>Milton Keynes UA</v>
          </cell>
          <cell r="E287">
            <v>86480</v>
          </cell>
          <cell r="F287">
            <v>87710</v>
          </cell>
          <cell r="G287">
            <v>88920</v>
          </cell>
          <cell r="H287">
            <v>90090</v>
          </cell>
          <cell r="I287">
            <v>91490</v>
          </cell>
          <cell r="J287">
            <v>93320</v>
          </cell>
          <cell r="K287">
            <v>95020</v>
          </cell>
          <cell r="L287">
            <v>97350</v>
          </cell>
          <cell r="M287">
            <v>99230</v>
          </cell>
          <cell r="N287">
            <v>100680</v>
          </cell>
          <cell r="O287">
            <v>102010</v>
          </cell>
          <cell r="P287">
            <v>103590</v>
          </cell>
          <cell r="Q287">
            <v>104890</v>
          </cell>
          <cell r="R287">
            <v>106130</v>
          </cell>
          <cell r="S287">
            <v>107550</v>
          </cell>
          <cell r="T287">
            <v>108740</v>
          </cell>
          <cell r="U287">
            <v>109970</v>
          </cell>
          <cell r="V287">
            <v>111460</v>
          </cell>
          <cell r="W287">
            <v>0.14494093477144324</v>
          </cell>
        </row>
        <row r="288">
          <cell r="D288" t="str">
            <v>Portsmouth UA</v>
          </cell>
          <cell r="E288">
            <v>81260</v>
          </cell>
          <cell r="F288">
            <v>81770</v>
          </cell>
          <cell r="G288">
            <v>82400</v>
          </cell>
          <cell r="H288">
            <v>82990</v>
          </cell>
          <cell r="I288">
            <v>83750</v>
          </cell>
          <cell r="J288">
            <v>84400</v>
          </cell>
          <cell r="K288">
            <v>84940</v>
          </cell>
          <cell r="L288">
            <v>85680</v>
          </cell>
          <cell r="M288">
            <v>87000</v>
          </cell>
          <cell r="N288">
            <v>87760</v>
          </cell>
          <cell r="O288">
            <v>88090</v>
          </cell>
          <cell r="P288">
            <v>88370</v>
          </cell>
          <cell r="Q288">
            <v>88720</v>
          </cell>
          <cell r="R288">
            <v>88950</v>
          </cell>
          <cell r="S288">
            <v>89370</v>
          </cell>
          <cell r="T288">
            <v>89790</v>
          </cell>
          <cell r="U288">
            <v>90190</v>
          </cell>
          <cell r="V288">
            <v>90590</v>
          </cell>
          <cell r="W288">
            <v>5.7306255835667598E-2</v>
          </cell>
        </row>
        <row r="289">
          <cell r="D289" t="str">
            <v>Reading UA</v>
          </cell>
          <cell r="E289">
            <v>59460</v>
          </cell>
          <cell r="F289">
            <v>59990</v>
          </cell>
          <cell r="G289">
            <v>60470</v>
          </cell>
          <cell r="H289">
            <v>61010</v>
          </cell>
          <cell r="I289">
            <v>62090</v>
          </cell>
          <cell r="J289">
            <v>62660</v>
          </cell>
          <cell r="K289">
            <v>63200</v>
          </cell>
          <cell r="L289">
            <v>63950</v>
          </cell>
          <cell r="M289">
            <v>64640</v>
          </cell>
          <cell r="N289">
            <v>65240</v>
          </cell>
          <cell r="O289">
            <v>65550</v>
          </cell>
          <cell r="P289">
            <v>65860</v>
          </cell>
          <cell r="Q289">
            <v>66300</v>
          </cell>
          <cell r="R289">
            <v>66660</v>
          </cell>
          <cell r="S289">
            <v>67300</v>
          </cell>
          <cell r="T289">
            <v>68050</v>
          </cell>
          <cell r="U289">
            <v>68770</v>
          </cell>
          <cell r="V289">
            <v>69470</v>
          </cell>
          <cell r="W289">
            <v>8.6317435496481631E-2</v>
          </cell>
        </row>
        <row r="290">
          <cell r="D290" t="str">
            <v>Slough UA</v>
          </cell>
          <cell r="E290">
            <v>45680</v>
          </cell>
          <cell r="F290">
            <v>46340</v>
          </cell>
          <cell r="G290">
            <v>46690</v>
          </cell>
          <cell r="H290">
            <v>47180</v>
          </cell>
          <cell r="I290">
            <v>48170</v>
          </cell>
          <cell r="J290">
            <v>48710</v>
          </cell>
          <cell r="K290">
            <v>49190</v>
          </cell>
          <cell r="L290">
            <v>50220</v>
          </cell>
          <cell r="M290">
            <v>50960</v>
          </cell>
          <cell r="N290">
            <v>51390</v>
          </cell>
          <cell r="O290">
            <v>51780</v>
          </cell>
          <cell r="P290">
            <v>52030</v>
          </cell>
          <cell r="Q290">
            <v>52210</v>
          </cell>
          <cell r="R290">
            <v>52610</v>
          </cell>
          <cell r="S290">
            <v>53080</v>
          </cell>
          <cell r="T290">
            <v>53870</v>
          </cell>
          <cell r="U290">
            <v>54390</v>
          </cell>
          <cell r="V290">
            <v>55240</v>
          </cell>
          <cell r="W290">
            <v>9.9960175228992434E-2</v>
          </cell>
        </row>
        <row r="291">
          <cell r="D291" t="str">
            <v>Southampton UA</v>
          </cell>
          <cell r="E291">
            <v>93050</v>
          </cell>
          <cell r="F291">
            <v>93400</v>
          </cell>
          <cell r="G291">
            <v>94250</v>
          </cell>
          <cell r="H291">
            <v>95100</v>
          </cell>
          <cell r="I291">
            <v>95950</v>
          </cell>
          <cell r="J291">
            <v>96830</v>
          </cell>
          <cell r="K291">
            <v>97950</v>
          </cell>
          <cell r="L291">
            <v>98700</v>
          </cell>
          <cell r="M291">
            <v>99580</v>
          </cell>
          <cell r="N291">
            <v>99960</v>
          </cell>
          <cell r="O291">
            <v>100600</v>
          </cell>
          <cell r="P291">
            <v>101260</v>
          </cell>
          <cell r="Q291">
            <v>101710</v>
          </cell>
          <cell r="R291">
            <v>102200</v>
          </cell>
          <cell r="S291">
            <v>103610</v>
          </cell>
          <cell r="T291">
            <v>104660</v>
          </cell>
          <cell r="U291">
            <v>105650</v>
          </cell>
          <cell r="V291">
            <v>106480</v>
          </cell>
          <cell r="W291">
            <v>7.8824721377912868E-2</v>
          </cell>
        </row>
        <row r="292">
          <cell r="D292" t="str">
            <v>West Berkshire UA</v>
          </cell>
          <cell r="E292">
            <v>58630</v>
          </cell>
          <cell r="F292">
            <v>58980</v>
          </cell>
          <cell r="G292">
            <v>59360</v>
          </cell>
          <cell r="H292">
            <v>59980</v>
          </cell>
          <cell r="I292">
            <v>60930</v>
          </cell>
          <cell r="J292">
            <v>61980</v>
          </cell>
          <cell r="K292">
            <v>63020</v>
          </cell>
          <cell r="L292">
            <v>63690</v>
          </cell>
          <cell r="M292">
            <v>64200</v>
          </cell>
          <cell r="N292">
            <v>64420</v>
          </cell>
          <cell r="O292">
            <v>64600</v>
          </cell>
          <cell r="P292">
            <v>64770</v>
          </cell>
          <cell r="Q292">
            <v>65320</v>
          </cell>
          <cell r="R292">
            <v>65760</v>
          </cell>
          <cell r="S292">
            <v>66260</v>
          </cell>
          <cell r="T292">
            <v>66890</v>
          </cell>
          <cell r="U292">
            <v>67370</v>
          </cell>
          <cell r="V292">
            <v>67900</v>
          </cell>
          <cell r="W292">
            <v>6.610142879572932E-2</v>
          </cell>
        </row>
        <row r="293">
          <cell r="D293" t="str">
            <v>Windsor and Maidenhead UA</v>
          </cell>
          <cell r="E293">
            <v>56430</v>
          </cell>
          <cell r="F293">
            <v>56860</v>
          </cell>
          <cell r="G293">
            <v>57270</v>
          </cell>
          <cell r="H293">
            <v>57640</v>
          </cell>
          <cell r="I293">
            <v>58100</v>
          </cell>
          <cell r="J293">
            <v>58590</v>
          </cell>
          <cell r="K293">
            <v>59050</v>
          </cell>
          <cell r="L293">
            <v>59600</v>
          </cell>
          <cell r="M293">
            <v>60170</v>
          </cell>
          <cell r="N293">
            <v>60610</v>
          </cell>
          <cell r="O293">
            <v>60900</v>
          </cell>
          <cell r="P293">
            <v>61080</v>
          </cell>
          <cell r="Q293">
            <v>61270</v>
          </cell>
          <cell r="R293">
            <v>61630</v>
          </cell>
          <cell r="S293">
            <v>62150</v>
          </cell>
          <cell r="T293">
            <v>62750</v>
          </cell>
          <cell r="U293">
            <v>63330</v>
          </cell>
          <cell r="V293">
            <v>63850</v>
          </cell>
          <cell r="W293">
            <v>7.1308724832214759E-2</v>
          </cell>
        </row>
        <row r="294">
          <cell r="D294" t="str">
            <v>Wokingham UA</v>
          </cell>
          <cell r="E294">
            <v>58350</v>
          </cell>
          <cell r="F294">
            <v>58550</v>
          </cell>
          <cell r="G294">
            <v>58950</v>
          </cell>
          <cell r="H294">
            <v>59350</v>
          </cell>
          <cell r="I294">
            <v>59700</v>
          </cell>
          <cell r="J294">
            <v>60320</v>
          </cell>
          <cell r="K294">
            <v>61300</v>
          </cell>
          <cell r="L294">
            <v>61760</v>
          </cell>
          <cell r="M294">
            <v>62090</v>
          </cell>
          <cell r="N294">
            <v>62290</v>
          </cell>
          <cell r="O294">
            <v>62470</v>
          </cell>
          <cell r="P294">
            <v>62750</v>
          </cell>
          <cell r="Q294">
            <v>63150</v>
          </cell>
          <cell r="R294">
            <v>63640</v>
          </cell>
          <cell r="S294">
            <v>64100</v>
          </cell>
          <cell r="T294">
            <v>64730</v>
          </cell>
          <cell r="U294">
            <v>65670</v>
          </cell>
          <cell r="V294">
            <v>67180</v>
          </cell>
          <cell r="W294">
            <v>8.775906735751296E-2</v>
          </cell>
        </row>
        <row r="295">
          <cell r="D295" t="str">
            <v xml:space="preserve">Buckinghamshire </v>
          </cell>
          <cell r="E295">
            <v>193260</v>
          </cell>
          <cell r="F295">
            <v>194850</v>
          </cell>
          <cell r="G295">
            <v>195950</v>
          </cell>
          <cell r="H295">
            <v>197360</v>
          </cell>
          <cell r="I295">
            <v>198600</v>
          </cell>
          <cell r="J295">
            <v>199890</v>
          </cell>
          <cell r="K295">
            <v>201510</v>
          </cell>
          <cell r="L295">
            <v>203490</v>
          </cell>
          <cell r="M295">
            <v>205130</v>
          </cell>
          <cell r="N295">
            <v>206410</v>
          </cell>
          <cell r="O295">
            <v>207970</v>
          </cell>
          <cell r="P295">
            <v>209890</v>
          </cell>
          <cell r="Q295">
            <v>211580</v>
          </cell>
          <cell r="R295">
            <v>213140</v>
          </cell>
          <cell r="S295">
            <v>215240</v>
          </cell>
          <cell r="T295">
            <v>217060</v>
          </cell>
          <cell r="U295">
            <v>219980</v>
          </cell>
          <cell r="V295">
            <v>222530</v>
          </cell>
          <cell r="W295">
            <v>9.3567251461988299E-2</v>
          </cell>
        </row>
        <row r="296">
          <cell r="D296" t="str">
            <v>Aylesbury Vale</v>
          </cell>
          <cell r="E296">
            <v>66030</v>
          </cell>
          <cell r="F296">
            <v>66700</v>
          </cell>
          <cell r="G296">
            <v>67100</v>
          </cell>
          <cell r="H296">
            <v>67890</v>
          </cell>
          <cell r="I296">
            <v>68400</v>
          </cell>
          <cell r="J296">
            <v>68890</v>
          </cell>
          <cell r="K296">
            <v>69350</v>
          </cell>
          <cell r="L296">
            <v>70020</v>
          </cell>
          <cell r="M296">
            <v>70610</v>
          </cell>
          <cell r="N296">
            <v>71250</v>
          </cell>
          <cell r="O296">
            <v>71880</v>
          </cell>
          <cell r="P296">
            <v>72990</v>
          </cell>
          <cell r="Q296">
            <v>73920</v>
          </cell>
          <cell r="R296">
            <v>74910</v>
          </cell>
          <cell r="S296">
            <v>76330</v>
          </cell>
          <cell r="T296">
            <v>77520</v>
          </cell>
          <cell r="U296">
            <v>78850</v>
          </cell>
          <cell r="V296">
            <v>80260</v>
          </cell>
          <cell r="W296">
            <v>0.14624393030562696</v>
          </cell>
        </row>
        <row r="297">
          <cell r="D297" t="str">
            <v>Chiltern</v>
          </cell>
          <cell r="E297">
            <v>36310</v>
          </cell>
          <cell r="F297">
            <v>36460</v>
          </cell>
          <cell r="G297">
            <v>36610</v>
          </cell>
          <cell r="H297">
            <v>36890</v>
          </cell>
          <cell r="I297">
            <v>37140</v>
          </cell>
          <cell r="J297">
            <v>37410</v>
          </cell>
          <cell r="K297">
            <v>37670</v>
          </cell>
          <cell r="L297">
            <v>37900</v>
          </cell>
          <cell r="M297">
            <v>38040</v>
          </cell>
          <cell r="N297">
            <v>38160</v>
          </cell>
          <cell r="O297">
            <v>38290</v>
          </cell>
          <cell r="P297">
            <v>38460</v>
          </cell>
          <cell r="Q297">
            <v>38770</v>
          </cell>
          <cell r="R297">
            <v>38930</v>
          </cell>
          <cell r="S297">
            <v>39050</v>
          </cell>
          <cell r="T297">
            <v>39220</v>
          </cell>
          <cell r="U297">
            <v>39460</v>
          </cell>
          <cell r="V297">
            <v>39740</v>
          </cell>
          <cell r="W297">
            <v>4.8548812664907653E-2</v>
          </cell>
        </row>
        <row r="298">
          <cell r="D298" t="str">
            <v>South Bucks</v>
          </cell>
          <cell r="E298">
            <v>25900</v>
          </cell>
          <cell r="F298">
            <v>26120</v>
          </cell>
          <cell r="G298">
            <v>26220</v>
          </cell>
          <cell r="H298">
            <v>26150</v>
          </cell>
          <cell r="I298">
            <v>26360</v>
          </cell>
          <cell r="J298">
            <v>26520</v>
          </cell>
          <cell r="K298">
            <v>26760</v>
          </cell>
          <cell r="L298">
            <v>27170</v>
          </cell>
          <cell r="M298">
            <v>27400</v>
          </cell>
          <cell r="N298">
            <v>27550</v>
          </cell>
          <cell r="O298">
            <v>27710</v>
          </cell>
          <cell r="P298">
            <v>27840</v>
          </cell>
          <cell r="Q298">
            <v>28060</v>
          </cell>
          <cell r="R298">
            <v>28210</v>
          </cell>
          <cell r="S298">
            <v>28350</v>
          </cell>
          <cell r="T298">
            <v>28430</v>
          </cell>
          <cell r="U298">
            <v>29000</v>
          </cell>
          <cell r="V298">
            <v>29300</v>
          </cell>
          <cell r="W298">
            <v>7.8395288921604717E-2</v>
          </cell>
        </row>
        <row r="299">
          <cell r="D299" t="str">
            <v>Wycombe</v>
          </cell>
          <cell r="E299">
            <v>65020</v>
          </cell>
          <cell r="F299">
            <v>65570</v>
          </cell>
          <cell r="G299">
            <v>66010</v>
          </cell>
          <cell r="H299">
            <v>66430</v>
          </cell>
          <cell r="I299">
            <v>66700</v>
          </cell>
          <cell r="J299">
            <v>67060</v>
          </cell>
          <cell r="K299">
            <v>67730</v>
          </cell>
          <cell r="L299">
            <v>68400</v>
          </cell>
          <cell r="M299">
            <v>69080</v>
          </cell>
          <cell r="N299">
            <v>69450</v>
          </cell>
          <cell r="O299">
            <v>70090</v>
          </cell>
          <cell r="P299">
            <v>70600</v>
          </cell>
          <cell r="Q299">
            <v>70820</v>
          </cell>
          <cell r="R299">
            <v>71090</v>
          </cell>
          <cell r="S299">
            <v>71520</v>
          </cell>
          <cell r="T299">
            <v>71890</v>
          </cell>
          <cell r="U299">
            <v>72680</v>
          </cell>
          <cell r="V299">
            <v>73230</v>
          </cell>
          <cell r="W299">
            <v>7.0614035087719296E-2</v>
          </cell>
        </row>
        <row r="300">
          <cell r="D300" t="str">
            <v xml:space="preserve">East Sussex </v>
          </cell>
          <cell r="E300">
            <v>224760</v>
          </cell>
          <cell r="F300">
            <v>226360</v>
          </cell>
          <cell r="G300">
            <v>228320</v>
          </cell>
          <cell r="H300">
            <v>230130</v>
          </cell>
          <cell r="I300">
            <v>232100</v>
          </cell>
          <cell r="J300">
            <v>234030</v>
          </cell>
          <cell r="K300">
            <v>235980</v>
          </cell>
          <cell r="L300">
            <v>238230</v>
          </cell>
          <cell r="M300">
            <v>240100</v>
          </cell>
          <cell r="N300">
            <v>241520</v>
          </cell>
          <cell r="O300">
            <v>243260</v>
          </cell>
          <cell r="P300">
            <v>244880</v>
          </cell>
          <cell r="Q300">
            <v>246180</v>
          </cell>
          <cell r="R300">
            <v>247400</v>
          </cell>
          <cell r="S300">
            <v>248820</v>
          </cell>
          <cell r="T300">
            <v>250330</v>
          </cell>
          <cell r="U300">
            <v>251780</v>
          </cell>
          <cell r="V300">
            <v>253070</v>
          </cell>
          <cell r="W300">
            <v>6.2292742307853755E-2</v>
          </cell>
        </row>
        <row r="301">
          <cell r="D301" t="str">
            <v>Eastbourne</v>
          </cell>
          <cell r="E301">
            <v>42690</v>
          </cell>
          <cell r="F301">
            <v>42890</v>
          </cell>
          <cell r="G301">
            <v>43560</v>
          </cell>
          <cell r="H301">
            <v>44240</v>
          </cell>
          <cell r="I301">
            <v>45070</v>
          </cell>
          <cell r="J301">
            <v>45690</v>
          </cell>
          <cell r="K301">
            <v>46160</v>
          </cell>
          <cell r="L301">
            <v>46510</v>
          </cell>
          <cell r="M301">
            <v>46980</v>
          </cell>
          <cell r="N301">
            <v>47270</v>
          </cell>
          <cell r="O301">
            <v>47470</v>
          </cell>
          <cell r="P301">
            <v>47690</v>
          </cell>
          <cell r="Q301">
            <v>47850</v>
          </cell>
          <cell r="R301">
            <v>48090</v>
          </cell>
          <cell r="S301">
            <v>48250</v>
          </cell>
          <cell r="T301">
            <v>48470</v>
          </cell>
          <cell r="U301">
            <v>48670</v>
          </cell>
          <cell r="V301">
            <v>48800</v>
          </cell>
          <cell r="W301">
            <v>4.9236723285314983E-2</v>
          </cell>
        </row>
        <row r="302">
          <cell r="D302" t="str">
            <v>Hastings</v>
          </cell>
          <cell r="E302">
            <v>39570</v>
          </cell>
          <cell r="F302">
            <v>39870</v>
          </cell>
          <cell r="G302">
            <v>40250</v>
          </cell>
          <cell r="H302">
            <v>40600</v>
          </cell>
          <cell r="I302">
            <v>40910</v>
          </cell>
          <cell r="J302">
            <v>41340</v>
          </cell>
          <cell r="K302">
            <v>41630</v>
          </cell>
          <cell r="L302">
            <v>42010</v>
          </cell>
          <cell r="M302">
            <v>42350</v>
          </cell>
          <cell r="N302">
            <v>42590</v>
          </cell>
          <cell r="O302">
            <v>42770</v>
          </cell>
          <cell r="P302">
            <v>43130</v>
          </cell>
          <cell r="Q302">
            <v>43280</v>
          </cell>
          <cell r="R302">
            <v>43430</v>
          </cell>
          <cell r="S302">
            <v>43590</v>
          </cell>
          <cell r="T302">
            <v>43840</v>
          </cell>
          <cell r="U302">
            <v>44030</v>
          </cell>
          <cell r="V302">
            <v>44230</v>
          </cell>
          <cell r="W302">
            <v>5.2844560818852651E-2</v>
          </cell>
        </row>
        <row r="303">
          <cell r="D303" t="str">
            <v>Lewes</v>
          </cell>
          <cell r="E303">
            <v>41020</v>
          </cell>
          <cell r="F303">
            <v>41300</v>
          </cell>
          <cell r="G303">
            <v>41500</v>
          </cell>
          <cell r="H303">
            <v>41690</v>
          </cell>
          <cell r="I303">
            <v>41930</v>
          </cell>
          <cell r="J303">
            <v>42200</v>
          </cell>
          <cell r="K303">
            <v>42570</v>
          </cell>
          <cell r="L303">
            <v>43050</v>
          </cell>
          <cell r="M303">
            <v>43370</v>
          </cell>
          <cell r="N303">
            <v>43620</v>
          </cell>
          <cell r="O303">
            <v>43850</v>
          </cell>
          <cell r="P303">
            <v>44090</v>
          </cell>
          <cell r="Q303">
            <v>44310</v>
          </cell>
          <cell r="R303">
            <v>44430</v>
          </cell>
          <cell r="S303">
            <v>44700</v>
          </cell>
          <cell r="T303">
            <v>44990</v>
          </cell>
          <cell r="U303">
            <v>45190</v>
          </cell>
          <cell r="V303">
            <v>45500</v>
          </cell>
          <cell r="W303">
            <v>5.6910569105691054E-2</v>
          </cell>
        </row>
        <row r="304">
          <cell r="D304" t="str">
            <v>Rother</v>
          </cell>
          <cell r="E304">
            <v>40910</v>
          </cell>
          <cell r="F304">
            <v>41340</v>
          </cell>
          <cell r="G304">
            <v>41620</v>
          </cell>
          <cell r="H304">
            <v>41870</v>
          </cell>
          <cell r="I304">
            <v>42180</v>
          </cell>
          <cell r="J304">
            <v>42460</v>
          </cell>
          <cell r="K304">
            <v>42900</v>
          </cell>
          <cell r="L304">
            <v>43350</v>
          </cell>
          <cell r="M304">
            <v>43600</v>
          </cell>
          <cell r="N304">
            <v>43750</v>
          </cell>
          <cell r="O304">
            <v>44020</v>
          </cell>
          <cell r="P304">
            <v>44190</v>
          </cell>
          <cell r="Q304">
            <v>44290</v>
          </cell>
          <cell r="R304">
            <v>44450</v>
          </cell>
          <cell r="S304">
            <v>44630</v>
          </cell>
          <cell r="T304">
            <v>44880</v>
          </cell>
          <cell r="U304">
            <v>45160</v>
          </cell>
          <cell r="V304">
            <v>45350</v>
          </cell>
          <cell r="W304">
            <v>4.61361014994233E-2</v>
          </cell>
        </row>
        <row r="305">
          <cell r="D305" t="str">
            <v>Wealden</v>
          </cell>
          <cell r="E305">
            <v>60570</v>
          </cell>
          <cell r="F305">
            <v>60960</v>
          </cell>
          <cell r="G305">
            <v>61390</v>
          </cell>
          <cell r="H305">
            <v>61730</v>
          </cell>
          <cell r="I305">
            <v>62020</v>
          </cell>
          <cell r="J305">
            <v>62340</v>
          </cell>
          <cell r="K305">
            <v>62730</v>
          </cell>
          <cell r="L305">
            <v>63300</v>
          </cell>
          <cell r="M305">
            <v>63800</v>
          </cell>
          <cell r="N305">
            <v>64300</v>
          </cell>
          <cell r="O305">
            <v>65160</v>
          </cell>
          <cell r="P305">
            <v>65780</v>
          </cell>
          <cell r="Q305">
            <v>66450</v>
          </cell>
          <cell r="R305">
            <v>67010</v>
          </cell>
          <cell r="S305">
            <v>67640</v>
          </cell>
          <cell r="T305">
            <v>68160</v>
          </cell>
          <cell r="U305">
            <v>68730</v>
          </cell>
          <cell r="V305">
            <v>69190</v>
          </cell>
          <cell r="W305">
            <v>9.3048973143759872E-2</v>
          </cell>
        </row>
        <row r="306">
          <cell r="D306" t="str">
            <v xml:space="preserve">Hampshire </v>
          </cell>
          <cell r="E306">
            <v>516320</v>
          </cell>
          <cell r="F306">
            <v>520160</v>
          </cell>
          <cell r="G306">
            <v>524170</v>
          </cell>
          <cell r="H306">
            <v>529360</v>
          </cell>
          <cell r="I306">
            <v>535250</v>
          </cell>
          <cell r="J306">
            <v>540600</v>
          </cell>
          <cell r="K306">
            <v>546180</v>
          </cell>
          <cell r="L306">
            <v>551640</v>
          </cell>
          <cell r="M306">
            <v>556210</v>
          </cell>
          <cell r="N306">
            <v>560000</v>
          </cell>
          <cell r="O306">
            <v>563560</v>
          </cell>
          <cell r="P306">
            <v>567360</v>
          </cell>
          <cell r="Q306">
            <v>570380</v>
          </cell>
          <cell r="R306">
            <v>573580</v>
          </cell>
          <cell r="S306">
            <v>577460</v>
          </cell>
          <cell r="T306">
            <v>582410</v>
          </cell>
          <cell r="U306">
            <v>587940</v>
          </cell>
          <cell r="V306">
            <v>593980</v>
          </cell>
          <cell r="W306">
            <v>7.6752954825610911E-2</v>
          </cell>
        </row>
        <row r="307">
          <cell r="D307" t="str">
            <v>Basingstoke and Deane</v>
          </cell>
          <cell r="E307">
            <v>62760</v>
          </cell>
          <cell r="F307">
            <v>63350</v>
          </cell>
          <cell r="G307">
            <v>63830</v>
          </cell>
          <cell r="H307">
            <v>64500</v>
          </cell>
          <cell r="I307">
            <v>65260</v>
          </cell>
          <cell r="J307">
            <v>66070</v>
          </cell>
          <cell r="K307">
            <v>66670</v>
          </cell>
          <cell r="L307">
            <v>67970</v>
          </cell>
          <cell r="M307">
            <v>69150</v>
          </cell>
          <cell r="N307">
            <v>70250</v>
          </cell>
          <cell r="O307">
            <v>70940</v>
          </cell>
          <cell r="P307">
            <v>71630</v>
          </cell>
          <cell r="Q307">
            <v>71940</v>
          </cell>
          <cell r="R307">
            <v>72470</v>
          </cell>
          <cell r="S307">
            <v>72890</v>
          </cell>
          <cell r="T307">
            <v>73360</v>
          </cell>
          <cell r="U307">
            <v>73920</v>
          </cell>
          <cell r="V307">
            <v>74750</v>
          </cell>
          <cell r="W307">
            <v>9.9749889657201704E-2</v>
          </cell>
        </row>
        <row r="308">
          <cell r="D308" t="str">
            <v>East Hampshire</v>
          </cell>
          <cell r="E308">
            <v>44940</v>
          </cell>
          <cell r="F308">
            <v>45250</v>
          </cell>
          <cell r="G308">
            <v>45500</v>
          </cell>
          <cell r="H308">
            <v>46060</v>
          </cell>
          <cell r="I308">
            <v>46570</v>
          </cell>
          <cell r="J308">
            <v>46970</v>
          </cell>
          <cell r="K308">
            <v>47290</v>
          </cell>
          <cell r="L308">
            <v>47870</v>
          </cell>
          <cell r="M308">
            <v>48490</v>
          </cell>
          <cell r="N308">
            <v>48790</v>
          </cell>
          <cell r="O308">
            <v>49100</v>
          </cell>
          <cell r="P308">
            <v>49440</v>
          </cell>
          <cell r="Q308">
            <v>49780</v>
          </cell>
          <cell r="R308">
            <v>50140</v>
          </cell>
          <cell r="S308">
            <v>50690</v>
          </cell>
          <cell r="T308">
            <v>51090</v>
          </cell>
          <cell r="U308">
            <v>51580</v>
          </cell>
          <cell r="V308">
            <v>52470</v>
          </cell>
          <cell r="W308">
            <v>9.6093586797576777E-2</v>
          </cell>
        </row>
        <row r="309">
          <cell r="D309" t="str">
            <v>Eastleigh</v>
          </cell>
          <cell r="E309">
            <v>47810</v>
          </cell>
          <cell r="F309">
            <v>48060</v>
          </cell>
          <cell r="G309">
            <v>48290</v>
          </cell>
          <cell r="H309">
            <v>48920</v>
          </cell>
          <cell r="I309">
            <v>49910</v>
          </cell>
          <cell r="J309">
            <v>50530</v>
          </cell>
          <cell r="K309">
            <v>51350</v>
          </cell>
          <cell r="L309">
            <v>51850</v>
          </cell>
          <cell r="M309">
            <v>52440</v>
          </cell>
          <cell r="N309">
            <v>52960</v>
          </cell>
          <cell r="O309">
            <v>53400</v>
          </cell>
          <cell r="P309">
            <v>53800</v>
          </cell>
          <cell r="Q309">
            <v>54090</v>
          </cell>
          <cell r="R309">
            <v>54480</v>
          </cell>
          <cell r="S309">
            <v>54650</v>
          </cell>
          <cell r="T309">
            <v>55100</v>
          </cell>
          <cell r="U309">
            <v>55620</v>
          </cell>
          <cell r="V309">
            <v>56510</v>
          </cell>
          <cell r="W309">
            <v>8.987463837994214E-2</v>
          </cell>
        </row>
        <row r="310">
          <cell r="D310" t="str">
            <v>Fareham</v>
          </cell>
          <cell r="E310">
            <v>44370</v>
          </cell>
          <cell r="F310">
            <v>44690</v>
          </cell>
          <cell r="G310">
            <v>44940</v>
          </cell>
          <cell r="H310">
            <v>45230</v>
          </cell>
          <cell r="I310">
            <v>45530</v>
          </cell>
          <cell r="J310">
            <v>45860</v>
          </cell>
          <cell r="K310">
            <v>46450</v>
          </cell>
          <cell r="L310">
            <v>47020</v>
          </cell>
          <cell r="M310">
            <v>47360</v>
          </cell>
          <cell r="N310">
            <v>47560</v>
          </cell>
          <cell r="O310">
            <v>47940</v>
          </cell>
          <cell r="P310">
            <v>48220</v>
          </cell>
          <cell r="Q310">
            <v>48460</v>
          </cell>
          <cell r="R310">
            <v>48610</v>
          </cell>
          <cell r="S310">
            <v>48900</v>
          </cell>
          <cell r="T310">
            <v>49270</v>
          </cell>
          <cell r="U310">
            <v>49620</v>
          </cell>
          <cell r="V310">
            <v>49910</v>
          </cell>
          <cell r="W310">
            <v>6.1463207145895364E-2</v>
          </cell>
        </row>
        <row r="311">
          <cell r="D311" t="str">
            <v>Gosport</v>
          </cell>
          <cell r="E311">
            <v>32560</v>
          </cell>
          <cell r="F311">
            <v>33080</v>
          </cell>
          <cell r="G311">
            <v>33620</v>
          </cell>
          <cell r="H311">
            <v>34090</v>
          </cell>
          <cell r="I311">
            <v>34580</v>
          </cell>
          <cell r="J311">
            <v>35140</v>
          </cell>
          <cell r="K311">
            <v>35890</v>
          </cell>
          <cell r="L311">
            <v>36220</v>
          </cell>
          <cell r="M311">
            <v>36490</v>
          </cell>
          <cell r="N311">
            <v>36570</v>
          </cell>
          <cell r="O311">
            <v>36680</v>
          </cell>
          <cell r="P311">
            <v>37020</v>
          </cell>
          <cell r="Q311">
            <v>37090</v>
          </cell>
          <cell r="R311">
            <v>37060</v>
          </cell>
          <cell r="S311">
            <v>37090</v>
          </cell>
          <cell r="T311">
            <v>37270</v>
          </cell>
          <cell r="U311">
            <v>37430</v>
          </cell>
          <cell r="V311">
            <v>37650</v>
          </cell>
          <cell r="W311">
            <v>3.9480949751518502E-2</v>
          </cell>
        </row>
        <row r="312">
          <cell r="D312" t="str">
            <v>Hart</v>
          </cell>
          <cell r="E312">
            <v>33290</v>
          </cell>
          <cell r="F312">
            <v>33570</v>
          </cell>
          <cell r="G312">
            <v>34020</v>
          </cell>
          <cell r="H312">
            <v>34590</v>
          </cell>
          <cell r="I312">
            <v>35230</v>
          </cell>
          <cell r="J312">
            <v>35760</v>
          </cell>
          <cell r="K312">
            <v>36160</v>
          </cell>
          <cell r="L312">
            <v>36390</v>
          </cell>
          <cell r="M312">
            <v>36440</v>
          </cell>
          <cell r="N312">
            <v>36430</v>
          </cell>
          <cell r="O312">
            <v>36500</v>
          </cell>
          <cell r="P312">
            <v>36830</v>
          </cell>
          <cell r="Q312">
            <v>37020</v>
          </cell>
          <cell r="R312">
            <v>37290</v>
          </cell>
          <cell r="S312">
            <v>37630</v>
          </cell>
          <cell r="T312">
            <v>38330</v>
          </cell>
          <cell r="U312">
            <v>38960</v>
          </cell>
          <cell r="V312">
            <v>39510</v>
          </cell>
          <cell r="W312">
            <v>8.5737840065952184E-2</v>
          </cell>
        </row>
        <row r="313">
          <cell r="D313" t="str">
            <v>Havant</v>
          </cell>
          <cell r="E313">
            <v>50200</v>
          </cell>
          <cell r="F313">
            <v>50370</v>
          </cell>
          <cell r="G313">
            <v>50510</v>
          </cell>
          <cell r="H313">
            <v>50800</v>
          </cell>
          <cell r="I313">
            <v>51040</v>
          </cell>
          <cell r="J313">
            <v>51360</v>
          </cell>
          <cell r="K313">
            <v>51630</v>
          </cell>
          <cell r="L313">
            <v>52050</v>
          </cell>
          <cell r="M313">
            <v>52340</v>
          </cell>
          <cell r="N313">
            <v>52520</v>
          </cell>
          <cell r="O313">
            <v>52780</v>
          </cell>
          <cell r="P313">
            <v>52950</v>
          </cell>
          <cell r="Q313">
            <v>53200</v>
          </cell>
          <cell r="R313">
            <v>53400</v>
          </cell>
          <cell r="S313">
            <v>53890</v>
          </cell>
          <cell r="T313">
            <v>54470</v>
          </cell>
          <cell r="U313">
            <v>55120</v>
          </cell>
          <cell r="V313">
            <v>55410</v>
          </cell>
          <cell r="W313">
            <v>6.4553314121037458E-2</v>
          </cell>
        </row>
        <row r="314">
          <cell r="D314" t="str">
            <v>New Forest</v>
          </cell>
          <cell r="E314">
            <v>74750</v>
          </cell>
          <cell r="F314">
            <v>75590</v>
          </cell>
          <cell r="G314">
            <v>76110</v>
          </cell>
          <cell r="H314">
            <v>76800</v>
          </cell>
          <cell r="I314">
            <v>77420</v>
          </cell>
          <cell r="J314">
            <v>77940</v>
          </cell>
          <cell r="K314">
            <v>78360</v>
          </cell>
          <cell r="L314">
            <v>78910</v>
          </cell>
          <cell r="M314">
            <v>79560</v>
          </cell>
          <cell r="N314">
            <v>79910</v>
          </cell>
          <cell r="O314">
            <v>80290</v>
          </cell>
          <cell r="P314">
            <v>80520</v>
          </cell>
          <cell r="Q314">
            <v>80720</v>
          </cell>
          <cell r="R314">
            <v>80840</v>
          </cell>
          <cell r="S314">
            <v>80990</v>
          </cell>
          <cell r="T314">
            <v>81170</v>
          </cell>
          <cell r="U314">
            <v>81530</v>
          </cell>
          <cell r="V314">
            <v>81830</v>
          </cell>
          <cell r="W314">
            <v>3.700418197947028E-2</v>
          </cell>
        </row>
        <row r="315">
          <cell r="D315" t="str">
            <v>Rushmoor</v>
          </cell>
          <cell r="E315">
            <v>36130</v>
          </cell>
          <cell r="F315">
            <v>35990</v>
          </cell>
          <cell r="G315">
            <v>36020</v>
          </cell>
          <cell r="H315">
            <v>35950</v>
          </cell>
          <cell r="I315">
            <v>36240</v>
          </cell>
          <cell r="J315">
            <v>36640</v>
          </cell>
          <cell r="K315">
            <v>37220</v>
          </cell>
          <cell r="L315">
            <v>37280</v>
          </cell>
          <cell r="M315">
            <v>37340</v>
          </cell>
          <cell r="N315">
            <v>37650</v>
          </cell>
          <cell r="O315">
            <v>37660</v>
          </cell>
          <cell r="P315">
            <v>37830</v>
          </cell>
          <cell r="Q315">
            <v>38080</v>
          </cell>
          <cell r="R315">
            <v>38280</v>
          </cell>
          <cell r="S315">
            <v>38580</v>
          </cell>
          <cell r="T315">
            <v>38750</v>
          </cell>
          <cell r="U315">
            <v>39110</v>
          </cell>
          <cell r="V315">
            <v>39560</v>
          </cell>
          <cell r="W315">
            <v>6.1158798283261803E-2</v>
          </cell>
        </row>
        <row r="316">
          <cell r="D316" t="str">
            <v>Test Valley</v>
          </cell>
          <cell r="E316">
            <v>45160</v>
          </cell>
          <cell r="F316">
            <v>45510</v>
          </cell>
          <cell r="G316">
            <v>46130</v>
          </cell>
          <cell r="H316">
            <v>46640</v>
          </cell>
          <cell r="I316">
            <v>46990</v>
          </cell>
          <cell r="J316">
            <v>47390</v>
          </cell>
          <cell r="K316">
            <v>47710</v>
          </cell>
          <cell r="L316">
            <v>48080</v>
          </cell>
          <cell r="M316">
            <v>48260</v>
          </cell>
          <cell r="N316">
            <v>48730</v>
          </cell>
          <cell r="O316">
            <v>49140</v>
          </cell>
          <cell r="P316">
            <v>49670</v>
          </cell>
          <cell r="Q316">
            <v>50340</v>
          </cell>
          <cell r="R316">
            <v>50880</v>
          </cell>
          <cell r="S316">
            <v>51760</v>
          </cell>
          <cell r="T316">
            <v>52770</v>
          </cell>
          <cell r="U316">
            <v>53660</v>
          </cell>
          <cell r="V316">
            <v>54450</v>
          </cell>
          <cell r="W316">
            <v>0.13248752079866888</v>
          </cell>
        </row>
        <row r="317">
          <cell r="D317" t="str">
            <v>Winchester</v>
          </cell>
          <cell r="E317">
            <v>44340</v>
          </cell>
          <cell r="F317">
            <v>44690</v>
          </cell>
          <cell r="G317">
            <v>45190</v>
          </cell>
          <cell r="H317">
            <v>45790</v>
          </cell>
          <cell r="I317">
            <v>46480</v>
          </cell>
          <cell r="J317">
            <v>46960</v>
          </cell>
          <cell r="K317">
            <v>47450</v>
          </cell>
          <cell r="L317">
            <v>48010</v>
          </cell>
          <cell r="M317">
            <v>48360</v>
          </cell>
          <cell r="N317">
            <v>48640</v>
          </cell>
          <cell r="O317">
            <v>49140</v>
          </cell>
          <cell r="P317">
            <v>49460</v>
          </cell>
          <cell r="Q317">
            <v>49660</v>
          </cell>
          <cell r="R317">
            <v>50140</v>
          </cell>
          <cell r="S317">
            <v>50400</v>
          </cell>
          <cell r="T317">
            <v>50810</v>
          </cell>
          <cell r="U317">
            <v>51380</v>
          </cell>
          <cell r="V317">
            <v>51930</v>
          </cell>
          <cell r="W317">
            <v>8.1649656321599665E-2</v>
          </cell>
        </row>
        <row r="318">
          <cell r="D318" t="str">
            <v xml:space="preserve">Kent </v>
          </cell>
          <cell r="E318">
            <v>567810</v>
          </cell>
          <cell r="F318">
            <v>574290</v>
          </cell>
          <cell r="G318">
            <v>580100</v>
          </cell>
          <cell r="H318">
            <v>586310</v>
          </cell>
          <cell r="I318">
            <v>593750</v>
          </cell>
          <cell r="J318">
            <v>600660</v>
          </cell>
          <cell r="K318">
            <v>607500</v>
          </cell>
          <cell r="L318">
            <v>615620</v>
          </cell>
          <cell r="M318">
            <v>622950</v>
          </cell>
          <cell r="N318">
            <v>627720</v>
          </cell>
          <cell r="O318">
            <v>633330</v>
          </cell>
          <cell r="P318">
            <v>637960</v>
          </cell>
          <cell r="Q318">
            <v>641660</v>
          </cell>
          <cell r="R318">
            <v>645260</v>
          </cell>
          <cell r="S318">
            <v>650000</v>
          </cell>
          <cell r="T318">
            <v>656760</v>
          </cell>
          <cell r="U318">
            <v>663970</v>
          </cell>
          <cell r="V318">
            <v>672010</v>
          </cell>
          <cell r="W318">
            <v>9.159871349208927E-2</v>
          </cell>
        </row>
        <row r="319">
          <cell r="D319" t="str">
            <v>Ashford</v>
          </cell>
          <cell r="E319">
            <v>42920</v>
          </cell>
          <cell r="F319">
            <v>43750</v>
          </cell>
          <cell r="G319">
            <v>44520</v>
          </cell>
          <cell r="H319">
            <v>45290</v>
          </cell>
          <cell r="I319">
            <v>46300</v>
          </cell>
          <cell r="J319">
            <v>46950</v>
          </cell>
          <cell r="K319">
            <v>47370</v>
          </cell>
          <cell r="L319">
            <v>47990</v>
          </cell>
          <cell r="M319">
            <v>48580</v>
          </cell>
          <cell r="N319">
            <v>49140</v>
          </cell>
          <cell r="O319">
            <v>49750</v>
          </cell>
          <cell r="P319">
            <v>50380</v>
          </cell>
          <cell r="Q319">
            <v>50660</v>
          </cell>
          <cell r="R319">
            <v>50800</v>
          </cell>
          <cell r="S319">
            <v>51210</v>
          </cell>
          <cell r="T319">
            <v>52230</v>
          </cell>
          <cell r="U319">
            <v>52920</v>
          </cell>
          <cell r="V319">
            <v>53520</v>
          </cell>
          <cell r="W319">
            <v>0.11523234007084809</v>
          </cell>
        </row>
        <row r="320">
          <cell r="D320" t="str">
            <v>Canterbury</v>
          </cell>
          <cell r="E320">
            <v>57830</v>
          </cell>
          <cell r="F320">
            <v>58380</v>
          </cell>
          <cell r="G320">
            <v>58940</v>
          </cell>
          <cell r="H320">
            <v>59370</v>
          </cell>
          <cell r="I320">
            <v>60080</v>
          </cell>
          <cell r="J320">
            <v>60550</v>
          </cell>
          <cell r="K320">
            <v>61120</v>
          </cell>
          <cell r="L320">
            <v>62330</v>
          </cell>
          <cell r="M320">
            <v>63230</v>
          </cell>
          <cell r="N320">
            <v>63470</v>
          </cell>
          <cell r="O320">
            <v>63860</v>
          </cell>
          <cell r="P320">
            <v>64480</v>
          </cell>
          <cell r="Q320">
            <v>65010</v>
          </cell>
          <cell r="R320">
            <v>65550</v>
          </cell>
          <cell r="S320">
            <v>65880</v>
          </cell>
          <cell r="T320">
            <v>66180</v>
          </cell>
          <cell r="U320">
            <v>66590</v>
          </cell>
          <cell r="V320">
            <v>67730</v>
          </cell>
          <cell r="W320">
            <v>8.6635648965185302E-2</v>
          </cell>
        </row>
        <row r="321">
          <cell r="D321" t="str">
            <v>Dartford</v>
          </cell>
          <cell r="E321">
            <v>36000</v>
          </cell>
          <cell r="F321">
            <v>36410</v>
          </cell>
          <cell r="G321">
            <v>36950</v>
          </cell>
          <cell r="H321">
            <v>37790</v>
          </cell>
          <cell r="I321">
            <v>38450</v>
          </cell>
          <cell r="J321">
            <v>38660</v>
          </cell>
          <cell r="K321">
            <v>39350</v>
          </cell>
          <cell r="L321">
            <v>39990</v>
          </cell>
          <cell r="M321">
            <v>40630</v>
          </cell>
          <cell r="N321">
            <v>40830</v>
          </cell>
          <cell r="O321">
            <v>41220</v>
          </cell>
          <cell r="P321">
            <v>41540</v>
          </cell>
          <cell r="Q321">
            <v>41970</v>
          </cell>
          <cell r="R321">
            <v>42570</v>
          </cell>
          <cell r="S321">
            <v>43130</v>
          </cell>
          <cell r="T321">
            <v>44100</v>
          </cell>
          <cell r="U321">
            <v>45270</v>
          </cell>
          <cell r="V321">
            <v>46300</v>
          </cell>
          <cell r="W321">
            <v>0.15778944736184047</v>
          </cell>
        </row>
        <row r="322">
          <cell r="D322" t="str">
            <v>Dover</v>
          </cell>
          <cell r="E322">
            <v>46270</v>
          </cell>
          <cell r="F322">
            <v>46770</v>
          </cell>
          <cell r="G322">
            <v>47250</v>
          </cell>
          <cell r="H322">
            <v>47630</v>
          </cell>
          <cell r="I322">
            <v>48200</v>
          </cell>
          <cell r="J322">
            <v>48870</v>
          </cell>
          <cell r="K322">
            <v>49440</v>
          </cell>
          <cell r="L322">
            <v>50020</v>
          </cell>
          <cell r="M322">
            <v>50530</v>
          </cell>
          <cell r="N322">
            <v>51040</v>
          </cell>
          <cell r="O322">
            <v>51450</v>
          </cell>
          <cell r="P322">
            <v>51700</v>
          </cell>
          <cell r="Q322">
            <v>51920</v>
          </cell>
          <cell r="R322">
            <v>52110</v>
          </cell>
          <cell r="S322">
            <v>52470</v>
          </cell>
          <cell r="T322">
            <v>53210</v>
          </cell>
          <cell r="U322">
            <v>53620</v>
          </cell>
          <cell r="V322">
            <v>54070</v>
          </cell>
          <cell r="W322">
            <v>8.0967612954818066E-2</v>
          </cell>
        </row>
        <row r="323">
          <cell r="D323" t="str">
            <v>Gravesham</v>
          </cell>
          <cell r="E323">
            <v>39110</v>
          </cell>
          <cell r="F323">
            <v>39210</v>
          </cell>
          <cell r="G323">
            <v>39400</v>
          </cell>
          <cell r="H323">
            <v>39610</v>
          </cell>
          <cell r="I323">
            <v>40070</v>
          </cell>
          <cell r="J323">
            <v>40350</v>
          </cell>
          <cell r="K323">
            <v>40650</v>
          </cell>
          <cell r="L323">
            <v>40890</v>
          </cell>
          <cell r="M323">
            <v>41320</v>
          </cell>
          <cell r="N323">
            <v>41510</v>
          </cell>
          <cell r="O323">
            <v>41700</v>
          </cell>
          <cell r="P323">
            <v>41880</v>
          </cell>
          <cell r="Q323">
            <v>42280</v>
          </cell>
          <cell r="R323">
            <v>42410</v>
          </cell>
          <cell r="S323">
            <v>42660</v>
          </cell>
          <cell r="T323">
            <v>42840</v>
          </cell>
          <cell r="U323">
            <v>43000</v>
          </cell>
          <cell r="V323">
            <v>43280</v>
          </cell>
          <cell r="W323">
            <v>5.8449498654927858E-2</v>
          </cell>
        </row>
        <row r="324">
          <cell r="D324" t="str">
            <v>Maidstone</v>
          </cell>
          <cell r="E324">
            <v>58020</v>
          </cell>
          <cell r="F324">
            <v>58660</v>
          </cell>
          <cell r="G324">
            <v>59470</v>
          </cell>
          <cell r="H324">
            <v>60030</v>
          </cell>
          <cell r="I324">
            <v>60910</v>
          </cell>
          <cell r="J324">
            <v>61720</v>
          </cell>
          <cell r="K324">
            <v>62500</v>
          </cell>
          <cell r="L324">
            <v>63550</v>
          </cell>
          <cell r="M324">
            <v>64050</v>
          </cell>
          <cell r="N324">
            <v>64690</v>
          </cell>
          <cell r="O324">
            <v>65530</v>
          </cell>
          <cell r="P324">
            <v>66400</v>
          </cell>
          <cell r="Q324">
            <v>67030</v>
          </cell>
          <cell r="R324">
            <v>67450</v>
          </cell>
          <cell r="S324">
            <v>68040</v>
          </cell>
          <cell r="T324">
            <v>68560</v>
          </cell>
          <cell r="U324">
            <v>69700</v>
          </cell>
          <cell r="V324">
            <v>70990</v>
          </cell>
          <cell r="W324">
            <v>0.11707317073170732</v>
          </cell>
        </row>
        <row r="325">
          <cell r="D325" t="str">
            <v>Sevenoaks</v>
          </cell>
          <cell r="E325">
            <v>45590</v>
          </cell>
          <cell r="F325">
            <v>45830</v>
          </cell>
          <cell r="G325">
            <v>46060</v>
          </cell>
          <cell r="H325">
            <v>46260</v>
          </cell>
          <cell r="I325">
            <v>46520</v>
          </cell>
          <cell r="J325">
            <v>47020</v>
          </cell>
          <cell r="K325">
            <v>47200</v>
          </cell>
          <cell r="L325">
            <v>47490</v>
          </cell>
          <cell r="M325">
            <v>47810</v>
          </cell>
          <cell r="N325">
            <v>48060</v>
          </cell>
          <cell r="O325">
            <v>48380</v>
          </cell>
          <cell r="P325">
            <v>48550</v>
          </cell>
          <cell r="Q325">
            <v>48700</v>
          </cell>
          <cell r="R325">
            <v>48930</v>
          </cell>
          <cell r="S325">
            <v>49130</v>
          </cell>
          <cell r="T325">
            <v>49550</v>
          </cell>
          <cell r="U325">
            <v>49870</v>
          </cell>
          <cell r="V325">
            <v>50260</v>
          </cell>
          <cell r="W325">
            <v>5.8328069067172035E-2</v>
          </cell>
        </row>
        <row r="326">
          <cell r="D326" t="str">
            <v>Shepway</v>
          </cell>
          <cell r="E326">
            <v>44320</v>
          </cell>
          <cell r="F326">
            <v>45660</v>
          </cell>
          <cell r="G326">
            <v>45960</v>
          </cell>
          <cell r="H326">
            <v>46880</v>
          </cell>
          <cell r="I326">
            <v>47290</v>
          </cell>
          <cell r="J326">
            <v>48060</v>
          </cell>
          <cell r="K326">
            <v>48230</v>
          </cell>
          <cell r="L326">
            <v>48660</v>
          </cell>
          <cell r="M326">
            <v>49250</v>
          </cell>
          <cell r="N326">
            <v>49410</v>
          </cell>
          <cell r="O326">
            <v>49570</v>
          </cell>
          <cell r="P326">
            <v>49780</v>
          </cell>
          <cell r="Q326">
            <v>49980</v>
          </cell>
          <cell r="R326">
            <v>50080</v>
          </cell>
          <cell r="S326">
            <v>50400</v>
          </cell>
          <cell r="T326">
            <v>50720</v>
          </cell>
          <cell r="U326">
            <v>51380</v>
          </cell>
          <cell r="V326">
            <v>51820</v>
          </cell>
          <cell r="W326">
            <v>6.4940402794903415E-2</v>
          </cell>
        </row>
        <row r="327">
          <cell r="D327" t="str">
            <v>Swale</v>
          </cell>
          <cell r="E327">
            <v>51080</v>
          </cell>
          <cell r="F327">
            <v>51860</v>
          </cell>
          <cell r="G327">
            <v>52500</v>
          </cell>
          <cell r="H327">
            <v>53160</v>
          </cell>
          <cell r="I327">
            <v>53590</v>
          </cell>
          <cell r="J327">
            <v>54490</v>
          </cell>
          <cell r="K327">
            <v>55380</v>
          </cell>
          <cell r="L327">
            <v>56200</v>
          </cell>
          <cell r="M327">
            <v>56740</v>
          </cell>
          <cell r="N327">
            <v>57500</v>
          </cell>
          <cell r="O327">
            <v>57990</v>
          </cell>
          <cell r="P327">
            <v>58390</v>
          </cell>
          <cell r="Q327">
            <v>58680</v>
          </cell>
          <cell r="R327">
            <v>59040</v>
          </cell>
          <cell r="S327">
            <v>59580</v>
          </cell>
          <cell r="T327">
            <v>60170</v>
          </cell>
          <cell r="U327">
            <v>60730</v>
          </cell>
          <cell r="V327">
            <v>61310</v>
          </cell>
          <cell r="W327">
            <v>9.0925266903914587E-2</v>
          </cell>
        </row>
        <row r="328">
          <cell r="D328" t="str">
            <v>Thanet</v>
          </cell>
          <cell r="E328">
            <v>59040</v>
          </cell>
          <cell r="F328">
            <v>59350</v>
          </cell>
          <cell r="G328">
            <v>59600</v>
          </cell>
          <cell r="H328">
            <v>59970</v>
          </cell>
          <cell r="I328">
            <v>60530</v>
          </cell>
          <cell r="J328">
            <v>61010</v>
          </cell>
          <cell r="K328">
            <v>61780</v>
          </cell>
          <cell r="L328">
            <v>62510</v>
          </cell>
          <cell r="M328">
            <v>63350</v>
          </cell>
          <cell r="N328">
            <v>63990</v>
          </cell>
          <cell r="O328">
            <v>65000</v>
          </cell>
          <cell r="P328">
            <v>65320</v>
          </cell>
          <cell r="Q328">
            <v>65510</v>
          </cell>
          <cell r="R328">
            <v>65830</v>
          </cell>
          <cell r="S328">
            <v>66220</v>
          </cell>
          <cell r="T328">
            <v>66570</v>
          </cell>
          <cell r="U328">
            <v>66960</v>
          </cell>
          <cell r="V328">
            <v>67190</v>
          </cell>
          <cell r="W328">
            <v>7.4868021116621344E-2</v>
          </cell>
        </row>
        <row r="329">
          <cell r="D329" t="str">
            <v>Tonbridge and Malling</v>
          </cell>
          <cell r="E329">
            <v>43860</v>
          </cell>
          <cell r="F329">
            <v>44190</v>
          </cell>
          <cell r="G329">
            <v>44690</v>
          </cell>
          <cell r="H329">
            <v>45140</v>
          </cell>
          <cell r="I329">
            <v>46090</v>
          </cell>
          <cell r="J329">
            <v>46800</v>
          </cell>
          <cell r="K329">
            <v>47620</v>
          </cell>
          <cell r="L329">
            <v>48440</v>
          </cell>
          <cell r="M329">
            <v>49300</v>
          </cell>
          <cell r="N329">
            <v>49650</v>
          </cell>
          <cell r="O329">
            <v>49970</v>
          </cell>
          <cell r="P329">
            <v>50420</v>
          </cell>
          <cell r="Q329">
            <v>50810</v>
          </cell>
          <cell r="R329">
            <v>51380</v>
          </cell>
          <cell r="S329">
            <v>51850</v>
          </cell>
          <cell r="T329">
            <v>52770</v>
          </cell>
          <cell r="U329">
            <v>53600</v>
          </cell>
          <cell r="V329">
            <v>54760</v>
          </cell>
          <cell r="W329">
            <v>0.13047068538398018</v>
          </cell>
        </row>
        <row r="330">
          <cell r="D330" t="str">
            <v>Tunbridge Wells</v>
          </cell>
          <cell r="E330">
            <v>43790</v>
          </cell>
          <cell r="F330">
            <v>44210</v>
          </cell>
          <cell r="G330">
            <v>44760</v>
          </cell>
          <cell r="H330">
            <v>45180</v>
          </cell>
          <cell r="I330">
            <v>45740</v>
          </cell>
          <cell r="J330">
            <v>46170</v>
          </cell>
          <cell r="K330">
            <v>46870</v>
          </cell>
          <cell r="L330">
            <v>47560</v>
          </cell>
          <cell r="M330">
            <v>48150</v>
          </cell>
          <cell r="N330">
            <v>48430</v>
          </cell>
          <cell r="O330">
            <v>48920</v>
          </cell>
          <cell r="P330">
            <v>49130</v>
          </cell>
          <cell r="Q330">
            <v>49130</v>
          </cell>
          <cell r="R330">
            <v>49110</v>
          </cell>
          <cell r="S330">
            <v>49440</v>
          </cell>
          <cell r="T330">
            <v>49880</v>
          </cell>
          <cell r="U330">
            <v>50340</v>
          </cell>
          <cell r="V330">
            <v>50790</v>
          </cell>
          <cell r="W330">
            <v>6.7914213624894873E-2</v>
          </cell>
        </row>
        <row r="331">
          <cell r="D331" t="str">
            <v>Oxfordshire</v>
          </cell>
          <cell r="E331">
            <v>248440</v>
          </cell>
          <cell r="F331">
            <v>250160</v>
          </cell>
          <cell r="G331">
            <v>251650</v>
          </cell>
          <cell r="H331">
            <v>253290</v>
          </cell>
          <cell r="I331">
            <v>255930</v>
          </cell>
          <cell r="J331">
            <v>259210</v>
          </cell>
          <cell r="K331">
            <v>262170</v>
          </cell>
          <cell r="L331">
            <v>264740</v>
          </cell>
          <cell r="M331">
            <v>266720</v>
          </cell>
          <cell r="N331">
            <v>268180</v>
          </cell>
          <cell r="O331">
            <v>269480</v>
          </cell>
          <cell r="P331">
            <v>271310</v>
          </cell>
          <cell r="Q331">
            <v>272940</v>
          </cell>
          <cell r="R331">
            <v>274670</v>
          </cell>
          <cell r="S331">
            <v>277710</v>
          </cell>
          <cell r="T331">
            <v>281480</v>
          </cell>
          <cell r="U331">
            <v>285750</v>
          </cell>
          <cell r="V331">
            <v>290350</v>
          </cell>
          <cell r="W331">
            <v>9.6736420639117623E-2</v>
          </cell>
        </row>
        <row r="332">
          <cell r="D332" t="str">
            <v>Cherwell</v>
          </cell>
          <cell r="E332">
            <v>54770</v>
          </cell>
          <cell r="F332">
            <v>55110</v>
          </cell>
          <cell r="G332">
            <v>55400</v>
          </cell>
          <cell r="H332">
            <v>55670</v>
          </cell>
          <cell r="I332">
            <v>56260</v>
          </cell>
          <cell r="J332">
            <v>57180</v>
          </cell>
          <cell r="K332">
            <v>57900</v>
          </cell>
          <cell r="L332">
            <v>58200</v>
          </cell>
          <cell r="M332">
            <v>58490</v>
          </cell>
          <cell r="N332">
            <v>58790</v>
          </cell>
          <cell r="O332">
            <v>59020</v>
          </cell>
          <cell r="P332">
            <v>59370</v>
          </cell>
          <cell r="Q332">
            <v>59720</v>
          </cell>
          <cell r="R332">
            <v>60130</v>
          </cell>
          <cell r="S332">
            <v>61070</v>
          </cell>
          <cell r="T332">
            <v>62500</v>
          </cell>
          <cell r="U332">
            <v>63600</v>
          </cell>
          <cell r="V332">
            <v>64990</v>
          </cell>
          <cell r="W332">
            <v>0.11666666666666667</v>
          </cell>
        </row>
        <row r="333">
          <cell r="D333" t="str">
            <v>Oxford</v>
          </cell>
          <cell r="E333">
            <v>52830</v>
          </cell>
          <cell r="F333">
            <v>53170</v>
          </cell>
          <cell r="G333">
            <v>53480</v>
          </cell>
          <cell r="H333">
            <v>53940</v>
          </cell>
          <cell r="I333">
            <v>54460</v>
          </cell>
          <cell r="J333">
            <v>55260</v>
          </cell>
          <cell r="K333">
            <v>55980</v>
          </cell>
          <cell r="L333">
            <v>56400</v>
          </cell>
          <cell r="M333">
            <v>56960</v>
          </cell>
          <cell r="N333">
            <v>57110</v>
          </cell>
          <cell r="O333">
            <v>57220</v>
          </cell>
          <cell r="P333">
            <v>57480</v>
          </cell>
          <cell r="Q333">
            <v>57690</v>
          </cell>
          <cell r="R333">
            <v>57760</v>
          </cell>
          <cell r="S333">
            <v>58030</v>
          </cell>
          <cell r="T333">
            <v>58400</v>
          </cell>
          <cell r="U333">
            <v>58720</v>
          </cell>
          <cell r="V333">
            <v>58910</v>
          </cell>
          <cell r="W333">
            <v>4.4503546099290782E-2</v>
          </cell>
        </row>
        <row r="334">
          <cell r="D334" t="str">
            <v>South Oxfordshire</v>
          </cell>
          <cell r="E334">
            <v>53880</v>
          </cell>
          <cell r="F334">
            <v>54230</v>
          </cell>
          <cell r="G334">
            <v>54550</v>
          </cell>
          <cell r="H334">
            <v>54740</v>
          </cell>
          <cell r="I334">
            <v>54930</v>
          </cell>
          <cell r="J334">
            <v>55150</v>
          </cell>
          <cell r="K334">
            <v>55360</v>
          </cell>
          <cell r="L334">
            <v>55900</v>
          </cell>
          <cell r="M334">
            <v>56180</v>
          </cell>
          <cell r="N334">
            <v>56410</v>
          </cell>
          <cell r="O334">
            <v>56640</v>
          </cell>
          <cell r="P334">
            <v>57120</v>
          </cell>
          <cell r="Q334">
            <v>57600</v>
          </cell>
          <cell r="R334">
            <v>58110</v>
          </cell>
          <cell r="S334">
            <v>58730</v>
          </cell>
          <cell r="T334">
            <v>59310</v>
          </cell>
          <cell r="U334">
            <v>60030</v>
          </cell>
          <cell r="V334">
            <v>60940</v>
          </cell>
          <cell r="W334">
            <v>9.0161001788908762E-2</v>
          </cell>
        </row>
        <row r="335">
          <cell r="D335" t="str">
            <v>Vale of White Horse</v>
          </cell>
          <cell r="E335">
            <v>46890</v>
          </cell>
          <cell r="F335">
            <v>47030</v>
          </cell>
          <cell r="G335">
            <v>47200</v>
          </cell>
          <cell r="H335">
            <v>47520</v>
          </cell>
          <cell r="I335">
            <v>48270</v>
          </cell>
          <cell r="J335">
            <v>48910</v>
          </cell>
          <cell r="K335">
            <v>49450</v>
          </cell>
          <cell r="L335">
            <v>49910</v>
          </cell>
          <cell r="M335">
            <v>50240</v>
          </cell>
          <cell r="N335">
            <v>50680</v>
          </cell>
          <cell r="O335">
            <v>51020</v>
          </cell>
          <cell r="P335">
            <v>51400</v>
          </cell>
          <cell r="Q335">
            <v>51720</v>
          </cell>
          <cell r="R335">
            <v>52270</v>
          </cell>
          <cell r="S335">
            <v>53090</v>
          </cell>
          <cell r="T335">
            <v>54220</v>
          </cell>
          <cell r="U335">
            <v>55840</v>
          </cell>
          <cell r="V335">
            <v>57420</v>
          </cell>
          <cell r="W335">
            <v>0.15047084752554599</v>
          </cell>
        </row>
        <row r="336">
          <cell r="D336" t="str">
            <v>West Oxfordshire</v>
          </cell>
          <cell r="E336">
            <v>40070</v>
          </cell>
          <cell r="F336">
            <v>40610</v>
          </cell>
          <cell r="G336">
            <v>41020</v>
          </cell>
          <cell r="H336">
            <v>41420</v>
          </cell>
          <cell r="I336">
            <v>42010</v>
          </cell>
          <cell r="J336">
            <v>42710</v>
          </cell>
          <cell r="K336">
            <v>43480</v>
          </cell>
          <cell r="L336">
            <v>44320</v>
          </cell>
          <cell r="M336">
            <v>44850</v>
          </cell>
          <cell r="N336">
            <v>45200</v>
          </cell>
          <cell r="O336">
            <v>45580</v>
          </cell>
          <cell r="P336">
            <v>45940</v>
          </cell>
          <cell r="Q336">
            <v>46220</v>
          </cell>
          <cell r="R336">
            <v>46400</v>
          </cell>
          <cell r="S336">
            <v>46800</v>
          </cell>
          <cell r="T336">
            <v>47050</v>
          </cell>
          <cell r="U336">
            <v>47560</v>
          </cell>
          <cell r="V336">
            <v>48110</v>
          </cell>
          <cell r="W336">
            <v>8.551444043321299E-2</v>
          </cell>
        </row>
        <row r="337">
          <cell r="D337" t="str">
            <v>Surrey</v>
          </cell>
          <cell r="E337">
            <v>444380</v>
          </cell>
          <cell r="F337">
            <v>446780</v>
          </cell>
          <cell r="G337">
            <v>449340</v>
          </cell>
          <cell r="H337">
            <v>452120</v>
          </cell>
          <cell r="I337">
            <v>454960</v>
          </cell>
          <cell r="J337">
            <v>458790</v>
          </cell>
          <cell r="K337">
            <v>462740</v>
          </cell>
          <cell r="L337">
            <v>465980</v>
          </cell>
          <cell r="M337">
            <v>469140</v>
          </cell>
          <cell r="N337">
            <v>471220</v>
          </cell>
          <cell r="O337">
            <v>473150</v>
          </cell>
          <cell r="P337">
            <v>475670</v>
          </cell>
          <cell r="Q337">
            <v>478590</v>
          </cell>
          <cell r="R337">
            <v>480920</v>
          </cell>
          <cell r="S337">
            <v>483110</v>
          </cell>
          <cell r="T337">
            <v>486440</v>
          </cell>
          <cell r="U337">
            <v>489990</v>
          </cell>
          <cell r="V337">
            <v>493880</v>
          </cell>
          <cell r="W337">
            <v>5.9873814326795144E-2</v>
          </cell>
        </row>
        <row r="338">
          <cell r="D338" t="str">
            <v>Elmbridge</v>
          </cell>
          <cell r="E338">
            <v>52540</v>
          </cell>
          <cell r="F338">
            <v>52900</v>
          </cell>
          <cell r="G338">
            <v>53170</v>
          </cell>
          <cell r="H338">
            <v>53560</v>
          </cell>
          <cell r="I338">
            <v>54010</v>
          </cell>
          <cell r="J338">
            <v>54350</v>
          </cell>
          <cell r="K338">
            <v>54710</v>
          </cell>
          <cell r="L338">
            <v>54970</v>
          </cell>
          <cell r="M338">
            <v>55210</v>
          </cell>
          <cell r="N338">
            <v>55400</v>
          </cell>
          <cell r="O338">
            <v>55730</v>
          </cell>
          <cell r="P338">
            <v>56030</v>
          </cell>
          <cell r="Q338">
            <v>56280</v>
          </cell>
          <cell r="R338">
            <v>56540</v>
          </cell>
          <cell r="S338">
            <v>56790</v>
          </cell>
          <cell r="T338">
            <v>57030</v>
          </cell>
          <cell r="U338">
            <v>57290</v>
          </cell>
          <cell r="V338">
            <v>57420</v>
          </cell>
          <cell r="W338">
            <v>4.4569765326541749E-2</v>
          </cell>
        </row>
        <row r="339">
          <cell r="D339" t="str">
            <v>Epsom and Ewell</v>
          </cell>
          <cell r="E339">
            <v>27980</v>
          </cell>
          <cell r="F339">
            <v>28250</v>
          </cell>
          <cell r="G339">
            <v>28510</v>
          </cell>
          <cell r="H339">
            <v>28710</v>
          </cell>
          <cell r="I339">
            <v>28940</v>
          </cell>
          <cell r="J339">
            <v>29190</v>
          </cell>
          <cell r="K339">
            <v>29530</v>
          </cell>
          <cell r="L339">
            <v>29850</v>
          </cell>
          <cell r="M339">
            <v>30110</v>
          </cell>
          <cell r="N339">
            <v>30250</v>
          </cell>
          <cell r="O339">
            <v>30540</v>
          </cell>
          <cell r="P339">
            <v>30830</v>
          </cell>
          <cell r="Q339">
            <v>31340</v>
          </cell>
          <cell r="R339">
            <v>31580</v>
          </cell>
          <cell r="S339">
            <v>31780</v>
          </cell>
          <cell r="T339">
            <v>31930</v>
          </cell>
          <cell r="U339">
            <v>32240</v>
          </cell>
          <cell r="V339">
            <v>32400</v>
          </cell>
          <cell r="W339">
            <v>8.5427135678391955E-2</v>
          </cell>
        </row>
        <row r="340">
          <cell r="D340" t="str">
            <v>Guildford</v>
          </cell>
          <cell r="E340">
            <v>53390</v>
          </cell>
          <cell r="F340">
            <v>53520</v>
          </cell>
          <cell r="G340">
            <v>53730</v>
          </cell>
          <cell r="H340">
            <v>53940</v>
          </cell>
          <cell r="I340">
            <v>54250</v>
          </cell>
          <cell r="J340">
            <v>54710</v>
          </cell>
          <cell r="K340">
            <v>55020</v>
          </cell>
          <cell r="L340">
            <v>55620</v>
          </cell>
          <cell r="M340">
            <v>55740</v>
          </cell>
          <cell r="N340">
            <v>55930</v>
          </cell>
          <cell r="O340">
            <v>56080</v>
          </cell>
          <cell r="P340">
            <v>56390</v>
          </cell>
          <cell r="Q340">
            <v>56620</v>
          </cell>
          <cell r="R340">
            <v>56750</v>
          </cell>
          <cell r="S340">
            <v>56950</v>
          </cell>
          <cell r="T340">
            <v>57340</v>
          </cell>
          <cell r="U340">
            <v>57840</v>
          </cell>
          <cell r="V340">
            <v>58140</v>
          </cell>
          <cell r="W340">
            <v>4.5307443365695796E-2</v>
          </cell>
        </row>
        <row r="341">
          <cell r="D341" t="str">
            <v>Mole Valley</v>
          </cell>
          <cell r="E341">
            <v>34470</v>
          </cell>
          <cell r="F341">
            <v>34680</v>
          </cell>
          <cell r="G341">
            <v>34940</v>
          </cell>
          <cell r="H341">
            <v>35150</v>
          </cell>
          <cell r="I341">
            <v>35380</v>
          </cell>
          <cell r="J341">
            <v>35590</v>
          </cell>
          <cell r="K341">
            <v>36200</v>
          </cell>
          <cell r="L341">
            <v>36490</v>
          </cell>
          <cell r="M341">
            <v>36690</v>
          </cell>
          <cell r="N341">
            <v>36830</v>
          </cell>
          <cell r="O341">
            <v>36970</v>
          </cell>
          <cell r="P341">
            <v>37210</v>
          </cell>
          <cell r="Q341">
            <v>37380</v>
          </cell>
          <cell r="R341">
            <v>37510</v>
          </cell>
          <cell r="S341">
            <v>37700</v>
          </cell>
          <cell r="T341">
            <v>37860</v>
          </cell>
          <cell r="U341">
            <v>38060</v>
          </cell>
          <cell r="V341">
            <v>38450</v>
          </cell>
          <cell r="W341">
            <v>5.3713346122225267E-2</v>
          </cell>
        </row>
        <row r="342">
          <cell r="D342" t="str">
            <v>Reigate and Banstead</v>
          </cell>
          <cell r="E342">
            <v>52720</v>
          </cell>
          <cell r="F342">
            <v>52990</v>
          </cell>
          <cell r="G342">
            <v>53370</v>
          </cell>
          <cell r="H342">
            <v>53660</v>
          </cell>
          <cell r="I342">
            <v>54040</v>
          </cell>
          <cell r="J342">
            <v>54570</v>
          </cell>
          <cell r="K342">
            <v>55100</v>
          </cell>
          <cell r="L342">
            <v>55620</v>
          </cell>
          <cell r="M342">
            <v>56370</v>
          </cell>
          <cell r="N342">
            <v>56720</v>
          </cell>
          <cell r="O342">
            <v>57050</v>
          </cell>
          <cell r="P342">
            <v>57510</v>
          </cell>
          <cell r="Q342">
            <v>57980</v>
          </cell>
          <cell r="R342">
            <v>58410</v>
          </cell>
          <cell r="S342">
            <v>58830</v>
          </cell>
          <cell r="T342">
            <v>59370</v>
          </cell>
          <cell r="U342">
            <v>59890</v>
          </cell>
          <cell r="V342">
            <v>60430</v>
          </cell>
          <cell r="W342">
            <v>8.6479683567062204E-2</v>
          </cell>
        </row>
        <row r="343">
          <cell r="D343" t="str">
            <v>Runnymede</v>
          </cell>
          <cell r="E343">
            <v>32590</v>
          </cell>
          <cell r="F343">
            <v>32620</v>
          </cell>
          <cell r="G343">
            <v>32700</v>
          </cell>
          <cell r="H343">
            <v>32850</v>
          </cell>
          <cell r="I343">
            <v>33000</v>
          </cell>
          <cell r="J343">
            <v>33440</v>
          </cell>
          <cell r="K343">
            <v>33560</v>
          </cell>
          <cell r="L343">
            <v>33740</v>
          </cell>
          <cell r="M343">
            <v>33890</v>
          </cell>
          <cell r="N343">
            <v>34150</v>
          </cell>
          <cell r="O343">
            <v>34250</v>
          </cell>
          <cell r="P343">
            <v>34420</v>
          </cell>
          <cell r="Q343">
            <v>34590</v>
          </cell>
          <cell r="R343">
            <v>34660</v>
          </cell>
          <cell r="S343">
            <v>34780</v>
          </cell>
          <cell r="T343">
            <v>35190</v>
          </cell>
          <cell r="U343">
            <v>35350</v>
          </cell>
          <cell r="V343">
            <v>36100</v>
          </cell>
          <cell r="W343">
            <v>6.9946650859513931E-2</v>
          </cell>
        </row>
        <row r="344">
          <cell r="D344" t="str">
            <v>Spelthorne</v>
          </cell>
          <cell r="E344">
            <v>39230</v>
          </cell>
          <cell r="F344">
            <v>39480</v>
          </cell>
          <cell r="G344">
            <v>39560</v>
          </cell>
          <cell r="H344">
            <v>39970</v>
          </cell>
          <cell r="I344">
            <v>40190</v>
          </cell>
          <cell r="J344">
            <v>40270</v>
          </cell>
          <cell r="K344">
            <v>40390</v>
          </cell>
          <cell r="L344">
            <v>40520</v>
          </cell>
          <cell r="M344">
            <v>40650</v>
          </cell>
          <cell r="N344">
            <v>40800</v>
          </cell>
          <cell r="O344">
            <v>40890</v>
          </cell>
          <cell r="P344">
            <v>41050</v>
          </cell>
          <cell r="Q344">
            <v>41220</v>
          </cell>
          <cell r="R344">
            <v>41410</v>
          </cell>
          <cell r="S344">
            <v>41670</v>
          </cell>
          <cell r="T344">
            <v>41980</v>
          </cell>
          <cell r="U344">
            <v>42330</v>
          </cell>
          <cell r="V344">
            <v>42580</v>
          </cell>
          <cell r="W344">
            <v>5.0839091806515302E-2</v>
          </cell>
        </row>
        <row r="345">
          <cell r="D345" t="str">
            <v>Surrey Heath</v>
          </cell>
          <cell r="E345">
            <v>32750</v>
          </cell>
          <cell r="F345">
            <v>32860</v>
          </cell>
          <cell r="G345">
            <v>33200</v>
          </cell>
          <cell r="H345">
            <v>33380</v>
          </cell>
          <cell r="I345">
            <v>33510</v>
          </cell>
          <cell r="J345">
            <v>33900</v>
          </cell>
          <cell r="K345">
            <v>34240</v>
          </cell>
          <cell r="L345">
            <v>34350</v>
          </cell>
          <cell r="M345">
            <v>34680</v>
          </cell>
          <cell r="N345">
            <v>34700</v>
          </cell>
          <cell r="O345">
            <v>34730</v>
          </cell>
          <cell r="P345">
            <v>34910</v>
          </cell>
          <cell r="Q345">
            <v>35130</v>
          </cell>
          <cell r="R345">
            <v>35260</v>
          </cell>
          <cell r="S345">
            <v>35360</v>
          </cell>
          <cell r="T345">
            <v>35620</v>
          </cell>
          <cell r="U345">
            <v>35840</v>
          </cell>
          <cell r="V345">
            <v>36070</v>
          </cell>
          <cell r="W345">
            <v>5.007278020378457E-2</v>
          </cell>
        </row>
        <row r="346">
          <cell r="D346" t="str">
            <v>Tandridge</v>
          </cell>
          <cell r="E346">
            <v>32350</v>
          </cell>
          <cell r="F346">
            <v>32530</v>
          </cell>
          <cell r="G346">
            <v>32740</v>
          </cell>
          <cell r="H346">
            <v>32950</v>
          </cell>
          <cell r="I346">
            <v>33180</v>
          </cell>
          <cell r="J346">
            <v>33450</v>
          </cell>
          <cell r="K346">
            <v>33870</v>
          </cell>
          <cell r="L346">
            <v>34140</v>
          </cell>
          <cell r="M346">
            <v>34420</v>
          </cell>
          <cell r="N346">
            <v>34570</v>
          </cell>
          <cell r="O346">
            <v>34720</v>
          </cell>
          <cell r="P346">
            <v>34840</v>
          </cell>
          <cell r="Q346">
            <v>35060</v>
          </cell>
          <cell r="R346">
            <v>35320</v>
          </cell>
          <cell r="S346">
            <v>35460</v>
          </cell>
          <cell r="T346">
            <v>35780</v>
          </cell>
          <cell r="U346">
            <v>35990</v>
          </cell>
          <cell r="V346">
            <v>36280</v>
          </cell>
          <cell r="W346">
            <v>6.2683069712946696E-2</v>
          </cell>
        </row>
        <row r="347">
          <cell r="D347" t="str">
            <v>Waverley</v>
          </cell>
          <cell r="E347">
            <v>48480</v>
          </cell>
          <cell r="F347">
            <v>48700</v>
          </cell>
          <cell r="G347">
            <v>48970</v>
          </cell>
          <cell r="H347">
            <v>49260</v>
          </cell>
          <cell r="I347">
            <v>49570</v>
          </cell>
          <cell r="J347">
            <v>49890</v>
          </cell>
          <cell r="K347">
            <v>50350</v>
          </cell>
          <cell r="L347">
            <v>50680</v>
          </cell>
          <cell r="M347">
            <v>51070</v>
          </cell>
          <cell r="N347">
            <v>51330</v>
          </cell>
          <cell r="O347">
            <v>51550</v>
          </cell>
          <cell r="P347">
            <v>51670</v>
          </cell>
          <cell r="Q347">
            <v>51900</v>
          </cell>
          <cell r="R347">
            <v>52030</v>
          </cell>
          <cell r="S347">
            <v>52260</v>
          </cell>
          <cell r="T347">
            <v>52490</v>
          </cell>
          <cell r="U347">
            <v>52900</v>
          </cell>
          <cell r="V347">
            <v>53420</v>
          </cell>
          <cell r="W347">
            <v>5.4064719810576166E-2</v>
          </cell>
        </row>
        <row r="348">
          <cell r="D348" t="str">
            <v>Woking</v>
          </cell>
          <cell r="E348">
            <v>37890</v>
          </cell>
          <cell r="F348">
            <v>38260</v>
          </cell>
          <cell r="G348">
            <v>38470</v>
          </cell>
          <cell r="H348">
            <v>38680</v>
          </cell>
          <cell r="I348">
            <v>38910</v>
          </cell>
          <cell r="J348">
            <v>39420</v>
          </cell>
          <cell r="K348">
            <v>39760</v>
          </cell>
          <cell r="L348">
            <v>39990</v>
          </cell>
          <cell r="M348">
            <v>40320</v>
          </cell>
          <cell r="N348">
            <v>40540</v>
          </cell>
          <cell r="O348">
            <v>40650</v>
          </cell>
          <cell r="P348">
            <v>40830</v>
          </cell>
          <cell r="Q348">
            <v>41100</v>
          </cell>
          <cell r="R348">
            <v>41470</v>
          </cell>
          <cell r="S348">
            <v>41540</v>
          </cell>
          <cell r="T348">
            <v>41860</v>
          </cell>
          <cell r="U348">
            <v>42260</v>
          </cell>
          <cell r="V348">
            <v>42610</v>
          </cell>
          <cell r="W348">
            <v>6.5516379094773688E-2</v>
          </cell>
        </row>
        <row r="349">
          <cell r="D349" t="str">
            <v>West Sussex</v>
          </cell>
          <cell r="E349">
            <v>331370</v>
          </cell>
          <cell r="F349">
            <v>333410</v>
          </cell>
          <cell r="G349">
            <v>336580</v>
          </cell>
          <cell r="H349">
            <v>339310</v>
          </cell>
          <cell r="I349">
            <v>341810</v>
          </cell>
          <cell r="J349">
            <v>344860</v>
          </cell>
          <cell r="K349">
            <v>347590</v>
          </cell>
          <cell r="L349">
            <v>350810</v>
          </cell>
          <cell r="M349">
            <v>353990</v>
          </cell>
          <cell r="N349">
            <v>356310</v>
          </cell>
          <cell r="O349">
            <v>358660</v>
          </cell>
          <cell r="P349">
            <v>361310</v>
          </cell>
          <cell r="Q349">
            <v>363520</v>
          </cell>
          <cell r="R349">
            <v>366080</v>
          </cell>
          <cell r="S349">
            <v>369300</v>
          </cell>
          <cell r="T349">
            <v>373940</v>
          </cell>
          <cell r="U349">
            <v>377930</v>
          </cell>
          <cell r="V349">
            <v>382040</v>
          </cell>
          <cell r="W349">
            <v>8.9022547817907124E-2</v>
          </cell>
        </row>
        <row r="350">
          <cell r="D350" t="str">
            <v>Adur</v>
          </cell>
          <cell r="E350">
            <v>26400</v>
          </cell>
          <cell r="F350">
            <v>26460</v>
          </cell>
          <cell r="G350">
            <v>26500</v>
          </cell>
          <cell r="H350">
            <v>26580</v>
          </cell>
          <cell r="I350">
            <v>26720</v>
          </cell>
          <cell r="J350">
            <v>26940</v>
          </cell>
          <cell r="K350">
            <v>27180</v>
          </cell>
          <cell r="L350">
            <v>27350</v>
          </cell>
          <cell r="M350">
            <v>27490</v>
          </cell>
          <cell r="N350">
            <v>27570</v>
          </cell>
          <cell r="O350">
            <v>27650</v>
          </cell>
          <cell r="P350">
            <v>27850</v>
          </cell>
          <cell r="Q350">
            <v>28000</v>
          </cell>
          <cell r="R350">
            <v>28090</v>
          </cell>
          <cell r="S350">
            <v>28190</v>
          </cell>
          <cell r="T350">
            <v>28220</v>
          </cell>
          <cell r="U350">
            <v>28280</v>
          </cell>
          <cell r="V350">
            <v>28400</v>
          </cell>
          <cell r="W350">
            <v>3.8391224862888484E-2</v>
          </cell>
        </row>
        <row r="351">
          <cell r="D351" t="str">
            <v>Arun</v>
          </cell>
          <cell r="E351">
            <v>65420</v>
          </cell>
          <cell r="F351">
            <v>65950</v>
          </cell>
          <cell r="G351">
            <v>66710</v>
          </cell>
          <cell r="H351">
            <v>67360</v>
          </cell>
          <cell r="I351">
            <v>67690</v>
          </cell>
          <cell r="J351">
            <v>67910</v>
          </cell>
          <cell r="K351">
            <v>68210</v>
          </cell>
          <cell r="L351">
            <v>68770</v>
          </cell>
          <cell r="M351">
            <v>69300</v>
          </cell>
          <cell r="N351">
            <v>69690</v>
          </cell>
          <cell r="O351">
            <v>70190</v>
          </cell>
          <cell r="P351">
            <v>70910</v>
          </cell>
          <cell r="Q351">
            <v>71400</v>
          </cell>
          <cell r="R351">
            <v>71760</v>
          </cell>
          <cell r="S351">
            <v>72380</v>
          </cell>
          <cell r="T351">
            <v>73280</v>
          </cell>
          <cell r="U351">
            <v>73900</v>
          </cell>
          <cell r="V351">
            <v>74610</v>
          </cell>
          <cell r="W351">
            <v>8.4920750327177552E-2</v>
          </cell>
        </row>
        <row r="352">
          <cell r="D352" t="str">
            <v>Chichester</v>
          </cell>
          <cell r="E352">
            <v>48730</v>
          </cell>
          <cell r="F352">
            <v>49160</v>
          </cell>
          <cell r="G352">
            <v>49730</v>
          </cell>
          <cell r="H352">
            <v>50210</v>
          </cell>
          <cell r="I352">
            <v>50740</v>
          </cell>
          <cell r="J352">
            <v>51300</v>
          </cell>
          <cell r="K352">
            <v>51730</v>
          </cell>
          <cell r="L352">
            <v>52240</v>
          </cell>
          <cell r="M352">
            <v>52910</v>
          </cell>
          <cell r="N352">
            <v>53310</v>
          </cell>
          <cell r="O352">
            <v>53810</v>
          </cell>
          <cell r="P352">
            <v>54170</v>
          </cell>
          <cell r="Q352">
            <v>54460</v>
          </cell>
          <cell r="R352">
            <v>54690</v>
          </cell>
          <cell r="S352">
            <v>55150</v>
          </cell>
          <cell r="T352">
            <v>55730</v>
          </cell>
          <cell r="U352">
            <v>56300</v>
          </cell>
          <cell r="V352">
            <v>56990</v>
          </cell>
          <cell r="W352">
            <v>9.092649310872894E-2</v>
          </cell>
        </row>
        <row r="353">
          <cell r="D353" t="str">
            <v>Crawley</v>
          </cell>
          <cell r="E353">
            <v>40860</v>
          </cell>
          <cell r="F353">
            <v>40860</v>
          </cell>
          <cell r="G353">
            <v>40910</v>
          </cell>
          <cell r="H353">
            <v>40960</v>
          </cell>
          <cell r="I353">
            <v>41110</v>
          </cell>
          <cell r="J353">
            <v>41280</v>
          </cell>
          <cell r="K353">
            <v>41720</v>
          </cell>
          <cell r="L353">
            <v>42380</v>
          </cell>
          <cell r="M353">
            <v>42720</v>
          </cell>
          <cell r="N353">
            <v>43110</v>
          </cell>
          <cell r="O353">
            <v>43460</v>
          </cell>
          <cell r="P353">
            <v>43670</v>
          </cell>
          <cell r="Q353">
            <v>43740</v>
          </cell>
          <cell r="R353">
            <v>43910</v>
          </cell>
          <cell r="S353">
            <v>44130</v>
          </cell>
          <cell r="T353">
            <v>44680</v>
          </cell>
          <cell r="U353">
            <v>45280</v>
          </cell>
          <cell r="V353">
            <v>45650</v>
          </cell>
          <cell r="W353">
            <v>7.7159037281736662E-2</v>
          </cell>
        </row>
        <row r="354">
          <cell r="D354" t="str">
            <v>Horsham</v>
          </cell>
          <cell r="E354">
            <v>51200</v>
          </cell>
          <cell r="F354">
            <v>51690</v>
          </cell>
          <cell r="G354">
            <v>52730</v>
          </cell>
          <cell r="H354">
            <v>53310</v>
          </cell>
          <cell r="I354">
            <v>53770</v>
          </cell>
          <cell r="J354">
            <v>54560</v>
          </cell>
          <cell r="K354">
            <v>55080</v>
          </cell>
          <cell r="L354">
            <v>55430</v>
          </cell>
          <cell r="M354">
            <v>55870</v>
          </cell>
          <cell r="N354">
            <v>56230</v>
          </cell>
          <cell r="O354">
            <v>56520</v>
          </cell>
          <cell r="P354">
            <v>56780</v>
          </cell>
          <cell r="Q354">
            <v>57260</v>
          </cell>
          <cell r="R354">
            <v>58090</v>
          </cell>
          <cell r="S354">
            <v>58940</v>
          </cell>
          <cell r="T354">
            <v>60150</v>
          </cell>
          <cell r="U354">
            <v>60950</v>
          </cell>
          <cell r="V354">
            <v>62080</v>
          </cell>
          <cell r="W354">
            <v>0.11997113476456793</v>
          </cell>
        </row>
        <row r="355">
          <cell r="D355" t="str">
            <v>Mid Sussex</v>
          </cell>
          <cell r="E355">
            <v>53380</v>
          </cell>
          <cell r="F355">
            <v>53770</v>
          </cell>
          <cell r="G355">
            <v>54200</v>
          </cell>
          <cell r="H355">
            <v>54880</v>
          </cell>
          <cell r="I355">
            <v>55490</v>
          </cell>
          <cell r="J355">
            <v>56250</v>
          </cell>
          <cell r="K355">
            <v>56730</v>
          </cell>
          <cell r="L355">
            <v>57380</v>
          </cell>
          <cell r="M355">
            <v>58000</v>
          </cell>
          <cell r="N355">
            <v>58390</v>
          </cell>
          <cell r="O355">
            <v>58710</v>
          </cell>
          <cell r="P355">
            <v>59490</v>
          </cell>
          <cell r="Q355">
            <v>60030</v>
          </cell>
          <cell r="R355">
            <v>60670</v>
          </cell>
          <cell r="S355">
            <v>61290</v>
          </cell>
          <cell r="T355">
            <v>62180</v>
          </cell>
          <cell r="U355">
            <v>63180</v>
          </cell>
          <cell r="V355">
            <v>63790</v>
          </cell>
          <cell r="W355">
            <v>0.11171139769954688</v>
          </cell>
        </row>
        <row r="356">
          <cell r="D356" t="str">
            <v>Worthing</v>
          </cell>
          <cell r="E356">
            <v>45400</v>
          </cell>
          <cell r="F356">
            <v>45520</v>
          </cell>
          <cell r="G356">
            <v>45810</v>
          </cell>
          <cell r="H356">
            <v>46000</v>
          </cell>
          <cell r="I356">
            <v>46280</v>
          </cell>
          <cell r="J356">
            <v>46620</v>
          </cell>
          <cell r="K356">
            <v>46950</v>
          </cell>
          <cell r="L356">
            <v>47270</v>
          </cell>
          <cell r="M356">
            <v>47700</v>
          </cell>
          <cell r="N356">
            <v>48010</v>
          </cell>
          <cell r="O356">
            <v>48310</v>
          </cell>
          <cell r="P356">
            <v>48450</v>
          </cell>
          <cell r="Q356">
            <v>48630</v>
          </cell>
          <cell r="R356">
            <v>48870</v>
          </cell>
          <cell r="S356">
            <v>49220</v>
          </cell>
          <cell r="T356">
            <v>49700</v>
          </cell>
          <cell r="U356">
            <v>50050</v>
          </cell>
          <cell r="V356">
            <v>50530</v>
          </cell>
          <cell r="W356">
            <v>6.8965517241379309E-2</v>
          </cell>
        </row>
        <row r="357">
          <cell r="D357" t="str">
            <v>Bath and North East Somerset UA</v>
          </cell>
          <cell r="E357">
            <v>73050</v>
          </cell>
          <cell r="F357">
            <v>73320</v>
          </cell>
          <cell r="G357">
            <v>73580</v>
          </cell>
          <cell r="H357">
            <v>73890</v>
          </cell>
          <cell r="I357">
            <v>74040</v>
          </cell>
          <cell r="J357">
            <v>74210</v>
          </cell>
          <cell r="K357">
            <v>74470</v>
          </cell>
          <cell r="L357">
            <v>74960</v>
          </cell>
          <cell r="M357">
            <v>75340</v>
          </cell>
          <cell r="N357">
            <v>75690</v>
          </cell>
          <cell r="O357">
            <v>75930</v>
          </cell>
          <cell r="P357">
            <v>76390</v>
          </cell>
          <cell r="Q357">
            <v>76940</v>
          </cell>
          <cell r="R357">
            <v>77490</v>
          </cell>
          <cell r="S357">
            <v>78120</v>
          </cell>
          <cell r="T357">
            <v>78930</v>
          </cell>
          <cell r="U357">
            <v>79800</v>
          </cell>
          <cell r="V357">
            <v>81050</v>
          </cell>
          <cell r="W357">
            <v>8.1243329775880474E-2</v>
          </cell>
        </row>
        <row r="358">
          <cell r="D358" t="str">
            <v>Bournemouth UA</v>
          </cell>
          <cell r="E358">
            <v>75990</v>
          </cell>
          <cell r="F358">
            <v>76750</v>
          </cell>
          <cell r="G358">
            <v>77670</v>
          </cell>
          <cell r="H358">
            <v>78770</v>
          </cell>
          <cell r="I358">
            <v>79810</v>
          </cell>
          <cell r="J358">
            <v>80710</v>
          </cell>
          <cell r="K358">
            <v>81740</v>
          </cell>
          <cell r="L358">
            <v>83210</v>
          </cell>
          <cell r="M358">
            <v>84390</v>
          </cell>
          <cell r="N358">
            <v>84950</v>
          </cell>
          <cell r="O358">
            <v>85380</v>
          </cell>
          <cell r="P358">
            <v>85940</v>
          </cell>
          <cell r="Q358">
            <v>86580</v>
          </cell>
          <cell r="R358">
            <v>86970</v>
          </cell>
          <cell r="S358">
            <v>87930</v>
          </cell>
          <cell r="T358">
            <v>88660</v>
          </cell>
          <cell r="U358">
            <v>89240</v>
          </cell>
          <cell r="V358">
            <v>89870</v>
          </cell>
          <cell r="W358">
            <v>8.0038456916236025E-2</v>
          </cell>
        </row>
        <row r="359">
          <cell r="D359" t="str">
            <v>Bristol, City of UA</v>
          </cell>
          <cell r="E359">
            <v>166380</v>
          </cell>
          <cell r="F359">
            <v>167770</v>
          </cell>
          <cell r="G359">
            <v>169270</v>
          </cell>
          <cell r="H359">
            <v>171860</v>
          </cell>
          <cell r="I359">
            <v>174200</v>
          </cell>
          <cell r="J359">
            <v>176210</v>
          </cell>
          <cell r="K359">
            <v>178570</v>
          </cell>
          <cell r="L359">
            <v>181290</v>
          </cell>
          <cell r="M359">
            <v>184170</v>
          </cell>
          <cell r="N359">
            <v>186640</v>
          </cell>
          <cell r="O359">
            <v>188440</v>
          </cell>
          <cell r="P359">
            <v>190180</v>
          </cell>
          <cell r="Q359">
            <v>191060</v>
          </cell>
          <cell r="R359">
            <v>192350</v>
          </cell>
          <cell r="S359">
            <v>193800</v>
          </cell>
          <cell r="T359">
            <v>195340</v>
          </cell>
          <cell r="U359">
            <v>197340</v>
          </cell>
          <cell r="V359">
            <v>198980</v>
          </cell>
          <cell r="W359">
            <v>9.7578465442109324E-2</v>
          </cell>
        </row>
        <row r="360">
          <cell r="D360" t="str">
            <v>North Somerset UA</v>
          </cell>
          <cell r="E360">
            <v>82640</v>
          </cell>
          <cell r="F360">
            <v>83460</v>
          </cell>
          <cell r="G360">
            <v>85180</v>
          </cell>
          <cell r="H360">
            <v>86190</v>
          </cell>
          <cell r="I360">
            <v>87000</v>
          </cell>
          <cell r="J360">
            <v>88000</v>
          </cell>
          <cell r="K360">
            <v>88880</v>
          </cell>
          <cell r="L360">
            <v>90100</v>
          </cell>
          <cell r="M360">
            <v>90790</v>
          </cell>
          <cell r="N360">
            <v>91310</v>
          </cell>
          <cell r="O360">
            <v>91690</v>
          </cell>
          <cell r="P360">
            <v>92210</v>
          </cell>
          <cell r="Q360">
            <v>92740</v>
          </cell>
          <cell r="R360">
            <v>93500</v>
          </cell>
          <cell r="S360">
            <v>94170</v>
          </cell>
          <cell r="T360">
            <v>94740</v>
          </cell>
          <cell r="U360">
            <v>95590</v>
          </cell>
          <cell r="V360">
            <v>96460</v>
          </cell>
          <cell r="W360">
            <v>7.0588235294117646E-2</v>
          </cell>
        </row>
        <row r="361">
          <cell r="D361" t="str">
            <v>Plymouth UA</v>
          </cell>
          <cell r="E361">
            <v>106290</v>
          </cell>
          <cell r="F361">
            <v>106710</v>
          </cell>
          <cell r="G361">
            <v>107140</v>
          </cell>
          <cell r="H361">
            <v>107460</v>
          </cell>
          <cell r="I361">
            <v>108430</v>
          </cell>
          <cell r="J361">
            <v>109150</v>
          </cell>
          <cell r="K361">
            <v>110490</v>
          </cell>
          <cell r="L361">
            <v>111260</v>
          </cell>
          <cell r="M361">
            <v>112150</v>
          </cell>
          <cell r="N361">
            <v>112550</v>
          </cell>
          <cell r="O361">
            <v>113070</v>
          </cell>
          <cell r="P361">
            <v>113540</v>
          </cell>
          <cell r="Q361">
            <v>114110</v>
          </cell>
          <cell r="R361">
            <v>114860</v>
          </cell>
          <cell r="S361">
            <v>115560</v>
          </cell>
          <cell r="T361">
            <v>116690</v>
          </cell>
          <cell r="U361">
            <v>117210</v>
          </cell>
          <cell r="V361">
            <v>118680</v>
          </cell>
          <cell r="W361">
            <v>6.6690634549703393E-2</v>
          </cell>
        </row>
        <row r="362">
          <cell r="D362" t="str">
            <v>Poole UA</v>
          </cell>
          <cell r="E362">
            <v>61520</v>
          </cell>
          <cell r="F362">
            <v>61880</v>
          </cell>
          <cell r="G362">
            <v>62180</v>
          </cell>
          <cell r="H362">
            <v>62650</v>
          </cell>
          <cell r="I362">
            <v>63030</v>
          </cell>
          <cell r="J362">
            <v>63830</v>
          </cell>
          <cell r="K362">
            <v>64470</v>
          </cell>
          <cell r="L362">
            <v>65060</v>
          </cell>
          <cell r="M362">
            <v>65880</v>
          </cell>
          <cell r="N362">
            <v>66270</v>
          </cell>
          <cell r="O362">
            <v>66500</v>
          </cell>
          <cell r="P362">
            <v>66690</v>
          </cell>
          <cell r="Q362">
            <v>66900</v>
          </cell>
          <cell r="R362">
            <v>67070</v>
          </cell>
          <cell r="S362">
            <v>67370</v>
          </cell>
          <cell r="T362">
            <v>67710</v>
          </cell>
          <cell r="U362">
            <v>68340</v>
          </cell>
          <cell r="V362">
            <v>68650</v>
          </cell>
          <cell r="W362">
            <v>5.5179833999385183E-2</v>
          </cell>
        </row>
        <row r="363">
          <cell r="D363" t="str">
            <v>South Gloucestershire UA</v>
          </cell>
          <cell r="E363">
            <v>100870</v>
          </cell>
          <cell r="F363">
            <v>101800</v>
          </cell>
          <cell r="G363">
            <v>103150</v>
          </cell>
          <cell r="H363">
            <v>104010</v>
          </cell>
          <cell r="I363">
            <v>104660</v>
          </cell>
          <cell r="J363">
            <v>105400</v>
          </cell>
          <cell r="K363">
            <v>106190</v>
          </cell>
          <cell r="L363">
            <v>107300</v>
          </cell>
          <cell r="M363">
            <v>108320</v>
          </cell>
          <cell r="N363">
            <v>109170</v>
          </cell>
          <cell r="O363">
            <v>109980</v>
          </cell>
          <cell r="P363">
            <v>110910</v>
          </cell>
          <cell r="Q363">
            <v>111730</v>
          </cell>
          <cell r="R363">
            <v>112830</v>
          </cell>
          <cell r="S363">
            <v>114050</v>
          </cell>
          <cell r="T363">
            <v>115160</v>
          </cell>
          <cell r="U363">
            <v>116790</v>
          </cell>
          <cell r="V363">
            <v>118390</v>
          </cell>
          <cell r="W363">
            <v>0.10335507921714818</v>
          </cell>
        </row>
        <row r="364">
          <cell r="D364" t="str">
            <v>Swindon UA</v>
          </cell>
          <cell r="E364">
            <v>77290</v>
          </cell>
          <cell r="F364">
            <v>78170</v>
          </cell>
          <cell r="G364">
            <v>79270</v>
          </cell>
          <cell r="H364">
            <v>80590</v>
          </cell>
          <cell r="I364">
            <v>82360</v>
          </cell>
          <cell r="J364">
            <v>83980</v>
          </cell>
          <cell r="K364">
            <v>86300</v>
          </cell>
          <cell r="L364">
            <v>88310</v>
          </cell>
          <cell r="M364">
            <v>89340</v>
          </cell>
          <cell r="N364">
            <v>90280</v>
          </cell>
          <cell r="O364">
            <v>91130</v>
          </cell>
          <cell r="P364">
            <v>92020</v>
          </cell>
          <cell r="Q364">
            <v>92620</v>
          </cell>
          <cell r="R364">
            <v>93210</v>
          </cell>
          <cell r="S364">
            <v>93900</v>
          </cell>
          <cell r="T364">
            <v>95340</v>
          </cell>
          <cell r="U364">
            <v>97040</v>
          </cell>
          <cell r="V364">
            <v>97830</v>
          </cell>
          <cell r="W364">
            <v>0.10780206092175292</v>
          </cell>
        </row>
        <row r="365">
          <cell r="D365" t="str">
            <v>Torbay UA</v>
          </cell>
          <cell r="E365">
            <v>60200</v>
          </cell>
          <cell r="F365">
            <v>60720</v>
          </cell>
          <cell r="G365">
            <v>61200</v>
          </cell>
          <cell r="H365">
            <v>61530</v>
          </cell>
          <cell r="I365">
            <v>61830</v>
          </cell>
          <cell r="J365">
            <v>62150</v>
          </cell>
          <cell r="K365">
            <v>62480</v>
          </cell>
          <cell r="L365">
            <v>63110</v>
          </cell>
          <cell r="M365">
            <v>63450</v>
          </cell>
          <cell r="N365">
            <v>63670</v>
          </cell>
          <cell r="O365">
            <v>63970</v>
          </cell>
          <cell r="P365">
            <v>64220</v>
          </cell>
          <cell r="Q365">
            <v>64470</v>
          </cell>
          <cell r="R365">
            <v>64880</v>
          </cell>
          <cell r="S365">
            <v>65170</v>
          </cell>
          <cell r="T365">
            <v>65580</v>
          </cell>
          <cell r="U365">
            <v>65910</v>
          </cell>
          <cell r="V365">
            <v>66320</v>
          </cell>
          <cell r="W365">
            <v>5.0863571541752493E-2</v>
          </cell>
        </row>
        <row r="366">
          <cell r="D366" t="str">
            <v>Cornwall UA</v>
          </cell>
          <cell r="E366" t="str">
            <v>..</v>
          </cell>
          <cell r="F366" t="str">
            <v>..</v>
          </cell>
          <cell r="G366" t="str">
            <v>..</v>
          </cell>
          <cell r="H366" t="str">
            <v>..</v>
          </cell>
          <cell r="I366" t="str">
            <v>..</v>
          </cell>
          <cell r="J366" t="str">
            <v>..</v>
          </cell>
          <cell r="K366" t="str">
            <v>..</v>
          </cell>
          <cell r="L366" t="str">
            <v>..</v>
          </cell>
          <cell r="M366" t="str">
            <v>..</v>
          </cell>
          <cell r="N366">
            <v>256490</v>
          </cell>
          <cell r="O366">
            <v>258880</v>
          </cell>
          <cell r="P366">
            <v>261260</v>
          </cell>
          <cell r="Q366">
            <v>263540</v>
          </cell>
          <cell r="R366">
            <v>265570</v>
          </cell>
          <cell r="S366">
            <v>268270</v>
          </cell>
          <cell r="T366">
            <v>270860</v>
          </cell>
          <cell r="U366">
            <v>273940</v>
          </cell>
          <cell r="V366">
            <v>277370</v>
          </cell>
          <cell r="W366" t="e">
            <v>#VALUE!</v>
          </cell>
        </row>
        <row r="367">
          <cell r="D367" t="str">
            <v>Wiltshire UA</v>
          </cell>
          <cell r="E367" t="str">
            <v>..</v>
          </cell>
          <cell r="F367" t="str">
            <v>..</v>
          </cell>
          <cell r="G367" t="str">
            <v>..</v>
          </cell>
          <cell r="H367" t="str">
            <v>..</v>
          </cell>
          <cell r="I367" t="str">
            <v>..</v>
          </cell>
          <cell r="J367" t="str">
            <v>..</v>
          </cell>
          <cell r="K367" t="str">
            <v>..</v>
          </cell>
          <cell r="L367" t="str">
            <v>..</v>
          </cell>
          <cell r="M367" t="str">
            <v>..</v>
          </cell>
          <cell r="N367">
            <v>200200</v>
          </cell>
          <cell r="O367">
            <v>201990</v>
          </cell>
          <cell r="P367">
            <v>203740</v>
          </cell>
          <cell r="Q367">
            <v>205440</v>
          </cell>
          <cell r="R367">
            <v>207660</v>
          </cell>
          <cell r="S367">
            <v>209790</v>
          </cell>
          <cell r="T367">
            <v>211580</v>
          </cell>
          <cell r="U367">
            <v>214420</v>
          </cell>
          <cell r="V367">
            <v>216850</v>
          </cell>
          <cell r="W367" t="e">
            <v>#VALUE!</v>
          </cell>
        </row>
        <row r="368">
          <cell r="D368" t="str">
            <v>Cornwall and the Isles of Scilly</v>
          </cell>
          <cell r="E368">
            <v>231820</v>
          </cell>
          <cell r="F368">
            <v>235190</v>
          </cell>
          <cell r="G368">
            <v>238160</v>
          </cell>
          <cell r="H368">
            <v>240280</v>
          </cell>
          <cell r="I368">
            <v>243120</v>
          </cell>
          <cell r="J368">
            <v>245530</v>
          </cell>
          <cell r="K368">
            <v>248380</v>
          </cell>
          <cell r="L368">
            <v>251870</v>
          </cell>
          <cell r="M368">
            <v>254920</v>
          </cell>
          <cell r="N368" t="str">
            <v>..</v>
          </cell>
          <cell r="O368" t="str">
            <v>..</v>
          </cell>
          <cell r="P368" t="str">
            <v>..</v>
          </cell>
          <cell r="Q368" t="str">
            <v>..</v>
          </cell>
          <cell r="R368" t="str">
            <v>..</v>
          </cell>
          <cell r="S368" t="str">
            <v>..</v>
          </cell>
          <cell r="T368" t="str">
            <v>..</v>
          </cell>
          <cell r="U368" t="str">
            <v>..</v>
          </cell>
          <cell r="V368" t="str">
            <v>..</v>
          </cell>
          <cell r="W368" t="e">
            <v>#VALUE!</v>
          </cell>
        </row>
        <row r="369">
          <cell r="D369" t="str">
            <v>Caradon1</v>
          </cell>
          <cell r="E369">
            <v>36130</v>
          </cell>
          <cell r="F369">
            <v>36590</v>
          </cell>
          <cell r="G369">
            <v>36910</v>
          </cell>
          <cell r="H369">
            <v>37190</v>
          </cell>
          <cell r="I369">
            <v>37610</v>
          </cell>
          <cell r="J369">
            <v>38000</v>
          </cell>
          <cell r="K369">
            <v>38300</v>
          </cell>
          <cell r="L369">
            <v>38810</v>
          </cell>
          <cell r="M369">
            <v>39310</v>
          </cell>
          <cell r="N369" t="str">
            <v>..</v>
          </cell>
          <cell r="O369" t="str">
            <v>..</v>
          </cell>
          <cell r="P369" t="str">
            <v>..</v>
          </cell>
          <cell r="Q369" t="str">
            <v>..</v>
          </cell>
          <cell r="R369" t="str">
            <v>..</v>
          </cell>
          <cell r="S369" t="str">
            <v>..</v>
          </cell>
          <cell r="T369" t="str">
            <v>..</v>
          </cell>
          <cell r="U369" t="str">
            <v>..</v>
          </cell>
          <cell r="V369" t="str">
            <v>..</v>
          </cell>
          <cell r="W369" t="e">
            <v>#VALUE!</v>
          </cell>
        </row>
        <row r="370">
          <cell r="D370" t="str">
            <v>Carrick1</v>
          </cell>
          <cell r="E370">
            <v>40960</v>
          </cell>
          <cell r="F370">
            <v>41450</v>
          </cell>
          <cell r="G370">
            <v>41830</v>
          </cell>
          <cell r="H370">
            <v>42200</v>
          </cell>
          <cell r="I370">
            <v>42690</v>
          </cell>
          <cell r="J370">
            <v>43010</v>
          </cell>
          <cell r="K370">
            <v>43580</v>
          </cell>
          <cell r="L370">
            <v>44170</v>
          </cell>
          <cell r="M370">
            <v>44420</v>
          </cell>
          <cell r="N370" t="str">
            <v>..</v>
          </cell>
          <cell r="O370" t="str">
            <v>..</v>
          </cell>
          <cell r="P370" t="str">
            <v>..</v>
          </cell>
          <cell r="Q370" t="str">
            <v>..</v>
          </cell>
          <cell r="R370" t="str">
            <v>..</v>
          </cell>
          <cell r="S370" t="str">
            <v>..</v>
          </cell>
          <cell r="T370" t="str">
            <v>..</v>
          </cell>
          <cell r="U370" t="str">
            <v>..</v>
          </cell>
          <cell r="V370" t="str">
            <v>..</v>
          </cell>
          <cell r="W370" t="e">
            <v>#VALUE!</v>
          </cell>
        </row>
        <row r="371">
          <cell r="D371" t="str">
            <v>Kerrier1</v>
          </cell>
          <cell r="E371">
            <v>41490</v>
          </cell>
          <cell r="F371">
            <v>41990</v>
          </cell>
          <cell r="G371">
            <v>42390</v>
          </cell>
          <cell r="H371">
            <v>42770</v>
          </cell>
          <cell r="I371">
            <v>43110</v>
          </cell>
          <cell r="J371">
            <v>43410</v>
          </cell>
          <cell r="K371">
            <v>43840</v>
          </cell>
          <cell r="L371">
            <v>44360</v>
          </cell>
          <cell r="M371">
            <v>44930</v>
          </cell>
          <cell r="N371" t="str">
            <v>..</v>
          </cell>
          <cell r="O371" t="str">
            <v>..</v>
          </cell>
          <cell r="P371" t="str">
            <v>..</v>
          </cell>
          <cell r="Q371" t="str">
            <v>..</v>
          </cell>
          <cell r="R371" t="str">
            <v>..</v>
          </cell>
          <cell r="S371" t="str">
            <v>..</v>
          </cell>
          <cell r="T371" t="str">
            <v>..</v>
          </cell>
          <cell r="U371" t="str">
            <v>..</v>
          </cell>
          <cell r="V371" t="str">
            <v>..</v>
          </cell>
          <cell r="W371" t="e">
            <v>#VALUE!</v>
          </cell>
        </row>
        <row r="372">
          <cell r="D372" t="str">
            <v>North Cornwall1</v>
          </cell>
          <cell r="E372">
            <v>38550</v>
          </cell>
          <cell r="F372">
            <v>39300</v>
          </cell>
          <cell r="G372">
            <v>39950</v>
          </cell>
          <cell r="H372">
            <v>40350</v>
          </cell>
          <cell r="I372">
            <v>40830</v>
          </cell>
          <cell r="J372">
            <v>41280</v>
          </cell>
          <cell r="K372">
            <v>41840</v>
          </cell>
          <cell r="L372">
            <v>42430</v>
          </cell>
          <cell r="M372">
            <v>42700</v>
          </cell>
          <cell r="N372" t="str">
            <v>..</v>
          </cell>
          <cell r="O372" t="str">
            <v>..</v>
          </cell>
          <cell r="P372" t="str">
            <v>..</v>
          </cell>
          <cell r="Q372" t="str">
            <v>..</v>
          </cell>
          <cell r="R372" t="str">
            <v>..</v>
          </cell>
          <cell r="S372" t="str">
            <v>..</v>
          </cell>
          <cell r="T372" t="str">
            <v>..</v>
          </cell>
          <cell r="U372" t="str">
            <v>..</v>
          </cell>
          <cell r="V372" t="str">
            <v>..</v>
          </cell>
          <cell r="W372" t="e">
            <v>#VALUE!</v>
          </cell>
        </row>
        <row r="373">
          <cell r="D373" t="str">
            <v>Penwith1</v>
          </cell>
          <cell r="E373">
            <v>31040</v>
          </cell>
          <cell r="F373">
            <v>31400</v>
          </cell>
          <cell r="G373">
            <v>31730</v>
          </cell>
          <cell r="H373">
            <v>32010</v>
          </cell>
          <cell r="I373">
            <v>32350</v>
          </cell>
          <cell r="J373">
            <v>32710</v>
          </cell>
          <cell r="K373">
            <v>33050</v>
          </cell>
          <cell r="L373">
            <v>33540</v>
          </cell>
          <cell r="M373">
            <v>34150</v>
          </cell>
          <cell r="N373" t="str">
            <v>..</v>
          </cell>
          <cell r="O373" t="str">
            <v>..</v>
          </cell>
          <cell r="P373" t="str">
            <v>..</v>
          </cell>
          <cell r="Q373" t="str">
            <v>..</v>
          </cell>
          <cell r="R373" t="str">
            <v>..</v>
          </cell>
          <cell r="S373" t="str">
            <v>..</v>
          </cell>
          <cell r="T373" t="str">
            <v>..</v>
          </cell>
          <cell r="U373" t="str">
            <v>..</v>
          </cell>
          <cell r="V373" t="str">
            <v>..</v>
          </cell>
          <cell r="W373" t="e">
            <v>#VALUE!</v>
          </cell>
        </row>
        <row r="374">
          <cell r="D374" t="str">
            <v>Restormel1</v>
          </cell>
          <cell r="E374">
            <v>42460</v>
          </cell>
          <cell r="F374">
            <v>43250</v>
          </cell>
          <cell r="G374">
            <v>44100</v>
          </cell>
          <cell r="H374">
            <v>44530</v>
          </cell>
          <cell r="I374">
            <v>45250</v>
          </cell>
          <cell r="J374">
            <v>45820</v>
          </cell>
          <cell r="K374">
            <v>46460</v>
          </cell>
          <cell r="L374">
            <v>47210</v>
          </cell>
          <cell r="M374">
            <v>48050</v>
          </cell>
          <cell r="N374" t="str">
            <v>..</v>
          </cell>
          <cell r="O374" t="str">
            <v>..</v>
          </cell>
          <cell r="P374" t="str">
            <v>..</v>
          </cell>
          <cell r="Q374" t="str">
            <v>..</v>
          </cell>
          <cell r="R374" t="str">
            <v>..</v>
          </cell>
          <cell r="S374" t="str">
            <v>..</v>
          </cell>
          <cell r="T374" t="str">
            <v>..</v>
          </cell>
          <cell r="U374" t="str">
            <v>..</v>
          </cell>
          <cell r="V374" t="str">
            <v>..</v>
          </cell>
          <cell r="W374" t="e">
            <v>#VALUE!</v>
          </cell>
        </row>
        <row r="375">
          <cell r="D375" t="str">
            <v>Isles of Scilly</v>
          </cell>
          <cell r="E375">
            <v>1200</v>
          </cell>
          <cell r="F375">
            <v>1210</v>
          </cell>
          <cell r="G375">
            <v>1240</v>
          </cell>
          <cell r="H375">
            <v>1250</v>
          </cell>
          <cell r="I375">
            <v>1280</v>
          </cell>
          <cell r="J375">
            <v>1310</v>
          </cell>
          <cell r="K375">
            <v>1320</v>
          </cell>
          <cell r="L375">
            <v>1350</v>
          </cell>
          <cell r="M375">
            <v>1360</v>
          </cell>
          <cell r="N375">
            <v>1380</v>
          </cell>
          <cell r="O375">
            <v>1390</v>
          </cell>
          <cell r="P375">
            <v>1400</v>
          </cell>
          <cell r="Q375">
            <v>1400</v>
          </cell>
          <cell r="R375">
            <v>1400</v>
          </cell>
          <cell r="S375">
            <v>1400</v>
          </cell>
          <cell r="T375">
            <v>1410</v>
          </cell>
          <cell r="U375">
            <v>1410</v>
          </cell>
          <cell r="V375">
            <v>1410</v>
          </cell>
          <cell r="W375">
            <v>4.4444444444444446E-2</v>
          </cell>
        </row>
        <row r="376">
          <cell r="D376" t="str">
            <v xml:space="preserve">Devon </v>
          </cell>
          <cell r="E376">
            <v>319030</v>
          </cell>
          <cell r="F376">
            <v>321910</v>
          </cell>
          <cell r="G376">
            <v>325250</v>
          </cell>
          <cell r="H376">
            <v>328190</v>
          </cell>
          <cell r="I376">
            <v>331720</v>
          </cell>
          <cell r="J376">
            <v>335120</v>
          </cell>
          <cell r="K376">
            <v>338520</v>
          </cell>
          <cell r="L376">
            <v>341600</v>
          </cell>
          <cell r="M376">
            <v>344400</v>
          </cell>
          <cell r="N376">
            <v>346670</v>
          </cell>
          <cell r="O376">
            <v>349330</v>
          </cell>
          <cell r="P376">
            <v>351680</v>
          </cell>
          <cell r="Q376">
            <v>353940</v>
          </cell>
          <cell r="R376">
            <v>357370</v>
          </cell>
          <cell r="S376">
            <v>361280</v>
          </cell>
          <cell r="T376">
            <v>365220</v>
          </cell>
          <cell r="U376">
            <v>368770</v>
          </cell>
          <cell r="V376">
            <v>373210</v>
          </cell>
          <cell r="W376">
            <v>9.2535128805620606E-2</v>
          </cell>
        </row>
        <row r="377">
          <cell r="D377" t="str">
            <v>East Devon</v>
          </cell>
          <cell r="E377">
            <v>59160</v>
          </cell>
          <cell r="F377">
            <v>59580</v>
          </cell>
          <cell r="G377">
            <v>60210</v>
          </cell>
          <cell r="H377">
            <v>60770</v>
          </cell>
          <cell r="I377">
            <v>61520</v>
          </cell>
          <cell r="J377">
            <v>62130</v>
          </cell>
          <cell r="K377">
            <v>62560</v>
          </cell>
          <cell r="L377">
            <v>62870</v>
          </cell>
          <cell r="M377">
            <v>63240</v>
          </cell>
          <cell r="N377">
            <v>63520</v>
          </cell>
          <cell r="O377">
            <v>63880</v>
          </cell>
          <cell r="P377">
            <v>64210</v>
          </cell>
          <cell r="Q377">
            <v>64680</v>
          </cell>
          <cell r="R377">
            <v>65530</v>
          </cell>
          <cell r="S377">
            <v>66620</v>
          </cell>
          <cell r="T377">
            <v>67650</v>
          </cell>
          <cell r="U377">
            <v>68370</v>
          </cell>
          <cell r="V377">
            <v>69250</v>
          </cell>
          <cell r="W377">
            <v>0.10147924288213775</v>
          </cell>
        </row>
        <row r="378">
          <cell r="D378" t="str">
            <v>Exeter</v>
          </cell>
          <cell r="E378">
            <v>47620</v>
          </cell>
          <cell r="F378">
            <v>47810</v>
          </cell>
          <cell r="G378">
            <v>48120</v>
          </cell>
          <cell r="H378">
            <v>48280</v>
          </cell>
          <cell r="I378">
            <v>48560</v>
          </cell>
          <cell r="J378">
            <v>49080</v>
          </cell>
          <cell r="K378">
            <v>49770</v>
          </cell>
          <cell r="L378">
            <v>50070</v>
          </cell>
          <cell r="M378">
            <v>50270</v>
          </cell>
          <cell r="N378">
            <v>50370</v>
          </cell>
          <cell r="O378">
            <v>50720</v>
          </cell>
          <cell r="P378">
            <v>51310</v>
          </cell>
          <cell r="Q378">
            <v>51560</v>
          </cell>
          <cell r="R378">
            <v>52110</v>
          </cell>
          <cell r="S378">
            <v>52830</v>
          </cell>
          <cell r="T378">
            <v>53480</v>
          </cell>
          <cell r="U378">
            <v>53930</v>
          </cell>
          <cell r="V378">
            <v>54640</v>
          </cell>
          <cell r="W378">
            <v>9.1272218893549029E-2</v>
          </cell>
        </row>
        <row r="379">
          <cell r="D379" t="str">
            <v>Mid Devon</v>
          </cell>
          <cell r="E379">
            <v>30060</v>
          </cell>
          <cell r="F379">
            <v>30540</v>
          </cell>
          <cell r="G379">
            <v>30900</v>
          </cell>
          <cell r="H379">
            <v>31370</v>
          </cell>
          <cell r="I379">
            <v>31810</v>
          </cell>
          <cell r="J379">
            <v>32360</v>
          </cell>
          <cell r="K379">
            <v>32830</v>
          </cell>
          <cell r="L379">
            <v>33290</v>
          </cell>
          <cell r="M379">
            <v>33360</v>
          </cell>
          <cell r="N379">
            <v>33670</v>
          </cell>
          <cell r="O379">
            <v>33970</v>
          </cell>
          <cell r="P379">
            <v>34210</v>
          </cell>
          <cell r="Q379">
            <v>34540</v>
          </cell>
          <cell r="R379">
            <v>34870</v>
          </cell>
          <cell r="S379">
            <v>35210</v>
          </cell>
          <cell r="T379">
            <v>35560</v>
          </cell>
          <cell r="U379">
            <v>35880</v>
          </cell>
          <cell r="V379">
            <v>36410</v>
          </cell>
          <cell r="W379">
            <v>9.3721838389906872E-2</v>
          </cell>
        </row>
        <row r="380">
          <cell r="D380" t="str">
            <v>North Devon</v>
          </cell>
          <cell r="E380">
            <v>40230</v>
          </cell>
          <cell r="F380">
            <v>40650</v>
          </cell>
          <cell r="G380">
            <v>41230</v>
          </cell>
          <cell r="H380">
            <v>41490</v>
          </cell>
          <cell r="I380">
            <v>41970</v>
          </cell>
          <cell r="J380">
            <v>42450</v>
          </cell>
          <cell r="K380">
            <v>42970</v>
          </cell>
          <cell r="L380">
            <v>43420</v>
          </cell>
          <cell r="M380">
            <v>43800</v>
          </cell>
          <cell r="N380">
            <v>44160</v>
          </cell>
          <cell r="O380">
            <v>44420</v>
          </cell>
          <cell r="P380">
            <v>44600</v>
          </cell>
          <cell r="Q380">
            <v>44910</v>
          </cell>
          <cell r="R380">
            <v>45330</v>
          </cell>
          <cell r="S380">
            <v>45680</v>
          </cell>
          <cell r="T380">
            <v>45940</v>
          </cell>
          <cell r="U380">
            <v>46410</v>
          </cell>
          <cell r="V380">
            <v>47050</v>
          </cell>
          <cell r="W380">
            <v>8.3602026715799166E-2</v>
          </cell>
        </row>
        <row r="381">
          <cell r="D381" t="str">
            <v>South Hams</v>
          </cell>
          <cell r="E381">
            <v>40540</v>
          </cell>
          <cell r="F381">
            <v>40800</v>
          </cell>
          <cell r="G381">
            <v>41080</v>
          </cell>
          <cell r="H381">
            <v>41450</v>
          </cell>
          <cell r="I381">
            <v>41790</v>
          </cell>
          <cell r="J381">
            <v>42050</v>
          </cell>
          <cell r="K381">
            <v>42250</v>
          </cell>
          <cell r="L381">
            <v>42410</v>
          </cell>
          <cell r="M381">
            <v>42750</v>
          </cell>
          <cell r="N381">
            <v>43020</v>
          </cell>
          <cell r="O381">
            <v>43240</v>
          </cell>
          <cell r="P381">
            <v>43540</v>
          </cell>
          <cell r="Q381">
            <v>43740</v>
          </cell>
          <cell r="R381">
            <v>43930</v>
          </cell>
          <cell r="S381">
            <v>44110</v>
          </cell>
          <cell r="T381">
            <v>44530</v>
          </cell>
          <cell r="U381">
            <v>44860</v>
          </cell>
          <cell r="V381">
            <v>45410</v>
          </cell>
          <cell r="W381">
            <v>7.0738033482669188E-2</v>
          </cell>
        </row>
        <row r="382">
          <cell r="D382" t="str">
            <v>Teignbridge</v>
          </cell>
          <cell r="E382">
            <v>53560</v>
          </cell>
          <cell r="F382">
            <v>53960</v>
          </cell>
          <cell r="G382">
            <v>54350</v>
          </cell>
          <cell r="H382">
            <v>54850</v>
          </cell>
          <cell r="I382">
            <v>55370</v>
          </cell>
          <cell r="J382">
            <v>55760</v>
          </cell>
          <cell r="K382">
            <v>56190</v>
          </cell>
          <cell r="L382">
            <v>56540</v>
          </cell>
          <cell r="M382">
            <v>56900</v>
          </cell>
          <cell r="N382">
            <v>57270</v>
          </cell>
          <cell r="O382">
            <v>57720</v>
          </cell>
          <cell r="P382">
            <v>58060</v>
          </cell>
          <cell r="Q382">
            <v>58550</v>
          </cell>
          <cell r="R382">
            <v>59390</v>
          </cell>
          <cell r="S382">
            <v>60050</v>
          </cell>
          <cell r="T382">
            <v>60710</v>
          </cell>
          <cell r="U382">
            <v>61430</v>
          </cell>
          <cell r="V382">
            <v>62160</v>
          </cell>
          <cell r="W382">
            <v>9.9398655818889278E-2</v>
          </cell>
        </row>
        <row r="383">
          <cell r="D383" t="str">
            <v>Torridge</v>
          </cell>
          <cell r="E383">
            <v>26570</v>
          </cell>
          <cell r="F383">
            <v>27060</v>
          </cell>
          <cell r="G383">
            <v>27500</v>
          </cell>
          <cell r="H383">
            <v>27820</v>
          </cell>
          <cell r="I383">
            <v>28290</v>
          </cell>
          <cell r="J383">
            <v>28640</v>
          </cell>
          <cell r="K383">
            <v>29050</v>
          </cell>
          <cell r="L383">
            <v>29500</v>
          </cell>
          <cell r="M383">
            <v>30170</v>
          </cell>
          <cell r="N383">
            <v>30460</v>
          </cell>
          <cell r="O383">
            <v>30700</v>
          </cell>
          <cell r="P383">
            <v>30970</v>
          </cell>
          <cell r="Q383">
            <v>31120</v>
          </cell>
          <cell r="R383">
            <v>31250</v>
          </cell>
          <cell r="S383">
            <v>31720</v>
          </cell>
          <cell r="T383">
            <v>32130</v>
          </cell>
          <cell r="U383">
            <v>32460</v>
          </cell>
          <cell r="V383">
            <v>32720</v>
          </cell>
          <cell r="W383">
            <v>0.10915254237288136</v>
          </cell>
        </row>
        <row r="384">
          <cell r="D384" t="str">
            <v>West Devon</v>
          </cell>
          <cell r="E384">
            <v>21290</v>
          </cell>
          <cell r="F384">
            <v>21530</v>
          </cell>
          <cell r="G384">
            <v>21860</v>
          </cell>
          <cell r="H384">
            <v>22160</v>
          </cell>
          <cell r="I384">
            <v>22420</v>
          </cell>
          <cell r="J384">
            <v>22650</v>
          </cell>
          <cell r="K384">
            <v>22910</v>
          </cell>
          <cell r="L384">
            <v>23500</v>
          </cell>
          <cell r="M384">
            <v>23920</v>
          </cell>
          <cell r="N384">
            <v>24200</v>
          </cell>
          <cell r="O384">
            <v>24680</v>
          </cell>
          <cell r="P384">
            <v>24770</v>
          </cell>
          <cell r="Q384">
            <v>24840</v>
          </cell>
          <cell r="R384">
            <v>24950</v>
          </cell>
          <cell r="S384">
            <v>25060</v>
          </cell>
          <cell r="T384">
            <v>25220</v>
          </cell>
          <cell r="U384">
            <v>25410</v>
          </cell>
          <cell r="V384">
            <v>25590</v>
          </cell>
          <cell r="W384">
            <v>8.8936170212765953E-2</v>
          </cell>
        </row>
        <row r="385">
          <cell r="D385" t="str">
            <v>Dorset</v>
          </cell>
          <cell r="E385">
            <v>177850</v>
          </cell>
          <cell r="F385">
            <v>180180</v>
          </cell>
          <cell r="G385">
            <v>182280</v>
          </cell>
          <cell r="H385">
            <v>184430</v>
          </cell>
          <cell r="I385">
            <v>186250</v>
          </cell>
          <cell r="J385">
            <v>188280</v>
          </cell>
          <cell r="K385">
            <v>189780</v>
          </cell>
          <cell r="L385">
            <v>191240</v>
          </cell>
          <cell r="M385">
            <v>192710</v>
          </cell>
          <cell r="N385">
            <v>193700</v>
          </cell>
          <cell r="O385">
            <v>194940</v>
          </cell>
          <cell r="P385">
            <v>196180</v>
          </cell>
          <cell r="Q385">
            <v>197050</v>
          </cell>
          <cell r="R385">
            <v>198060</v>
          </cell>
          <cell r="S385">
            <v>199030</v>
          </cell>
          <cell r="T385">
            <v>200470</v>
          </cell>
          <cell r="U385">
            <v>201790</v>
          </cell>
          <cell r="V385">
            <v>203120</v>
          </cell>
          <cell r="W385">
            <v>6.2120895210207069E-2</v>
          </cell>
        </row>
        <row r="386">
          <cell r="D386" t="str">
            <v>Christchurch</v>
          </cell>
          <cell r="E386">
            <v>21760</v>
          </cell>
          <cell r="F386">
            <v>21920</v>
          </cell>
          <cell r="G386">
            <v>22010</v>
          </cell>
          <cell r="H386">
            <v>22230</v>
          </cell>
          <cell r="I386">
            <v>22330</v>
          </cell>
          <cell r="J386">
            <v>22470</v>
          </cell>
          <cell r="K386">
            <v>22610</v>
          </cell>
          <cell r="L386">
            <v>22800</v>
          </cell>
          <cell r="M386">
            <v>22910</v>
          </cell>
          <cell r="N386">
            <v>23020</v>
          </cell>
          <cell r="O386">
            <v>23130</v>
          </cell>
          <cell r="P386">
            <v>23190</v>
          </cell>
          <cell r="Q386">
            <v>23270</v>
          </cell>
          <cell r="R386">
            <v>23410</v>
          </cell>
          <cell r="S386">
            <v>23570</v>
          </cell>
          <cell r="T386">
            <v>23680</v>
          </cell>
          <cell r="U386">
            <v>23870</v>
          </cell>
          <cell r="V386">
            <v>23970</v>
          </cell>
          <cell r="W386">
            <v>5.131578947368421E-2</v>
          </cell>
        </row>
        <row r="387">
          <cell r="D387" t="str">
            <v>East Dorset</v>
          </cell>
          <cell r="E387">
            <v>36610</v>
          </cell>
          <cell r="F387">
            <v>37290</v>
          </cell>
          <cell r="G387">
            <v>37580</v>
          </cell>
          <cell r="H387">
            <v>37910</v>
          </cell>
          <cell r="I387">
            <v>38150</v>
          </cell>
          <cell r="J387">
            <v>38320</v>
          </cell>
          <cell r="K387">
            <v>38450</v>
          </cell>
          <cell r="L387">
            <v>38620</v>
          </cell>
          <cell r="M387">
            <v>38720</v>
          </cell>
          <cell r="N387">
            <v>38810</v>
          </cell>
          <cell r="O387">
            <v>38970</v>
          </cell>
          <cell r="P387">
            <v>39070</v>
          </cell>
          <cell r="Q387">
            <v>39100</v>
          </cell>
          <cell r="R387">
            <v>39250</v>
          </cell>
          <cell r="S387">
            <v>39420</v>
          </cell>
          <cell r="T387">
            <v>39620</v>
          </cell>
          <cell r="U387">
            <v>39750</v>
          </cell>
          <cell r="V387">
            <v>40060</v>
          </cell>
          <cell r="W387">
            <v>3.7286380113930609E-2</v>
          </cell>
        </row>
        <row r="388">
          <cell r="D388" t="str">
            <v>North Dorset</v>
          </cell>
          <cell r="E388">
            <v>26430</v>
          </cell>
          <cell r="F388">
            <v>26980</v>
          </cell>
          <cell r="G388">
            <v>27420</v>
          </cell>
          <cell r="H388">
            <v>28020</v>
          </cell>
          <cell r="I388">
            <v>28540</v>
          </cell>
          <cell r="J388">
            <v>29120</v>
          </cell>
          <cell r="K388">
            <v>29420</v>
          </cell>
          <cell r="L388">
            <v>29640</v>
          </cell>
          <cell r="M388">
            <v>29880</v>
          </cell>
          <cell r="N388">
            <v>30100</v>
          </cell>
          <cell r="O388">
            <v>30400</v>
          </cell>
          <cell r="P388">
            <v>30770</v>
          </cell>
          <cell r="Q388">
            <v>30920</v>
          </cell>
          <cell r="R388">
            <v>31140</v>
          </cell>
          <cell r="S388">
            <v>31320</v>
          </cell>
          <cell r="T388">
            <v>31540</v>
          </cell>
          <cell r="U388">
            <v>31680</v>
          </cell>
          <cell r="V388">
            <v>31840</v>
          </cell>
          <cell r="W388">
            <v>7.4224021592442652E-2</v>
          </cell>
        </row>
        <row r="389">
          <cell r="D389" t="str">
            <v>Purbeck</v>
          </cell>
          <cell r="E389">
            <v>20600</v>
          </cell>
          <cell r="F389">
            <v>20710</v>
          </cell>
          <cell r="G389">
            <v>20800</v>
          </cell>
          <cell r="H389">
            <v>20910</v>
          </cell>
          <cell r="I389">
            <v>21020</v>
          </cell>
          <cell r="J389">
            <v>21200</v>
          </cell>
          <cell r="K389">
            <v>21400</v>
          </cell>
          <cell r="L389">
            <v>21630</v>
          </cell>
          <cell r="M389">
            <v>21840</v>
          </cell>
          <cell r="N389">
            <v>22030</v>
          </cell>
          <cell r="O389">
            <v>22130</v>
          </cell>
          <cell r="P389">
            <v>22240</v>
          </cell>
          <cell r="Q389">
            <v>22310</v>
          </cell>
          <cell r="R389">
            <v>22390</v>
          </cell>
          <cell r="S389">
            <v>22450</v>
          </cell>
          <cell r="T389">
            <v>22690</v>
          </cell>
          <cell r="U389">
            <v>22770</v>
          </cell>
          <cell r="V389">
            <v>22900</v>
          </cell>
          <cell r="W389">
            <v>5.8714748035136384E-2</v>
          </cell>
        </row>
        <row r="390">
          <cell r="D390" t="str">
            <v>West Dorset</v>
          </cell>
          <cell r="E390">
            <v>43980</v>
          </cell>
          <cell r="F390">
            <v>44590</v>
          </cell>
          <cell r="G390">
            <v>45530</v>
          </cell>
          <cell r="H390">
            <v>46080</v>
          </cell>
          <cell r="I390">
            <v>46660</v>
          </cell>
          <cell r="J390">
            <v>47280</v>
          </cell>
          <cell r="K390">
            <v>47850</v>
          </cell>
          <cell r="L390">
            <v>48240</v>
          </cell>
          <cell r="M390">
            <v>48680</v>
          </cell>
          <cell r="N390">
            <v>48930</v>
          </cell>
          <cell r="O390">
            <v>49320</v>
          </cell>
          <cell r="P390">
            <v>49690</v>
          </cell>
          <cell r="Q390">
            <v>50050</v>
          </cell>
          <cell r="R390">
            <v>50330</v>
          </cell>
          <cell r="S390">
            <v>50580</v>
          </cell>
          <cell r="T390">
            <v>51040</v>
          </cell>
          <cell r="U390">
            <v>51640</v>
          </cell>
          <cell r="V390">
            <v>52060</v>
          </cell>
          <cell r="W390">
            <v>7.9187396351575456E-2</v>
          </cell>
        </row>
        <row r="391">
          <cell r="D391" t="str">
            <v>Weymouth and Portland</v>
          </cell>
          <cell r="E391">
            <v>28470</v>
          </cell>
          <cell r="F391">
            <v>28710</v>
          </cell>
          <cell r="G391">
            <v>28940</v>
          </cell>
          <cell r="H391">
            <v>29280</v>
          </cell>
          <cell r="I391">
            <v>29550</v>
          </cell>
          <cell r="J391">
            <v>29890</v>
          </cell>
          <cell r="K391">
            <v>30050</v>
          </cell>
          <cell r="L391">
            <v>30300</v>
          </cell>
          <cell r="M391">
            <v>30680</v>
          </cell>
          <cell r="N391">
            <v>30810</v>
          </cell>
          <cell r="O391">
            <v>31000</v>
          </cell>
          <cell r="P391">
            <v>31220</v>
          </cell>
          <cell r="Q391">
            <v>31410</v>
          </cell>
          <cell r="R391">
            <v>31550</v>
          </cell>
          <cell r="S391">
            <v>31700</v>
          </cell>
          <cell r="T391">
            <v>31900</v>
          </cell>
          <cell r="U391">
            <v>32070</v>
          </cell>
          <cell r="V391">
            <v>32280</v>
          </cell>
          <cell r="W391">
            <v>6.5346534653465349E-2</v>
          </cell>
        </row>
        <row r="392">
          <cell r="D392" t="str">
            <v>Gloucestershire</v>
          </cell>
          <cell r="E392">
            <v>246390</v>
          </cell>
          <cell r="F392">
            <v>248420</v>
          </cell>
          <cell r="G392">
            <v>250350</v>
          </cell>
          <cell r="H392">
            <v>252700</v>
          </cell>
          <cell r="I392">
            <v>254820</v>
          </cell>
          <cell r="J392">
            <v>256950</v>
          </cell>
          <cell r="K392">
            <v>259950</v>
          </cell>
          <cell r="L392">
            <v>263260</v>
          </cell>
          <cell r="M392">
            <v>265620</v>
          </cell>
          <cell r="N392">
            <v>267290</v>
          </cell>
          <cell r="O392">
            <v>268940</v>
          </cell>
          <cell r="P392">
            <v>271090</v>
          </cell>
          <cell r="Q392">
            <v>273410</v>
          </cell>
          <cell r="R392">
            <v>276110</v>
          </cell>
          <cell r="S392">
            <v>278940</v>
          </cell>
          <cell r="T392">
            <v>281760</v>
          </cell>
          <cell r="U392">
            <v>284580</v>
          </cell>
          <cell r="V392">
            <v>288160</v>
          </cell>
          <cell r="W392">
            <v>9.4583301678948573E-2</v>
          </cell>
        </row>
        <row r="393">
          <cell r="D393" t="str">
            <v>Cheltenham</v>
          </cell>
          <cell r="E393">
            <v>49800</v>
          </cell>
          <cell r="F393">
            <v>50120</v>
          </cell>
          <cell r="G393">
            <v>50390</v>
          </cell>
          <cell r="H393">
            <v>50830</v>
          </cell>
          <cell r="I393">
            <v>51280</v>
          </cell>
          <cell r="J393">
            <v>51590</v>
          </cell>
          <cell r="K393">
            <v>52380</v>
          </cell>
          <cell r="L393">
            <v>52790</v>
          </cell>
          <cell r="M393">
            <v>53000</v>
          </cell>
          <cell r="N393">
            <v>53130</v>
          </cell>
          <cell r="O393">
            <v>53120</v>
          </cell>
          <cell r="P393">
            <v>53160</v>
          </cell>
          <cell r="Q393">
            <v>53430</v>
          </cell>
          <cell r="R393">
            <v>53850</v>
          </cell>
          <cell r="S393">
            <v>54130</v>
          </cell>
          <cell r="T393">
            <v>54530</v>
          </cell>
          <cell r="U393">
            <v>54830</v>
          </cell>
          <cell r="V393">
            <v>55320</v>
          </cell>
          <cell r="W393">
            <v>4.7925743512028794E-2</v>
          </cell>
        </row>
        <row r="394">
          <cell r="D394" t="str">
            <v>Cotswold</v>
          </cell>
          <cell r="E394">
            <v>36800</v>
          </cell>
          <cell r="F394">
            <v>37100</v>
          </cell>
          <cell r="G394">
            <v>37500</v>
          </cell>
          <cell r="H394">
            <v>37830</v>
          </cell>
          <cell r="I394">
            <v>38220</v>
          </cell>
          <cell r="J394">
            <v>38420</v>
          </cell>
          <cell r="K394">
            <v>38740</v>
          </cell>
          <cell r="L394">
            <v>38960</v>
          </cell>
          <cell r="M394">
            <v>39520</v>
          </cell>
          <cell r="N394">
            <v>39700</v>
          </cell>
          <cell r="O394">
            <v>39940</v>
          </cell>
          <cell r="P394">
            <v>40480</v>
          </cell>
          <cell r="Q394">
            <v>41010</v>
          </cell>
          <cell r="R394">
            <v>41410</v>
          </cell>
          <cell r="S394">
            <v>41870</v>
          </cell>
          <cell r="T394">
            <v>42470</v>
          </cell>
          <cell r="U394">
            <v>43220</v>
          </cell>
          <cell r="V394">
            <v>44130</v>
          </cell>
          <cell r="W394">
            <v>0.13270020533880902</v>
          </cell>
        </row>
        <row r="395">
          <cell r="D395" t="str">
            <v>Forest of Dean</v>
          </cell>
          <cell r="E395">
            <v>33640</v>
          </cell>
          <cell r="F395">
            <v>33800</v>
          </cell>
          <cell r="G395">
            <v>33940</v>
          </cell>
          <cell r="H395">
            <v>34220</v>
          </cell>
          <cell r="I395">
            <v>34490</v>
          </cell>
          <cell r="J395">
            <v>34750</v>
          </cell>
          <cell r="K395">
            <v>34990</v>
          </cell>
          <cell r="L395">
            <v>35430</v>
          </cell>
          <cell r="M395">
            <v>35770</v>
          </cell>
          <cell r="N395">
            <v>35900</v>
          </cell>
          <cell r="O395">
            <v>36160</v>
          </cell>
          <cell r="P395">
            <v>36430</v>
          </cell>
          <cell r="Q395">
            <v>36660</v>
          </cell>
          <cell r="R395">
            <v>37000</v>
          </cell>
          <cell r="S395">
            <v>37370</v>
          </cell>
          <cell r="T395">
            <v>37680</v>
          </cell>
          <cell r="U395">
            <v>37920</v>
          </cell>
          <cell r="V395">
            <v>38180</v>
          </cell>
          <cell r="W395">
            <v>7.7617837990403615E-2</v>
          </cell>
        </row>
        <row r="396">
          <cell r="D396" t="str">
            <v>Gloucester</v>
          </cell>
          <cell r="E396">
            <v>46780</v>
          </cell>
          <cell r="F396">
            <v>47090</v>
          </cell>
          <cell r="G396">
            <v>47560</v>
          </cell>
          <cell r="H396">
            <v>48100</v>
          </cell>
          <cell r="I396">
            <v>48570</v>
          </cell>
          <cell r="J396">
            <v>49270</v>
          </cell>
          <cell r="K396">
            <v>50150</v>
          </cell>
          <cell r="L396">
            <v>51120</v>
          </cell>
          <cell r="M396">
            <v>51650</v>
          </cell>
          <cell r="N396">
            <v>52220</v>
          </cell>
          <cell r="O396">
            <v>52720</v>
          </cell>
          <cell r="P396">
            <v>53310</v>
          </cell>
          <cell r="Q396">
            <v>53740</v>
          </cell>
          <cell r="R396">
            <v>54220</v>
          </cell>
          <cell r="S396">
            <v>54780</v>
          </cell>
          <cell r="T396">
            <v>55250</v>
          </cell>
          <cell r="U396">
            <v>55690</v>
          </cell>
          <cell r="V396">
            <v>56160</v>
          </cell>
          <cell r="W396">
            <v>9.8591549295774641E-2</v>
          </cell>
        </row>
        <row r="397">
          <cell r="D397" t="str">
            <v>Stroud</v>
          </cell>
          <cell r="E397">
            <v>45960</v>
          </cell>
          <cell r="F397">
            <v>46530</v>
          </cell>
          <cell r="G397">
            <v>46900</v>
          </cell>
          <cell r="H397">
            <v>47390</v>
          </cell>
          <cell r="I397">
            <v>47700</v>
          </cell>
          <cell r="J397">
            <v>48000</v>
          </cell>
          <cell r="K397">
            <v>48290</v>
          </cell>
          <cell r="L397">
            <v>48830</v>
          </cell>
          <cell r="M397">
            <v>49370</v>
          </cell>
          <cell r="N397">
            <v>49670</v>
          </cell>
          <cell r="O397">
            <v>49940</v>
          </cell>
          <cell r="P397">
            <v>50340</v>
          </cell>
          <cell r="Q397">
            <v>50750</v>
          </cell>
          <cell r="R397">
            <v>51220</v>
          </cell>
          <cell r="S397">
            <v>51800</v>
          </cell>
          <cell r="T397">
            <v>52230</v>
          </cell>
          <cell r="U397">
            <v>52580</v>
          </cell>
          <cell r="V397">
            <v>53080</v>
          </cell>
          <cell r="W397">
            <v>8.703665779234078E-2</v>
          </cell>
        </row>
        <row r="398">
          <cell r="D398" t="str">
            <v>Tewkesbury</v>
          </cell>
          <cell r="E398">
            <v>33410</v>
          </cell>
          <cell r="F398">
            <v>33780</v>
          </cell>
          <cell r="G398">
            <v>34050</v>
          </cell>
          <cell r="H398">
            <v>34330</v>
          </cell>
          <cell r="I398">
            <v>34570</v>
          </cell>
          <cell r="J398">
            <v>34930</v>
          </cell>
          <cell r="K398">
            <v>35400</v>
          </cell>
          <cell r="L398">
            <v>36130</v>
          </cell>
          <cell r="M398">
            <v>36320</v>
          </cell>
          <cell r="N398">
            <v>36670</v>
          </cell>
          <cell r="O398">
            <v>37060</v>
          </cell>
          <cell r="P398">
            <v>37370</v>
          </cell>
          <cell r="Q398">
            <v>37830</v>
          </cell>
          <cell r="R398">
            <v>38420</v>
          </cell>
          <cell r="S398">
            <v>38990</v>
          </cell>
          <cell r="T398">
            <v>39620</v>
          </cell>
          <cell r="U398">
            <v>40340</v>
          </cell>
          <cell r="V398">
            <v>41290</v>
          </cell>
          <cell r="W398">
            <v>0.14281760309991698</v>
          </cell>
        </row>
        <row r="399">
          <cell r="D399" t="str">
            <v>Somerset</v>
          </cell>
          <cell r="E399">
            <v>217930</v>
          </cell>
          <cell r="F399">
            <v>220260</v>
          </cell>
          <cell r="G399">
            <v>222120</v>
          </cell>
          <cell r="H399">
            <v>224340</v>
          </cell>
          <cell r="I399">
            <v>226390</v>
          </cell>
          <cell r="J399">
            <v>228740</v>
          </cell>
          <cell r="K399">
            <v>230930</v>
          </cell>
          <cell r="L399">
            <v>233410</v>
          </cell>
          <cell r="M399">
            <v>235570</v>
          </cell>
          <cell r="N399">
            <v>237320</v>
          </cell>
          <cell r="O399">
            <v>239720</v>
          </cell>
          <cell r="P399">
            <v>241920</v>
          </cell>
          <cell r="Q399">
            <v>243810</v>
          </cell>
          <cell r="R399">
            <v>245770</v>
          </cell>
          <cell r="S399">
            <v>248690</v>
          </cell>
          <cell r="T399">
            <v>251240</v>
          </cell>
          <cell r="U399">
            <v>253850</v>
          </cell>
          <cell r="V399">
            <v>256490</v>
          </cell>
          <cell r="W399">
            <v>9.8881795981320422E-2</v>
          </cell>
        </row>
        <row r="400">
          <cell r="D400" t="str">
            <v>Mendip</v>
          </cell>
          <cell r="E400">
            <v>44070</v>
          </cell>
          <cell r="F400">
            <v>44700</v>
          </cell>
          <cell r="G400">
            <v>44960</v>
          </cell>
          <cell r="H400">
            <v>45410</v>
          </cell>
          <cell r="I400">
            <v>45740</v>
          </cell>
          <cell r="J400">
            <v>46280</v>
          </cell>
          <cell r="K400">
            <v>46780</v>
          </cell>
          <cell r="L400">
            <v>47340</v>
          </cell>
          <cell r="M400">
            <v>47880</v>
          </cell>
          <cell r="N400">
            <v>48230</v>
          </cell>
          <cell r="O400">
            <v>48680</v>
          </cell>
          <cell r="P400">
            <v>49080</v>
          </cell>
          <cell r="Q400">
            <v>49410</v>
          </cell>
          <cell r="R400">
            <v>49710</v>
          </cell>
          <cell r="S400">
            <v>50350</v>
          </cell>
          <cell r="T400">
            <v>50820</v>
          </cell>
          <cell r="U400">
            <v>51210</v>
          </cell>
          <cell r="V400">
            <v>51890</v>
          </cell>
          <cell r="W400">
            <v>9.6113223489649346E-2</v>
          </cell>
        </row>
        <row r="401">
          <cell r="D401" t="str">
            <v>Sedgemoor</v>
          </cell>
          <cell r="E401">
            <v>45770</v>
          </cell>
          <cell r="F401">
            <v>46100</v>
          </cell>
          <cell r="G401">
            <v>46510</v>
          </cell>
          <cell r="H401">
            <v>46990</v>
          </cell>
          <cell r="I401">
            <v>47500</v>
          </cell>
          <cell r="J401">
            <v>48070</v>
          </cell>
          <cell r="K401">
            <v>48590</v>
          </cell>
          <cell r="L401">
            <v>49210</v>
          </cell>
          <cell r="M401">
            <v>49780</v>
          </cell>
          <cell r="N401">
            <v>50290</v>
          </cell>
          <cell r="O401">
            <v>50880</v>
          </cell>
          <cell r="P401">
            <v>51610</v>
          </cell>
          <cell r="Q401">
            <v>52230</v>
          </cell>
          <cell r="R401">
            <v>52680</v>
          </cell>
          <cell r="S401">
            <v>53260</v>
          </cell>
          <cell r="T401">
            <v>53740</v>
          </cell>
          <cell r="U401">
            <v>54250</v>
          </cell>
          <cell r="V401">
            <v>54680</v>
          </cell>
          <cell r="W401">
            <v>0.1111562690510059</v>
          </cell>
        </row>
        <row r="402">
          <cell r="D402" t="str">
            <v>South Somerset</v>
          </cell>
          <cell r="E402">
            <v>66110</v>
          </cell>
          <cell r="F402">
            <v>66860</v>
          </cell>
          <cell r="G402">
            <v>67400</v>
          </cell>
          <cell r="H402">
            <v>68190</v>
          </cell>
          <cell r="I402">
            <v>68960</v>
          </cell>
          <cell r="J402">
            <v>69740</v>
          </cell>
          <cell r="K402">
            <v>70440</v>
          </cell>
          <cell r="L402">
            <v>71150</v>
          </cell>
          <cell r="M402">
            <v>71810</v>
          </cell>
          <cell r="N402">
            <v>72320</v>
          </cell>
          <cell r="O402">
            <v>73380</v>
          </cell>
          <cell r="P402">
            <v>73860</v>
          </cell>
          <cell r="Q402">
            <v>74310</v>
          </cell>
          <cell r="R402">
            <v>74860</v>
          </cell>
          <cell r="S402">
            <v>75640</v>
          </cell>
          <cell r="T402">
            <v>76250</v>
          </cell>
          <cell r="U402">
            <v>76870</v>
          </cell>
          <cell r="V402">
            <v>77440</v>
          </cell>
          <cell r="W402">
            <v>8.8404778636683071E-2</v>
          </cell>
        </row>
        <row r="403">
          <cell r="D403" t="str">
            <v>Taunton Deane</v>
          </cell>
          <cell r="E403">
            <v>45160</v>
          </cell>
          <cell r="F403">
            <v>45650</v>
          </cell>
          <cell r="G403">
            <v>46160</v>
          </cell>
          <cell r="H403">
            <v>46530</v>
          </cell>
          <cell r="I403">
            <v>46940</v>
          </cell>
          <cell r="J403">
            <v>47280</v>
          </cell>
          <cell r="K403">
            <v>47610</v>
          </cell>
          <cell r="L403">
            <v>48110</v>
          </cell>
          <cell r="M403">
            <v>48480</v>
          </cell>
          <cell r="N403">
            <v>48870</v>
          </cell>
          <cell r="O403">
            <v>49220</v>
          </cell>
          <cell r="P403">
            <v>49710</v>
          </cell>
          <cell r="Q403">
            <v>50150</v>
          </cell>
          <cell r="R403">
            <v>50720</v>
          </cell>
          <cell r="S403">
            <v>51500</v>
          </cell>
          <cell r="T403">
            <v>52380</v>
          </cell>
          <cell r="U403">
            <v>53330</v>
          </cell>
          <cell r="V403">
            <v>54200</v>
          </cell>
          <cell r="W403">
            <v>0.12658490958220744</v>
          </cell>
        </row>
        <row r="404">
          <cell r="D404" t="str">
            <v>West Somerset</v>
          </cell>
          <cell r="E404">
            <v>16820</v>
          </cell>
          <cell r="F404">
            <v>16960</v>
          </cell>
          <cell r="G404">
            <v>17090</v>
          </cell>
          <cell r="H404">
            <v>17210</v>
          </cell>
          <cell r="I404">
            <v>17250</v>
          </cell>
          <cell r="J404">
            <v>17370</v>
          </cell>
          <cell r="K404">
            <v>17520</v>
          </cell>
          <cell r="L404">
            <v>17590</v>
          </cell>
          <cell r="M404">
            <v>17640</v>
          </cell>
          <cell r="N404">
            <v>17620</v>
          </cell>
          <cell r="O404">
            <v>17570</v>
          </cell>
          <cell r="P404">
            <v>17660</v>
          </cell>
          <cell r="Q404">
            <v>17710</v>
          </cell>
          <cell r="R404">
            <v>17790</v>
          </cell>
          <cell r="S404">
            <v>17950</v>
          </cell>
          <cell r="T404">
            <v>18050</v>
          </cell>
          <cell r="U404">
            <v>18180</v>
          </cell>
          <cell r="V404">
            <v>18280</v>
          </cell>
          <cell r="W404">
            <v>3.922683342808414E-2</v>
          </cell>
        </row>
        <row r="405">
          <cell r="D405" t="str">
            <v xml:space="preserve">Wiltshire </v>
          </cell>
          <cell r="E405">
            <v>183510</v>
          </cell>
          <cell r="F405">
            <v>185830</v>
          </cell>
          <cell r="G405">
            <v>187370</v>
          </cell>
          <cell r="H405">
            <v>189440</v>
          </cell>
          <cell r="I405">
            <v>191170</v>
          </cell>
          <cell r="J405">
            <v>193070</v>
          </cell>
          <cell r="K405">
            <v>194860</v>
          </cell>
          <cell r="L405">
            <v>197240</v>
          </cell>
          <cell r="M405">
            <v>198830</v>
          </cell>
          <cell r="N405" t="str">
            <v>..</v>
          </cell>
          <cell r="O405" t="str">
            <v>..</v>
          </cell>
          <cell r="P405" t="str">
            <v>..</v>
          </cell>
          <cell r="Q405" t="str">
            <v>..</v>
          </cell>
          <cell r="R405" t="str">
            <v>..</v>
          </cell>
          <cell r="S405" t="str">
            <v>..</v>
          </cell>
          <cell r="T405" t="str">
            <v>..</v>
          </cell>
          <cell r="U405" t="str">
            <v>..</v>
          </cell>
          <cell r="V405" t="str">
            <v>..</v>
          </cell>
          <cell r="W405" t="e">
            <v>#VALUE!</v>
          </cell>
        </row>
        <row r="406">
          <cell r="D406" t="str">
            <v>Kennet1</v>
          </cell>
          <cell r="E406">
            <v>31280</v>
          </cell>
          <cell r="F406">
            <v>31740</v>
          </cell>
          <cell r="G406">
            <v>32010</v>
          </cell>
          <cell r="H406">
            <v>32450</v>
          </cell>
          <cell r="I406">
            <v>32730</v>
          </cell>
          <cell r="J406">
            <v>32970</v>
          </cell>
          <cell r="K406">
            <v>33250</v>
          </cell>
          <cell r="L406">
            <v>33800</v>
          </cell>
          <cell r="M406">
            <v>34150</v>
          </cell>
          <cell r="N406" t="str">
            <v>..</v>
          </cell>
          <cell r="O406" t="str">
            <v>..</v>
          </cell>
          <cell r="P406" t="str">
            <v>..</v>
          </cell>
          <cell r="Q406" t="str">
            <v>..</v>
          </cell>
          <cell r="R406" t="str">
            <v>..</v>
          </cell>
          <cell r="S406" t="str">
            <v>..</v>
          </cell>
          <cell r="T406" t="str">
            <v>..</v>
          </cell>
          <cell r="U406" t="str">
            <v>..</v>
          </cell>
          <cell r="V406" t="str">
            <v>..</v>
          </cell>
          <cell r="W406" t="e">
            <v>#VALUE!</v>
          </cell>
        </row>
        <row r="407">
          <cell r="D407" t="str">
            <v>North Wiltshire1</v>
          </cell>
          <cell r="E407">
            <v>52020</v>
          </cell>
          <cell r="F407">
            <v>52480</v>
          </cell>
          <cell r="G407">
            <v>52920</v>
          </cell>
          <cell r="H407">
            <v>53370</v>
          </cell>
          <cell r="I407">
            <v>54050</v>
          </cell>
          <cell r="J407">
            <v>54850</v>
          </cell>
          <cell r="K407">
            <v>55610</v>
          </cell>
          <cell r="L407">
            <v>56370</v>
          </cell>
          <cell r="M407">
            <v>56840</v>
          </cell>
          <cell r="N407" t="str">
            <v>..</v>
          </cell>
          <cell r="O407" t="str">
            <v>..</v>
          </cell>
          <cell r="P407" t="str">
            <v>..</v>
          </cell>
          <cell r="Q407" t="str">
            <v>..</v>
          </cell>
          <cell r="R407" t="str">
            <v>..</v>
          </cell>
          <cell r="S407" t="str">
            <v>..</v>
          </cell>
          <cell r="T407" t="str">
            <v>..</v>
          </cell>
          <cell r="U407" t="str">
            <v>..</v>
          </cell>
          <cell r="V407" t="str">
            <v>..</v>
          </cell>
          <cell r="W407" t="e">
            <v>#VALUE!</v>
          </cell>
        </row>
        <row r="408">
          <cell r="D408" t="str">
            <v>Salisbury1</v>
          </cell>
          <cell r="E408">
            <v>49150</v>
          </cell>
          <cell r="F408">
            <v>49850</v>
          </cell>
          <cell r="G408">
            <v>50030</v>
          </cell>
          <cell r="H408">
            <v>50290</v>
          </cell>
          <cell r="I408">
            <v>50440</v>
          </cell>
          <cell r="J408">
            <v>50800</v>
          </cell>
          <cell r="K408">
            <v>51100</v>
          </cell>
          <cell r="L408">
            <v>51480</v>
          </cell>
          <cell r="M408">
            <v>51890</v>
          </cell>
          <cell r="N408" t="str">
            <v>..</v>
          </cell>
          <cell r="O408" t="str">
            <v>..</v>
          </cell>
          <cell r="P408" t="str">
            <v>..</v>
          </cell>
          <cell r="Q408" t="str">
            <v>..</v>
          </cell>
          <cell r="R408" t="str">
            <v>..</v>
          </cell>
          <cell r="S408" t="str">
            <v>..</v>
          </cell>
          <cell r="T408" t="str">
            <v>..</v>
          </cell>
          <cell r="U408" t="str">
            <v>..</v>
          </cell>
          <cell r="V408" t="str">
            <v>..</v>
          </cell>
          <cell r="W408" t="e">
            <v>#VALUE!</v>
          </cell>
        </row>
        <row r="409">
          <cell r="D409" t="str">
            <v>West Wiltshire1</v>
          </cell>
          <cell r="E409">
            <v>51070</v>
          </cell>
          <cell r="F409">
            <v>51760</v>
          </cell>
          <cell r="G409">
            <v>52410</v>
          </cell>
          <cell r="H409">
            <v>53320</v>
          </cell>
          <cell r="I409">
            <v>53940</v>
          </cell>
          <cell r="J409">
            <v>54460</v>
          </cell>
          <cell r="K409">
            <v>54890</v>
          </cell>
          <cell r="L409">
            <v>55580</v>
          </cell>
          <cell r="M409">
            <v>55940</v>
          </cell>
          <cell r="N409" t="str">
            <v>..</v>
          </cell>
          <cell r="O409" t="str">
            <v>..</v>
          </cell>
          <cell r="P409" t="str">
            <v>..</v>
          </cell>
          <cell r="Q409" t="str">
            <v>..</v>
          </cell>
          <cell r="R409" t="str">
            <v>..</v>
          </cell>
          <cell r="S409" t="str">
            <v>..</v>
          </cell>
          <cell r="T409" t="str">
            <v>..</v>
          </cell>
          <cell r="U409" t="str">
            <v>..</v>
          </cell>
          <cell r="V409" t="str">
            <v>..</v>
          </cell>
          <cell r="W409" t="e">
            <v>#VALUE!</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nd Registry Leasehold Houses"/>
      <sheetName val="Raw"/>
    </sheetNames>
    <sheetDataSet>
      <sheetData sheetId="0">
        <row r="20">
          <cell r="C20" t="str">
            <v>L</v>
          </cell>
        </row>
        <row r="21">
          <cell r="A21">
            <v>2007</v>
          </cell>
          <cell r="C21">
            <v>28</v>
          </cell>
        </row>
        <row r="22">
          <cell r="A22">
            <v>2008</v>
          </cell>
          <cell r="C22">
            <v>36</v>
          </cell>
        </row>
        <row r="23">
          <cell r="A23">
            <v>2009</v>
          </cell>
          <cell r="C23">
            <v>31</v>
          </cell>
        </row>
        <row r="24">
          <cell r="A24">
            <v>2010</v>
          </cell>
          <cell r="C24">
            <v>20</v>
          </cell>
        </row>
        <row r="25">
          <cell r="A25">
            <v>2011</v>
          </cell>
          <cell r="C25">
            <v>28</v>
          </cell>
        </row>
        <row r="26">
          <cell r="A26">
            <v>2012</v>
          </cell>
          <cell r="C26">
            <v>82</v>
          </cell>
        </row>
        <row r="27">
          <cell r="A27">
            <v>2013</v>
          </cell>
          <cell r="C27">
            <v>75</v>
          </cell>
        </row>
        <row r="28">
          <cell r="A28">
            <v>2014</v>
          </cell>
          <cell r="C28">
            <v>124</v>
          </cell>
        </row>
        <row r="29">
          <cell r="A29">
            <v>2015</v>
          </cell>
          <cell r="C29">
            <v>250</v>
          </cell>
        </row>
        <row r="30">
          <cell r="A30">
            <v>2016</v>
          </cell>
          <cell r="C30">
            <v>207</v>
          </cell>
        </row>
        <row r="31">
          <cell r="A31">
            <v>2017</v>
          </cell>
          <cell r="C31">
            <v>166</v>
          </cell>
        </row>
      </sheetData>
      <sheetData sheetId="1"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ey Stats"/>
      <sheetName val="1.1 Historic pop"/>
      <sheetName val="1.2 Dwellings and households"/>
      <sheetName val="1.3 People per dwelling"/>
      <sheetName val="1.4 Short-term tenure trend"/>
      <sheetName val="1.5 Ownership trend by age"/>
      <sheetName val="1.6 Historic building"/>
      <sheetName val="1.7 Net dwelling change"/>
      <sheetName val="1.8 LP capacity targets"/>
      <sheetName val="1.9 Ipsos MORI trend"/>
      <sheetName val="1.10 Support for housebuilding"/>
      <sheetName val="2.1 Inner and outer pop trend"/>
      <sheetName val="2.2 Components of change"/>
      <sheetName val="2.3 20s and 30s migration"/>
      <sheetName val="2.4 Living with parents"/>
      <sheetName val="2.5 Households with children"/>
      <sheetName val="2.6 Satisfaction"/>
      <sheetName val="2.7 Quintile by tenure"/>
      <sheetName val="2.8 Wealth distribution"/>
      <sheetName val="2.9 Construction workforce"/>
      <sheetName val="2.10 Stamp Duty"/>
      <sheetName val="2.11 SDLT and council tax"/>
      <sheetName val="3.1 Jobs people homes trends"/>
      <sheetName val="3.2 Supply trend"/>
      <sheetName val="3.3 Housebuilding datasets"/>
      <sheetName val="3.4 New build starts"/>
      <sheetName val="3.5 Dwelling change by LA"/>
      <sheetName val="3.6 Completions by tenure"/>
      <sheetName val="3.7 Changes in dwelling stock"/>
      <sheetName val="3.8 Size trend"/>
      <sheetName val="3.9 Size by age"/>
      <sheetName val="3.10 Leasehold over time"/>
      <sheetName val="3.11 Tall buildings"/>
      <sheetName val="3.12 Approvals trend"/>
      <sheetName val="3.13 Approvals and attrition"/>
      <sheetName val="3.14 Mayoral planning decisions"/>
      <sheetName val="3.15 Site size"/>
      <sheetName val="3.16 Build to Rent"/>
      <sheetName val="3.17 Community led housing"/>
      <sheetName val="3.18 Affordable housing Starts"/>
      <sheetName val="3.19 Council starts by borough"/>
      <sheetName val="3.20 Affordable completions"/>
      <sheetName val="3.21 Conversions"/>
      <sheetName val="3.22 RtB sales"/>
      <sheetName val="3.23 Changes in AH stock"/>
      <sheetName val="3.24 Empty homes trend"/>
      <sheetName val="3.25 Second homes"/>
      <sheetName val="4.1 Affordability by tenure"/>
      <sheetName val="4.2 Income distribution tenure"/>
      <sheetName val="4.3 Real terms price index"/>
      <sheetName val="4.4 London-UK price ratio"/>
      <sheetName val="4.5 Median price by MSOA"/>
      <sheetName val="4.6 Mortgage lending"/>
      <sheetName val="4.7 FtB LTVs"/>
      <sheetName val="4.8 LTI ratios"/>
      <sheetName val="4.9 Help to Buy"/>
      <sheetName val="4.10 Nationwide affordability"/>
      <sheetName val="4.11 London FTB affordability"/>
      <sheetName val="4.12 Mortgage possessions trend"/>
      <sheetName val="4.13 Possessions"/>
      <sheetName val="4.14 Airbnb trend"/>
      <sheetName val="4.15 Private rents index"/>
      <sheetName val="4.16 Private rent indicators"/>
      <sheetName val="4.17 Rental affordability"/>
      <sheetName val="4.18 Regional VOA rents"/>
      <sheetName val="4.19 Borough VOA rents"/>
      <sheetName val="4.20 HB Caseload"/>
      <sheetName val="4.21 MSOA caseload change"/>
      <sheetName val="4.22 Social rents"/>
      <sheetName val="5.1 Rough sleeping trend"/>
      <sheetName val="5.2 No of contacts"/>
      <sheetName val="5.3 Country of origin"/>
      <sheetName val="5.4 Support needs"/>
      <sheetName val="5.5 Homeless acceptances trend"/>
      <sheetName val="5.6 Homeless reasons"/>
      <sheetName val="5.7 Homelessness prevention"/>
      <sheetName val="5.8 TA trend"/>
      <sheetName val="5.9 TA waiting time"/>
      <sheetName val="5.10 Overcrowding short trend"/>
      <sheetName val="5.11 Overcrowded children"/>
      <sheetName val="6.1 Time in current home"/>
      <sheetName val="6.2 Mobility by tenure"/>
      <sheetName val="6.3 Tenure flows"/>
      <sheetName val="6.4 Social housing lettings"/>
      <sheetName val="6.5 Reason for moving"/>
      <sheetName val="6.6 Housing Moves"/>
      <sheetName val="6.7 SCH homes freed up"/>
      <sheetName val="6.8 Under-occupation trend"/>
      <sheetName val="6.9 Accessible homes"/>
      <sheetName val="6.10 Licensed HMOs"/>
      <sheetName val="6.11 Decent homes trend"/>
      <sheetName val="6.12 Decent homes tenure trend"/>
      <sheetName val="6.13 Decent social homes"/>
      <sheetName val="6.14 Domestic fires"/>
      <sheetName val="6.15 Greenhouse gas emissions"/>
      <sheetName val="6.16 SAP rating"/>
      <sheetName val="6.17 SAP trend"/>
      <sheetName val="6.18 Fuel poverty"/>
      <sheetName val="6.19 Fuel poverty by ten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ow r="7">
          <cell r="E7">
            <v>25083</v>
          </cell>
        </row>
      </sheetData>
      <sheetData sheetId="26">
        <row r="6">
          <cell r="C6" t="str">
            <v>Private</v>
          </cell>
        </row>
      </sheetData>
      <sheetData sheetId="27" refreshError="1"/>
      <sheetData sheetId="28" refreshError="1"/>
      <sheetData sheetId="29" refreshError="1"/>
      <sheetData sheetId="30" refreshError="1"/>
      <sheetData sheetId="31" refreshError="1"/>
      <sheetData sheetId="32" refreshError="1"/>
      <sheetData sheetId="33" refreshError="1"/>
      <sheetData sheetId="34">
        <row r="7">
          <cell r="B7" t="str">
            <v>Market</v>
          </cell>
          <cell r="C7" t="str">
            <v>Intermediate</v>
          </cell>
          <cell r="D7" t="str">
            <v>Social rent</v>
          </cell>
          <cell r="E7" t="str">
            <v>Affordable Rent</v>
          </cell>
          <cell r="F7" t="str">
            <v>Total Approvals</v>
          </cell>
          <cell r="H7" t="str">
            <v>Affordable %</v>
          </cell>
          <cell r="J7" t="str">
            <v>Completions</v>
          </cell>
          <cell r="K7" t="str">
            <v>Pipeline</v>
          </cell>
        </row>
        <row r="8">
          <cell r="A8" t="str">
            <v>2004/05</v>
          </cell>
          <cell r="B8">
            <v>39065</v>
          </cell>
          <cell r="C8">
            <v>7509</v>
          </cell>
          <cell r="D8">
            <v>8897</v>
          </cell>
          <cell r="E8">
            <v>0</v>
          </cell>
          <cell r="F8">
            <v>55471</v>
          </cell>
          <cell r="H8">
            <v>0.29575814389500821</v>
          </cell>
          <cell r="J8">
            <v>24680</v>
          </cell>
        </row>
        <row r="9">
          <cell r="A9" t="str">
            <v>2005/06</v>
          </cell>
          <cell r="B9">
            <v>36067</v>
          </cell>
          <cell r="C9">
            <v>8291</v>
          </cell>
          <cell r="D9">
            <v>8980</v>
          </cell>
          <cell r="E9">
            <v>6</v>
          </cell>
          <cell r="F9">
            <v>53344</v>
          </cell>
          <cell r="H9">
            <v>0.32387897420515899</v>
          </cell>
          <cell r="J9">
            <v>25551</v>
          </cell>
        </row>
        <row r="10">
          <cell r="A10" t="str">
            <v>2006/07</v>
          </cell>
          <cell r="B10">
            <v>39670</v>
          </cell>
          <cell r="C10">
            <v>8591</v>
          </cell>
          <cell r="D10">
            <v>9626</v>
          </cell>
          <cell r="E10">
            <v>49</v>
          </cell>
          <cell r="F10">
            <v>57936</v>
          </cell>
          <cell r="H10">
            <v>0.31527892847279759</v>
          </cell>
          <cell r="J10">
            <v>26645</v>
          </cell>
        </row>
        <row r="11">
          <cell r="A11" t="str">
            <v>2007/08</v>
          </cell>
          <cell r="B11">
            <v>54246</v>
          </cell>
          <cell r="C11">
            <v>11688</v>
          </cell>
          <cell r="D11">
            <v>14448</v>
          </cell>
          <cell r="E11">
            <v>106</v>
          </cell>
          <cell r="F11">
            <v>80488</v>
          </cell>
          <cell r="H11">
            <v>0.32603617930623197</v>
          </cell>
          <cell r="J11">
            <v>27738</v>
          </cell>
        </row>
        <row r="12">
          <cell r="A12" t="str">
            <v>2008/09</v>
          </cell>
          <cell r="B12">
            <v>35286</v>
          </cell>
          <cell r="C12">
            <v>6086</v>
          </cell>
          <cell r="D12">
            <v>6217</v>
          </cell>
          <cell r="E12">
            <v>155</v>
          </cell>
          <cell r="F12">
            <v>47744</v>
          </cell>
          <cell r="H12">
            <v>0.2609333109919571</v>
          </cell>
          <cell r="J12">
            <v>29524</v>
          </cell>
          <cell r="K12">
            <v>174716</v>
          </cell>
        </row>
        <row r="13">
          <cell r="A13" t="str">
            <v>2009/10</v>
          </cell>
          <cell r="B13">
            <v>34221</v>
          </cell>
          <cell r="C13">
            <v>6557</v>
          </cell>
          <cell r="D13">
            <v>5062</v>
          </cell>
          <cell r="E13">
            <v>431</v>
          </cell>
          <cell r="F13">
            <v>46271</v>
          </cell>
          <cell r="H13">
            <v>0.26042229474184697</v>
          </cell>
          <cell r="J13">
            <v>25083</v>
          </cell>
          <cell r="K13">
            <v>176231</v>
          </cell>
        </row>
        <row r="14">
          <cell r="A14" t="str">
            <v>2010/11</v>
          </cell>
          <cell r="B14">
            <v>44056</v>
          </cell>
          <cell r="C14">
            <v>5598</v>
          </cell>
          <cell r="D14">
            <v>8128</v>
          </cell>
          <cell r="E14">
            <v>580</v>
          </cell>
          <cell r="F14">
            <v>58362</v>
          </cell>
          <cell r="H14">
            <v>0.24512525273294267</v>
          </cell>
          <cell r="J14">
            <v>19793</v>
          </cell>
          <cell r="K14">
            <v>180274</v>
          </cell>
        </row>
        <row r="15">
          <cell r="A15" t="str">
            <v>2011/12</v>
          </cell>
          <cell r="B15">
            <v>69105</v>
          </cell>
          <cell r="C15">
            <v>7544</v>
          </cell>
          <cell r="D15">
            <v>6985</v>
          </cell>
          <cell r="E15">
            <v>2725</v>
          </cell>
          <cell r="F15">
            <v>86359</v>
          </cell>
          <cell r="H15">
            <v>0.19979388367164974</v>
          </cell>
          <cell r="J15">
            <v>23612</v>
          </cell>
          <cell r="K15">
            <v>213843</v>
          </cell>
        </row>
        <row r="16">
          <cell r="A16" t="str">
            <v>2012/13</v>
          </cell>
          <cell r="B16">
            <v>36683</v>
          </cell>
          <cell r="C16">
            <v>4521</v>
          </cell>
          <cell r="D16">
            <v>833</v>
          </cell>
          <cell r="E16">
            <v>3584</v>
          </cell>
          <cell r="F16">
            <v>45621</v>
          </cell>
          <cell r="H16">
            <v>0.1959185462835098</v>
          </cell>
          <cell r="J16">
            <v>24606</v>
          </cell>
          <cell r="K16">
            <v>221448</v>
          </cell>
        </row>
        <row r="17">
          <cell r="A17" t="str">
            <v>2013/14</v>
          </cell>
          <cell r="B17">
            <v>56856</v>
          </cell>
          <cell r="C17">
            <v>4896</v>
          </cell>
          <cell r="D17">
            <v>2795</v>
          </cell>
          <cell r="E17">
            <v>3469</v>
          </cell>
          <cell r="F17">
            <v>68016</v>
          </cell>
          <cell r="H17">
            <v>0.16407904022582923</v>
          </cell>
          <cell r="J17">
            <v>26749</v>
          </cell>
          <cell r="K17">
            <v>245630</v>
          </cell>
        </row>
        <row r="18">
          <cell r="A18" t="str">
            <v>2014/15</v>
          </cell>
          <cell r="B18">
            <v>77733</v>
          </cell>
          <cell r="C18">
            <v>5768</v>
          </cell>
          <cell r="D18">
            <v>2488</v>
          </cell>
          <cell r="E18">
            <v>3869</v>
          </cell>
          <cell r="F18">
            <v>89858</v>
          </cell>
          <cell r="H18">
            <v>0.13493511985577245</v>
          </cell>
          <cell r="J18">
            <v>28739</v>
          </cell>
          <cell r="K18">
            <v>263805</v>
          </cell>
        </row>
        <row r="19">
          <cell r="A19" t="str">
            <v>2015/16</v>
          </cell>
          <cell r="B19">
            <v>65720</v>
          </cell>
          <cell r="C19">
            <v>5657</v>
          </cell>
          <cell r="D19">
            <v>338</v>
          </cell>
          <cell r="E19">
            <v>4961</v>
          </cell>
          <cell r="F19">
            <v>76676</v>
          </cell>
          <cell r="H19">
            <v>0.14288695289269132</v>
          </cell>
          <cell r="J19">
            <v>35358</v>
          </cell>
          <cell r="K19">
            <v>275342</v>
          </cell>
        </row>
        <row r="20">
          <cell r="A20" t="str">
            <v>2016/17</v>
          </cell>
          <cell r="B20">
            <v>56994</v>
          </cell>
          <cell r="C20">
            <v>4851</v>
          </cell>
          <cell r="D20">
            <v>3132</v>
          </cell>
          <cell r="E20">
            <v>4250</v>
          </cell>
          <cell r="F20">
            <v>69227</v>
          </cell>
          <cell r="H20">
            <v>0.17670850968552732</v>
          </cell>
          <cell r="J20">
            <v>40553</v>
          </cell>
          <cell r="K20">
            <v>282429</v>
          </cell>
        </row>
        <row r="21">
          <cell r="A21" t="str">
            <v>2017/18</v>
          </cell>
          <cell r="B21">
            <v>53299</v>
          </cell>
          <cell r="C21">
            <v>7169</v>
          </cell>
          <cell r="D21">
            <v>1589</v>
          </cell>
          <cell r="E21">
            <v>3077</v>
          </cell>
          <cell r="H21">
            <v>0.18170233672122088</v>
          </cell>
        </row>
      </sheetData>
      <sheetData sheetId="35">
        <row r="2">
          <cell r="B2" t="str">
            <v xml:space="preserve">Residential homes consented in London and planning attrition rates (2010 to 2018) </v>
          </cell>
        </row>
      </sheetData>
      <sheetData sheetId="36">
        <row r="2">
          <cell r="B2" t="str">
            <v xml:space="preserve">Mayoral decisions on affordable housing, 2012 to 2018 </v>
          </cell>
        </row>
        <row r="6">
          <cell r="H6" t="str">
            <v>Stage 2 Market units</v>
          </cell>
          <cell r="I6" t="str">
            <v>Stage 2 Affordable units</v>
          </cell>
          <cell r="K6" t="str">
            <v>Affordable Percentage</v>
          </cell>
        </row>
        <row r="7">
          <cell r="A7">
            <v>2012</v>
          </cell>
          <cell r="H7">
            <v>39845</v>
          </cell>
          <cell r="I7">
            <v>13052</v>
          </cell>
          <cell r="K7">
            <v>0.24674367166379946</v>
          </cell>
        </row>
        <row r="8">
          <cell r="A8">
            <v>2013</v>
          </cell>
          <cell r="H8">
            <v>30414</v>
          </cell>
          <cell r="I8">
            <v>9934</v>
          </cell>
          <cell r="K8">
            <v>0.24620799048279965</v>
          </cell>
        </row>
        <row r="9">
          <cell r="A9">
            <v>2014</v>
          </cell>
          <cell r="H9">
            <v>36293</v>
          </cell>
          <cell r="I9">
            <v>10180</v>
          </cell>
          <cell r="K9">
            <v>0.21905192262173737</v>
          </cell>
        </row>
        <row r="10">
          <cell r="A10">
            <v>2015</v>
          </cell>
          <cell r="H10">
            <v>39547</v>
          </cell>
          <cell r="I10">
            <v>13835</v>
          </cell>
          <cell r="K10">
            <v>0.25916975759619348</v>
          </cell>
        </row>
        <row r="11">
          <cell r="A11">
            <v>2016</v>
          </cell>
          <cell r="H11">
            <v>26201</v>
          </cell>
          <cell r="I11">
            <v>8606</v>
          </cell>
          <cell r="K11">
            <v>0.2472491165570144</v>
          </cell>
        </row>
        <row r="12">
          <cell r="A12">
            <v>2017</v>
          </cell>
          <cell r="H12">
            <v>17596</v>
          </cell>
          <cell r="I12">
            <v>6188</v>
          </cell>
          <cell r="K12">
            <v>0.26017490750084088</v>
          </cell>
        </row>
        <row r="13">
          <cell r="A13">
            <v>2018</v>
          </cell>
          <cell r="H13">
            <v>28621</v>
          </cell>
          <cell r="I13">
            <v>14141</v>
          </cell>
          <cell r="K13">
            <v>0.33069080024320657</v>
          </cell>
        </row>
      </sheetData>
      <sheetData sheetId="37">
        <row r="6">
          <cell r="B6">
            <v>2018</v>
          </cell>
          <cell r="C6">
            <v>2017</v>
          </cell>
          <cell r="D6">
            <v>2016</v>
          </cell>
          <cell r="E6">
            <v>2015</v>
          </cell>
          <cell r="F6">
            <v>2014</v>
          </cell>
          <cell r="G6">
            <v>2013</v>
          </cell>
          <cell r="H6">
            <v>2012</v>
          </cell>
          <cell r="I6">
            <v>2011</v>
          </cell>
          <cell r="J6">
            <v>2010</v>
          </cell>
          <cell r="K6">
            <v>2009</v>
          </cell>
        </row>
        <row r="7">
          <cell r="A7" t="str">
            <v>501 or more</v>
          </cell>
          <cell r="B7">
            <v>122245</v>
          </cell>
          <cell r="C7">
            <v>138184</v>
          </cell>
          <cell r="D7">
            <v>132997</v>
          </cell>
          <cell r="E7">
            <v>127043</v>
          </cell>
          <cell r="F7">
            <v>125743</v>
          </cell>
          <cell r="G7">
            <v>117352</v>
          </cell>
          <cell r="H7">
            <v>107040</v>
          </cell>
          <cell r="I7">
            <v>80264</v>
          </cell>
          <cell r="J7">
            <v>76321</v>
          </cell>
          <cell r="K7">
            <v>71282</v>
          </cell>
        </row>
        <row r="8">
          <cell r="A8" t="str">
            <v>251 - 500</v>
          </cell>
          <cell r="B8">
            <v>47842</v>
          </cell>
          <cell r="C8">
            <v>45964</v>
          </cell>
          <cell r="D8">
            <v>45220</v>
          </cell>
          <cell r="E8">
            <v>40095</v>
          </cell>
          <cell r="F8">
            <v>35925</v>
          </cell>
          <cell r="G8">
            <v>33326</v>
          </cell>
          <cell r="H8">
            <v>31838</v>
          </cell>
          <cell r="I8">
            <v>28004</v>
          </cell>
          <cell r="J8">
            <v>28141</v>
          </cell>
          <cell r="K8">
            <v>26312</v>
          </cell>
        </row>
        <row r="9">
          <cell r="A9" t="str">
            <v>101 - 250</v>
          </cell>
          <cell r="B9">
            <v>45979</v>
          </cell>
          <cell r="C9">
            <v>38274</v>
          </cell>
          <cell r="D9">
            <v>37096</v>
          </cell>
          <cell r="E9">
            <v>38694</v>
          </cell>
          <cell r="F9">
            <v>33313</v>
          </cell>
          <cell r="G9">
            <v>30613</v>
          </cell>
          <cell r="H9">
            <v>32937</v>
          </cell>
          <cell r="I9">
            <v>29412</v>
          </cell>
          <cell r="J9">
            <v>25707</v>
          </cell>
          <cell r="K9">
            <v>23335</v>
          </cell>
        </row>
        <row r="10">
          <cell r="A10" t="str">
            <v>51-100</v>
          </cell>
          <cell r="B10">
            <v>18999</v>
          </cell>
          <cell r="C10">
            <v>17551</v>
          </cell>
          <cell r="D10">
            <v>17424</v>
          </cell>
          <cell r="E10">
            <v>16221</v>
          </cell>
          <cell r="F10">
            <v>14086</v>
          </cell>
          <cell r="G10">
            <v>11171</v>
          </cell>
          <cell r="H10">
            <v>11448</v>
          </cell>
          <cell r="I10">
            <v>10790</v>
          </cell>
          <cell r="J10">
            <v>11187</v>
          </cell>
          <cell r="K10">
            <v>13378</v>
          </cell>
        </row>
        <row r="11">
          <cell r="A11" t="str">
            <v>11 - 50</v>
          </cell>
          <cell r="B11">
            <v>21771</v>
          </cell>
          <cell r="C11">
            <v>20168</v>
          </cell>
          <cell r="D11">
            <v>20013</v>
          </cell>
          <cell r="E11">
            <v>20400</v>
          </cell>
          <cell r="F11">
            <v>17397</v>
          </cell>
          <cell r="G11">
            <v>12282</v>
          </cell>
          <cell r="H11">
            <v>12783</v>
          </cell>
          <cell r="I11">
            <v>13163</v>
          </cell>
          <cell r="J11">
            <v>14699</v>
          </cell>
          <cell r="K11">
            <v>17463</v>
          </cell>
        </row>
        <row r="12">
          <cell r="A12" t="str">
            <v>1-10</v>
          </cell>
          <cell r="B12">
            <v>20123</v>
          </cell>
          <cell r="C12">
            <v>22288</v>
          </cell>
          <cell r="D12">
            <v>22592</v>
          </cell>
          <cell r="E12">
            <v>21352</v>
          </cell>
          <cell r="F12">
            <v>19166</v>
          </cell>
          <cell r="G12">
            <v>16704</v>
          </cell>
          <cell r="H12">
            <v>17797</v>
          </cell>
          <cell r="I12">
            <v>18641</v>
          </cell>
          <cell r="J12">
            <v>20176</v>
          </cell>
          <cell r="K12">
            <v>22946</v>
          </cell>
        </row>
      </sheetData>
      <sheetData sheetId="38" refreshError="1"/>
      <sheetData sheetId="39" refreshError="1"/>
      <sheetData sheetId="40" refreshError="1"/>
      <sheetData sheetId="41" refreshError="1"/>
      <sheetData sheetId="42" refreshError="1"/>
      <sheetData sheetId="43" refreshError="1"/>
      <sheetData sheetId="44">
        <row r="2">
          <cell r="B2" t="str">
            <v>Annual Right to Buy council housing sales and average discount, London, 1981 to 2018/19</v>
          </cell>
        </row>
        <row r="7">
          <cell r="B7" t="str">
            <v>RTB sales</v>
          </cell>
          <cell r="C7" t="str">
            <v>RTB replacements</v>
          </cell>
          <cell r="D7" t="str">
            <v>Average discount</v>
          </cell>
        </row>
        <row r="8">
          <cell r="A8">
            <v>1981</v>
          </cell>
          <cell r="B8">
            <v>330</v>
          </cell>
        </row>
        <row r="9">
          <cell r="A9">
            <v>1982</v>
          </cell>
          <cell r="B9">
            <v>6830</v>
          </cell>
        </row>
        <row r="10">
          <cell r="A10">
            <v>1983</v>
          </cell>
          <cell r="B10">
            <v>17310</v>
          </cell>
        </row>
        <row r="11">
          <cell r="A11">
            <v>1984</v>
          </cell>
          <cell r="B11">
            <v>12690</v>
          </cell>
        </row>
        <row r="12">
          <cell r="A12">
            <v>1985</v>
          </cell>
          <cell r="B12">
            <v>11420</v>
          </cell>
        </row>
        <row r="13">
          <cell r="A13">
            <v>1986</v>
          </cell>
          <cell r="B13">
            <v>10800</v>
          </cell>
        </row>
        <row r="14">
          <cell r="A14">
            <v>1987</v>
          </cell>
          <cell r="B14">
            <v>12300</v>
          </cell>
        </row>
        <row r="15">
          <cell r="A15">
            <v>1988</v>
          </cell>
          <cell r="B15">
            <v>16490</v>
          </cell>
        </row>
        <row r="16">
          <cell r="A16">
            <v>1989</v>
          </cell>
          <cell r="B16">
            <v>24920</v>
          </cell>
        </row>
        <row r="17">
          <cell r="A17">
            <v>1990</v>
          </cell>
          <cell r="B17">
            <v>26260</v>
          </cell>
        </row>
        <row r="18">
          <cell r="A18" t="str">
            <v>1990/91</v>
          </cell>
          <cell r="B18">
            <v>18060</v>
          </cell>
        </row>
        <row r="19">
          <cell r="A19" t="str">
            <v>1991/92</v>
          </cell>
          <cell r="B19">
            <v>10570</v>
          </cell>
        </row>
        <row r="20">
          <cell r="A20" t="str">
            <v>1992/93</v>
          </cell>
          <cell r="B20">
            <v>7330</v>
          </cell>
        </row>
        <row r="21">
          <cell r="A21" t="str">
            <v>1993/94</v>
          </cell>
          <cell r="B21">
            <v>7320</v>
          </cell>
        </row>
        <row r="22">
          <cell r="A22" t="str">
            <v>1994/95</v>
          </cell>
          <cell r="B22">
            <v>6360</v>
          </cell>
        </row>
        <row r="23">
          <cell r="A23" t="str">
            <v>1995/96</v>
          </cell>
          <cell r="B23">
            <v>4640</v>
          </cell>
        </row>
        <row r="24">
          <cell r="A24" t="str">
            <v>1996/97</v>
          </cell>
          <cell r="B24">
            <v>5220</v>
          </cell>
        </row>
        <row r="25">
          <cell r="A25" t="str">
            <v>1997/98</v>
          </cell>
          <cell r="B25">
            <v>7120</v>
          </cell>
        </row>
        <row r="26">
          <cell r="A26" t="str">
            <v>1998/99</v>
          </cell>
          <cell r="B26">
            <v>8050</v>
          </cell>
          <cell r="D26">
            <v>0.53</v>
          </cell>
        </row>
        <row r="27">
          <cell r="A27" t="str">
            <v>1999/00</v>
          </cell>
          <cell r="B27">
            <v>11335</v>
          </cell>
          <cell r="D27">
            <v>0.51</v>
          </cell>
        </row>
        <row r="28">
          <cell r="A28" t="str">
            <v>2000/01</v>
          </cell>
          <cell r="B28">
            <v>11440</v>
          </cell>
          <cell r="D28">
            <v>0.48</v>
          </cell>
        </row>
        <row r="29">
          <cell r="A29" t="str">
            <v>2001/02</v>
          </cell>
          <cell r="B29">
            <v>10198</v>
          </cell>
          <cell r="D29">
            <v>0.42</v>
          </cell>
        </row>
        <row r="30">
          <cell r="A30" t="str">
            <v>2002/03</v>
          </cell>
          <cell r="B30">
            <v>11610</v>
          </cell>
          <cell r="D30">
            <v>0.37</v>
          </cell>
        </row>
        <row r="31">
          <cell r="A31" t="str">
            <v>2003/04</v>
          </cell>
          <cell r="B31">
            <v>12780</v>
          </cell>
          <cell r="D31">
            <v>0.32</v>
          </cell>
        </row>
        <row r="32">
          <cell r="A32" t="str">
            <v>2004/05</v>
          </cell>
          <cell r="B32">
            <v>10690</v>
          </cell>
          <cell r="D32">
            <v>0.28000000000000003</v>
          </cell>
        </row>
        <row r="33">
          <cell r="A33" t="str">
            <v>2005/06</v>
          </cell>
          <cell r="B33">
            <v>4068</v>
          </cell>
          <cell r="D33">
            <v>0.22</v>
          </cell>
        </row>
        <row r="34">
          <cell r="A34" t="str">
            <v>2006/07</v>
          </cell>
          <cell r="B34">
            <v>2198</v>
          </cell>
          <cell r="D34">
            <v>0.14000000000000001</v>
          </cell>
        </row>
        <row r="35">
          <cell r="A35" t="str">
            <v>2007/08</v>
          </cell>
          <cell r="B35">
            <v>1862.1</v>
          </cell>
          <cell r="D35">
            <v>0.13</v>
          </cell>
        </row>
        <row r="36">
          <cell r="A36" t="str">
            <v>2008/09</v>
          </cell>
          <cell r="B36">
            <v>396.5</v>
          </cell>
          <cell r="D36">
            <v>0.12</v>
          </cell>
        </row>
        <row r="37">
          <cell r="A37" t="str">
            <v>2009/10</v>
          </cell>
          <cell r="B37">
            <v>247</v>
          </cell>
          <cell r="D37">
            <v>0.14000000000000001</v>
          </cell>
        </row>
        <row r="38">
          <cell r="A38" t="str">
            <v>2010/11</v>
          </cell>
          <cell r="B38">
            <v>379.5</v>
          </cell>
          <cell r="D38">
            <v>0.13</v>
          </cell>
        </row>
        <row r="39">
          <cell r="A39" t="str">
            <v>2011/12</v>
          </cell>
          <cell r="B39">
            <v>310.8</v>
          </cell>
          <cell r="D39">
            <v>0.12883766902047095</v>
          </cell>
        </row>
        <row r="40">
          <cell r="A40" t="str">
            <v>2012/13</v>
          </cell>
          <cell r="B40">
            <v>1055.18</v>
          </cell>
          <cell r="C40">
            <v>272</v>
          </cell>
          <cell r="D40">
            <v>0.40716870069374522</v>
          </cell>
        </row>
        <row r="41">
          <cell r="A41" t="str">
            <v>2013/14</v>
          </cell>
          <cell r="B41">
            <v>2962</v>
          </cell>
          <cell r="C41">
            <v>334</v>
          </cell>
          <cell r="D41">
            <v>0.46233809877685217</v>
          </cell>
        </row>
        <row r="42">
          <cell r="A42" t="str">
            <v>2014/15</v>
          </cell>
          <cell r="B42">
            <v>4086.7</v>
          </cell>
          <cell r="C42">
            <v>883</v>
          </cell>
          <cell r="D42">
            <v>0.44903829227934705</v>
          </cell>
        </row>
        <row r="43">
          <cell r="A43" t="str">
            <v>2015/16</v>
          </cell>
          <cell r="B43">
            <v>3586.7</v>
          </cell>
          <cell r="C43">
            <v>588</v>
          </cell>
          <cell r="D43">
            <v>0.42369017715413609</v>
          </cell>
        </row>
        <row r="44">
          <cell r="A44" t="str">
            <v>2016/17</v>
          </cell>
          <cell r="B44">
            <v>3137.1</v>
          </cell>
          <cell r="C44">
            <v>1483</v>
          </cell>
          <cell r="D44">
            <v>0.38509075952981614</v>
          </cell>
        </row>
        <row r="45">
          <cell r="A45" t="str">
            <v>2017/18</v>
          </cell>
          <cell r="B45">
            <v>2085.9499999999998</v>
          </cell>
          <cell r="C45">
            <v>2499</v>
          </cell>
          <cell r="D45">
            <v>0.36142105453433987</v>
          </cell>
        </row>
        <row r="46">
          <cell r="A46" t="str">
            <v>2018/19</v>
          </cell>
          <cell r="B46">
            <v>1708</v>
          </cell>
          <cell r="C46">
            <v>1561</v>
          </cell>
        </row>
        <row r="47">
          <cell r="A47" t="str">
            <v>2019/20</v>
          </cell>
        </row>
        <row r="48">
          <cell r="A48" t="str">
            <v>2020/21</v>
          </cell>
        </row>
      </sheetData>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ow r="7">
          <cell r="C7" t="str">
            <v>Main homlessness duty (original)</v>
          </cell>
          <cell r="D7" t="str">
            <v>HRA main homlessness duty*</v>
          </cell>
          <cell r="F7" t="str">
            <v>London as % England</v>
          </cell>
          <cell r="I7" t="str">
            <v>HRA new relief duty*</v>
          </cell>
        </row>
        <row r="8">
          <cell r="B8">
            <v>1990</v>
          </cell>
          <cell r="C8">
            <v>36480</v>
          </cell>
          <cell r="F8">
            <v>25.992162451015322</v>
          </cell>
        </row>
        <row r="9">
          <cell r="B9">
            <v>1991</v>
          </cell>
          <cell r="C9">
            <v>36310</v>
          </cell>
          <cell r="F9">
            <v>26.455373406193079</v>
          </cell>
        </row>
        <row r="10">
          <cell r="B10">
            <v>1992</v>
          </cell>
          <cell r="C10">
            <v>37550</v>
          </cell>
          <cell r="F10">
            <v>27.065013694680694</v>
          </cell>
        </row>
        <row r="11">
          <cell r="B11">
            <v>1993</v>
          </cell>
          <cell r="C11">
            <v>31570</v>
          </cell>
          <cell r="F11">
            <v>24.735563738932854</v>
          </cell>
        </row>
        <row r="12">
          <cell r="B12">
            <v>1994</v>
          </cell>
          <cell r="C12">
            <v>28690</v>
          </cell>
          <cell r="F12">
            <v>24.213013756435142</v>
          </cell>
        </row>
        <row r="13">
          <cell r="B13">
            <v>1995</v>
          </cell>
          <cell r="C13">
            <v>26690</v>
          </cell>
          <cell r="F13">
            <v>22.716826963996937</v>
          </cell>
        </row>
        <row r="14">
          <cell r="B14">
            <v>1996</v>
          </cell>
          <cell r="C14">
            <v>25730</v>
          </cell>
          <cell r="F14">
            <v>22.651641869882912</v>
          </cell>
        </row>
        <row r="15">
          <cell r="B15">
            <v>1997</v>
          </cell>
          <cell r="C15">
            <v>24850</v>
          </cell>
          <cell r="F15">
            <v>24.265208475734791</v>
          </cell>
        </row>
        <row r="16">
          <cell r="B16">
            <v>1998</v>
          </cell>
          <cell r="C16">
            <v>26320</v>
          </cell>
          <cell r="F16">
            <v>25.155309184746251</v>
          </cell>
        </row>
        <row r="17">
          <cell r="B17" t="str">
            <v>1999/00</v>
          </cell>
          <cell r="C17">
            <v>27950</v>
          </cell>
          <cell r="F17">
            <v>26.470309688417466</v>
          </cell>
        </row>
        <row r="18">
          <cell r="B18" t="str">
            <v>2000/01</v>
          </cell>
          <cell r="C18">
            <v>29710</v>
          </cell>
          <cell r="F18">
            <v>25.90913054853057</v>
          </cell>
        </row>
        <row r="19">
          <cell r="B19" t="str">
            <v>2001/02</v>
          </cell>
          <cell r="C19">
            <v>29310</v>
          </cell>
          <cell r="F19">
            <v>25.124292816732385</v>
          </cell>
        </row>
        <row r="20">
          <cell r="B20" t="str">
            <v>2002/03</v>
          </cell>
          <cell r="C20">
            <v>29790</v>
          </cell>
          <cell r="F20">
            <v>23.175665162595301</v>
          </cell>
        </row>
        <row r="21">
          <cell r="B21" t="str">
            <v>2003/04</v>
          </cell>
          <cell r="C21">
            <v>30080</v>
          </cell>
          <cell r="F21">
            <v>22.212376310736968</v>
          </cell>
        </row>
        <row r="22">
          <cell r="B22" t="str">
            <v>2004/05</v>
          </cell>
          <cell r="C22">
            <v>26730</v>
          </cell>
          <cell r="F22">
            <v>22.116498427933145</v>
          </cell>
        </row>
        <row r="23">
          <cell r="B23" t="str">
            <v>2005/06</v>
          </cell>
          <cell r="C23">
            <v>21130</v>
          </cell>
          <cell r="F23">
            <v>22.48350712917642</v>
          </cell>
        </row>
        <row r="24">
          <cell r="B24" t="str">
            <v>2006/07</v>
          </cell>
          <cell r="C24">
            <v>15390</v>
          </cell>
          <cell r="F24">
            <v>20.978735005452563</v>
          </cell>
        </row>
        <row r="25">
          <cell r="B25" t="str">
            <v>2007/08</v>
          </cell>
          <cell r="C25">
            <v>13800</v>
          </cell>
          <cell r="F25">
            <v>21.845812885863545</v>
          </cell>
        </row>
        <row r="26">
          <cell r="B26" t="str">
            <v>2008/09</v>
          </cell>
          <cell r="C26">
            <v>12780</v>
          </cell>
          <cell r="F26">
            <v>23.919146546883773</v>
          </cell>
        </row>
        <row r="27">
          <cell r="B27" t="str">
            <v>2009/10</v>
          </cell>
          <cell r="C27">
            <v>9460</v>
          </cell>
          <cell r="F27">
            <v>23.638180909545227</v>
          </cell>
        </row>
        <row r="28">
          <cell r="B28" t="str">
            <v>2010/11</v>
          </cell>
          <cell r="C28">
            <v>10180</v>
          </cell>
          <cell r="F28">
            <v>23.052536231884059</v>
          </cell>
        </row>
        <row r="29">
          <cell r="B29" t="str">
            <v>2011/12</v>
          </cell>
          <cell r="C29">
            <v>12720</v>
          </cell>
          <cell r="F29">
            <v>25.29329886657387</v>
          </cell>
        </row>
        <row r="30">
          <cell r="B30" t="str">
            <v>2012/13</v>
          </cell>
          <cell r="C30">
            <v>15660</v>
          </cell>
          <cell r="F30">
            <v>29.124046866282317</v>
          </cell>
        </row>
        <row r="31">
          <cell r="B31" t="str">
            <v>2013/14</v>
          </cell>
          <cell r="C31">
            <v>17030</v>
          </cell>
          <cell r="F31">
            <v>32.568368712947027</v>
          </cell>
        </row>
        <row r="32">
          <cell r="B32" t="str">
            <v>2014/15</v>
          </cell>
          <cell r="C32">
            <v>17530</v>
          </cell>
          <cell r="F32">
            <v>32.206503766305346</v>
          </cell>
        </row>
        <row r="33">
          <cell r="B33" t="str">
            <v>2015/16</v>
          </cell>
          <cell r="C33">
            <v>19170</v>
          </cell>
          <cell r="F33">
            <v>33.206305213926903</v>
          </cell>
        </row>
        <row r="34">
          <cell r="B34" t="str">
            <v>2016/17</v>
          </cell>
          <cell r="C34">
            <v>18060</v>
          </cell>
          <cell r="F34">
            <v>30.553205887328712</v>
          </cell>
        </row>
        <row r="35">
          <cell r="B35" t="str">
            <v>2017/18</v>
          </cell>
          <cell r="C35">
            <v>15470</v>
          </cell>
          <cell r="F35">
            <v>27.332155477031801</v>
          </cell>
        </row>
        <row r="36">
          <cell r="B36" t="str">
            <v>2018/19</v>
          </cell>
          <cell r="D36">
            <v>7520</v>
          </cell>
          <cell r="F36">
            <v>27.851851851851851</v>
          </cell>
          <cell r="I36">
            <v>13653.333333333332</v>
          </cell>
        </row>
      </sheetData>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NS Cover sheet"/>
      <sheetName val="CPI"/>
      <sheetName val="Index level"/>
      <sheetName val="Index movement"/>
      <sheetName val="Other indices"/>
      <sheetName val="Charts"/>
      <sheetName val="IPHRP and HPI"/>
      <sheetName val="Earnings"/>
      <sheetName val="RICS leading indicators - qly"/>
      <sheetName val="RIC leading indicators -monthly"/>
    </sheetNames>
    <sheetDataSet>
      <sheetData sheetId="0"/>
      <sheetData sheetId="1"/>
      <sheetData sheetId="2"/>
      <sheetData sheetId="3"/>
      <sheetData sheetId="4"/>
      <sheetData sheetId="5"/>
      <sheetData sheetId="6"/>
      <sheetData sheetId="7">
        <row r="13">
          <cell r="A13">
            <v>2005</v>
          </cell>
          <cell r="E13">
            <v>100</v>
          </cell>
          <cell r="F13">
            <v>100</v>
          </cell>
          <cell r="G13">
            <v>100</v>
          </cell>
        </row>
        <row r="14">
          <cell r="E14">
            <v>102.39251663968341</v>
          </cell>
          <cell r="F14">
            <v>102.16541116525768</v>
          </cell>
          <cell r="G14">
            <v>99.778201101136219</v>
          </cell>
        </row>
        <row r="15">
          <cell r="E15">
            <v>105.46860946213347</v>
          </cell>
          <cell r="F15">
            <v>104.70334819643345</v>
          </cell>
          <cell r="G15">
            <v>99.274417981233768</v>
          </cell>
        </row>
        <row r="16">
          <cell r="E16">
            <v>110.32559812915991</v>
          </cell>
          <cell r="F16">
            <v>109.48632122242505</v>
          </cell>
          <cell r="G16">
            <v>99.239272733647624</v>
          </cell>
        </row>
        <row r="17">
          <cell r="E17">
            <v>112.86202554416262</v>
          </cell>
          <cell r="F17">
            <v>113.43219849243636</v>
          </cell>
          <cell r="G17">
            <v>100.50519467954315</v>
          </cell>
        </row>
        <row r="18">
          <cell r="E18">
            <v>115.52437488756972</v>
          </cell>
          <cell r="F18">
            <v>111.66054671813228</v>
          </cell>
          <cell r="G18">
            <v>96.655400063235334</v>
          </cell>
        </row>
        <row r="19">
          <cell r="E19">
            <v>116.63968339629429</v>
          </cell>
          <cell r="F19">
            <v>115.18540862537981</v>
          </cell>
          <cell r="G19">
            <v>98.753190399211348</v>
          </cell>
        </row>
        <row r="20">
          <cell r="E20">
            <v>117.30527073214607</v>
          </cell>
          <cell r="F20">
            <v>121.12842601964078</v>
          </cell>
          <cell r="G20">
            <v>103.25915047434184</v>
          </cell>
        </row>
        <row r="21">
          <cell r="E21">
            <v>117.79096959884872</v>
          </cell>
          <cell r="F21">
            <v>126.18434498563688</v>
          </cell>
          <cell r="G21">
            <v>107.12565268404938</v>
          </cell>
        </row>
        <row r="22">
          <cell r="E22">
            <v>118.72638963842419</v>
          </cell>
          <cell r="F22">
            <v>129.17942307056632</v>
          </cell>
          <cell r="G22">
            <v>108.80430497716334</v>
          </cell>
        </row>
        <row r="23">
          <cell r="E23">
            <v>118.67242309767944</v>
          </cell>
          <cell r="F23">
            <v>133.48243550152324</v>
          </cell>
          <cell r="G23">
            <v>112.47974214839589</v>
          </cell>
        </row>
        <row r="24">
          <cell r="E24">
            <v>120.66918510523475</v>
          </cell>
          <cell r="F24">
            <v>138.48137933979709</v>
          </cell>
          <cell r="G24">
            <v>114.76117885359751</v>
          </cell>
        </row>
        <row r="25">
          <cell r="E25">
            <v>124.32092102896206</v>
          </cell>
          <cell r="F25">
            <v>140.35812857932541</v>
          </cell>
          <cell r="G25">
            <v>112.89984615431483</v>
          </cell>
        </row>
        <row r="26">
          <cell r="E26">
            <v>128.29645619715777</v>
          </cell>
          <cell r="F26">
            <v>140.29325073649429</v>
          </cell>
          <cell r="G26">
            <v>109.35083859284515</v>
          </cell>
        </row>
      </sheetData>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
      <sheetName val=""/>
      <sheetName val="Sheet1"/>
    </sheetNames>
    <sheetDataSet>
      <sheetData sheetId="0">
        <row r="1">
          <cell r="C1" t="str">
            <v>Stamp Taxes</v>
          </cell>
        </row>
      </sheetData>
      <sheetData sheetId="1" refreshError="1"/>
      <sheetData sheetId="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recast data"/>
      <sheetName val="Intro - read first"/>
      <sheetName val="Imp VAT"/>
      <sheetName val="Home VAT"/>
      <sheetName val="VATgraph"/>
      <sheetName val="Tobacco"/>
      <sheetName val="Spirits"/>
      <sheetName val="Beer"/>
      <sheetName val="Wine"/>
      <sheetName val="Cider"/>
      <sheetName val="B&amp;G"/>
      <sheetName val="Customs"/>
      <sheetName val="APD"/>
      <sheetName val="IPT"/>
      <sheetName val="Landfill"/>
      <sheetName val="Reb oils"/>
      <sheetName val="Petrol"/>
      <sheetName val="Derv"/>
      <sheetName val="Oilgraph"/>
      <sheetName val="Tables 1 &amp; 2"/>
      <sheetName val="Proportions"/>
      <sheetName val="Comparison"/>
      <sheetName val="CGBR table"/>
      <sheetName val="BIS table"/>
      <sheetName val="Tob accs"/>
      <sheetName val="Accruals"/>
      <sheetName val="Acc adj"/>
      <sheetName val="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e"/>
      <sheetName val="REP2000"/>
      <sheetName val="#REF"/>
    </sheetNames>
    <sheetDataSet>
      <sheetData sheetId="0" refreshError="1">
        <row r="1">
          <cell r="D1" t="str">
            <v>Monthly Income Tax (including CGT) Receipts 2000 - 01     (£millions)</v>
          </cell>
        </row>
        <row r="14">
          <cell r="A14" t="str">
            <v>OCT</v>
          </cell>
          <cell r="B14">
            <v>398.0929999999999</v>
          </cell>
          <cell r="C14">
            <v>260.85900000000026</v>
          </cell>
          <cell r="D14">
            <v>162.05819444444447</v>
          </cell>
          <cell r="F14">
            <v>25.414028000000009</v>
          </cell>
        </row>
        <row r="15">
          <cell r="A15" t="str">
            <v>NOV</v>
          </cell>
          <cell r="B15">
            <v>0.93100000000000027</v>
          </cell>
          <cell r="C15">
            <v>25.221999999999998</v>
          </cell>
          <cell r="D15">
            <v>-140.25550555555554</v>
          </cell>
          <cell r="F15">
            <v>28.918267500000002</v>
          </cell>
        </row>
        <row r="16">
          <cell r="A16" t="str">
            <v>DEC</v>
          </cell>
          <cell r="B16">
            <v>187.64399999999998</v>
          </cell>
          <cell r="C16">
            <v>6.0650000000000261</v>
          </cell>
          <cell r="D16">
            <v>49.75579444444444</v>
          </cell>
          <cell r="F16">
            <v>15.492161599999999</v>
          </cell>
        </row>
      </sheetData>
      <sheetData sheetId="1" refreshError="1"/>
      <sheetData sheetId="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Spirit_prod"/>
      <sheetName val="Spirit_Input"/>
      <sheetName val="Spirit_REDS"/>
      <sheetName val="Spirit_Rf2521"/>
      <sheetName val="Spirit_Adjustment"/>
      <sheetName val="Beer_Input"/>
      <sheetName val="Beer_stud"/>
      <sheetName val="Beer_REDS"/>
      <sheetName val="Cider_R2528"/>
      <sheetName val="MW_Input"/>
      <sheetName val="MW_REDS"/>
      <sheetName val="MW_R2528"/>
      <sheetName val="MW_wineclear"/>
      <sheetName val="MW_Calc"/>
      <sheetName val="MW_confidential"/>
      <sheetName val="MW_Rates2000"/>
      <sheetName val="WoF_R2528"/>
      <sheetName val="WoF_Input"/>
      <sheetName val="WoF_REDS"/>
      <sheetName val="WoF_Calc"/>
      <sheetName val="WoF_wineclear"/>
      <sheetName val="WoF_Rates2000"/>
      <sheetName val="Chart1"/>
      <sheetName val="Contents"/>
      <sheetName val="RTG"/>
      <sheetName val="Graph-Data"/>
      <sheetName val="0"/>
      <sheetName val="1"/>
      <sheetName val="2"/>
      <sheetName val="3"/>
      <sheetName val="4"/>
      <sheetName val="5"/>
      <sheetName val="6"/>
      <sheetName val="7"/>
      <sheetName val="8"/>
      <sheetName val="9"/>
      <sheetName val="10"/>
      <sheetName val="11"/>
      <sheetName val="12"/>
      <sheetName val="13"/>
      <sheetName val="Rev7"/>
      <sheetName val="Rev8"/>
      <sheetName val="Rev9"/>
      <sheetName val="Rev10"/>
      <sheetName val="Stats7"/>
      <sheetName val="Stats8"/>
      <sheetName val="Stats9"/>
      <sheetName val="Stats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e"/>
      <sheetName val="Spirit_prod"/>
      <sheetName val="Spirit_Input"/>
      <sheetName val="Spirit_REDS"/>
      <sheetName val="Spirit_Rf2521"/>
      <sheetName val="Spirit_Adjustment"/>
      <sheetName val="Beer_Input"/>
      <sheetName val="Beer_stud"/>
      <sheetName val="Beer_REDS"/>
      <sheetName val="Cider_R2528"/>
      <sheetName val="MW_Input"/>
      <sheetName val="MW_REDS"/>
      <sheetName val="MW_R2528"/>
      <sheetName val="MW_wineclear"/>
      <sheetName val="MW_Calc"/>
      <sheetName val="MW_confidential"/>
      <sheetName val="MW_Rates2000"/>
      <sheetName val="WoF_R2528"/>
      <sheetName val="WoF_Input"/>
      <sheetName val="WoF_REDS"/>
      <sheetName val="WoF_Calc"/>
      <sheetName val="WoF_wineclear"/>
      <sheetName val="WoF_Rates2000"/>
      <sheetName val="Chart1"/>
      <sheetName val="Contents"/>
      <sheetName val="RTG"/>
      <sheetName val="Graph-Data"/>
      <sheetName val="0"/>
      <sheetName val="1"/>
      <sheetName val="2"/>
      <sheetName val="3"/>
      <sheetName val="4"/>
      <sheetName val="5"/>
      <sheetName val="6"/>
      <sheetName val="7"/>
      <sheetName val="8"/>
      <sheetName val="9"/>
      <sheetName val="10"/>
      <sheetName val="11"/>
      <sheetName val="12"/>
      <sheetName val="13"/>
      <sheetName val="Rev7"/>
      <sheetName val="Rev8"/>
      <sheetName val="Rev9"/>
      <sheetName val="Rev10"/>
      <sheetName val="Stats7"/>
      <sheetName val="Stats8"/>
      <sheetName val="Stats9"/>
      <sheetName val="Stats1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Households"/>
      <sheetName val="Dwellings"/>
    </sheetNames>
    <sheetDataSet>
      <sheetData sheetId="0">
        <row r="11">
          <cell r="B11">
            <v>2.4105819999999998</v>
          </cell>
          <cell r="C11">
            <v>2.658166</v>
          </cell>
        </row>
        <row r="12">
          <cell r="B12">
            <v>2.6010399999999998</v>
          </cell>
          <cell r="C12">
            <v>2.6498249999999999</v>
          </cell>
        </row>
        <row r="13">
          <cell r="B13">
            <v>2.7139000000000002</v>
          </cell>
          <cell r="C13">
            <v>2.505274</v>
          </cell>
        </row>
        <row r="14">
          <cell r="B14">
            <v>2.9139620000000002</v>
          </cell>
          <cell r="C14">
            <v>2.7611289999999999</v>
          </cell>
        </row>
        <row r="15">
          <cell r="B15">
            <v>3.0904020000000001</v>
          </cell>
          <cell r="C15">
            <v>3.015997</v>
          </cell>
        </row>
        <row r="16">
          <cell r="B16">
            <v>3.3581629999999998</v>
          </cell>
          <cell r="C16">
            <v>3.2661730000000002</v>
          </cell>
        </row>
      </sheetData>
      <sheetData sheetId="1"/>
      <sheetData sheetId="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ey Stats"/>
      <sheetName val="1.1 Historic pop"/>
      <sheetName val="1.2 Dwellings and households"/>
      <sheetName val="1.3 People per dwelling"/>
      <sheetName val="1.4 Short-term tenure trend"/>
      <sheetName val="1.5 Ownership trend by age"/>
      <sheetName val="1.6 Historic building"/>
      <sheetName val="1.7 Net dwelling change"/>
      <sheetName val="1.8 LP capacity targets"/>
      <sheetName val="1.9 Ipsos MORI trend"/>
      <sheetName val="1.10 Support for housebuilding"/>
      <sheetName val="2.1 Inner and outer pop trend"/>
      <sheetName val="2.2 Components of change"/>
      <sheetName val="2.3 20s and 30s migration"/>
      <sheetName val="2.4 Living with parents"/>
      <sheetName val="2.5 Households with children"/>
      <sheetName val="2.6 Satisfaction"/>
      <sheetName val="2.7 Quintile by tenure"/>
      <sheetName val="2.8 Wealth distribution"/>
      <sheetName val="2.9 Construction workforce"/>
      <sheetName val="2.10 Stamp Duty"/>
      <sheetName val="2.11 SDLT and council tax"/>
      <sheetName val="3.1 Jobs people homes trends"/>
      <sheetName val="3.2 Supply trend"/>
      <sheetName val="3.3 Housebuilding datasets"/>
      <sheetName val="3.4 New build starts"/>
      <sheetName val="3.5 Dwelling change by LA"/>
      <sheetName val="3.6 Completions by tenure"/>
      <sheetName val="3.7 Changes in dwelling stock"/>
      <sheetName val="3.8 Size trend"/>
      <sheetName val="3.9 Size by age"/>
      <sheetName val="3.10 Leasehold over time"/>
      <sheetName val="3.11 Tall buildings"/>
      <sheetName val="3.12 Approvals trend"/>
      <sheetName val="3.13 Approvals and attrition"/>
      <sheetName val="3.14 Mayoral planning decisions"/>
      <sheetName val="3.15 Site size"/>
      <sheetName val="3.16 Build to Rent"/>
      <sheetName val="3.17 Community led housing"/>
      <sheetName val="3.18 Affordable housing Starts"/>
      <sheetName val="3.19 Council starts by borough"/>
      <sheetName val="3.20 Affordable completions"/>
      <sheetName val="3.21 Conversions"/>
      <sheetName val="3.22 RtB sales"/>
      <sheetName val="3.23 Changes in AH stock"/>
      <sheetName val="3.24 Empty homes trend"/>
      <sheetName val="3.25 Second homes"/>
      <sheetName val="4.1 Affordability by tenure"/>
      <sheetName val="4.2 Income distribution tenure"/>
      <sheetName val="4.3 Real terms price index"/>
      <sheetName val="4.4 London-UK price ratio"/>
      <sheetName val="4.5 Median price by MSOA"/>
      <sheetName val="4.6 Mortgage lending"/>
      <sheetName val="4.7 FtB LTVs"/>
      <sheetName val="4.8 LTI ratios"/>
      <sheetName val="4.9 Help to Buy"/>
      <sheetName val="4.10 Nationwide affordability"/>
      <sheetName val="4.11 London FTB affordability"/>
      <sheetName val="4.12 Mortgage possessions trend"/>
      <sheetName val="4.13 Possessions"/>
      <sheetName val="4.14 Airbnb trend"/>
      <sheetName val="4.15 Private rents index"/>
      <sheetName val="4.16 Private rent indicators"/>
      <sheetName val="4.17 Rental affordability"/>
      <sheetName val="4.18 Regional VOA rents"/>
      <sheetName val="4.19 Borough VOA rents"/>
      <sheetName val="4.20 HB Caseload"/>
      <sheetName val="4.21 MSOA caseload change"/>
      <sheetName val="4.22 Social rents"/>
      <sheetName val="5.1 Rough sleeping trend"/>
      <sheetName val="5.2 No of contacts"/>
      <sheetName val="5.3 Country of origin"/>
      <sheetName val="5.4 Support needs"/>
      <sheetName val="5.5 Homeless acceptances trend"/>
      <sheetName val="5.6 Homeless reasons"/>
      <sheetName val="5.7 Homelessness prevention"/>
      <sheetName val="5.8 TA trend"/>
      <sheetName val="5.9 TA waiting time"/>
      <sheetName val="5.10 Overcrowding short trend"/>
      <sheetName val="5.11 Overcrowded children"/>
      <sheetName val="6.1 Time in current home"/>
      <sheetName val="6.2 Mobility by tenure"/>
      <sheetName val="6.3 Tenure flows"/>
      <sheetName val="6.4 Social housing lettings"/>
      <sheetName val="6.5 Reason for moving"/>
      <sheetName val="6.6 Housing Moves"/>
      <sheetName val="6.7 SCH homes freed up"/>
      <sheetName val="6.8 Under-occupation trend"/>
      <sheetName val="6.9 Accessible homes"/>
      <sheetName val="6.10 Licensed HMOs"/>
      <sheetName val="6.11 Decent homes trend"/>
      <sheetName val="6.12 Decent homes tenure trend"/>
      <sheetName val="6.13 Decent social homes"/>
      <sheetName val="6.14 Domestic fires"/>
      <sheetName val="6.15 Greenhouse gas emissions"/>
      <sheetName val="6.16 SAP rating"/>
      <sheetName val="6.17 SAP trend"/>
      <sheetName val="6.18 Fuel poverty"/>
      <sheetName val="6.19 Fuel poverty by ten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ow r="6">
          <cell r="B6" t="str">
            <v>Satisfied with accommodation</v>
          </cell>
          <cell r="C6" t="str">
            <v>Satisfied with tenure</v>
          </cell>
        </row>
        <row r="7">
          <cell r="A7" t="str">
            <v>Owner occupied</v>
          </cell>
          <cell r="B7">
            <v>0.95025585773276144</v>
          </cell>
          <cell r="C7">
            <v>0.96683611455387097</v>
          </cell>
        </row>
        <row r="8">
          <cell r="A8" t="str">
            <v>Social rented</v>
          </cell>
          <cell r="B8">
            <v>0.71589857854035022</v>
          </cell>
          <cell r="C8">
            <v>0.74677316598449828</v>
          </cell>
        </row>
        <row r="9">
          <cell r="A9" t="str">
            <v>Private rented</v>
          </cell>
          <cell r="B9">
            <v>0.82504674719603366</v>
          </cell>
          <cell r="C9">
            <v>0.63419343651613813</v>
          </cell>
        </row>
        <row r="10">
          <cell r="A10" t="str">
            <v>All tenures</v>
          </cell>
          <cell r="B10">
            <v>0.85999284721278146</v>
          </cell>
          <cell r="C10">
            <v>0.81751692790700436</v>
          </cell>
        </row>
      </sheetData>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Key Stats"/>
      <sheetName val="1.1 Historic pop"/>
      <sheetName val="1.2 Dwellings and households"/>
      <sheetName val="1.3 People per dwelling"/>
      <sheetName val="1.4 Short-term tenure trend"/>
      <sheetName val="1.5 Ownership trend by age"/>
      <sheetName val="1.6 Historic building"/>
      <sheetName val="1.7 Net dwelling change"/>
      <sheetName val="1.8 LP capacity targets"/>
      <sheetName val="1.9 Ipsos MORI trend"/>
      <sheetName val="1.10 Support for housebuilding"/>
      <sheetName val="2.1 Inner and outer pop trend"/>
      <sheetName val="2.2 Components of change"/>
      <sheetName val="2.3 20s and 30s migration"/>
      <sheetName val="2.4 Living with parents"/>
      <sheetName val="2.5 Households with children"/>
      <sheetName val="2.6 Satisfaction"/>
      <sheetName val="2.7 Quintile by tenure"/>
      <sheetName val="2.8 Wealth distribution"/>
      <sheetName val="2.9 Construction workforce"/>
      <sheetName val="2.10 Stamp Duty"/>
      <sheetName val="2.11 SDLT and council tax"/>
      <sheetName val="3.1 Jobs people homes trends"/>
      <sheetName val="3.2 Supply trend"/>
      <sheetName val="3.3 Housebuilding datasets"/>
      <sheetName val="3.4 New build starts"/>
      <sheetName val="3.5 Dwelling change by LA"/>
      <sheetName val="3.6 Completions by tenure"/>
      <sheetName val="3.7 Changes in dwelling stock"/>
      <sheetName val="3.8 Size trend"/>
      <sheetName val="3.9 Size by age"/>
      <sheetName val="3.10 Leasehold over time"/>
      <sheetName val="3.11 Tall buildings"/>
      <sheetName val="3.12 Approvals trend"/>
      <sheetName val="3.13 Approvals and attrition"/>
      <sheetName val="3.14 Mayoral planning decisions"/>
      <sheetName val="3.15 Site size"/>
      <sheetName val="3.16 Build to Rent"/>
      <sheetName val="3.17 Community led housing"/>
      <sheetName val="3.18 Affordable housing Starts"/>
      <sheetName val="3.19 Council starts by borough"/>
      <sheetName val="3.20 Affordable completions"/>
      <sheetName val="3.21 Conversions"/>
      <sheetName val="3.22 RtB sales"/>
      <sheetName val="3.23 Changes in AH stock"/>
      <sheetName val="3.24 Empty homes trend"/>
      <sheetName val="3.25 Second homes"/>
      <sheetName val="4.1 Affordability by tenure"/>
      <sheetName val="4.2 Income distribution tenure"/>
      <sheetName val="4.3 Real terms price index"/>
      <sheetName val="4.4 London-UK price ratio"/>
      <sheetName val="4.5 Median price by MSOA"/>
      <sheetName val="4.6 Mortgage lending"/>
      <sheetName val="4.7 FtB LTVs"/>
      <sheetName val="4.8 LTI ratios"/>
      <sheetName val="4.9 Help to Buy"/>
      <sheetName val="4.10 Nationwide affordability"/>
      <sheetName val="4.11 London FTB affordability"/>
      <sheetName val="4.12 Mortgage possessions trend"/>
      <sheetName val="4.13 Possessions"/>
      <sheetName val="4.14 Airbnb trend"/>
      <sheetName val="4.15 Private rents index"/>
      <sheetName val="4.16 Private rent indicators"/>
      <sheetName val="4.17 Rental affordability"/>
      <sheetName val="4.18 Regional VOA rents"/>
      <sheetName val="4.19 Borough VOA rents"/>
      <sheetName val="4.20 HB Caseload"/>
      <sheetName val="4.21 MSOA caseload change"/>
      <sheetName val="4.22 Social rents"/>
      <sheetName val="5.1 Rough sleeping trend"/>
      <sheetName val="5.2 No of contacts"/>
      <sheetName val="5.3 Country of origin"/>
      <sheetName val="5.4 Support needs"/>
      <sheetName val="5.5 Homeless acceptances trend"/>
      <sheetName val="5.6 Homeless reasons"/>
      <sheetName val="5.7 Homelessness prevention"/>
      <sheetName val="5.8 TA trend"/>
      <sheetName val="5.9 TA waiting time"/>
      <sheetName val="5.10 Overcrowding short trend"/>
      <sheetName val="5.11 Overcrowded children"/>
      <sheetName val="6.1 Time in current home"/>
      <sheetName val="6.2 Mobility by tenure"/>
      <sheetName val="6.3 Tenure flows"/>
      <sheetName val="6.4 Social housing lettings"/>
      <sheetName val="6.5 Reason for moving"/>
      <sheetName val="6.6 Housing Moves"/>
      <sheetName val="6.7 SCH homes freed up"/>
      <sheetName val="6.8 Under-occupation trend"/>
      <sheetName val="6.9 Accessible homes"/>
      <sheetName val="6.10 Licensed HMOs"/>
      <sheetName val="6.11 Decent homes trend"/>
      <sheetName val="6.12 Decent homes tenure trend"/>
      <sheetName val="6.13 Decent social homes"/>
      <sheetName val="6.14 Domestic fires"/>
      <sheetName val="6.15 Greenhouse gas emissions"/>
      <sheetName val="6.16 SAP rating"/>
      <sheetName val="6.17 SAP trend"/>
      <sheetName val="6.18 Fuel poverty"/>
      <sheetName val="6.19 Fuel poverty by tenur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ow r="6">
          <cell r="B6" t="str">
            <v>Lowest 20%</v>
          </cell>
          <cell r="C6" t="str">
            <v>Quintile 2</v>
          </cell>
          <cell r="D6" t="str">
            <v>Quintile 3</v>
          </cell>
          <cell r="E6" t="str">
            <v>Quintile 4</v>
          </cell>
          <cell r="F6" t="str">
            <v>Highest 20%</v>
          </cell>
        </row>
        <row r="7">
          <cell r="A7" t="str">
            <v>Owner occupied</v>
          </cell>
          <cell r="B7">
            <v>5.3395214860189548E-2</v>
          </cell>
          <cell r="C7">
            <v>6.0352220603475608E-2</v>
          </cell>
          <cell r="D7">
            <v>6.1226352735421798E-2</v>
          </cell>
          <cell r="E7">
            <v>9.3708264791956569E-2</v>
          </cell>
          <cell r="F7">
            <v>0.21480380302692823</v>
          </cell>
        </row>
        <row r="8">
          <cell r="A8" t="str">
            <v>Social rent</v>
          </cell>
          <cell r="B8">
            <v>0.10511258820932319</v>
          </cell>
          <cell r="C8">
            <v>5.8196296547459662E-2</v>
          </cell>
          <cell r="D8">
            <v>3.8144058847560704E-2</v>
          </cell>
          <cell r="E8">
            <v>1.8539701962098625E-2</v>
          </cell>
          <cell r="F8">
            <v>8.1432606986799726E-3</v>
          </cell>
        </row>
        <row r="9">
          <cell r="A9" t="str">
            <v>Private rent</v>
          </cell>
          <cell r="B9">
            <v>4.4707077850360474E-2</v>
          </cell>
          <cell r="C9">
            <v>5.6127308097548748E-2</v>
          </cell>
          <cell r="D9">
            <v>6.5045687402525254E-2</v>
          </cell>
          <cell r="E9">
            <v>5.7307015883701198E-2</v>
          </cell>
          <cell r="F9">
            <v>6.6729264841717539E-2</v>
          </cell>
        </row>
      </sheetData>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Set>
  </externalBook>
</externalLink>
</file>

<file path=xl/persons/person.xml><?xml version="1.0" encoding="utf-8"?>
<personList xmlns="http://schemas.microsoft.com/office/spreadsheetml/2018/threadedcomments" xmlns:x="http://schemas.openxmlformats.org/spreadsheetml/2006/main">
  <person displayName="James Gleeson" id="{704C0B6C-CB96-469B-9614-91B88E5AB6D4}" userId="S::James.Gleeson@london.gov.uk::28e6ad09-ac97-4c65-a1b3-d705d26c0c4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11.xml.rels><?xml version="1.0" encoding="UTF-8" standalone="yes"?>
<Relationships xmlns="http://schemas.openxmlformats.org/package/2006/relationships"><Relationship Id="rId3" Type="http://schemas.openxmlformats.org/officeDocument/2006/relationships/printerSettings" Target="../printerSettings/printerSettings27.bin"/><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2.xml.rels><?xml version="1.0" encoding="UTF-8" standalone="yes"?>
<Relationships xmlns="http://schemas.openxmlformats.org/package/2006/relationships"><Relationship Id="rId3" Type="http://schemas.openxmlformats.org/officeDocument/2006/relationships/printerSettings" Target="../printerSettings/printerSettings30.bin"/><Relationship Id="rId2" Type="http://schemas.openxmlformats.org/officeDocument/2006/relationships/printerSettings" Target="../printerSettings/printerSettings29.bin"/><Relationship Id="rId1" Type="http://schemas.openxmlformats.org/officeDocument/2006/relationships/printerSettings" Target="../printerSettings/printerSettings28.bin"/></Relationships>
</file>

<file path=xl/worksheets/_rels/sheet13.xml.rels><?xml version="1.0" encoding="UTF-8" standalone="yes"?>
<Relationships xmlns="http://schemas.openxmlformats.org/package/2006/relationships"><Relationship Id="rId3" Type="http://schemas.openxmlformats.org/officeDocument/2006/relationships/printerSettings" Target="../printerSettings/printerSettings33.bin"/><Relationship Id="rId2" Type="http://schemas.openxmlformats.org/officeDocument/2006/relationships/printerSettings" Target="../printerSettings/printerSettings32.bin"/><Relationship Id="rId1" Type="http://schemas.openxmlformats.org/officeDocument/2006/relationships/printerSettings" Target="../printerSettings/printerSettings31.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36.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s>
</file>

<file path=xl/worksheets/_rels/sheet15.xml.rels><?xml version="1.0" encoding="UTF-8" standalone="yes"?>
<Relationships xmlns="http://schemas.openxmlformats.org/package/2006/relationships"><Relationship Id="rId3" Type="http://schemas.openxmlformats.org/officeDocument/2006/relationships/printerSettings" Target="../printerSettings/printerSettings39.bin"/><Relationship Id="rId2" Type="http://schemas.openxmlformats.org/officeDocument/2006/relationships/printerSettings" Target="../printerSettings/printerSettings38.bin"/><Relationship Id="rId1" Type="http://schemas.openxmlformats.org/officeDocument/2006/relationships/printerSettings" Target="../printerSettings/printerSettings37.bin"/></Relationships>
</file>

<file path=xl/worksheets/_rels/sheet16.xml.rels><?xml version="1.0" encoding="UTF-8" standalone="yes"?>
<Relationships xmlns="http://schemas.openxmlformats.org/package/2006/relationships"><Relationship Id="rId3" Type="http://schemas.openxmlformats.org/officeDocument/2006/relationships/printerSettings" Target="../printerSettings/printerSettings42.bin"/><Relationship Id="rId2" Type="http://schemas.openxmlformats.org/officeDocument/2006/relationships/printerSettings" Target="../printerSettings/printerSettings41.bin"/><Relationship Id="rId1" Type="http://schemas.openxmlformats.org/officeDocument/2006/relationships/printerSettings" Target="../printerSettings/printerSettings40.bin"/><Relationship Id="rId4" Type="http://schemas.openxmlformats.org/officeDocument/2006/relationships/drawing" Target="../drawings/drawing1.xml"/></Relationships>
</file>

<file path=xl/worksheets/_rels/sheet17.xml.rels><?xml version="1.0" encoding="UTF-8" standalone="yes"?>
<Relationships xmlns="http://schemas.openxmlformats.org/package/2006/relationships"><Relationship Id="rId3" Type="http://schemas.openxmlformats.org/officeDocument/2006/relationships/printerSettings" Target="../printerSettings/printerSettings45.bin"/><Relationship Id="rId2" Type="http://schemas.openxmlformats.org/officeDocument/2006/relationships/printerSettings" Target="../printerSettings/printerSettings44.bin"/><Relationship Id="rId1" Type="http://schemas.openxmlformats.org/officeDocument/2006/relationships/printerSettings" Target="../printerSettings/printerSettings43.bin"/></Relationships>
</file>

<file path=xl/worksheets/_rels/sheet18.xml.rels><?xml version="1.0" encoding="UTF-8" standalone="yes"?>
<Relationships xmlns="http://schemas.openxmlformats.org/package/2006/relationships"><Relationship Id="rId3" Type="http://schemas.openxmlformats.org/officeDocument/2006/relationships/printerSettings" Target="../printerSettings/printerSettings48.bin"/><Relationship Id="rId2" Type="http://schemas.openxmlformats.org/officeDocument/2006/relationships/printerSettings" Target="../printerSettings/printerSettings47.bin"/><Relationship Id="rId1" Type="http://schemas.openxmlformats.org/officeDocument/2006/relationships/printerSettings" Target="../printerSettings/printerSettings46.bin"/></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51.bin"/><Relationship Id="rId2" Type="http://schemas.openxmlformats.org/officeDocument/2006/relationships/printerSettings" Target="../printerSettings/printerSettings50.bin"/><Relationship Id="rId1" Type="http://schemas.openxmlformats.org/officeDocument/2006/relationships/printerSettings" Target="../printerSettings/printerSettings49.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55.bin"/><Relationship Id="rId2" Type="http://schemas.openxmlformats.org/officeDocument/2006/relationships/printerSettings" Target="../printerSettings/printerSettings54.bin"/><Relationship Id="rId1" Type="http://schemas.openxmlformats.org/officeDocument/2006/relationships/printerSettings" Target="../printerSettings/printerSettings5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58.bin"/><Relationship Id="rId2" Type="http://schemas.openxmlformats.org/officeDocument/2006/relationships/printerSettings" Target="../printerSettings/printerSettings57.bin"/><Relationship Id="rId1" Type="http://schemas.openxmlformats.org/officeDocument/2006/relationships/printerSettings" Target="../printerSettings/printerSettings56.bin"/></Relationships>
</file>

<file path=xl/worksheets/_rels/sheet23.xml.rels><?xml version="1.0" encoding="UTF-8" standalone="yes"?>
<Relationships xmlns="http://schemas.openxmlformats.org/package/2006/relationships"><Relationship Id="rId3" Type="http://schemas.openxmlformats.org/officeDocument/2006/relationships/printerSettings" Target="../printerSettings/printerSettings61.bin"/><Relationship Id="rId2" Type="http://schemas.openxmlformats.org/officeDocument/2006/relationships/printerSettings" Target="../printerSettings/printerSettings60.bin"/><Relationship Id="rId1" Type="http://schemas.openxmlformats.org/officeDocument/2006/relationships/printerSettings" Target="../printerSettings/printerSettings59.bin"/></Relationships>
</file>

<file path=xl/worksheets/_rels/sheet24.xml.rels><?xml version="1.0" encoding="UTF-8" standalone="yes"?>
<Relationships xmlns="http://schemas.openxmlformats.org/package/2006/relationships"><Relationship Id="rId3" Type="http://schemas.openxmlformats.org/officeDocument/2006/relationships/printerSettings" Target="../printerSettings/printerSettings64.bin"/><Relationship Id="rId2" Type="http://schemas.openxmlformats.org/officeDocument/2006/relationships/printerSettings" Target="../printerSettings/printerSettings63.bin"/><Relationship Id="rId1" Type="http://schemas.openxmlformats.org/officeDocument/2006/relationships/printerSettings" Target="../printerSettings/printerSettings62.bin"/></Relationships>
</file>

<file path=xl/worksheets/_rels/sheet25.xml.rels><?xml version="1.0" encoding="UTF-8" standalone="yes"?>
<Relationships xmlns="http://schemas.openxmlformats.org/package/2006/relationships"><Relationship Id="rId3" Type="http://schemas.openxmlformats.org/officeDocument/2006/relationships/printerSettings" Target="../printerSettings/printerSettings67.bin"/><Relationship Id="rId2" Type="http://schemas.openxmlformats.org/officeDocument/2006/relationships/printerSettings" Target="../printerSettings/printerSettings66.bin"/><Relationship Id="rId1" Type="http://schemas.openxmlformats.org/officeDocument/2006/relationships/printerSettings" Target="../printerSettings/printerSettings65.bin"/></Relationships>
</file>

<file path=xl/worksheets/_rels/sheet26.xml.rels><?xml version="1.0" encoding="UTF-8" standalone="yes"?>
<Relationships xmlns="http://schemas.openxmlformats.org/package/2006/relationships"><Relationship Id="rId3" Type="http://schemas.openxmlformats.org/officeDocument/2006/relationships/hyperlink" Target="file:///\\homedata\home$\Evidence%20base\l.%20New%20supply\Data%20Sources\EPCs\2018.02.01%20EPCs%20(quarterly).xlsx" TargetMode="External"/><Relationship Id="rId2" Type="http://schemas.openxmlformats.org/officeDocument/2006/relationships/printerSettings" Target="../printerSettings/printerSettings69.bin"/><Relationship Id="rId1" Type="http://schemas.openxmlformats.org/officeDocument/2006/relationships/printerSettings" Target="../printerSettings/printerSettings68.bin"/><Relationship Id="rId6" Type="http://schemas.openxmlformats.org/officeDocument/2006/relationships/printerSettings" Target="../printerSettings/printerSettings70.bin"/><Relationship Id="rId5" Type="http://schemas.openxmlformats.org/officeDocument/2006/relationships/hyperlink" Target="../../Evidence%20base/l.%20New%20supply/Data%20Sources/MHCLG%20house%20building/2019%20Q1%20Analysis%20of%20MHCLG%20London%20house%20building%20stats.xlsx" TargetMode="External"/><Relationship Id="rId4" Type="http://schemas.openxmlformats.org/officeDocument/2006/relationships/hyperlink" Target="file:///\\homedata\home$\Evidence%20base\l.%20New%20supply\Analysis\Housing%20supply%20overall\2019.02.27%20Comparison%20of%20housing%20supply%20statistics.xlsx" TargetMode="External"/></Relationships>
</file>

<file path=xl/worksheets/_rels/sheet27.xml.rels><?xml version="1.0" encoding="UTF-8" standalone="yes"?>
<Relationships xmlns="http://schemas.openxmlformats.org/package/2006/relationships"><Relationship Id="rId3" Type="http://schemas.openxmlformats.org/officeDocument/2006/relationships/printerSettings" Target="../printerSettings/printerSettings73.bin"/><Relationship Id="rId2" Type="http://schemas.openxmlformats.org/officeDocument/2006/relationships/printerSettings" Target="../printerSettings/printerSettings72.bin"/><Relationship Id="rId1" Type="http://schemas.openxmlformats.org/officeDocument/2006/relationships/printerSettings" Target="../printerSettings/printerSettings71.bin"/></Relationships>
</file>

<file path=xl/worksheets/_rels/sheet28.xml.rels><?xml version="1.0" encoding="UTF-8" standalone="yes"?>
<Relationships xmlns="http://schemas.openxmlformats.org/package/2006/relationships"><Relationship Id="rId3" Type="http://schemas.openxmlformats.org/officeDocument/2006/relationships/printerSettings" Target="../printerSettings/printerSettings76.bin"/><Relationship Id="rId2" Type="http://schemas.openxmlformats.org/officeDocument/2006/relationships/printerSettings" Target="../printerSettings/printerSettings75.bin"/><Relationship Id="rId1" Type="http://schemas.openxmlformats.org/officeDocument/2006/relationships/printerSettings" Target="../printerSettings/printerSettings74.bin"/></Relationships>
</file>

<file path=xl/worksheets/_rels/sheet29.xml.rels><?xml version="1.0" encoding="UTF-8" standalone="yes"?>
<Relationships xmlns="http://schemas.openxmlformats.org/package/2006/relationships"><Relationship Id="rId3" Type="http://schemas.openxmlformats.org/officeDocument/2006/relationships/printerSettings" Target="../printerSettings/printerSettings79.bin"/><Relationship Id="rId2" Type="http://schemas.openxmlformats.org/officeDocument/2006/relationships/printerSettings" Target="../printerSettings/printerSettings78.bin"/><Relationship Id="rId1" Type="http://schemas.openxmlformats.org/officeDocument/2006/relationships/printerSettings" Target="../printerSettings/printerSettings77.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80.bin"/></Relationships>
</file>

<file path=xl/worksheets/_rels/sheet31.xml.rels><?xml version="1.0" encoding="UTF-8" standalone="yes"?>
<Relationships xmlns="http://schemas.openxmlformats.org/package/2006/relationships"><Relationship Id="rId3" Type="http://schemas.openxmlformats.org/officeDocument/2006/relationships/printerSettings" Target="../printerSettings/printerSettings83.bin"/><Relationship Id="rId2" Type="http://schemas.openxmlformats.org/officeDocument/2006/relationships/printerSettings" Target="../printerSettings/printerSettings82.bin"/><Relationship Id="rId1" Type="http://schemas.openxmlformats.org/officeDocument/2006/relationships/printerSettings" Target="../printerSettings/printerSettings81.bin"/></Relationships>
</file>

<file path=xl/worksheets/_rels/sheet32.xml.rels><?xml version="1.0" encoding="UTF-8" standalone="yes"?>
<Relationships xmlns="http://schemas.openxmlformats.org/package/2006/relationships"><Relationship Id="rId3" Type="http://schemas.openxmlformats.org/officeDocument/2006/relationships/printerSettings" Target="../printerSettings/printerSettings86.bin"/><Relationship Id="rId2" Type="http://schemas.openxmlformats.org/officeDocument/2006/relationships/printerSettings" Target="../printerSettings/printerSettings85.bin"/><Relationship Id="rId1" Type="http://schemas.openxmlformats.org/officeDocument/2006/relationships/printerSettings" Target="../printerSettings/printerSettings8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89.bin"/><Relationship Id="rId2" Type="http://schemas.openxmlformats.org/officeDocument/2006/relationships/printerSettings" Target="../printerSettings/printerSettings88.bin"/><Relationship Id="rId1" Type="http://schemas.openxmlformats.org/officeDocument/2006/relationships/printerSettings" Target="../printerSettings/printerSettings87.bin"/></Relationships>
</file>

<file path=xl/worksheets/_rels/sheet34.xml.rels><?xml version="1.0" encoding="UTF-8" standalone="yes"?>
<Relationships xmlns="http://schemas.openxmlformats.org/package/2006/relationships"><Relationship Id="rId3" Type="http://schemas.openxmlformats.org/officeDocument/2006/relationships/printerSettings" Target="../printerSettings/printerSettings92.bin"/><Relationship Id="rId2" Type="http://schemas.openxmlformats.org/officeDocument/2006/relationships/printerSettings" Target="../printerSettings/printerSettings91.bin"/><Relationship Id="rId1" Type="http://schemas.openxmlformats.org/officeDocument/2006/relationships/printerSettings" Target="../printerSettings/printerSettings9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93.bin"/></Relationships>
</file>

<file path=xl/worksheets/_rels/sheet36.xml.rels><?xml version="1.0" encoding="UTF-8" standalone="yes"?>
<Relationships xmlns="http://schemas.openxmlformats.org/package/2006/relationships"><Relationship Id="rId3" Type="http://schemas.openxmlformats.org/officeDocument/2006/relationships/printerSettings" Target="../printerSettings/printerSettings96.bin"/><Relationship Id="rId2" Type="http://schemas.openxmlformats.org/officeDocument/2006/relationships/printerSettings" Target="../printerSettings/printerSettings95.bin"/><Relationship Id="rId1" Type="http://schemas.openxmlformats.org/officeDocument/2006/relationships/printerSettings" Target="../printerSettings/printerSettings94.bin"/></Relationships>
</file>

<file path=xl/worksheets/_rels/sheet37.xml.rels><?xml version="1.0" encoding="UTF-8" standalone="yes"?>
<Relationships xmlns="http://schemas.openxmlformats.org/package/2006/relationships"><Relationship Id="rId3" Type="http://schemas.openxmlformats.org/officeDocument/2006/relationships/printerSettings" Target="../printerSettings/printerSettings99.bin"/><Relationship Id="rId2" Type="http://schemas.openxmlformats.org/officeDocument/2006/relationships/printerSettings" Target="../printerSettings/printerSettings98.bin"/><Relationship Id="rId1" Type="http://schemas.openxmlformats.org/officeDocument/2006/relationships/printerSettings" Target="../printerSettings/printerSettings97.bin"/></Relationships>
</file>

<file path=xl/worksheets/_rels/sheet38.xml.rels><?xml version="1.0" encoding="UTF-8" standalone="yes"?>
<Relationships xmlns="http://schemas.openxmlformats.org/package/2006/relationships"><Relationship Id="rId3" Type="http://schemas.openxmlformats.org/officeDocument/2006/relationships/hyperlink" Target="file:///\\homedata\home$\Evidence%20base\l.%20New%20supply\Data%20Sources\EG-Molior%20etc\2016.07.15%20Molior%20PRS%20supply.xlsx" TargetMode="External"/><Relationship Id="rId2" Type="http://schemas.openxmlformats.org/officeDocument/2006/relationships/printerSettings" Target="../printerSettings/printerSettings101.bin"/><Relationship Id="rId1" Type="http://schemas.openxmlformats.org/officeDocument/2006/relationships/printerSettings" Target="../printerSettings/printerSettings100.bin"/><Relationship Id="rId4" Type="http://schemas.openxmlformats.org/officeDocument/2006/relationships/printerSettings" Target="../printerSettings/printerSettings102.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10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10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105.bin"/></Relationships>
</file>

<file path=xl/worksheets/_rels/sheet42.xml.rels><?xml version="1.0" encoding="UTF-8" standalone="yes"?>
<Relationships xmlns="http://schemas.openxmlformats.org/package/2006/relationships"><Relationship Id="rId3" Type="http://schemas.openxmlformats.org/officeDocument/2006/relationships/printerSettings" Target="../printerSettings/printerSettings108.bin"/><Relationship Id="rId2" Type="http://schemas.openxmlformats.org/officeDocument/2006/relationships/printerSettings" Target="../printerSettings/printerSettings107.bin"/><Relationship Id="rId1" Type="http://schemas.openxmlformats.org/officeDocument/2006/relationships/printerSettings" Target="../printerSettings/printerSettings106.bin"/></Relationships>
</file>

<file path=xl/worksheets/_rels/sheet43.xml.rels><?xml version="1.0" encoding="UTF-8" standalone="yes"?>
<Relationships xmlns="http://schemas.openxmlformats.org/package/2006/relationships"><Relationship Id="rId3" Type="http://schemas.openxmlformats.org/officeDocument/2006/relationships/printerSettings" Target="../printerSettings/printerSettings111.bin"/><Relationship Id="rId2" Type="http://schemas.openxmlformats.org/officeDocument/2006/relationships/printerSettings" Target="../printerSettings/printerSettings110.bin"/><Relationship Id="rId1" Type="http://schemas.openxmlformats.org/officeDocument/2006/relationships/printerSettings" Target="../printerSettings/printerSettings109.bin"/></Relationships>
</file>

<file path=xl/worksheets/_rels/sheet44.xml.rels><?xml version="1.0" encoding="UTF-8" standalone="yes"?>
<Relationships xmlns="http://schemas.openxmlformats.org/package/2006/relationships"><Relationship Id="rId3" Type="http://schemas.openxmlformats.org/officeDocument/2006/relationships/printerSettings" Target="../printerSettings/printerSettings114.bin"/><Relationship Id="rId2" Type="http://schemas.openxmlformats.org/officeDocument/2006/relationships/printerSettings" Target="../printerSettings/printerSettings113.bin"/><Relationship Id="rId1" Type="http://schemas.openxmlformats.org/officeDocument/2006/relationships/printerSettings" Target="../printerSettings/printerSettings11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115.bin"/></Relationships>
</file>

<file path=xl/worksheets/_rels/sheet46.xml.rels><?xml version="1.0" encoding="UTF-8" standalone="yes"?>
<Relationships xmlns="http://schemas.openxmlformats.org/package/2006/relationships"><Relationship Id="rId3" Type="http://schemas.openxmlformats.org/officeDocument/2006/relationships/printerSettings" Target="../printerSettings/printerSettings118.bin"/><Relationship Id="rId2" Type="http://schemas.openxmlformats.org/officeDocument/2006/relationships/printerSettings" Target="../printerSettings/printerSettings117.bin"/><Relationship Id="rId1" Type="http://schemas.openxmlformats.org/officeDocument/2006/relationships/printerSettings" Target="../printerSettings/printerSettings116.bin"/></Relationships>
</file>

<file path=xl/worksheets/_rels/sheet47.xml.rels><?xml version="1.0" encoding="UTF-8" standalone="yes"?>
<Relationships xmlns="http://schemas.openxmlformats.org/package/2006/relationships"><Relationship Id="rId3" Type="http://schemas.openxmlformats.org/officeDocument/2006/relationships/printerSettings" Target="../printerSettings/printerSettings121.bin"/><Relationship Id="rId2" Type="http://schemas.openxmlformats.org/officeDocument/2006/relationships/printerSettings" Target="../printerSettings/printerSettings120.bin"/><Relationship Id="rId1" Type="http://schemas.openxmlformats.org/officeDocument/2006/relationships/printerSettings" Target="../printerSettings/printerSettings119.bin"/><Relationship Id="rId4" Type="http://schemas.openxmlformats.org/officeDocument/2006/relationships/drawing" Target="../drawings/drawing2.xml"/></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122.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12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50.xml.rels><?xml version="1.0" encoding="UTF-8" standalone="yes"?>
<Relationships xmlns="http://schemas.openxmlformats.org/package/2006/relationships"><Relationship Id="rId3" Type="http://schemas.openxmlformats.org/officeDocument/2006/relationships/printerSettings" Target="../printerSettings/printerSettings126.bin"/><Relationship Id="rId2" Type="http://schemas.openxmlformats.org/officeDocument/2006/relationships/printerSettings" Target="../printerSettings/printerSettings125.bin"/><Relationship Id="rId1" Type="http://schemas.openxmlformats.org/officeDocument/2006/relationships/printerSettings" Target="../printerSettings/printerSettings124.bin"/></Relationships>
</file>

<file path=xl/worksheets/_rels/sheet51.xml.rels><?xml version="1.0" encoding="UTF-8" standalone="yes"?>
<Relationships xmlns="http://schemas.openxmlformats.org/package/2006/relationships"><Relationship Id="rId3" Type="http://schemas.openxmlformats.org/officeDocument/2006/relationships/printerSettings" Target="../printerSettings/printerSettings129.bin"/><Relationship Id="rId2" Type="http://schemas.openxmlformats.org/officeDocument/2006/relationships/printerSettings" Target="../printerSettings/printerSettings128.bin"/><Relationship Id="rId1" Type="http://schemas.openxmlformats.org/officeDocument/2006/relationships/printerSettings" Target="../printerSettings/printerSettings127.bin"/></Relationships>
</file>

<file path=xl/worksheets/_rels/sheet52.xml.rels><?xml version="1.0" encoding="UTF-8" standalone="yes"?>
<Relationships xmlns="http://schemas.openxmlformats.org/package/2006/relationships"><Relationship Id="rId3" Type="http://schemas.openxmlformats.org/officeDocument/2006/relationships/printerSettings" Target="../printerSettings/printerSettings132.bin"/><Relationship Id="rId2" Type="http://schemas.openxmlformats.org/officeDocument/2006/relationships/printerSettings" Target="../printerSettings/printerSettings131.bin"/><Relationship Id="rId1" Type="http://schemas.openxmlformats.org/officeDocument/2006/relationships/printerSettings" Target="../printerSettings/printerSettings130.bin"/></Relationships>
</file>

<file path=xl/worksheets/_rels/sheet53.xml.rels><?xml version="1.0" encoding="UTF-8" standalone="yes"?>
<Relationships xmlns="http://schemas.openxmlformats.org/package/2006/relationships"><Relationship Id="rId3" Type="http://schemas.openxmlformats.org/officeDocument/2006/relationships/printerSettings" Target="../printerSettings/printerSettings135.bin"/><Relationship Id="rId2" Type="http://schemas.openxmlformats.org/officeDocument/2006/relationships/printerSettings" Target="../printerSettings/printerSettings134.bin"/><Relationship Id="rId1" Type="http://schemas.openxmlformats.org/officeDocument/2006/relationships/printerSettings" Target="../printerSettings/printerSettings133.bin"/></Relationships>
</file>

<file path=xl/worksheets/_rels/sheet54.xml.rels><?xml version="1.0" encoding="UTF-8" standalone="yes"?>
<Relationships xmlns="http://schemas.openxmlformats.org/package/2006/relationships"><Relationship Id="rId3" Type="http://schemas.openxmlformats.org/officeDocument/2006/relationships/printerSettings" Target="../printerSettings/printerSettings138.bin"/><Relationship Id="rId2" Type="http://schemas.openxmlformats.org/officeDocument/2006/relationships/printerSettings" Target="../printerSettings/printerSettings137.bin"/><Relationship Id="rId1" Type="http://schemas.openxmlformats.org/officeDocument/2006/relationships/printerSettings" Target="../printerSettings/printerSettings136.bin"/></Relationships>
</file>

<file path=xl/worksheets/_rels/sheet55.xml.rels><?xml version="1.0" encoding="UTF-8" standalone="yes"?>
<Relationships xmlns="http://schemas.openxmlformats.org/package/2006/relationships"><Relationship Id="rId3" Type="http://schemas.openxmlformats.org/officeDocument/2006/relationships/printerSettings" Target="../printerSettings/printerSettings141.bin"/><Relationship Id="rId2" Type="http://schemas.openxmlformats.org/officeDocument/2006/relationships/printerSettings" Target="../printerSettings/printerSettings140.bin"/><Relationship Id="rId1" Type="http://schemas.openxmlformats.org/officeDocument/2006/relationships/printerSettings" Target="../printerSettings/printerSettings139.bin"/></Relationships>
</file>

<file path=xl/worksheets/_rels/sheet56.xml.rels><?xml version="1.0" encoding="UTF-8" standalone="yes"?>
<Relationships xmlns="http://schemas.openxmlformats.org/package/2006/relationships"><Relationship Id="rId3" Type="http://schemas.openxmlformats.org/officeDocument/2006/relationships/printerSettings" Target="../printerSettings/printerSettings144.bin"/><Relationship Id="rId2" Type="http://schemas.openxmlformats.org/officeDocument/2006/relationships/printerSettings" Target="../printerSettings/printerSettings143.bin"/><Relationship Id="rId1" Type="http://schemas.openxmlformats.org/officeDocument/2006/relationships/printerSettings" Target="../printerSettings/printerSettings142.bin"/></Relationships>
</file>

<file path=xl/worksheets/_rels/sheet57.xml.rels><?xml version="1.0" encoding="UTF-8" standalone="yes"?>
<Relationships xmlns="http://schemas.openxmlformats.org/package/2006/relationships"><Relationship Id="rId3" Type="http://schemas.openxmlformats.org/officeDocument/2006/relationships/printerSettings" Target="../printerSettings/printerSettings147.bin"/><Relationship Id="rId2" Type="http://schemas.openxmlformats.org/officeDocument/2006/relationships/printerSettings" Target="../printerSettings/printerSettings146.bin"/><Relationship Id="rId1" Type="http://schemas.openxmlformats.org/officeDocument/2006/relationships/printerSettings" Target="../printerSettings/printerSettings145.bin"/></Relationships>
</file>

<file path=xl/worksheets/_rels/sheet58.xml.rels><?xml version="1.0" encoding="UTF-8" standalone="yes"?>
<Relationships xmlns="http://schemas.openxmlformats.org/package/2006/relationships"><Relationship Id="rId3" Type="http://schemas.openxmlformats.org/officeDocument/2006/relationships/printerSettings" Target="../printerSettings/printerSettings150.bin"/><Relationship Id="rId2" Type="http://schemas.openxmlformats.org/officeDocument/2006/relationships/printerSettings" Target="../printerSettings/printerSettings149.bin"/><Relationship Id="rId1" Type="http://schemas.openxmlformats.org/officeDocument/2006/relationships/printerSettings" Target="../printerSettings/printerSettings148.bin"/></Relationships>
</file>

<file path=xl/worksheets/_rels/sheet59.xml.rels><?xml version="1.0" encoding="UTF-8" standalone="yes"?>
<Relationships xmlns="http://schemas.openxmlformats.org/package/2006/relationships"><Relationship Id="rId3" Type="http://schemas.openxmlformats.org/officeDocument/2006/relationships/printerSettings" Target="../printerSettings/printerSettings153.bin"/><Relationship Id="rId2" Type="http://schemas.openxmlformats.org/officeDocument/2006/relationships/printerSettings" Target="../printerSettings/printerSettings152.bin"/><Relationship Id="rId1" Type="http://schemas.openxmlformats.org/officeDocument/2006/relationships/printerSettings" Target="../printerSettings/printerSettings151.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printerSettings" Target="../printerSettings/printerSettings13.bin"/><Relationship Id="rId1" Type="http://schemas.openxmlformats.org/officeDocument/2006/relationships/printerSettings" Target="../printerSettings/printerSettings12.bin"/></Relationships>
</file>

<file path=xl/worksheets/_rels/sheet60.xml.rels><?xml version="1.0" encoding="UTF-8" standalone="yes"?>
<Relationships xmlns="http://schemas.openxmlformats.org/package/2006/relationships"><Relationship Id="rId3" Type="http://schemas.openxmlformats.org/officeDocument/2006/relationships/printerSettings" Target="../printerSettings/printerSettings156.bin"/><Relationship Id="rId2" Type="http://schemas.openxmlformats.org/officeDocument/2006/relationships/printerSettings" Target="../printerSettings/printerSettings155.bin"/><Relationship Id="rId1" Type="http://schemas.openxmlformats.org/officeDocument/2006/relationships/printerSettings" Target="../printerSettings/printerSettings154.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157.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158.bin"/></Relationships>
</file>

<file path=xl/worksheets/_rels/sheet63.xml.rels><?xml version="1.0" encoding="UTF-8" standalone="yes"?>
<Relationships xmlns="http://schemas.openxmlformats.org/package/2006/relationships"><Relationship Id="rId3" Type="http://schemas.openxmlformats.org/officeDocument/2006/relationships/printerSettings" Target="../printerSettings/printerSettings161.bin"/><Relationship Id="rId2" Type="http://schemas.openxmlformats.org/officeDocument/2006/relationships/printerSettings" Target="../printerSettings/printerSettings160.bin"/><Relationship Id="rId1" Type="http://schemas.openxmlformats.org/officeDocument/2006/relationships/printerSettings" Target="../printerSettings/printerSettings159.bin"/></Relationships>
</file>

<file path=xl/worksheets/_rels/sheet64.xml.rels><?xml version="1.0" encoding="UTF-8" standalone="yes"?>
<Relationships xmlns="http://schemas.openxmlformats.org/package/2006/relationships"><Relationship Id="rId3" Type="http://schemas.openxmlformats.org/officeDocument/2006/relationships/printerSettings" Target="../printerSettings/printerSettings164.bin"/><Relationship Id="rId2" Type="http://schemas.openxmlformats.org/officeDocument/2006/relationships/printerSettings" Target="../printerSettings/printerSettings163.bin"/><Relationship Id="rId1" Type="http://schemas.openxmlformats.org/officeDocument/2006/relationships/printerSettings" Target="../printerSettings/printerSettings162.bin"/></Relationships>
</file>

<file path=xl/worksheets/_rels/sheet65.xml.rels><?xml version="1.0" encoding="UTF-8" standalone="yes"?>
<Relationships xmlns="http://schemas.openxmlformats.org/package/2006/relationships"><Relationship Id="rId3" Type="http://schemas.openxmlformats.org/officeDocument/2006/relationships/printerSettings" Target="../printerSettings/printerSettings167.bin"/><Relationship Id="rId2" Type="http://schemas.openxmlformats.org/officeDocument/2006/relationships/printerSettings" Target="../printerSettings/printerSettings166.bin"/><Relationship Id="rId1" Type="http://schemas.openxmlformats.org/officeDocument/2006/relationships/printerSettings" Target="../printerSettings/printerSettings165.bin"/></Relationships>
</file>

<file path=xl/worksheets/_rels/sheet66.xml.rels><?xml version="1.0" encoding="UTF-8" standalone="yes"?>
<Relationships xmlns="http://schemas.openxmlformats.org/package/2006/relationships"><Relationship Id="rId8" Type="http://schemas.openxmlformats.org/officeDocument/2006/relationships/hyperlink" Target="https://www.gov.uk/government/statistics/housing-benefit-caseload-statistics" TargetMode="External"/><Relationship Id="rId13" Type="http://schemas.openxmlformats.org/officeDocument/2006/relationships/hyperlink" Target="http://webarchive.nationalarchives.gov.uk/20130107093842/http:/statistics.dwp.gov.uk/asd/asd1/hb_ctb/index.php?page=hb_ctb_quarterly_may03" TargetMode="External"/><Relationship Id="rId18" Type="http://schemas.openxmlformats.org/officeDocument/2006/relationships/hyperlink" Target="http://webarchive.nationalarchives.gov.uk/20130107093842/http:/statistics.dwp.gov.uk/asd/asd1/hb_ctb/hb_ctbaug02.pdf" TargetMode="External"/><Relationship Id="rId3" Type="http://schemas.openxmlformats.org/officeDocument/2006/relationships/hyperlink" Target="https://www.gov.uk/government/statistics/housing-benefit-caseload-statistics" TargetMode="External"/><Relationship Id="rId7" Type="http://schemas.openxmlformats.org/officeDocument/2006/relationships/hyperlink" Target="https://www.gov.uk/government/statistics/housing-benefit-caseload-statistics" TargetMode="External"/><Relationship Id="rId12" Type="http://schemas.openxmlformats.org/officeDocument/2006/relationships/hyperlink" Target="http://www.york.ac.uk/res/ukhr/1999-2003pdfs/02-03.pdf" TargetMode="External"/><Relationship Id="rId17" Type="http://schemas.openxmlformats.org/officeDocument/2006/relationships/hyperlink" Target="http://webarchive.nationalarchives.gov.uk/20130107093842/http:/statistics.dwp.gov.uk/asd/asd1/hb_ctb/index.php?page=hb_ctb_quarterly_aug04" TargetMode="External"/><Relationship Id="rId2" Type="http://schemas.openxmlformats.org/officeDocument/2006/relationships/printerSettings" Target="../printerSettings/printerSettings169.bin"/><Relationship Id="rId16" Type="http://schemas.openxmlformats.org/officeDocument/2006/relationships/hyperlink" Target="http://webarchive.nationalarchives.gov.uk/20130107093842/http:/statistics.dwp.gov.uk/asd/asd1/hb_ctb/index.php?page=hb_ctb_quarterly_aug05" TargetMode="External"/><Relationship Id="rId1" Type="http://schemas.openxmlformats.org/officeDocument/2006/relationships/printerSettings" Target="../printerSettings/printerSettings168.bin"/><Relationship Id="rId6" Type="http://schemas.openxmlformats.org/officeDocument/2006/relationships/hyperlink" Target="https://www.gov.uk/government/statistics/housing-benefit-caseload-statistics" TargetMode="External"/><Relationship Id="rId11" Type="http://schemas.openxmlformats.org/officeDocument/2006/relationships/hyperlink" Target="http://www.york.ac.uk/res/ukhr/1999-2003pdfs/01-02.pdf" TargetMode="External"/><Relationship Id="rId5" Type="http://schemas.openxmlformats.org/officeDocument/2006/relationships/hyperlink" Target="https://www.gov.uk/government/statistics/housing-benefit-caseload-statistics" TargetMode="External"/><Relationship Id="rId15" Type="http://schemas.openxmlformats.org/officeDocument/2006/relationships/hyperlink" Target="http://webarchive.nationalarchives.gov.uk/20130107093842/http:/statistics.dwp.gov.uk/asd/asd1/hb_ctb/index.php?page=hb_ctb_quarterly_aug06" TargetMode="External"/><Relationship Id="rId10" Type="http://schemas.openxmlformats.org/officeDocument/2006/relationships/hyperlink" Target="http://www.york.ac.uk/res/ukhr/1999-2003pdfs/00-01.pdf" TargetMode="External"/><Relationship Id="rId19" Type="http://schemas.openxmlformats.org/officeDocument/2006/relationships/printerSettings" Target="../printerSettings/printerSettings170.bin"/><Relationship Id="rId4" Type="http://schemas.openxmlformats.org/officeDocument/2006/relationships/hyperlink" Target="https://www.gov.uk/government/statistics/housing-benefit-caseload-statistics" TargetMode="External"/><Relationship Id="rId9" Type="http://schemas.openxmlformats.org/officeDocument/2006/relationships/hyperlink" Target="http://www.york.ac.uk/res/ukhr/1999-2003pdfs/pub23339.pdf" TargetMode="External"/><Relationship Id="rId14" Type="http://schemas.openxmlformats.org/officeDocument/2006/relationships/hyperlink" Target="http://webarchive.nationalarchives.gov.uk/20130107093842/http:/statistics.dwp.gov.uk/asd/asd1/hb_ctb/index.php?page=hb_ctb_quarterly_aug07" TargetMode="External"/></Relationships>
</file>

<file path=xl/worksheets/_rels/sheet67.xml.rels><?xml version="1.0" encoding="UTF-8" standalone="yes"?>
<Relationships xmlns="http://schemas.openxmlformats.org/package/2006/relationships"><Relationship Id="rId3" Type="http://schemas.openxmlformats.org/officeDocument/2006/relationships/printerSettings" Target="../printerSettings/printerSettings173.bin"/><Relationship Id="rId2" Type="http://schemas.openxmlformats.org/officeDocument/2006/relationships/printerSettings" Target="../printerSettings/printerSettings172.bin"/><Relationship Id="rId1" Type="http://schemas.openxmlformats.org/officeDocument/2006/relationships/printerSettings" Target="../printerSettings/printerSettings171.bin"/></Relationships>
</file>

<file path=xl/worksheets/_rels/sheet68.xml.rels><?xml version="1.0" encoding="UTF-8" standalone="yes"?>
<Relationships xmlns="http://schemas.openxmlformats.org/package/2006/relationships"><Relationship Id="rId3" Type="http://schemas.openxmlformats.org/officeDocument/2006/relationships/printerSettings" Target="../printerSettings/printerSettings176.bin"/><Relationship Id="rId2" Type="http://schemas.openxmlformats.org/officeDocument/2006/relationships/printerSettings" Target="../printerSettings/printerSettings175.bin"/><Relationship Id="rId1" Type="http://schemas.openxmlformats.org/officeDocument/2006/relationships/printerSettings" Target="../printerSettings/printerSettings174.bin"/></Relationships>
</file>

<file path=xl/worksheets/_rels/sheet69.xml.rels><?xml version="1.0" encoding="UTF-8" standalone="yes"?>
<Relationships xmlns="http://schemas.openxmlformats.org/package/2006/relationships"><Relationship Id="rId3" Type="http://schemas.openxmlformats.org/officeDocument/2006/relationships/printerSettings" Target="../printerSettings/printerSettings179.bin"/><Relationship Id="rId2" Type="http://schemas.openxmlformats.org/officeDocument/2006/relationships/printerSettings" Target="../printerSettings/printerSettings178.bin"/><Relationship Id="rId1" Type="http://schemas.openxmlformats.org/officeDocument/2006/relationships/printerSettings" Target="../printerSettings/printerSettings177.bin"/><Relationship Id="rId4" Type="http://schemas.openxmlformats.org/officeDocument/2006/relationships/drawing" Target="../drawings/drawing3.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7.bin"/><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_rels/sheet70.xml.rels><?xml version="1.0" encoding="UTF-8" standalone="yes"?>
<Relationships xmlns="http://schemas.openxmlformats.org/package/2006/relationships"><Relationship Id="rId3" Type="http://schemas.openxmlformats.org/officeDocument/2006/relationships/printerSettings" Target="../printerSettings/printerSettings182.bin"/><Relationship Id="rId2" Type="http://schemas.openxmlformats.org/officeDocument/2006/relationships/printerSettings" Target="../printerSettings/printerSettings181.bin"/><Relationship Id="rId1" Type="http://schemas.openxmlformats.org/officeDocument/2006/relationships/printerSettings" Target="../printerSettings/printerSettings180.bin"/></Relationships>
</file>

<file path=xl/worksheets/_rels/sheet71.xml.rels><?xml version="1.0" encoding="UTF-8" standalone="yes"?>
<Relationships xmlns="http://schemas.openxmlformats.org/package/2006/relationships"><Relationship Id="rId3" Type="http://schemas.openxmlformats.org/officeDocument/2006/relationships/printerSettings" Target="../printerSettings/printerSettings185.bin"/><Relationship Id="rId2" Type="http://schemas.openxmlformats.org/officeDocument/2006/relationships/printerSettings" Target="../printerSettings/printerSettings184.bin"/><Relationship Id="rId1" Type="http://schemas.openxmlformats.org/officeDocument/2006/relationships/printerSettings" Target="../printerSettings/printerSettings183.bin"/></Relationships>
</file>

<file path=xl/worksheets/_rels/sheet72.xml.rels><?xml version="1.0" encoding="UTF-8" standalone="yes"?>
<Relationships xmlns="http://schemas.openxmlformats.org/package/2006/relationships"><Relationship Id="rId3" Type="http://schemas.openxmlformats.org/officeDocument/2006/relationships/printerSettings" Target="../printerSettings/printerSettings188.bin"/><Relationship Id="rId2" Type="http://schemas.openxmlformats.org/officeDocument/2006/relationships/printerSettings" Target="../printerSettings/printerSettings187.bin"/><Relationship Id="rId1" Type="http://schemas.openxmlformats.org/officeDocument/2006/relationships/printerSettings" Target="../printerSettings/printerSettings186.bin"/></Relationships>
</file>

<file path=xl/worksheets/_rels/sheet73.xml.rels><?xml version="1.0" encoding="UTF-8" standalone="yes"?>
<Relationships xmlns="http://schemas.openxmlformats.org/package/2006/relationships"><Relationship Id="rId3" Type="http://schemas.openxmlformats.org/officeDocument/2006/relationships/printerSettings" Target="../printerSettings/printerSettings191.bin"/><Relationship Id="rId2" Type="http://schemas.openxmlformats.org/officeDocument/2006/relationships/printerSettings" Target="../printerSettings/printerSettings190.bin"/><Relationship Id="rId1" Type="http://schemas.openxmlformats.org/officeDocument/2006/relationships/printerSettings" Target="../printerSettings/printerSettings189.bin"/><Relationship Id="rId4" Type="http://schemas.openxmlformats.org/officeDocument/2006/relationships/drawing" Target="../drawings/drawing4.xml"/></Relationships>
</file>

<file path=xl/worksheets/_rels/sheet74.xml.rels><?xml version="1.0" encoding="UTF-8" standalone="yes"?>
<Relationships xmlns="http://schemas.openxmlformats.org/package/2006/relationships"><Relationship Id="rId3" Type="http://schemas.openxmlformats.org/officeDocument/2006/relationships/printerSettings" Target="../printerSettings/printerSettings194.bin"/><Relationship Id="rId2" Type="http://schemas.openxmlformats.org/officeDocument/2006/relationships/printerSettings" Target="../printerSettings/printerSettings193.bin"/><Relationship Id="rId1" Type="http://schemas.openxmlformats.org/officeDocument/2006/relationships/printerSettings" Target="../printerSettings/printerSettings192.bin"/></Relationships>
</file>

<file path=xl/worksheets/_rels/sheet75.xml.rels><?xml version="1.0" encoding="UTF-8" standalone="yes"?>
<Relationships xmlns="http://schemas.openxmlformats.org/package/2006/relationships"><Relationship Id="rId3" Type="http://schemas.openxmlformats.org/officeDocument/2006/relationships/printerSettings" Target="../printerSettings/printerSettings197.bin"/><Relationship Id="rId2" Type="http://schemas.openxmlformats.org/officeDocument/2006/relationships/printerSettings" Target="../printerSettings/printerSettings196.bin"/><Relationship Id="rId1" Type="http://schemas.openxmlformats.org/officeDocument/2006/relationships/printerSettings" Target="../printerSettings/printerSettings195.bin"/></Relationships>
</file>

<file path=xl/worksheets/_rels/sheet76.xml.rels><?xml version="1.0" encoding="UTF-8" standalone="yes"?>
<Relationships xmlns="http://schemas.openxmlformats.org/package/2006/relationships"><Relationship Id="rId3" Type="http://schemas.openxmlformats.org/officeDocument/2006/relationships/printerSettings" Target="../printerSettings/printerSettings200.bin"/><Relationship Id="rId2" Type="http://schemas.openxmlformats.org/officeDocument/2006/relationships/printerSettings" Target="../printerSettings/printerSettings199.bin"/><Relationship Id="rId1" Type="http://schemas.openxmlformats.org/officeDocument/2006/relationships/printerSettings" Target="../printerSettings/printerSettings198.bin"/></Relationships>
</file>

<file path=xl/worksheets/_rels/sheet77.xml.rels><?xml version="1.0" encoding="UTF-8" standalone="yes"?>
<Relationships xmlns="http://schemas.openxmlformats.org/package/2006/relationships"><Relationship Id="rId3" Type="http://schemas.openxmlformats.org/officeDocument/2006/relationships/printerSettings" Target="../printerSettings/printerSettings203.bin"/><Relationship Id="rId2" Type="http://schemas.openxmlformats.org/officeDocument/2006/relationships/printerSettings" Target="../printerSettings/printerSettings202.bin"/><Relationship Id="rId1" Type="http://schemas.openxmlformats.org/officeDocument/2006/relationships/printerSettings" Target="../printerSettings/printerSettings201.bin"/></Relationships>
</file>

<file path=xl/worksheets/_rels/sheet78.xml.rels><?xml version="1.0" encoding="UTF-8" standalone="yes"?>
<Relationships xmlns="http://schemas.openxmlformats.org/package/2006/relationships"><Relationship Id="rId3" Type="http://schemas.openxmlformats.org/officeDocument/2006/relationships/printerSettings" Target="../printerSettings/printerSettings206.bin"/><Relationship Id="rId2" Type="http://schemas.openxmlformats.org/officeDocument/2006/relationships/printerSettings" Target="../printerSettings/printerSettings205.bin"/><Relationship Id="rId1" Type="http://schemas.openxmlformats.org/officeDocument/2006/relationships/printerSettings" Target="../printerSettings/printerSettings204.bin"/></Relationships>
</file>

<file path=xl/worksheets/_rels/sheet79.xml.rels><?xml version="1.0" encoding="UTF-8" standalone="yes"?>
<Relationships xmlns="http://schemas.openxmlformats.org/package/2006/relationships"><Relationship Id="rId3" Type="http://schemas.openxmlformats.org/officeDocument/2006/relationships/printerSettings" Target="../printerSettings/printerSettings209.bin"/><Relationship Id="rId2" Type="http://schemas.openxmlformats.org/officeDocument/2006/relationships/printerSettings" Target="../printerSettings/printerSettings208.bin"/><Relationship Id="rId1" Type="http://schemas.openxmlformats.org/officeDocument/2006/relationships/printerSettings" Target="../printerSettings/printerSettings207.bin"/></Relationships>
</file>

<file path=xl/worksheets/_rels/sheet8.xml.rels><?xml version="1.0" encoding="UTF-8" standalone="yes"?>
<Relationships xmlns="http://schemas.openxmlformats.org/package/2006/relationships"><Relationship Id="rId3" Type="http://schemas.openxmlformats.org/officeDocument/2006/relationships/printerSettings" Target="../printerSettings/printerSettings20.bin"/><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80.xml.rels><?xml version="1.0" encoding="UTF-8" standalone="yes"?>
<Relationships xmlns="http://schemas.openxmlformats.org/package/2006/relationships"><Relationship Id="rId3" Type="http://schemas.openxmlformats.org/officeDocument/2006/relationships/printerSettings" Target="../printerSettings/printerSettings212.bin"/><Relationship Id="rId2" Type="http://schemas.openxmlformats.org/officeDocument/2006/relationships/printerSettings" Target="../printerSettings/printerSettings211.bin"/><Relationship Id="rId1" Type="http://schemas.openxmlformats.org/officeDocument/2006/relationships/printerSettings" Target="../printerSettings/printerSettings210.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213.bin"/></Relationships>
</file>

<file path=xl/worksheets/_rels/sheet82.xml.rels><?xml version="1.0" encoding="UTF-8" standalone="yes"?>
<Relationships xmlns="http://schemas.openxmlformats.org/package/2006/relationships"><Relationship Id="rId3" Type="http://schemas.openxmlformats.org/officeDocument/2006/relationships/printerSettings" Target="../printerSettings/printerSettings216.bin"/><Relationship Id="rId2" Type="http://schemas.openxmlformats.org/officeDocument/2006/relationships/printerSettings" Target="../printerSettings/printerSettings215.bin"/><Relationship Id="rId1" Type="http://schemas.openxmlformats.org/officeDocument/2006/relationships/printerSettings" Target="../printerSettings/printerSettings214.bin"/></Relationships>
</file>

<file path=xl/worksheets/_rels/sheet83.xml.rels><?xml version="1.0" encoding="UTF-8" standalone="yes"?>
<Relationships xmlns="http://schemas.openxmlformats.org/package/2006/relationships"><Relationship Id="rId1" Type="http://schemas.openxmlformats.org/officeDocument/2006/relationships/printerSettings" Target="../printerSettings/printerSettings217.bin"/></Relationships>
</file>

<file path=xl/worksheets/_rels/sheet84.xml.rels><?xml version="1.0" encoding="UTF-8" standalone="yes"?>
<Relationships xmlns="http://schemas.openxmlformats.org/package/2006/relationships"><Relationship Id="rId3" Type="http://schemas.openxmlformats.org/officeDocument/2006/relationships/printerSettings" Target="../printerSettings/printerSettings220.bin"/><Relationship Id="rId2" Type="http://schemas.openxmlformats.org/officeDocument/2006/relationships/printerSettings" Target="../printerSettings/printerSettings219.bin"/><Relationship Id="rId1" Type="http://schemas.openxmlformats.org/officeDocument/2006/relationships/printerSettings" Target="../printerSettings/printerSettings218.bin"/></Relationships>
</file>

<file path=xl/worksheets/_rels/sheet85.xml.rels><?xml version="1.0" encoding="UTF-8" standalone="yes"?>
<Relationships xmlns="http://schemas.openxmlformats.org/package/2006/relationships"><Relationship Id="rId3" Type="http://schemas.openxmlformats.org/officeDocument/2006/relationships/printerSettings" Target="../printerSettings/printerSettings223.bin"/><Relationship Id="rId2" Type="http://schemas.openxmlformats.org/officeDocument/2006/relationships/printerSettings" Target="../printerSettings/printerSettings222.bin"/><Relationship Id="rId1" Type="http://schemas.openxmlformats.org/officeDocument/2006/relationships/printerSettings" Target="../printerSettings/printerSettings221.bin"/></Relationships>
</file>

<file path=xl/worksheets/_rels/sheet86.xml.rels><?xml version="1.0" encoding="UTF-8" standalone="yes"?>
<Relationships xmlns="http://schemas.openxmlformats.org/package/2006/relationships"><Relationship Id="rId3" Type="http://schemas.openxmlformats.org/officeDocument/2006/relationships/printerSettings" Target="../printerSettings/printerSettings226.bin"/><Relationship Id="rId2" Type="http://schemas.openxmlformats.org/officeDocument/2006/relationships/printerSettings" Target="../printerSettings/printerSettings225.bin"/><Relationship Id="rId1" Type="http://schemas.openxmlformats.org/officeDocument/2006/relationships/printerSettings" Target="../printerSettings/printerSettings224.bin"/></Relationships>
</file>

<file path=xl/worksheets/_rels/sheet87.xml.rels><?xml version="1.0" encoding="UTF-8" standalone="yes"?>
<Relationships xmlns="http://schemas.openxmlformats.org/package/2006/relationships"><Relationship Id="rId3" Type="http://schemas.openxmlformats.org/officeDocument/2006/relationships/printerSettings" Target="../printerSettings/printerSettings229.bin"/><Relationship Id="rId2" Type="http://schemas.openxmlformats.org/officeDocument/2006/relationships/printerSettings" Target="../printerSettings/printerSettings228.bin"/><Relationship Id="rId1" Type="http://schemas.openxmlformats.org/officeDocument/2006/relationships/printerSettings" Target="../printerSettings/printerSettings227.bin"/></Relationships>
</file>

<file path=xl/worksheets/_rels/sheet88.xml.rels><?xml version="1.0" encoding="UTF-8" standalone="yes"?>
<Relationships xmlns="http://schemas.openxmlformats.org/package/2006/relationships"><Relationship Id="rId3" Type="http://schemas.openxmlformats.org/officeDocument/2006/relationships/printerSettings" Target="../printerSettings/printerSettings232.bin"/><Relationship Id="rId2" Type="http://schemas.openxmlformats.org/officeDocument/2006/relationships/printerSettings" Target="../printerSettings/printerSettings231.bin"/><Relationship Id="rId1" Type="http://schemas.openxmlformats.org/officeDocument/2006/relationships/printerSettings" Target="../printerSettings/printerSettings230.bin"/></Relationships>
</file>

<file path=xl/worksheets/_rels/sheet89.xml.rels><?xml version="1.0" encoding="UTF-8" standalone="yes"?>
<Relationships xmlns="http://schemas.openxmlformats.org/package/2006/relationships"><Relationship Id="rId3" Type="http://schemas.openxmlformats.org/officeDocument/2006/relationships/printerSettings" Target="../printerSettings/printerSettings235.bin"/><Relationship Id="rId2" Type="http://schemas.openxmlformats.org/officeDocument/2006/relationships/printerSettings" Target="../printerSettings/printerSettings234.bin"/><Relationship Id="rId1" Type="http://schemas.openxmlformats.org/officeDocument/2006/relationships/printerSettings" Target="../printerSettings/printerSettings233.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90.xml.rels><?xml version="1.0" encoding="UTF-8" standalone="yes"?>
<Relationships xmlns="http://schemas.openxmlformats.org/package/2006/relationships"><Relationship Id="rId3" Type="http://schemas.openxmlformats.org/officeDocument/2006/relationships/printerSettings" Target="../printerSettings/printerSettings238.bin"/><Relationship Id="rId2" Type="http://schemas.openxmlformats.org/officeDocument/2006/relationships/printerSettings" Target="../printerSettings/printerSettings237.bin"/><Relationship Id="rId1" Type="http://schemas.openxmlformats.org/officeDocument/2006/relationships/printerSettings" Target="../printerSettings/printerSettings236.bin"/></Relationships>
</file>

<file path=xl/worksheets/_rels/sheet91.xml.rels><?xml version="1.0" encoding="UTF-8" standalone="yes"?>
<Relationships xmlns="http://schemas.openxmlformats.org/package/2006/relationships"><Relationship Id="rId3" Type="http://schemas.openxmlformats.org/officeDocument/2006/relationships/printerSettings" Target="../printerSettings/printerSettings241.bin"/><Relationship Id="rId2" Type="http://schemas.openxmlformats.org/officeDocument/2006/relationships/printerSettings" Target="../printerSettings/printerSettings240.bin"/><Relationship Id="rId1" Type="http://schemas.openxmlformats.org/officeDocument/2006/relationships/printerSettings" Target="../printerSettings/printerSettings239.bin"/></Relationships>
</file>

<file path=xl/worksheets/_rels/sheet92.xml.rels><?xml version="1.0" encoding="UTF-8" standalone="yes"?>
<Relationships xmlns="http://schemas.openxmlformats.org/package/2006/relationships"><Relationship Id="rId3" Type="http://schemas.openxmlformats.org/officeDocument/2006/relationships/printerSettings" Target="../printerSettings/printerSettings244.bin"/><Relationship Id="rId2" Type="http://schemas.openxmlformats.org/officeDocument/2006/relationships/printerSettings" Target="../printerSettings/printerSettings243.bin"/><Relationship Id="rId1" Type="http://schemas.openxmlformats.org/officeDocument/2006/relationships/printerSettings" Target="../printerSettings/printerSettings242.bin"/></Relationships>
</file>

<file path=xl/worksheets/_rels/sheet93.xml.rels><?xml version="1.0" encoding="UTF-8" standalone="yes"?>
<Relationships xmlns="http://schemas.openxmlformats.org/package/2006/relationships"><Relationship Id="rId1" Type="http://schemas.openxmlformats.org/officeDocument/2006/relationships/printerSettings" Target="../printerSettings/printerSettings245.bin"/></Relationships>
</file>

<file path=xl/worksheets/_rels/sheet94.xml.rels><?xml version="1.0" encoding="UTF-8" standalone="yes"?>
<Relationships xmlns="http://schemas.openxmlformats.org/package/2006/relationships"><Relationship Id="rId3" Type="http://schemas.openxmlformats.org/officeDocument/2006/relationships/printerSettings" Target="../printerSettings/printerSettings248.bin"/><Relationship Id="rId2" Type="http://schemas.openxmlformats.org/officeDocument/2006/relationships/printerSettings" Target="../printerSettings/printerSettings247.bin"/><Relationship Id="rId1" Type="http://schemas.openxmlformats.org/officeDocument/2006/relationships/printerSettings" Target="../printerSettings/printerSettings246.bin"/></Relationships>
</file>

<file path=xl/worksheets/_rels/sheet95.xml.rels><?xml version="1.0" encoding="UTF-8" standalone="yes"?>
<Relationships xmlns="http://schemas.openxmlformats.org/package/2006/relationships"><Relationship Id="rId3" Type="http://schemas.openxmlformats.org/officeDocument/2006/relationships/printerSettings" Target="../printerSettings/printerSettings251.bin"/><Relationship Id="rId2" Type="http://schemas.openxmlformats.org/officeDocument/2006/relationships/printerSettings" Target="../printerSettings/printerSettings250.bin"/><Relationship Id="rId1" Type="http://schemas.openxmlformats.org/officeDocument/2006/relationships/printerSettings" Target="../printerSettings/printerSettings249.bin"/></Relationships>
</file>

<file path=xl/worksheets/_rels/sheet96.xml.rels><?xml version="1.0" encoding="UTF-8" standalone="yes"?>
<Relationships xmlns="http://schemas.openxmlformats.org/package/2006/relationships"><Relationship Id="rId3" Type="http://schemas.openxmlformats.org/officeDocument/2006/relationships/printerSettings" Target="../printerSettings/printerSettings254.bin"/><Relationship Id="rId2" Type="http://schemas.openxmlformats.org/officeDocument/2006/relationships/printerSettings" Target="../printerSettings/printerSettings253.bin"/><Relationship Id="rId1" Type="http://schemas.openxmlformats.org/officeDocument/2006/relationships/printerSettings" Target="../printerSettings/printerSettings252.bin"/></Relationships>
</file>

<file path=xl/worksheets/_rels/sheet97.xml.rels><?xml version="1.0" encoding="UTF-8" standalone="yes"?>
<Relationships xmlns="http://schemas.openxmlformats.org/package/2006/relationships"><Relationship Id="rId3" Type="http://schemas.openxmlformats.org/officeDocument/2006/relationships/printerSettings" Target="../printerSettings/printerSettings257.bin"/><Relationship Id="rId2" Type="http://schemas.openxmlformats.org/officeDocument/2006/relationships/printerSettings" Target="../printerSettings/printerSettings256.bin"/><Relationship Id="rId1" Type="http://schemas.openxmlformats.org/officeDocument/2006/relationships/printerSettings" Target="../printerSettings/printerSettings255.bin"/></Relationships>
</file>

<file path=xl/worksheets/_rels/sheet98.xml.rels><?xml version="1.0" encoding="UTF-8" standalone="yes"?>
<Relationships xmlns="http://schemas.openxmlformats.org/package/2006/relationships"><Relationship Id="rId3" Type="http://schemas.openxmlformats.org/officeDocument/2006/relationships/printerSettings" Target="../printerSettings/printerSettings260.bin"/><Relationship Id="rId2" Type="http://schemas.openxmlformats.org/officeDocument/2006/relationships/printerSettings" Target="../printerSettings/printerSettings259.bin"/><Relationship Id="rId1" Type="http://schemas.openxmlformats.org/officeDocument/2006/relationships/printerSettings" Target="../printerSettings/printerSettings25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D105"/>
  <sheetViews>
    <sheetView tabSelected="1" zoomScaleNormal="100" workbookViewId="0"/>
  </sheetViews>
  <sheetFormatPr defaultRowHeight="15"/>
  <cols>
    <col min="1" max="1" width="4" style="3" customWidth="1"/>
    <col min="2" max="2" width="11.5703125" style="3" customWidth="1"/>
    <col min="3" max="3" width="27.28515625" style="2" customWidth="1"/>
    <col min="4" max="4" width="130.85546875" style="2" bestFit="1" customWidth="1"/>
    <col min="5" max="234" width="9.140625" style="3"/>
    <col min="235" max="235" width="30.5703125" style="3" bestFit="1" customWidth="1"/>
    <col min="236" max="236" width="120" style="3" customWidth="1"/>
    <col min="237" max="490" width="9.140625" style="3"/>
    <col min="491" max="491" width="30.5703125" style="3" bestFit="1" customWidth="1"/>
    <col min="492" max="492" width="120" style="3" customWidth="1"/>
    <col min="493" max="746" width="9.140625" style="3"/>
    <col min="747" max="747" width="30.5703125" style="3" bestFit="1" customWidth="1"/>
    <col min="748" max="748" width="120" style="3" customWidth="1"/>
    <col min="749" max="1002" width="9.140625" style="3"/>
    <col min="1003" max="1003" width="30.5703125" style="3" bestFit="1" customWidth="1"/>
    <col min="1004" max="1004" width="120" style="3" customWidth="1"/>
    <col min="1005" max="1258" width="9.140625" style="3"/>
    <col min="1259" max="1259" width="30.5703125" style="3" bestFit="1" customWidth="1"/>
    <col min="1260" max="1260" width="120" style="3" customWidth="1"/>
    <col min="1261" max="1514" width="9.140625" style="3"/>
    <col min="1515" max="1515" width="30.5703125" style="3" bestFit="1" customWidth="1"/>
    <col min="1516" max="1516" width="120" style="3" customWidth="1"/>
    <col min="1517" max="1770" width="9.140625" style="3"/>
    <col min="1771" max="1771" width="30.5703125" style="3" bestFit="1" customWidth="1"/>
    <col min="1772" max="1772" width="120" style="3" customWidth="1"/>
    <col min="1773" max="2026" width="9.140625" style="3"/>
    <col min="2027" max="2027" width="30.5703125" style="3" bestFit="1" customWidth="1"/>
    <col min="2028" max="2028" width="120" style="3" customWidth="1"/>
    <col min="2029" max="2282" width="9.140625" style="3"/>
    <col min="2283" max="2283" width="30.5703125" style="3" bestFit="1" customWidth="1"/>
    <col min="2284" max="2284" width="120" style="3" customWidth="1"/>
    <col min="2285" max="2538" width="9.140625" style="3"/>
    <col min="2539" max="2539" width="30.5703125" style="3" bestFit="1" customWidth="1"/>
    <col min="2540" max="2540" width="120" style="3" customWidth="1"/>
    <col min="2541" max="2794" width="9.140625" style="3"/>
    <col min="2795" max="2795" width="30.5703125" style="3" bestFit="1" customWidth="1"/>
    <col min="2796" max="2796" width="120" style="3" customWidth="1"/>
    <col min="2797" max="3050" width="9.140625" style="3"/>
    <col min="3051" max="3051" width="30.5703125" style="3" bestFit="1" customWidth="1"/>
    <col min="3052" max="3052" width="120" style="3" customWidth="1"/>
    <col min="3053" max="3306" width="9.140625" style="3"/>
    <col min="3307" max="3307" width="30.5703125" style="3" bestFit="1" customWidth="1"/>
    <col min="3308" max="3308" width="120" style="3" customWidth="1"/>
    <col min="3309" max="3562" width="9.140625" style="3"/>
    <col min="3563" max="3563" width="30.5703125" style="3" bestFit="1" customWidth="1"/>
    <col min="3564" max="3564" width="120" style="3" customWidth="1"/>
    <col min="3565" max="3818" width="9.140625" style="3"/>
    <col min="3819" max="3819" width="30.5703125" style="3" bestFit="1" customWidth="1"/>
    <col min="3820" max="3820" width="120" style="3" customWidth="1"/>
    <col min="3821" max="4074" width="9.140625" style="3"/>
    <col min="4075" max="4075" width="30.5703125" style="3" bestFit="1" customWidth="1"/>
    <col min="4076" max="4076" width="120" style="3" customWidth="1"/>
    <col min="4077" max="4330" width="9.140625" style="3"/>
    <col min="4331" max="4331" width="30.5703125" style="3" bestFit="1" customWidth="1"/>
    <col min="4332" max="4332" width="120" style="3" customWidth="1"/>
    <col min="4333" max="4586" width="9.140625" style="3"/>
    <col min="4587" max="4587" width="30.5703125" style="3" bestFit="1" customWidth="1"/>
    <col min="4588" max="4588" width="120" style="3" customWidth="1"/>
    <col min="4589" max="4842" width="9.140625" style="3"/>
    <col min="4843" max="4843" width="30.5703125" style="3" bestFit="1" customWidth="1"/>
    <col min="4844" max="4844" width="120" style="3" customWidth="1"/>
    <col min="4845" max="5098" width="9.140625" style="3"/>
    <col min="5099" max="5099" width="30.5703125" style="3" bestFit="1" customWidth="1"/>
    <col min="5100" max="5100" width="120" style="3" customWidth="1"/>
    <col min="5101" max="5354" width="9.140625" style="3"/>
    <col min="5355" max="5355" width="30.5703125" style="3" bestFit="1" customWidth="1"/>
    <col min="5356" max="5356" width="120" style="3" customWidth="1"/>
    <col min="5357" max="5610" width="9.140625" style="3"/>
    <col min="5611" max="5611" width="30.5703125" style="3" bestFit="1" customWidth="1"/>
    <col min="5612" max="5612" width="120" style="3" customWidth="1"/>
    <col min="5613" max="5866" width="9.140625" style="3"/>
    <col min="5867" max="5867" width="30.5703125" style="3" bestFit="1" customWidth="1"/>
    <col min="5868" max="5868" width="120" style="3" customWidth="1"/>
    <col min="5869" max="6122" width="9.140625" style="3"/>
    <col min="6123" max="6123" width="30.5703125" style="3" bestFit="1" customWidth="1"/>
    <col min="6124" max="6124" width="120" style="3" customWidth="1"/>
    <col min="6125" max="6378" width="9.140625" style="3"/>
    <col min="6379" max="6379" width="30.5703125" style="3" bestFit="1" customWidth="1"/>
    <col min="6380" max="6380" width="120" style="3" customWidth="1"/>
    <col min="6381" max="6634" width="9.140625" style="3"/>
    <col min="6635" max="6635" width="30.5703125" style="3" bestFit="1" customWidth="1"/>
    <col min="6636" max="6636" width="120" style="3" customWidth="1"/>
    <col min="6637" max="6890" width="9.140625" style="3"/>
    <col min="6891" max="6891" width="30.5703125" style="3" bestFit="1" customWidth="1"/>
    <col min="6892" max="6892" width="120" style="3" customWidth="1"/>
    <col min="6893" max="7146" width="9.140625" style="3"/>
    <col min="7147" max="7147" width="30.5703125" style="3" bestFit="1" customWidth="1"/>
    <col min="7148" max="7148" width="120" style="3" customWidth="1"/>
    <col min="7149" max="7402" width="9.140625" style="3"/>
    <col min="7403" max="7403" width="30.5703125" style="3" bestFit="1" customWidth="1"/>
    <col min="7404" max="7404" width="120" style="3" customWidth="1"/>
    <col min="7405" max="7658" width="9.140625" style="3"/>
    <col min="7659" max="7659" width="30.5703125" style="3" bestFit="1" customWidth="1"/>
    <col min="7660" max="7660" width="120" style="3" customWidth="1"/>
    <col min="7661" max="7914" width="9.140625" style="3"/>
    <col min="7915" max="7915" width="30.5703125" style="3" bestFit="1" customWidth="1"/>
    <col min="7916" max="7916" width="120" style="3" customWidth="1"/>
    <col min="7917" max="8170" width="9.140625" style="3"/>
    <col min="8171" max="8171" width="30.5703125" style="3" bestFit="1" customWidth="1"/>
    <col min="8172" max="8172" width="120" style="3" customWidth="1"/>
    <col min="8173" max="8426" width="9.140625" style="3"/>
    <col min="8427" max="8427" width="30.5703125" style="3" bestFit="1" customWidth="1"/>
    <col min="8428" max="8428" width="120" style="3" customWidth="1"/>
    <col min="8429" max="8682" width="9.140625" style="3"/>
    <col min="8683" max="8683" width="30.5703125" style="3" bestFit="1" customWidth="1"/>
    <col min="8684" max="8684" width="120" style="3" customWidth="1"/>
    <col min="8685" max="8938" width="9.140625" style="3"/>
    <col min="8939" max="8939" width="30.5703125" style="3" bestFit="1" customWidth="1"/>
    <col min="8940" max="8940" width="120" style="3" customWidth="1"/>
    <col min="8941" max="9194" width="9.140625" style="3"/>
    <col min="9195" max="9195" width="30.5703125" style="3" bestFit="1" customWidth="1"/>
    <col min="9196" max="9196" width="120" style="3" customWidth="1"/>
    <col min="9197" max="9450" width="9.140625" style="3"/>
    <col min="9451" max="9451" width="30.5703125" style="3" bestFit="1" customWidth="1"/>
    <col min="9452" max="9452" width="120" style="3" customWidth="1"/>
    <col min="9453" max="9706" width="9.140625" style="3"/>
    <col min="9707" max="9707" width="30.5703125" style="3" bestFit="1" customWidth="1"/>
    <col min="9708" max="9708" width="120" style="3" customWidth="1"/>
    <col min="9709" max="9962" width="9.140625" style="3"/>
    <col min="9963" max="9963" width="30.5703125" style="3" bestFit="1" customWidth="1"/>
    <col min="9964" max="9964" width="120" style="3" customWidth="1"/>
    <col min="9965" max="10218" width="9.140625" style="3"/>
    <col min="10219" max="10219" width="30.5703125" style="3" bestFit="1" customWidth="1"/>
    <col min="10220" max="10220" width="120" style="3" customWidth="1"/>
    <col min="10221" max="10474" width="9.140625" style="3"/>
    <col min="10475" max="10475" width="30.5703125" style="3" bestFit="1" customWidth="1"/>
    <col min="10476" max="10476" width="120" style="3" customWidth="1"/>
    <col min="10477" max="10730" width="9.140625" style="3"/>
    <col min="10731" max="10731" width="30.5703125" style="3" bestFit="1" customWidth="1"/>
    <col min="10732" max="10732" width="120" style="3" customWidth="1"/>
    <col min="10733" max="10986" width="9.140625" style="3"/>
    <col min="10987" max="10987" width="30.5703125" style="3" bestFit="1" customWidth="1"/>
    <col min="10988" max="10988" width="120" style="3" customWidth="1"/>
    <col min="10989" max="11242" width="9.140625" style="3"/>
    <col min="11243" max="11243" width="30.5703125" style="3" bestFit="1" customWidth="1"/>
    <col min="11244" max="11244" width="120" style="3" customWidth="1"/>
    <col min="11245" max="11498" width="9.140625" style="3"/>
    <col min="11499" max="11499" width="30.5703125" style="3" bestFit="1" customWidth="1"/>
    <col min="11500" max="11500" width="120" style="3" customWidth="1"/>
    <col min="11501" max="11754" width="9.140625" style="3"/>
    <col min="11755" max="11755" width="30.5703125" style="3" bestFit="1" customWidth="1"/>
    <col min="11756" max="11756" width="120" style="3" customWidth="1"/>
    <col min="11757" max="12010" width="9.140625" style="3"/>
    <col min="12011" max="12011" width="30.5703125" style="3" bestFit="1" customWidth="1"/>
    <col min="12012" max="12012" width="120" style="3" customWidth="1"/>
    <col min="12013" max="12266" width="9.140625" style="3"/>
    <col min="12267" max="12267" width="30.5703125" style="3" bestFit="1" customWidth="1"/>
    <col min="12268" max="12268" width="120" style="3" customWidth="1"/>
    <col min="12269" max="12522" width="9.140625" style="3"/>
    <col min="12523" max="12523" width="30.5703125" style="3" bestFit="1" customWidth="1"/>
    <col min="12524" max="12524" width="120" style="3" customWidth="1"/>
    <col min="12525" max="12778" width="9.140625" style="3"/>
    <col min="12779" max="12779" width="30.5703125" style="3" bestFit="1" customWidth="1"/>
    <col min="12780" max="12780" width="120" style="3" customWidth="1"/>
    <col min="12781" max="13034" width="9.140625" style="3"/>
    <col min="13035" max="13035" width="30.5703125" style="3" bestFit="1" customWidth="1"/>
    <col min="13036" max="13036" width="120" style="3" customWidth="1"/>
    <col min="13037" max="13290" width="9.140625" style="3"/>
    <col min="13291" max="13291" width="30.5703125" style="3" bestFit="1" customWidth="1"/>
    <col min="13292" max="13292" width="120" style="3" customWidth="1"/>
    <col min="13293" max="13546" width="9.140625" style="3"/>
    <col min="13547" max="13547" width="30.5703125" style="3" bestFit="1" customWidth="1"/>
    <col min="13548" max="13548" width="120" style="3" customWidth="1"/>
    <col min="13549" max="13802" width="9.140625" style="3"/>
    <col min="13803" max="13803" width="30.5703125" style="3" bestFit="1" customWidth="1"/>
    <col min="13804" max="13804" width="120" style="3" customWidth="1"/>
    <col min="13805" max="14058" width="9.140625" style="3"/>
    <col min="14059" max="14059" width="30.5703125" style="3" bestFit="1" customWidth="1"/>
    <col min="14060" max="14060" width="120" style="3" customWidth="1"/>
    <col min="14061" max="14314" width="9.140625" style="3"/>
    <col min="14315" max="14315" width="30.5703125" style="3" bestFit="1" customWidth="1"/>
    <col min="14316" max="14316" width="120" style="3" customWidth="1"/>
    <col min="14317" max="14570" width="9.140625" style="3"/>
    <col min="14571" max="14571" width="30.5703125" style="3" bestFit="1" customWidth="1"/>
    <col min="14572" max="14572" width="120" style="3" customWidth="1"/>
    <col min="14573" max="14826" width="9.140625" style="3"/>
    <col min="14827" max="14827" width="30.5703125" style="3" bestFit="1" customWidth="1"/>
    <col min="14828" max="14828" width="120" style="3" customWidth="1"/>
    <col min="14829" max="15082" width="9.140625" style="3"/>
    <col min="15083" max="15083" width="30.5703125" style="3" bestFit="1" customWidth="1"/>
    <col min="15084" max="15084" width="120" style="3" customWidth="1"/>
    <col min="15085" max="15338" width="9.140625" style="3"/>
    <col min="15339" max="15339" width="30.5703125" style="3" bestFit="1" customWidth="1"/>
    <col min="15340" max="15340" width="120" style="3" customWidth="1"/>
    <col min="15341" max="15594" width="9.140625" style="3"/>
    <col min="15595" max="15595" width="30.5703125" style="3" bestFit="1" customWidth="1"/>
    <col min="15596" max="15596" width="120" style="3" customWidth="1"/>
    <col min="15597" max="15850" width="9.140625" style="3"/>
    <col min="15851" max="15851" width="30.5703125" style="3" bestFit="1" customWidth="1"/>
    <col min="15852" max="15852" width="120" style="3" customWidth="1"/>
    <col min="15853" max="16106" width="9.140625" style="3"/>
    <col min="16107" max="16107" width="30.5703125" style="3" bestFit="1" customWidth="1"/>
    <col min="16108" max="16108" width="120" style="3" customWidth="1"/>
    <col min="16109" max="16384" width="9.140625" style="3"/>
  </cols>
  <sheetData>
    <row r="2" spans="2:4" s="3" customFormat="1">
      <c r="B2" s="1" t="s">
        <v>2825</v>
      </c>
      <c r="C2" s="2"/>
      <c r="D2" s="2"/>
    </row>
    <row r="3" spans="2:4" s="3" customFormat="1">
      <c r="B3" s="1" t="s">
        <v>2730</v>
      </c>
      <c r="C3" s="2"/>
      <c r="D3" s="2"/>
    </row>
    <row r="4" spans="2:4" s="3" customFormat="1" ht="15.75" thickBot="1">
      <c r="C4" s="2"/>
      <c r="D4" s="2"/>
    </row>
    <row r="5" spans="2:4" s="6" customFormat="1" ht="15.75" thickBot="1">
      <c r="B5" s="4" t="s">
        <v>55</v>
      </c>
      <c r="C5" s="5" t="s">
        <v>2731</v>
      </c>
      <c r="D5" s="5" t="s">
        <v>2732</v>
      </c>
    </row>
    <row r="6" spans="2:4" s="6" customFormat="1" ht="15.75" thickBot="1">
      <c r="B6" s="7" t="s">
        <v>2826</v>
      </c>
      <c r="C6" s="8" t="s">
        <v>2840</v>
      </c>
      <c r="D6" s="9" t="s">
        <v>2827</v>
      </c>
    </row>
    <row r="7" spans="2:4" s="3" customFormat="1">
      <c r="B7" s="10" t="str">
        <f>TRIM(LEFT(C7,4))</f>
        <v>1.1</v>
      </c>
      <c r="C7" s="11" t="s">
        <v>2565</v>
      </c>
      <c r="D7" s="12" t="str">
        <f t="shared" ref="D7" ca="1" si="0">INDIRECT(CONCATENATE("'",C7,"'!B2"))</f>
        <v>Historic and projected London population, 1801 to 2041</v>
      </c>
    </row>
    <row r="8" spans="2:4" s="3" customFormat="1">
      <c r="B8" s="13" t="str">
        <f t="shared" ref="B8:B71" si="1">TRIM(LEFT(C8,4))</f>
        <v>1.2</v>
      </c>
      <c r="C8" s="14" t="s">
        <v>2889</v>
      </c>
      <c r="D8" s="15" t="str">
        <f ca="1">INDIRECT(CONCATENATE("'",C8,"'!B2"))</f>
        <v>Estimated numbers of dwellings and households in Greater London, 1901 to 2018</v>
      </c>
    </row>
    <row r="9" spans="2:4" s="3" customFormat="1">
      <c r="B9" s="13" t="str">
        <f t="shared" si="1"/>
        <v>1.3</v>
      </c>
      <c r="C9" s="14" t="s">
        <v>2890</v>
      </c>
      <c r="D9" s="15" t="str">
        <f ca="1">INDIRECT(CONCATENATE("'",C9,"'!B2"))</f>
        <v>Estimated number of people per dwelling in England, London and other regions, 1971-2018</v>
      </c>
    </row>
    <row r="10" spans="2:4" s="3" customFormat="1">
      <c r="B10" s="13" t="str">
        <f t="shared" si="1"/>
        <v>1.4</v>
      </c>
      <c r="C10" s="14" t="s">
        <v>2891</v>
      </c>
      <c r="D10" s="15" t="str">
        <f t="shared" ref="D10:D78" ca="1" si="2">INDIRECT(CONCATENATE("'",C10,"'!B2"))</f>
        <v>Annual trend in household tenure, London, 1981 to 2018</v>
      </c>
    </row>
    <row r="11" spans="2:4" s="3" customFormat="1">
      <c r="B11" s="13" t="str">
        <f t="shared" si="1"/>
        <v>1.5</v>
      </c>
      <c r="C11" s="14" t="s">
        <v>2892</v>
      </c>
      <c r="D11" s="15" t="str">
        <f t="shared" ca="1" si="2"/>
        <v>Home ownership rate by age group of household head, London 1990 to 2018</v>
      </c>
    </row>
    <row r="12" spans="2:4" s="3" customFormat="1">
      <c r="B12" s="13" t="str">
        <f t="shared" si="1"/>
        <v>1.6</v>
      </c>
      <c r="C12" s="14" t="s">
        <v>2893</v>
      </c>
      <c r="D12" s="15" t="str">
        <f t="shared" ca="1" si="2"/>
        <v>New build homes in Greater London, 1871 to 2018</v>
      </c>
    </row>
    <row r="13" spans="2:4" s="3" customFormat="1">
      <c r="B13" s="13" t="str">
        <f t="shared" si="1"/>
        <v>1.7</v>
      </c>
      <c r="C13" s="14" t="s">
        <v>2894</v>
      </c>
      <c r="D13" s="15" t="str">
        <f t="shared" ca="1" si="2"/>
        <v xml:space="preserve">Annualised gross new homes built and net change in dwelling stock in London, by decade, 1961 to 2018
</v>
      </c>
    </row>
    <row r="14" spans="2:4" s="3" customFormat="1">
      <c r="B14" s="13" t="str">
        <f t="shared" si="1"/>
        <v>1.8</v>
      </c>
      <c r="C14" s="14" t="s">
        <v>2895</v>
      </c>
      <c r="D14" s="15" t="str">
        <f t="shared" ca="1" si="2"/>
        <v>London Plan capacities and net completions, 1997 to 2028</v>
      </c>
    </row>
    <row r="15" spans="2:4" s="17" customFormat="1">
      <c r="B15" s="13" t="str">
        <f t="shared" si="1"/>
        <v>1.9</v>
      </c>
      <c r="C15" s="14" t="s">
        <v>2896</v>
      </c>
      <c r="D15" s="16" t="str">
        <f t="shared" ca="1" si="2"/>
        <v>Proportion of respondents (in Britain and in London only) identifying housing as one of the most important issues facing the country</v>
      </c>
    </row>
    <row r="16" spans="2:4" s="3" customFormat="1" ht="15.75" thickBot="1">
      <c r="B16" s="18" t="str">
        <f t="shared" si="1"/>
        <v>1.10</v>
      </c>
      <c r="C16" s="19" t="s">
        <v>2897</v>
      </c>
      <c r="D16" s="20" t="str">
        <f t="shared" ca="1" si="2"/>
        <v>Attitudes towards local housebuilding in London, 2010 to 2017</v>
      </c>
    </row>
    <row r="17" spans="1:4" s="17" customFormat="1">
      <c r="B17" s="21" t="str">
        <f t="shared" si="1"/>
        <v>2.1</v>
      </c>
      <c r="C17" s="22" t="s">
        <v>2724</v>
      </c>
      <c r="D17" s="23" t="str">
        <f t="shared" ca="1" si="2"/>
        <v>Population change by decade in London and Outer Metropolitan Area, 1811 to 2021</v>
      </c>
    </row>
    <row r="18" spans="1:4" s="3" customFormat="1">
      <c r="B18" s="24" t="str">
        <f t="shared" si="1"/>
        <v>2.2</v>
      </c>
      <c r="C18" s="14" t="s">
        <v>2566</v>
      </c>
      <c r="D18" s="15" t="str">
        <f t="shared" ca="1" si="2"/>
        <v>Components of London's population change, 1996 to 2018</v>
      </c>
    </row>
    <row r="19" spans="1:4" s="3" customFormat="1">
      <c r="B19" s="24" t="str">
        <f t="shared" si="1"/>
        <v>2.3</v>
      </c>
      <c r="C19" s="14" t="s">
        <v>2725</v>
      </c>
      <c r="D19" s="15" t="str">
        <f t="shared" ca="1" si="2"/>
        <v>Net domestic migration to London by those in their 20s and those in their 30s, 2002 to 2018</v>
      </c>
    </row>
    <row r="20" spans="1:4" s="3" customFormat="1">
      <c r="B20" s="24" t="str">
        <f t="shared" si="1"/>
        <v>2.4</v>
      </c>
      <c r="C20" s="14" t="s">
        <v>2726</v>
      </c>
      <c r="D20" s="15" t="str">
        <f t="shared" ca="1" si="2"/>
        <v>Share of people aged 20-34 living with their parents, London and UK 1996-98 to 2016-18</v>
      </c>
    </row>
    <row r="21" spans="1:4" s="3" customFormat="1">
      <c r="B21" s="24" t="str">
        <f t="shared" si="1"/>
        <v>2.5</v>
      </c>
      <c r="C21" s="14" t="s">
        <v>2727</v>
      </c>
      <c r="D21" s="15" t="str">
        <f t="shared" ca="1" si="2"/>
        <v>Proportion of households in London with dependent children by tenure, 2004 to 2018</v>
      </c>
    </row>
    <row r="22" spans="1:4" s="17" customFormat="1">
      <c r="B22" s="24" t="str">
        <f t="shared" si="1"/>
        <v>2.6</v>
      </c>
      <c r="C22" s="14" t="s">
        <v>2728</v>
      </c>
      <c r="D22" s="16" t="str">
        <f t="shared" ca="1" si="2"/>
        <v>Satisfaction with accommodation and tenure, London 2016/17</v>
      </c>
    </row>
    <row r="23" spans="1:4" s="17" customFormat="1">
      <c r="B23" s="24" t="str">
        <f t="shared" si="1"/>
        <v>2.7</v>
      </c>
      <c r="C23" s="14" t="s">
        <v>2729</v>
      </c>
      <c r="D23" s="16" t="str">
        <f t="shared" ca="1" si="2"/>
        <v>National household income quintile by tenure, London, 2017/18</v>
      </c>
    </row>
    <row r="24" spans="1:4" s="3" customFormat="1">
      <c r="A24" s="17"/>
      <c r="B24" s="24" t="str">
        <f>TRIM(LEFT(C24,4))</f>
        <v>2.8</v>
      </c>
      <c r="C24" s="14" t="s">
        <v>2928</v>
      </c>
      <c r="D24" s="16" t="str">
        <f t="shared" ca="1" si="2"/>
        <v>Median property wealth, by total household net equivalised income decile, London, 2010-12 to 2014-16</v>
      </c>
    </row>
    <row r="25" spans="1:4" s="3" customFormat="1">
      <c r="A25" s="17"/>
      <c r="B25" s="24" t="str">
        <f t="shared" si="1"/>
        <v>2.9</v>
      </c>
      <c r="C25" s="14" t="s">
        <v>2929</v>
      </c>
      <c r="D25" s="15" t="str">
        <f t="shared" ca="1" si="2"/>
        <v>Non-UK nationals as a share of home building workforce by region and country, 2017</v>
      </c>
    </row>
    <row r="26" spans="1:4" s="17" customFormat="1">
      <c r="B26" s="24" t="str">
        <f t="shared" si="1"/>
        <v>2.10</v>
      </c>
      <c r="C26" s="14" t="s">
        <v>2901</v>
      </c>
      <c r="D26" s="16" t="str">
        <f t="shared" ca="1" si="2"/>
        <v>Residential Stamp Duty receipts in London, 1988/89 to 2017/18 (2017/18 prices)</v>
      </c>
    </row>
    <row r="27" spans="1:4" s="3" customFormat="1" ht="15.75" thickBot="1">
      <c r="B27" s="25" t="str">
        <f t="shared" si="1"/>
        <v>2.11</v>
      </c>
      <c r="C27" s="26" t="s">
        <v>2902</v>
      </c>
      <c r="D27" s="27" t="str">
        <f t="shared" ca="1" si="2"/>
        <v>Average Council Tax and Stamp Duty as % of average house price, London, 1996/97 to 2017/18</v>
      </c>
    </row>
    <row r="28" spans="1:4" s="3" customFormat="1">
      <c r="B28" s="28" t="str">
        <f t="shared" si="1"/>
        <v>3.1</v>
      </c>
      <c r="C28" s="22" t="s">
        <v>2841</v>
      </c>
      <c r="D28" s="12" t="str">
        <f t="shared" ca="1" si="2"/>
        <v>Indexed trend in number of jobs, people and homes in London, 1997 to 2018 (1997 = 100)</v>
      </c>
    </row>
    <row r="29" spans="1:4" s="3" customFormat="1">
      <c r="B29" s="29" t="str">
        <f t="shared" si="1"/>
        <v>3.2</v>
      </c>
      <c r="C29" s="14" t="s">
        <v>2842</v>
      </c>
      <c r="D29" s="15" t="str">
        <f t="shared" ca="1" si="2"/>
        <v>Net completions by tenure, London 2004/05 to 2017/18</v>
      </c>
    </row>
    <row r="30" spans="1:4" s="3" customFormat="1">
      <c r="B30" s="29" t="str">
        <f t="shared" si="1"/>
        <v>3.3</v>
      </c>
      <c r="C30" s="14" t="s">
        <v>2843</v>
      </c>
      <c r="D30" s="15" t="str">
        <f t="shared" ca="1" si="2"/>
        <v xml:space="preserve">New housing completions in London: comparison of various housebuilding datasets, 2010 to 2019 </v>
      </c>
    </row>
    <row r="31" spans="1:4" s="3" customFormat="1">
      <c r="B31" s="29" t="str">
        <f t="shared" si="1"/>
        <v>3.4</v>
      </c>
      <c r="C31" s="14" t="s">
        <v>2844</v>
      </c>
      <c r="D31" s="15" t="str">
        <f t="shared" ca="1" si="2"/>
        <v>Annualised new house building starts in London by type of provider, 2000 to 2019</v>
      </c>
    </row>
    <row r="32" spans="1:4" s="3" customFormat="1">
      <c r="B32" s="29" t="str">
        <f t="shared" si="1"/>
        <v>3.5</v>
      </c>
      <c r="C32" s="14" t="s">
        <v>2845</v>
      </c>
      <c r="D32" s="15" t="str">
        <f t="shared" ca="1" si="2"/>
        <v>Percentage increase in housing stock by local authority, 2008 to 2018</v>
      </c>
    </row>
    <row r="33" spans="2:4" s="3" customFormat="1">
      <c r="B33" s="29" t="str">
        <f t="shared" si="1"/>
        <v>3.6</v>
      </c>
      <c r="C33" s="14" t="s">
        <v>2846</v>
      </c>
      <c r="D33" s="15" t="str">
        <f t="shared" ca="1" si="2"/>
        <v>Net conventional completions by borough and tenure, 2015/16 to 2017/18</v>
      </c>
    </row>
    <row r="34" spans="2:4" s="3" customFormat="1">
      <c r="B34" s="29" t="str">
        <f t="shared" si="1"/>
        <v>3.7</v>
      </c>
      <c r="C34" s="30" t="s">
        <v>2847</v>
      </c>
      <c r="D34" s="16" t="str">
        <f t="shared" ca="1" si="2"/>
        <v>Concentrations of new home completions in London, January 2016 to May 2019</v>
      </c>
    </row>
    <row r="35" spans="2:4" s="17" customFormat="1">
      <c r="B35" s="29" t="str">
        <f t="shared" si="1"/>
        <v>3.8</v>
      </c>
      <c r="C35" s="14" t="s">
        <v>2848</v>
      </c>
      <c r="D35" s="16" t="str">
        <f t="shared" ca="1" si="2"/>
        <v xml:space="preserve">Family sized homes (three bedrooms or more) as a proportion of total gross house building in London, 1991/92 to 2017/18 </v>
      </c>
    </row>
    <row r="36" spans="2:4" s="3" customFormat="1">
      <c r="B36" s="29" t="str">
        <f t="shared" si="1"/>
        <v>3.9</v>
      </c>
      <c r="C36" s="14" t="s">
        <v>2849</v>
      </c>
      <c r="D36" s="16" t="str">
        <f t="shared" ca="1" si="2"/>
        <v>Mean floor area by dwelling age, London and England</v>
      </c>
    </row>
    <row r="37" spans="2:4" s="17" customFormat="1">
      <c r="B37" s="29" t="str">
        <f t="shared" si="1"/>
        <v>3.10</v>
      </c>
      <c r="C37" s="14" t="s">
        <v>2850</v>
      </c>
      <c r="D37" s="16" t="str">
        <f t="shared" ca="1" si="2"/>
        <v>Percentage of new build houses sold on a leasehold, London and England, 1998 to 2018</v>
      </c>
    </row>
    <row r="38" spans="2:4" s="17" customFormat="1">
      <c r="B38" s="29" t="str">
        <f t="shared" si="1"/>
        <v>3.11</v>
      </c>
      <c r="C38" s="14" t="s">
        <v>3086</v>
      </c>
      <c r="D38" s="16" t="str">
        <f ca="1">INDIRECT(CONCATENATE("'",C38,"'!B2"))</f>
        <v>Net conventional housing approvals in London by tenure, 2004/05 to 2017/18</v>
      </c>
    </row>
    <row r="39" spans="2:4" s="3" customFormat="1">
      <c r="B39" s="29" t="str">
        <f t="shared" si="1"/>
        <v>3.12</v>
      </c>
      <c r="C39" s="30" t="s">
        <v>3087</v>
      </c>
      <c r="D39" s="16" t="str">
        <f t="shared" ca="1" si="2"/>
        <v xml:space="preserve">Mayoral decisions on affordable housing, 2012 to 2018 </v>
      </c>
    </row>
    <row r="40" spans="2:4" s="3" customFormat="1">
      <c r="B40" s="29" t="str">
        <f t="shared" si="1"/>
        <v>3.13</v>
      </c>
      <c r="C40" s="14" t="s">
        <v>3088</v>
      </c>
      <c r="D40" s="16" t="str">
        <f t="shared" ca="1" si="2"/>
        <v>Number of units in the planning pipeline by scheme size, London, 2009 to 2018</v>
      </c>
    </row>
    <row r="41" spans="2:4" s="3" customFormat="1">
      <c r="B41" s="29" t="str">
        <f t="shared" si="1"/>
        <v>3.14</v>
      </c>
      <c r="C41" s="14" t="s">
        <v>3089</v>
      </c>
      <c r="D41" s="16" t="str">
        <f ca="1">INDIRECT(CONCATENATE("'",C41,"'!B2"))</f>
        <v>Estimated number of homes in each London borough that could be provided by tall buildings in the pipeline, 2019</v>
      </c>
    </row>
    <row r="42" spans="2:4" s="3" customFormat="1">
      <c r="B42" s="29" t="str">
        <f t="shared" si="1"/>
        <v>3.15</v>
      </c>
      <c r="C42" s="14" t="s">
        <v>3090</v>
      </c>
      <c r="D42" s="16" t="str">
        <f t="shared" ca="1" si="2"/>
        <v>Cumulative Build to Rent starts and completions in London, 2009 to 2018</v>
      </c>
    </row>
    <row r="43" spans="2:4" s="3" customFormat="1">
      <c r="B43" s="29" t="str">
        <f t="shared" si="1"/>
        <v>3.16</v>
      </c>
      <c r="C43" s="30" t="s">
        <v>3091</v>
      </c>
      <c r="D43" s="16" t="str">
        <f t="shared" ca="1" si="2"/>
        <v>Number of community-led housing projects by London borough, August 2019</v>
      </c>
    </row>
    <row r="44" spans="2:4" s="3" customFormat="1">
      <c r="B44" s="29" t="str">
        <f t="shared" si="1"/>
        <v>3.17</v>
      </c>
      <c r="C44" s="14" t="s">
        <v>3092</v>
      </c>
      <c r="D44" s="16" t="str">
        <f t="shared" ca="1" si="2"/>
        <v>Affordable housing starts in London funded by the GLA, 2012/13 to 2018/19</v>
      </c>
    </row>
    <row r="45" spans="2:4" s="3" customFormat="1">
      <c r="B45" s="29" t="str">
        <f t="shared" si="1"/>
        <v>3.18</v>
      </c>
      <c r="C45" s="31" t="s">
        <v>3116</v>
      </c>
      <c r="D45" s="16" t="str">
        <f ca="1">INDIRECT(CONCATENATE("'",C45,"'!B2"))</f>
        <v>Number of new build council housing starts by London boroughs, 1980/81 to 2018/19</v>
      </c>
    </row>
    <row r="46" spans="2:4" s="3" customFormat="1">
      <c r="B46" s="29" t="str">
        <f t="shared" si="1"/>
        <v>3.19</v>
      </c>
      <c r="C46" s="14" t="s">
        <v>3093</v>
      </c>
      <c r="D46" s="16" t="str">
        <f t="shared" ca="1" si="2"/>
        <v>Affordable housing completions in London, 1991/92 to 2017/18</v>
      </c>
    </row>
    <row r="47" spans="2:4" s="3" customFormat="1">
      <c r="B47" s="29" t="str">
        <f t="shared" si="1"/>
        <v>3.20</v>
      </c>
      <c r="C47" s="14" t="s">
        <v>3094</v>
      </c>
      <c r="D47" s="16" t="str">
        <f t="shared" ca="1" si="2"/>
        <v>Conversions of social rent homes to Affordable Rent compared to starts of social rent and Affordable Rent homes, London 2011/12 to 2018/19</v>
      </c>
    </row>
    <row r="48" spans="2:4" s="3" customFormat="1">
      <c r="B48" s="29" t="str">
        <f t="shared" si="1"/>
        <v>3.21</v>
      </c>
      <c r="C48" s="14" t="s">
        <v>3095</v>
      </c>
      <c r="D48" s="16" t="str">
        <f t="shared" ca="1" si="2"/>
        <v>Annual Right to Buy council housing sales and average discount, London, 1981 to 2018/19</v>
      </c>
    </row>
    <row r="49" spans="2:4" s="3" customFormat="1">
      <c r="B49" s="29" t="str">
        <f t="shared" si="1"/>
        <v>3.22</v>
      </c>
      <c r="C49" s="14" t="s">
        <v>3096</v>
      </c>
      <c r="D49" s="16" t="str">
        <f t="shared" ca="1" si="2"/>
        <v>Affordable homes in London (excluding shared ownership) by landlord type, 1997 to 2018</v>
      </c>
    </row>
    <row r="50" spans="2:4" s="3" customFormat="1">
      <c r="B50" s="29" t="str">
        <f t="shared" si="1"/>
        <v>3.23</v>
      </c>
      <c r="C50" s="14" t="s">
        <v>3097</v>
      </c>
      <c r="D50" s="16" t="str">
        <f t="shared" ca="1" si="2"/>
        <v>Empty homes in London as a proportion of total stock, 1978 to 2018</v>
      </c>
    </row>
    <row r="51" spans="2:4" s="3" customFormat="1" ht="15.75" thickBot="1">
      <c r="B51" s="32" t="str">
        <f t="shared" si="1"/>
        <v>3.24</v>
      </c>
      <c r="C51" s="19" t="s">
        <v>3098</v>
      </c>
      <c r="D51" s="20" t="str">
        <f t="shared" ca="1" si="2"/>
        <v>Number of dwellings recorded as second homes for council tax purposes, 2018</v>
      </c>
    </row>
    <row r="52" spans="2:4" s="3" customFormat="1">
      <c r="B52" s="33" t="str">
        <f t="shared" si="1"/>
        <v>4.1</v>
      </c>
      <c r="C52" s="22" t="s">
        <v>2810</v>
      </c>
      <c r="D52" s="12" t="str">
        <f t="shared" ca="1" si="2"/>
        <v>Median of housing costs as a % of gross household income (including benefits and income from all household members) by tenure, London</v>
      </c>
    </row>
    <row r="53" spans="2:4" s="3" customFormat="1">
      <c r="B53" s="34" t="str">
        <f t="shared" ref="B53" si="3">TRIM(LEFT(C53,4))</f>
        <v>4.2</v>
      </c>
      <c r="C53" s="30" t="s">
        <v>2853</v>
      </c>
      <c r="D53" s="16" t="str">
        <f t="shared" ca="1" si="2"/>
        <v>Estimated income distribution of recently moving households in London by tenure</v>
      </c>
    </row>
    <row r="54" spans="2:4" s="3" customFormat="1">
      <c r="B54" s="34" t="str">
        <f t="shared" si="1"/>
        <v>4.3</v>
      </c>
      <c r="C54" s="14" t="s">
        <v>2811</v>
      </c>
      <c r="D54" s="15" t="str">
        <f t="shared" ca="1" si="2"/>
        <v>Average house prices in London and England after adjusting for inflation, 1970 to 2019</v>
      </c>
    </row>
    <row r="55" spans="2:4" s="17" customFormat="1">
      <c r="B55" s="34" t="str">
        <f t="shared" si="1"/>
        <v>4.4</v>
      </c>
      <c r="C55" s="14" t="s">
        <v>2812</v>
      </c>
      <c r="D55" s="16" t="str">
        <f t="shared" ca="1" si="2"/>
        <v>Ratio of London and wider South East average house prices to UK average, 1974 to 2019</v>
      </c>
    </row>
    <row r="56" spans="2:4" s="3" customFormat="1">
      <c r="B56" s="34" t="str">
        <f t="shared" si="1"/>
        <v>4.5</v>
      </c>
      <c r="C56" s="14" t="s">
        <v>2813</v>
      </c>
      <c r="D56" s="16" t="str">
        <f t="shared" ca="1" si="2"/>
        <v>Median house price by Middle Super Output Area, 2018</v>
      </c>
    </row>
    <row r="57" spans="2:4" s="17" customFormat="1">
      <c r="B57" s="34" t="str">
        <f t="shared" si="1"/>
        <v>4.6</v>
      </c>
      <c r="C57" s="14" t="s">
        <v>2854</v>
      </c>
      <c r="D57" s="16" t="str">
        <f t="shared" ca="1" si="2"/>
        <v>Annualised new home buyer mortgages by type, London, 2004 to 2019</v>
      </c>
    </row>
    <row r="58" spans="2:4" s="17" customFormat="1">
      <c r="B58" s="34" t="str">
        <f t="shared" si="1"/>
        <v>4.7</v>
      </c>
      <c r="C58" s="14" t="s">
        <v>2855</v>
      </c>
      <c r="D58" s="16" t="str">
        <f t="shared" ca="1" si="2"/>
        <v>Annualised number of loans to London first time buyers, by loan-to-value ratio, 2006 to 2018</v>
      </c>
    </row>
    <row r="59" spans="2:4" s="17" customFormat="1">
      <c r="B59" s="34" t="str">
        <f t="shared" si="1"/>
        <v>4.8</v>
      </c>
      <c r="C59" s="14" t="s">
        <v>2856</v>
      </c>
      <c r="D59" s="16" t="str">
        <f t="shared" ca="1" si="2"/>
        <v>Median loan to income ratio for new loans to first time buyers and home movers in London, 1980 to 2018</v>
      </c>
    </row>
    <row r="60" spans="2:4" s="3" customFormat="1">
      <c r="B60" s="34" t="str">
        <f t="shared" si="1"/>
        <v>4.9</v>
      </c>
      <c r="C60" s="14" t="s">
        <v>2857</v>
      </c>
      <c r="D60" s="16" t="str">
        <f t="shared" ca="1" si="2"/>
        <v>Annualised Help to Buy loans in Inner and Outer London, 2014/15 to 2018/19</v>
      </c>
    </row>
    <row r="61" spans="2:4" s="17" customFormat="1">
      <c r="B61" s="34" t="str">
        <f t="shared" si="1"/>
        <v>4.10</v>
      </c>
      <c r="C61" s="14" t="s">
        <v>3118</v>
      </c>
      <c r="D61" s="16" t="str">
        <f t="shared" ca="1" si="2"/>
        <v>Trend in median deposit requirement and mortgage repayments as a share of income for first time buyers in London, 2000 to 2018/19</v>
      </c>
    </row>
    <row r="62" spans="2:4" s="3" customFormat="1">
      <c r="B62" s="34" t="str">
        <f t="shared" si="1"/>
        <v>4.11</v>
      </c>
      <c r="C62" s="14" t="s">
        <v>3119</v>
      </c>
      <c r="D62" s="16" t="str">
        <f t="shared" ca="1" si="2"/>
        <v xml:space="preserve">Court orders for mortgage repossession in London, 1980 to 2018 (with actual repossessions from 2003) 
</v>
      </c>
    </row>
    <row r="63" spans="2:4" s="17" customFormat="1">
      <c r="B63" s="34" t="str">
        <f t="shared" si="1"/>
        <v>4.12</v>
      </c>
      <c r="C63" s="14" t="s">
        <v>3120</v>
      </c>
      <c r="D63" s="16" t="str">
        <f t="shared" ca="1" si="2"/>
        <v>Annualised mortgage and landlord possessions in London, 2004 to 2018/19</v>
      </c>
    </row>
    <row r="64" spans="2:4" s="17" customFormat="1">
      <c r="B64" s="34" t="str">
        <f t="shared" si="1"/>
        <v>4.13</v>
      </c>
      <c r="C64" s="14" t="s">
        <v>3121</v>
      </c>
      <c r="D64" s="16" t="str">
        <f t="shared" ca="1" si="2"/>
        <v>Estimated number of properties listed on Airbnb in London by type, December 2013 to March 2019</v>
      </c>
    </row>
    <row r="65" spans="2:4" s="3" customFormat="1">
      <c r="B65" s="34" t="str">
        <f t="shared" si="1"/>
        <v>4.14</v>
      </c>
      <c r="C65" s="14" t="s">
        <v>3122</v>
      </c>
      <c r="D65" s="16" t="str">
        <f t="shared" ca="1" si="2"/>
        <v>Index of change in average private rents by region, 2005 to 2019 
(2005 = 100)</v>
      </c>
    </row>
    <row r="66" spans="2:4" s="3" customFormat="1">
      <c r="B66" s="34" t="str">
        <f t="shared" si="1"/>
        <v>4.15</v>
      </c>
      <c r="C66" s="14" t="s">
        <v>3123</v>
      </c>
      <c r="D66" s="16" t="str">
        <f t="shared" ca="1" si="2"/>
        <v>Quarterly change in nominal rent and leading indicators for rental growth, London, 2010 to 2020</v>
      </c>
    </row>
    <row r="67" spans="2:4" s="3" customFormat="1">
      <c r="B67" s="34" t="str">
        <f t="shared" si="1"/>
        <v>4.16</v>
      </c>
      <c r="C67" s="14" t="s">
        <v>3124</v>
      </c>
      <c r="D67" s="16" t="str">
        <f t="shared" ca="1" si="2"/>
        <v>Index of cumulative change in private rents, earnings and implied affordability in London, 2005 to 2018 (2005=100)</v>
      </c>
    </row>
    <row r="68" spans="2:4" s="3" customFormat="1">
      <c r="B68" s="34" t="str">
        <f t="shared" si="1"/>
        <v>4.17</v>
      </c>
      <c r="C68" s="14" t="s">
        <v>3125</v>
      </c>
      <c r="D68" s="16" t="str">
        <f t="shared" ca="1" si="2"/>
        <v>Median monthly market rent by region and number of bedrooms, April 2018 to March 2019</v>
      </c>
    </row>
    <row r="69" spans="2:4" s="3" customFormat="1">
      <c r="B69" s="34" t="str">
        <f t="shared" si="1"/>
        <v>4.18</v>
      </c>
      <c r="C69" s="14" t="s">
        <v>3126</v>
      </c>
      <c r="D69" s="16" t="str">
        <f t="shared" ca="1" si="2"/>
        <v>Lower quartile, median and upper quartile monthly rents for a two-bedroom home by London borough, 2019</v>
      </c>
    </row>
    <row r="70" spans="2:4" s="3" customFormat="1">
      <c r="B70" s="34" t="str">
        <f t="shared" si="1"/>
        <v>4.19</v>
      </c>
      <c r="C70" s="14" t="s">
        <v>3127</v>
      </c>
      <c r="D70" s="16" t="str">
        <f t="shared" ca="1" si="2"/>
        <v>Trend in Housing Benefit and Universal Credit caseload in London by tenure, 1998 to 2019</v>
      </c>
    </row>
    <row r="71" spans="2:4" s="3" customFormat="1">
      <c r="B71" s="34" t="str">
        <f t="shared" si="1"/>
        <v>4.20</v>
      </c>
      <c r="C71" s="14" t="s">
        <v>3128</v>
      </c>
      <c r="D71" s="16" t="str">
        <f t="shared" ca="1" si="2"/>
        <v>Change in  private rent Housing Benefit and Universal Credit caseload by London Middle Super Output Area, April 2018 to February 2019</v>
      </c>
    </row>
    <row r="72" spans="2:4" s="3" customFormat="1" ht="15.75" thickBot="1">
      <c r="B72" s="35" t="str">
        <f t="shared" ref="B72" si="4">TRIM(LEFT(C72,4))</f>
        <v>4.21</v>
      </c>
      <c r="C72" s="31" t="s">
        <v>3129</v>
      </c>
      <c r="D72" s="36" t="str">
        <f t="shared" ca="1" si="2"/>
        <v>Median weekly rents for new social rent and Affordable Rent lettings to two-bedroom homes in London, 2007/08 to 2017/18 (nominal)</v>
      </c>
    </row>
    <row r="73" spans="2:4" s="17" customFormat="1">
      <c r="B73" s="37" t="str">
        <f t="shared" ref="B73:B102" si="5">TRIM(LEFT(C73,4))</f>
        <v>5.1</v>
      </c>
      <c r="C73" s="22" t="s">
        <v>2814</v>
      </c>
      <c r="D73" s="23" t="str">
        <f t="shared" ca="1" si="2"/>
        <v>People seen sleeping rough in London, 2006/07 to 2018/19</v>
      </c>
    </row>
    <row r="74" spans="2:4" s="17" customFormat="1">
      <c r="B74" s="38" t="str">
        <f t="shared" si="5"/>
        <v>5.2</v>
      </c>
      <c r="C74" s="14" t="s">
        <v>2815</v>
      </c>
      <c r="D74" s="16" t="str">
        <f t="shared" ca="1" si="2"/>
        <v>Number of contacts with people seen sleeping rough for the first time, 2008/09 to 2018/19</v>
      </c>
    </row>
    <row r="75" spans="2:4" s="17" customFormat="1">
      <c r="B75" s="38" t="str">
        <f t="shared" si="5"/>
        <v>5.3</v>
      </c>
      <c r="C75" s="14" t="s">
        <v>2816</v>
      </c>
      <c r="D75" s="16" t="str">
        <f t="shared" ca="1" si="2"/>
        <v>Areas of origin of people seen sleeping rough in London, 2008/09 to 2018/19</v>
      </c>
    </row>
    <row r="76" spans="2:4" s="3" customFormat="1">
      <c r="B76" s="38" t="str">
        <f t="shared" si="5"/>
        <v>5.4</v>
      </c>
      <c r="C76" s="14" t="s">
        <v>2817</v>
      </c>
      <c r="D76" s="16" t="str">
        <f t="shared" ca="1" si="2"/>
        <v>Support needs of rough sleepers in London, 2018/19</v>
      </c>
    </row>
    <row r="77" spans="2:4" s="3" customFormat="1">
      <c r="B77" s="38" t="str">
        <f t="shared" si="5"/>
        <v>5.5</v>
      </c>
      <c r="C77" s="14" t="s">
        <v>2818</v>
      </c>
      <c r="D77" s="16" t="str">
        <f t="shared" ca="1" si="2"/>
        <v>Households accepted as statutorily homeless in London, 1990 to 2018/19</v>
      </c>
    </row>
    <row r="78" spans="2:4" s="3" customFormat="1">
      <c r="B78" s="38" t="str">
        <f t="shared" si="5"/>
        <v>5.6</v>
      </c>
      <c r="C78" s="14" t="s">
        <v>2819</v>
      </c>
      <c r="D78" s="16" t="str">
        <f t="shared" ca="1" si="2"/>
        <v>Households owed a homlessness duty in London, by reason for loss of last settled home, 1998/99 to 2018/2019</v>
      </c>
    </row>
    <row r="79" spans="2:4" s="3" customFormat="1">
      <c r="B79" s="38" t="str">
        <f t="shared" si="5"/>
        <v>5.7</v>
      </c>
      <c r="C79" s="14" t="s">
        <v>2820</v>
      </c>
      <c r="D79" s="16" t="str">
        <f t="shared" ref="D79:D102" ca="1" si="6">INDIRECT(CONCATENATE("'",C79,"'!B2"))</f>
        <v>Homelessness prevention and relief in London, 2009/10 to 2018/19</v>
      </c>
    </row>
    <row r="80" spans="2:4" s="3" customFormat="1">
      <c r="B80" s="38" t="str">
        <f t="shared" si="5"/>
        <v>5.8</v>
      </c>
      <c r="C80" s="14" t="s">
        <v>2821</v>
      </c>
      <c r="D80" s="16" t="str">
        <f t="shared" ca="1" si="6"/>
        <v>Homeless households placed in temporary accommodation in London by type of accommodation, 1988 to 2018</v>
      </c>
    </row>
    <row r="81" spans="2:4" s="3" customFormat="1">
      <c r="B81" s="38" t="str">
        <f t="shared" si="5"/>
        <v>5.9</v>
      </c>
      <c r="C81" s="14" t="s">
        <v>2822</v>
      </c>
      <c r="D81" s="16" t="str">
        <f t="shared" ca="1" si="6"/>
        <v>Households leaving temporary accommodation as a proportion of total at beginning of year, London, 1998/99 to 2017/18</v>
      </c>
    </row>
    <row r="82" spans="2:4" s="3" customFormat="1">
      <c r="B82" s="38" t="str">
        <f t="shared" si="5"/>
        <v>5.10</v>
      </c>
      <c r="C82" s="14" t="s">
        <v>2823</v>
      </c>
      <c r="D82" s="16" t="str">
        <f t="shared" ca="1" si="6"/>
        <v>Proportion of households in London overcrowded (according to the bedroom standard) by tenure, 1986/87 to 2017/18</v>
      </c>
    </row>
    <row r="83" spans="2:4" s="3" customFormat="1" ht="15.75" thickBot="1">
      <c r="B83" s="39" t="str">
        <f t="shared" si="5"/>
        <v>5.11</v>
      </c>
      <c r="C83" s="19" t="s">
        <v>2824</v>
      </c>
      <c r="D83" s="36" t="str">
        <f t="shared" ca="1" si="6"/>
        <v>Proportion of children under 16 living in overcrowded housing by tenure, London and England, 2014/15 to 2016/17</v>
      </c>
    </row>
    <row r="84" spans="2:4" s="17" customFormat="1">
      <c r="B84" s="40" t="str">
        <f t="shared" si="5"/>
        <v>6.1</v>
      </c>
      <c r="C84" s="22" t="s">
        <v>2859</v>
      </c>
      <c r="D84" s="23" t="str">
        <f t="shared" ca="1" si="6"/>
        <v>Length of time in current home by tenure, London, 2015/16 to 2017/18</v>
      </c>
    </row>
    <row r="85" spans="2:4" s="3" customFormat="1">
      <c r="B85" s="41" t="str">
        <f t="shared" ref="B85" si="7">TRIM(LEFT(C85,4))</f>
        <v>6.2</v>
      </c>
      <c r="C85" s="30" t="s">
        <v>2858</v>
      </c>
      <c r="D85" s="16" t="str">
        <f ca="1">INDIRECT(CONCATENATE("'",C85,"'!B2"))</f>
        <v>Proportion of households in London who have lived less than a year at current address by tenure, 1995 to 2017/18</v>
      </c>
    </row>
    <row r="86" spans="2:4" s="3" customFormat="1">
      <c r="B86" s="41" t="str">
        <f t="shared" si="5"/>
        <v>6.3</v>
      </c>
      <c r="C86" s="14" t="s">
        <v>2860</v>
      </c>
      <c r="D86" s="16" t="str">
        <f t="shared" ca="1" si="6"/>
        <v>Flows between tenures of London households moving in the last year, 2015/16 to 2017/18</v>
      </c>
    </row>
    <row r="87" spans="2:4" s="3" customFormat="1">
      <c r="B87" s="41" t="str">
        <f t="shared" si="5"/>
        <v>6.4</v>
      </c>
      <c r="C87" s="30" t="s">
        <v>2861</v>
      </c>
      <c r="D87" s="16" t="str">
        <f t="shared" ca="1" si="6"/>
        <v>Lettings to new tenants in London by local authorities and housing associations, 1996/97 to 2017/18</v>
      </c>
    </row>
    <row r="88" spans="2:4" s="3" customFormat="1">
      <c r="B88" s="41" t="str">
        <f t="shared" si="5"/>
        <v>6.5</v>
      </c>
      <c r="C88" s="14" t="s">
        <v>2862</v>
      </c>
      <c r="D88" s="15" t="str">
        <f t="shared" ca="1" si="6"/>
        <v>Reasons for moving: households moving / forming in the last two years, by previous tenure, 2014/15 to 2016/17</v>
      </c>
    </row>
    <row r="89" spans="2:4" s="17" customFormat="1">
      <c r="B89" s="41" t="str">
        <f t="shared" si="5"/>
        <v>6.6</v>
      </c>
      <c r="C89" s="14" t="s">
        <v>2863</v>
      </c>
      <c r="D89" s="16" t="str">
        <f t="shared" ca="1" si="6"/>
        <v>Housing Moves lettings per year by category, 2012/13 to 2018/19</v>
      </c>
    </row>
    <row r="90" spans="2:4" s="3" customFormat="1">
      <c r="B90" s="41" t="str">
        <f t="shared" si="5"/>
        <v>6.7</v>
      </c>
      <c r="C90" s="14" t="s">
        <v>2864</v>
      </c>
      <c r="D90" s="15" t="str">
        <f t="shared" ca="1" si="6"/>
        <v>Social rented homes freed up through Seaside and Country Homes, moves by borough, 2007/08 to 2018/19</v>
      </c>
    </row>
    <row r="91" spans="2:4" s="3" customFormat="1">
      <c r="B91" s="41" t="str">
        <f t="shared" si="5"/>
        <v>6.8</v>
      </c>
      <c r="C91" s="14" t="s">
        <v>2865</v>
      </c>
      <c r="D91" s="15" t="str">
        <f t="shared" ca="1" si="6"/>
        <v>Households in London under-occupying their accommodation (according to the bedroom standard) by tenure, 1995/96 to 2017/18</v>
      </c>
    </row>
    <row r="92" spans="2:4" s="17" customFormat="1">
      <c r="B92" s="41" t="str">
        <f t="shared" si="5"/>
        <v>6.9</v>
      </c>
      <c r="C92" s="14" t="s">
        <v>2866</v>
      </c>
      <c r="D92" s="16" t="str">
        <f t="shared" ca="1" si="6"/>
        <v>Accessible homes as a proportion of all new build homes approved in London, 2009/10 to 2017/18</v>
      </c>
    </row>
    <row r="93" spans="2:4" s="17" customFormat="1">
      <c r="B93" s="41" t="str">
        <f t="shared" si="5"/>
        <v>6.10</v>
      </c>
      <c r="C93" s="14" t="s">
        <v>2867</v>
      </c>
      <c r="D93" s="16" t="str">
        <f t="shared" ca="1" si="6"/>
        <v>Number of mandatory licensed Homes in Multiple Occupation in London, 2012 to 2018</v>
      </c>
    </row>
    <row r="94" spans="2:4" s="3" customFormat="1">
      <c r="B94" s="41" t="str">
        <f t="shared" si="5"/>
        <v>6.11</v>
      </c>
      <c r="C94" s="14" t="s">
        <v>2868</v>
      </c>
      <c r="D94" s="15" t="str">
        <f t="shared" ca="1" si="6"/>
        <v>Trend in proportion of non-decent homes in London and rest of England, 2006 to 2017</v>
      </c>
    </row>
    <row r="95" spans="2:4" s="3" customFormat="1">
      <c r="B95" s="41" t="str">
        <f t="shared" si="5"/>
        <v>6.12</v>
      </c>
      <c r="C95" s="14" t="s">
        <v>2869</v>
      </c>
      <c r="D95" s="15" t="str">
        <f t="shared" ca="1" si="6"/>
        <v>Trend in non-decent homes by tenure, London 2006 to 2017</v>
      </c>
    </row>
    <row r="96" spans="2:4" s="17" customFormat="1">
      <c r="B96" s="41" t="str">
        <f t="shared" si="5"/>
        <v>6.13</v>
      </c>
      <c r="C96" s="14" t="s">
        <v>2870</v>
      </c>
      <c r="D96" s="16" t="str">
        <f t="shared" ca="1" si="6"/>
        <v>Trend in number of non-decent affordable homes in London by landlord type, 2005 to 2018</v>
      </c>
    </row>
    <row r="97" spans="2:4" s="17" customFormat="1">
      <c r="B97" s="41" t="str">
        <f t="shared" ref="B97" si="8">TRIM(LEFT(C97,4))</f>
        <v>6.14</v>
      </c>
      <c r="C97" s="30" t="s">
        <v>2871</v>
      </c>
      <c r="D97" s="16" t="str">
        <f t="shared" ca="1" si="6"/>
        <v>Fires in homes recorded by London Fire Brigade in 2018</v>
      </c>
    </row>
    <row r="98" spans="2:4" s="17" customFormat="1">
      <c r="B98" s="41" t="str">
        <f t="shared" si="5"/>
        <v>6.15</v>
      </c>
      <c r="C98" s="14" t="s">
        <v>2872</v>
      </c>
      <c r="D98" s="16" t="str">
        <f t="shared" ca="1" si="6"/>
        <v>Per capita greenhouse gas emissions in London by sector, 2000 to 2016</v>
      </c>
    </row>
    <row r="99" spans="2:4" s="17" customFormat="1">
      <c r="B99" s="41" t="str">
        <f t="shared" si="5"/>
        <v>6.16</v>
      </c>
      <c r="C99" s="14" t="s">
        <v>2873</v>
      </c>
      <c r="D99" s="16" t="str">
        <f t="shared" ca="1" si="6"/>
        <v>Energy efficiency band of EPCs lodged for existing buildings and new dwellings, London, 2018/19</v>
      </c>
    </row>
    <row r="100" spans="2:4" s="3" customFormat="1">
      <c r="B100" s="41" t="str">
        <f t="shared" si="5"/>
        <v>6.17</v>
      </c>
      <c r="C100" s="14" t="s">
        <v>2874</v>
      </c>
      <c r="D100" s="15" t="str">
        <f t="shared" ca="1" si="6"/>
        <v>Trend in median SAP (energy efficiency) rating by tenure, London, 1996 to 2017</v>
      </c>
    </row>
    <row r="101" spans="2:4" s="17" customFormat="1">
      <c r="B101" s="41" t="str">
        <f t="shared" si="5"/>
        <v>6.18</v>
      </c>
      <c r="C101" s="14" t="s">
        <v>2875</v>
      </c>
      <c r="D101" s="16" t="str">
        <f t="shared" ca="1" si="6"/>
        <v>Proportion of households in fuel poverty in London and England, 2003 to 2017</v>
      </c>
    </row>
    <row r="102" spans="2:4" s="3" customFormat="1" ht="15.75" thickBot="1">
      <c r="B102" s="42" t="str">
        <f t="shared" si="5"/>
        <v>6.19</v>
      </c>
      <c r="C102" s="19" t="s">
        <v>2876</v>
      </c>
      <c r="D102" s="20" t="str">
        <f t="shared" ca="1" si="6"/>
        <v>Fuel poverty rates by tenure, England and London 2017</v>
      </c>
    </row>
    <row r="103" spans="2:4" s="17" customFormat="1">
      <c r="C103" s="43"/>
      <c r="D103" s="44"/>
    </row>
    <row r="104" spans="2:4" s="3" customFormat="1">
      <c r="B104" s="17"/>
      <c r="C104" s="45"/>
      <c r="D104" s="2"/>
    </row>
    <row r="105" spans="2:4" s="3" customFormat="1">
      <c r="C105" s="46"/>
      <c r="D105" s="2"/>
    </row>
  </sheetData>
  <autoFilter ref="B5:D102" xr:uid="{00000000-0009-0000-0000-000000000000}"/>
  <hyperlinks>
    <hyperlink ref="C6" location="'Key Stats'!A1" display="Key Stats" xr:uid="{00000000-0004-0000-0000-000025000000}"/>
    <hyperlink ref="C7" location="'1.1 Historic pop'!A1" display="1.1 Historic pop" xr:uid="{00000000-0004-0000-0000-000029000000}"/>
    <hyperlink ref="C8" location="'1.2 Dwellings and households'!A1" display="1.2 Dwellings and households" xr:uid="{00000000-0004-0000-0000-00002A000000}"/>
    <hyperlink ref="C9" location="'1.3 People per dwelling'!A1" display="1.3 People per dwelling" xr:uid="{00000000-0004-0000-0000-00002B000000}"/>
    <hyperlink ref="C10" location="'1.4 Short-term tenure trend'!A1" display="1.4 Short-term tenure trend" xr:uid="{00000000-0004-0000-0000-00002C000000}"/>
    <hyperlink ref="C11" location="'1.5 Ownership trend by age'!A1" display="1.5 Ownership trend by age" xr:uid="{00000000-0004-0000-0000-00002D000000}"/>
    <hyperlink ref="C12" location="'1.6 Historic building'!A1" display="1.6 Historic building" xr:uid="{00000000-0004-0000-0000-00002E000000}"/>
    <hyperlink ref="C13" location="'1.7 Net dwelling change'!A1" display="1.7 Net dwelling change" xr:uid="{00000000-0004-0000-0000-00002F000000}"/>
    <hyperlink ref="C14" location="'1.8 LP capacity targets'!A1" display="1.8 LP capacity targets" xr:uid="{00000000-0004-0000-0000-000030000000}"/>
    <hyperlink ref="C15" location="'1.9 Ipsos MORI trend'!A1" display="1.9 Ipsos MORI trend" xr:uid="{00000000-0004-0000-0000-000031000000}"/>
    <hyperlink ref="C16" location="'1.10 Support for housebuilding'!A1" display="1.10 Support for housebuilding" xr:uid="{00000000-0004-0000-0000-000032000000}"/>
    <hyperlink ref="C17" location="'2.1 Inner and outer pop trend'!A1" display="2.1 Inner and outer pop trend" xr:uid="{00000000-0004-0000-0000-000033000000}"/>
    <hyperlink ref="C18" location="'2.2 Components of change'!A1" display="2.2 Components of change" xr:uid="{00000000-0004-0000-0000-000034000000}"/>
    <hyperlink ref="C19" location="'2.3 20s and 30s migration'!A1" display="2.3 20s and 30s migration" xr:uid="{00000000-0004-0000-0000-000035000000}"/>
    <hyperlink ref="C20" location="'2.4 Living with parents'!A1" display="2.4 Living with parents" xr:uid="{00000000-0004-0000-0000-000036000000}"/>
    <hyperlink ref="C21" location="'2.5 Households with children'!A1" display="2.5 Households with children" xr:uid="{00000000-0004-0000-0000-000037000000}"/>
    <hyperlink ref="C22" location="'2.6 Satisfaction'!A1" display="2.6 Satisfaction" xr:uid="{00000000-0004-0000-0000-000038000000}"/>
    <hyperlink ref="C23" location="'2.7 Quintile by tenure'!A1" display="2.7 Quintile by tenure" xr:uid="{00000000-0004-0000-0000-000039000000}"/>
    <hyperlink ref="C24" location="'2.8 Wealth distribution'!A1" display="2.8 Wealth distribution" xr:uid="{00000000-0004-0000-0000-00003A000000}"/>
    <hyperlink ref="C25" location="'2.9 Construction workforce'!A1" display="2.9 Construction workforce" xr:uid="{00000000-0004-0000-0000-00003B000000}"/>
    <hyperlink ref="C26" location="'2.10 Stamp Duty'!A1" display="2.10 Stamp Duty" xr:uid="{00000000-0004-0000-0000-00003C000000}"/>
    <hyperlink ref="C27" location="'2.11 SDLT and council tax'!A1" display="2.11 SDLT and council tax" xr:uid="{00000000-0004-0000-0000-00003D000000}"/>
    <hyperlink ref="C28" location="'3.1 Jobs people homes trends'!A1" display="3.1 Jobs people homes trends" xr:uid="{00000000-0004-0000-0000-00003E000000}"/>
    <hyperlink ref="C29" location="'3.2 Supply trend'!A1" display="3.2 Supply trend" xr:uid="{00000000-0004-0000-0000-00003F000000}"/>
    <hyperlink ref="C30" location="'3.3 Housebuilding datasets'!A1" display="3.3 Housebuilding datasets" xr:uid="{00000000-0004-0000-0000-000040000000}"/>
    <hyperlink ref="C31" location="'3.4 New build starts'!A1" display="3.4 New build starts" xr:uid="{00000000-0004-0000-0000-000041000000}"/>
    <hyperlink ref="C32" location="'3.5 Dwelling change by LA'!A1" display="3.5 Dwelling change by LA" xr:uid="{00000000-0004-0000-0000-000042000000}"/>
    <hyperlink ref="C33" location="'3.6 Completions by tenure'!A1" display="3.6 Completions by tenure" xr:uid="{00000000-0004-0000-0000-000043000000}"/>
    <hyperlink ref="C34" location="'3.7 Changes in dwelling stock'!A1" display="3.7 Changes in dwelling stock" xr:uid="{00000000-0004-0000-0000-000044000000}"/>
    <hyperlink ref="C35" location="'3.8 Size trend'!A1" display="3.8 Size trend" xr:uid="{00000000-0004-0000-0000-000045000000}"/>
    <hyperlink ref="C36" location="'3.9 Size by age'!A1" display="3.9 Size by age" xr:uid="{00000000-0004-0000-0000-000046000000}"/>
    <hyperlink ref="C37" location="'3.10 Leasehold over time'!A1" display="3.10 Leasehold over time" xr:uid="{00000000-0004-0000-0000-000047000000}"/>
    <hyperlink ref="C38" location="'3.11 Tall buildings'!A1" display="3.11 Tall buildings" xr:uid="{00000000-0004-0000-0000-000048000000}"/>
    <hyperlink ref="C41" location="'3.15 Site size'!A1" display="3.15 Site size" xr:uid="{00000000-0004-0000-0000-000049000000}"/>
    <hyperlink ref="C42" location="'3.16 Build to Rent'!A1" display="3.16 Build to Rent" xr:uid="{00000000-0004-0000-0000-00004A000000}"/>
    <hyperlink ref="C43" location="'3.17 Community led housing'!A1" display="3.17 Community led housing" xr:uid="{00000000-0004-0000-0000-00004B000000}"/>
    <hyperlink ref="C44" location="'3.18 Affordable housing Starts'!A1" display="3.18 Affordable housing starts" xr:uid="{00000000-0004-0000-0000-00004C000000}"/>
    <hyperlink ref="C46" location="'3.20 Affordable completions'!A1" display="3.20 Affordable completions" xr:uid="{00000000-0004-0000-0000-00004D000000}"/>
    <hyperlink ref="C47" location="'3.21 Conversions'!A1" display="3.21 Conversions" xr:uid="{00000000-0004-0000-0000-00004E000000}"/>
    <hyperlink ref="C48" location="'3.22 RtB sales'!A1" display="3.22 RtB sales" xr:uid="{00000000-0004-0000-0000-00004F000000}"/>
    <hyperlink ref="C49" location="'3.23 Changes in AH stock'!A1" display="3.23 Changes in AH stock" xr:uid="{00000000-0004-0000-0000-000050000000}"/>
    <hyperlink ref="C51" location="'3.25 Second homes'!A1" display="3.25 Second homes" xr:uid="{00000000-0004-0000-0000-000052000000}"/>
    <hyperlink ref="C52" location="'4.1 Affordability by tenure'!A1" display="4.1 Affordability by tenure" xr:uid="{00000000-0004-0000-0000-000053000000}"/>
    <hyperlink ref="C53" location="'4.2 Income distribution tenure'!A1" display="4.2 Income distribution tenure" xr:uid="{00000000-0004-0000-0000-000054000000}"/>
    <hyperlink ref="C54" location="'4.3 Real terms price index'!A1" display="4.3 Real terms price index" xr:uid="{00000000-0004-0000-0000-000055000000}"/>
    <hyperlink ref="C55" location="'4.4 London-UK price ratio'!A1" display="4.4 London-UK price ratio" xr:uid="{00000000-0004-0000-0000-000056000000}"/>
    <hyperlink ref="C56" location="'4.5 Median price by MSOA'!A1" display="4.5 Median price by MSOA" xr:uid="{00000000-0004-0000-0000-000057000000}"/>
    <hyperlink ref="C57" location="'4.6 Mortgage lending'!A1" display="4.6 Mortgage lending" xr:uid="{00000000-0004-0000-0000-000058000000}"/>
    <hyperlink ref="C58" location="'4.7 FtB LTVs'!A1" display="4.7 FtB LTVs" xr:uid="{00000000-0004-0000-0000-000059000000}"/>
    <hyperlink ref="C59" location="'4.8 LTI ratios'!A1" display="4.8 LTI ratios" xr:uid="{00000000-0004-0000-0000-00005A000000}"/>
    <hyperlink ref="C60" location="'4.9 Help to Buy'!A1" display="4.9 Help to Buy" xr:uid="{00000000-0004-0000-0000-00005B000000}"/>
    <hyperlink ref="C73" location="'5.1 Rough sleeping trend'!A1" display="5.1 Rough sleeping trend" xr:uid="{00000000-0004-0000-0000-00005C000000}"/>
    <hyperlink ref="C74" location="'5.2 No of contacts'!A1" display="5.2 No of contacts" xr:uid="{00000000-0004-0000-0000-00005D000000}"/>
    <hyperlink ref="C75" location="'5.3 Country of origin'!A1" display="5.3 Country of origin" xr:uid="{00000000-0004-0000-0000-00005E000000}"/>
    <hyperlink ref="C76" location="'5.4 Support needs'!A1" display="5.4 Support needs" xr:uid="{00000000-0004-0000-0000-00005F000000}"/>
    <hyperlink ref="C77" location="'5.5 Homeless acceptances trend'!A1" display="5.5 Homeless acceptances trend" xr:uid="{00000000-0004-0000-0000-000060000000}"/>
    <hyperlink ref="C78" location="'5.6 Homeless reasons'!A1" display="5.6 Homeless reasons" xr:uid="{00000000-0004-0000-0000-000061000000}"/>
    <hyperlink ref="C79" location="'5.7 Homelessness prevention'!A1" display="5.7 Homelessness prevention" xr:uid="{00000000-0004-0000-0000-000062000000}"/>
    <hyperlink ref="C80" location="'5.8 TA trend'!A1" display="5.8 TA trend" xr:uid="{00000000-0004-0000-0000-000063000000}"/>
    <hyperlink ref="C81" location="'5.9 TA waiting time'!A1" display="5.9 TA waiting time" xr:uid="{00000000-0004-0000-0000-000064000000}"/>
    <hyperlink ref="C82" location="'5.10 Overcrowding short trend'!A1" display="5.10 Overcrowding short trend" xr:uid="{00000000-0004-0000-0000-000065000000}"/>
    <hyperlink ref="C83" location="'5.11 Overcrowded children'!A1" display="5.11 Overcrowded children" xr:uid="{00000000-0004-0000-0000-000066000000}"/>
    <hyperlink ref="C84" location="'6.1 Time in current home'!A1" display="6.1 Time in current home" xr:uid="{00000000-0004-0000-0000-000067000000}"/>
    <hyperlink ref="C85" location="'6.2 Mobility by tenure'!A1" display="6.2 Mobility by tenure" xr:uid="{00000000-0004-0000-0000-000068000000}"/>
    <hyperlink ref="C86" location="'6.3 Tenure flows'!A1" display="6.3 Tenure flows" xr:uid="{00000000-0004-0000-0000-000069000000}"/>
    <hyperlink ref="C87" location="'6.4 Social housing lettings'!A1" display="6.4 Social housing lettings" xr:uid="{00000000-0004-0000-0000-00006A000000}"/>
    <hyperlink ref="C88" location="'6.5 Reason for moving'!A1" display="6.5 Reason for moving" xr:uid="{00000000-0004-0000-0000-00006B000000}"/>
    <hyperlink ref="C89" location="'6.6 Housing Moves'!A1" display="6.6 Housing Moves" xr:uid="{00000000-0004-0000-0000-00006C000000}"/>
    <hyperlink ref="C90" location="'6.7 SCH homes freed up'!A1" display="6.7 SCH homes freed up" xr:uid="{00000000-0004-0000-0000-00006D000000}"/>
    <hyperlink ref="C91" location="'6.8 Under-occupation trend'!A1" display="6.8 Under-occupation trend" xr:uid="{00000000-0004-0000-0000-00006E000000}"/>
    <hyperlink ref="C92" location="'6.9 Accessible homes'!A1" display="6.9 Accessible homes" xr:uid="{00000000-0004-0000-0000-00006F000000}"/>
    <hyperlink ref="C93" location="'6.10 Licensed HMOs'!A1" display="6.10 Licensed HMOs" xr:uid="{00000000-0004-0000-0000-000070000000}"/>
    <hyperlink ref="C94" location="'6.11 Decent homes trend'!A1" display="6.11 Decent homes trend" xr:uid="{00000000-0004-0000-0000-000071000000}"/>
    <hyperlink ref="C95" location="'6.12 Decent homes tenure trend'!A1" display="6.12 Decent homes tenure trend" xr:uid="{00000000-0004-0000-0000-000072000000}"/>
    <hyperlink ref="C96" location="'6.13 Decent social homes'!A1" display="6.13 Decent social homes" xr:uid="{00000000-0004-0000-0000-000073000000}"/>
    <hyperlink ref="C97" location="'6.14 Domestic fires'!A1" display="6.14 Domestic fires" xr:uid="{00000000-0004-0000-0000-000074000000}"/>
    <hyperlink ref="C98" location="'6.15 Greenhouse gas emissions'!A1" display="6.15 Greenhouse gas emissions" xr:uid="{00000000-0004-0000-0000-000075000000}"/>
    <hyperlink ref="C99" location="'6.16 SAP rating'!A1" display="6.16 SAP rating" xr:uid="{00000000-0004-0000-0000-000076000000}"/>
    <hyperlink ref="C100" location="'6.17 SAP trend'!A1" display="6.17 SAP trend" xr:uid="{00000000-0004-0000-0000-000077000000}"/>
    <hyperlink ref="C101" location="'6.18 Fuel poverty'!A1" display="6.18 Fuel Poverty" xr:uid="{00000000-0004-0000-0000-000078000000}"/>
    <hyperlink ref="C102" location="'6.19 Fuel poverty by tenure'!A1" display="6.19 Fuel poverty by tenure" xr:uid="{00000000-0004-0000-0000-000079000000}"/>
    <hyperlink ref="C39" location="'3.14 Mayoral planning decisions'!A1" display="3.14 Mayoral planning decisions" xr:uid="{00000000-0004-0000-0000-000080000000}"/>
    <hyperlink ref="C40" location="'3.15 Site size'!A1" display="3.15 Site size" xr:uid="{00000000-0004-0000-0000-000081000000}"/>
    <hyperlink ref="C45" location="'3.18 Council starts'!A1" display="3.18 Council starts" xr:uid="{00000000-0004-0000-0000-000082000000}"/>
    <hyperlink ref="C61" location="'4.10 London FTB affordability'!A1" display="4.10 London FTB affordability" xr:uid="{00000000-0004-0000-0000-000083000000}"/>
    <hyperlink ref="C62" location="'4.11 Mortgage possessions trend'!A1" display="4.11 Mortgage possessions trend" xr:uid="{00000000-0004-0000-0000-000084000000}"/>
    <hyperlink ref="C63" location="'4.12 Possessions'!A1" display="4.12 Possessions" xr:uid="{00000000-0004-0000-0000-000085000000}"/>
    <hyperlink ref="C64" location="'4.13 Airbnb trend'!A1" display="4.13 Airbnb trend" xr:uid="{00000000-0004-0000-0000-000086000000}"/>
    <hyperlink ref="C65" location="'4.14 Regional rents index'!A1" display="4.14 Regional rents index" xr:uid="{00000000-0004-0000-0000-000087000000}"/>
    <hyperlink ref="C66" location="'4.15 Private rent indicators'!A1" display="4.15 Private rent indicators" xr:uid="{00000000-0004-0000-0000-000088000000}"/>
    <hyperlink ref="C67" location="'4.16 Rental affordability'!A1" display="4.16 Rental affordability" xr:uid="{00000000-0004-0000-0000-000089000000}"/>
    <hyperlink ref="C68" location="'4.17 Regional VOA rents'!A1" display="4.17 Regional VOA rents" xr:uid="{00000000-0004-0000-0000-00008A000000}"/>
    <hyperlink ref="C69" location="'4.18 Borough VOA rents'!A1" display="4.18 Borough VOA rents" xr:uid="{00000000-0004-0000-0000-00008B000000}"/>
    <hyperlink ref="C70" location="'4.19 HB Caseload'!A1" display="4.19 HB Caseload" xr:uid="{00000000-0004-0000-0000-00008C000000}"/>
    <hyperlink ref="C71" location="'4.20 MSOA caseload change'!A1" display="4.20 MSOA caseload change" xr:uid="{00000000-0004-0000-0000-00008D000000}"/>
    <hyperlink ref="C72" location="'4.21 Social rents'!A1" display="4.21 Social rents" xr:uid="{00000000-0004-0000-0000-00008E000000}"/>
    <hyperlink ref="C50" location="'3.23 Empty homes trend'!A1" display="3.23 Empty homes trend" xr:uid="{1BDD727C-FF53-41E9-9463-423A2FFD994C}"/>
  </hyperlinks>
  <pageMargins left="0.7" right="0.7" top="0.75" bottom="0.75" header="0.3" footer="0.3"/>
  <pageSetup paperSize="8" scale="72" fitToWidth="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3">
    <tabColor rgb="FF4477AA"/>
  </sheetPr>
  <dimension ref="A1:G45"/>
  <sheetViews>
    <sheetView zoomScaleNormal="100" workbookViewId="0"/>
  </sheetViews>
  <sheetFormatPr defaultColWidth="9.140625" defaultRowHeight="15"/>
  <cols>
    <col min="1" max="1" width="17.85546875" style="74" customWidth="1"/>
    <col min="2" max="7" width="10.85546875" style="183" customWidth="1"/>
    <col min="8" max="16384" width="9.140625" style="183"/>
  </cols>
  <sheetData>
    <row r="1" spans="1:7" ht="15" customHeight="1">
      <c r="A1" s="74" t="s">
        <v>30</v>
      </c>
      <c r="B1" s="169">
        <v>1.8</v>
      </c>
      <c r="C1" s="290" t="s">
        <v>2930</v>
      </c>
    </row>
    <row r="2" spans="1:7" ht="15" customHeight="1">
      <c r="A2" s="53" t="s">
        <v>31</v>
      </c>
      <c r="B2" s="74" t="s">
        <v>3132</v>
      </c>
    </row>
    <row r="3" spans="1:7" ht="15" customHeight="1">
      <c r="A3" s="53" t="s">
        <v>40</v>
      </c>
      <c r="B3" s="74" t="s">
        <v>3003</v>
      </c>
    </row>
    <row r="5" spans="1:7">
      <c r="A5" s="74" t="s">
        <v>0</v>
      </c>
      <c r="B5" s="74" t="s">
        <v>2789</v>
      </c>
      <c r="C5" s="74" t="s">
        <v>2790</v>
      </c>
      <c r="D5" s="74" t="s">
        <v>2791</v>
      </c>
      <c r="E5" s="74" t="s">
        <v>2792</v>
      </c>
      <c r="F5" s="74" t="s">
        <v>2793</v>
      </c>
      <c r="G5" s="74" t="s">
        <v>2798</v>
      </c>
    </row>
    <row r="6" spans="1:7">
      <c r="A6" s="74" t="s">
        <v>14</v>
      </c>
      <c r="B6" s="185">
        <v>23000</v>
      </c>
      <c r="C6" s="185"/>
      <c r="D6" s="185"/>
      <c r="E6" s="185"/>
      <c r="F6" s="185"/>
      <c r="G6" s="185">
        <v>19843</v>
      </c>
    </row>
    <row r="7" spans="1:7">
      <c r="A7" s="74" t="s">
        <v>15</v>
      </c>
      <c r="B7" s="185">
        <v>23000</v>
      </c>
      <c r="C7" s="185"/>
      <c r="D7" s="185"/>
      <c r="E7" s="185"/>
      <c r="F7" s="185"/>
      <c r="G7" s="185">
        <v>19924</v>
      </c>
    </row>
    <row r="8" spans="1:7">
      <c r="A8" s="74" t="s">
        <v>16</v>
      </c>
      <c r="B8" s="185">
        <v>23000</v>
      </c>
      <c r="C8" s="185"/>
      <c r="D8" s="185"/>
      <c r="E8" s="185"/>
      <c r="F8" s="185"/>
      <c r="G8" s="185">
        <v>17131</v>
      </c>
    </row>
    <row r="9" spans="1:7">
      <c r="A9" s="74" t="s">
        <v>17</v>
      </c>
      <c r="B9" s="185">
        <v>23000</v>
      </c>
      <c r="C9" s="185"/>
      <c r="D9" s="185"/>
      <c r="E9" s="185"/>
      <c r="F9" s="185"/>
      <c r="G9" s="185">
        <v>19498</v>
      </c>
    </row>
    <row r="10" spans="1:7">
      <c r="A10" s="74" t="s">
        <v>18</v>
      </c>
      <c r="B10" s="185">
        <v>23000</v>
      </c>
      <c r="C10" s="185"/>
      <c r="D10" s="185"/>
      <c r="E10" s="185"/>
      <c r="F10" s="185"/>
      <c r="G10" s="185">
        <v>17507</v>
      </c>
    </row>
    <row r="11" spans="1:7">
      <c r="A11" s="74" t="s">
        <v>19</v>
      </c>
      <c r="B11" s="185">
        <v>23000</v>
      </c>
      <c r="C11" s="185"/>
      <c r="D11" s="185"/>
      <c r="E11" s="185"/>
      <c r="F11" s="185"/>
      <c r="G11" s="185">
        <v>17062</v>
      </c>
    </row>
    <row r="12" spans="1:7">
      <c r="A12" s="74" t="s">
        <v>20</v>
      </c>
      <c r="B12" s="185">
        <v>23000</v>
      </c>
      <c r="C12" s="185"/>
      <c r="D12" s="185"/>
      <c r="E12" s="185"/>
      <c r="F12" s="185"/>
      <c r="G12" s="185">
        <v>20012.05</v>
      </c>
    </row>
    <row r="13" spans="1:7">
      <c r="A13" s="74" t="s">
        <v>21</v>
      </c>
      <c r="B13" s="185">
        <v>23000</v>
      </c>
      <c r="C13" s="185"/>
      <c r="D13" s="185"/>
      <c r="E13" s="185"/>
      <c r="F13" s="185"/>
      <c r="G13" s="185">
        <v>31363</v>
      </c>
    </row>
    <row r="14" spans="1:7">
      <c r="A14" s="74" t="s">
        <v>22</v>
      </c>
      <c r="B14" s="185">
        <v>23000</v>
      </c>
      <c r="C14" s="185"/>
      <c r="D14" s="185"/>
      <c r="E14" s="185"/>
      <c r="F14" s="185"/>
      <c r="G14" s="185">
        <v>25941</v>
      </c>
    </row>
    <row r="15" spans="1:7">
      <c r="A15" s="74" t="s">
        <v>23</v>
      </c>
      <c r="B15" s="185">
        <v>23000</v>
      </c>
      <c r="C15" s="185"/>
      <c r="D15" s="185"/>
      <c r="E15" s="185"/>
      <c r="F15" s="185"/>
      <c r="G15" s="185">
        <v>33219</v>
      </c>
    </row>
    <row r="16" spans="1:7">
      <c r="A16" s="74" t="s">
        <v>24</v>
      </c>
      <c r="B16" s="185">
        <v>23000</v>
      </c>
      <c r="C16" s="185">
        <v>30500</v>
      </c>
      <c r="D16" s="185"/>
      <c r="E16" s="185"/>
      <c r="F16" s="185"/>
      <c r="G16" s="185">
        <v>29428</v>
      </c>
    </row>
    <row r="17" spans="1:7">
      <c r="A17" s="74" t="s">
        <v>25</v>
      </c>
      <c r="B17" s="185">
        <v>23000</v>
      </c>
      <c r="C17" s="185">
        <v>30500</v>
      </c>
      <c r="D17" s="185"/>
      <c r="E17" s="185"/>
      <c r="F17" s="185"/>
      <c r="G17" s="185">
        <v>31560</v>
      </c>
    </row>
    <row r="18" spans="1:7">
      <c r="A18" s="74" t="s">
        <v>26</v>
      </c>
      <c r="B18" s="185">
        <v>23000</v>
      </c>
      <c r="C18" s="185">
        <v>30500</v>
      </c>
      <c r="D18" s="185"/>
      <c r="E18" s="185"/>
      <c r="F18" s="185"/>
      <c r="G18" s="185">
        <v>28732</v>
      </c>
    </row>
    <row r="19" spans="1:7">
      <c r="A19" s="74" t="s">
        <v>27</v>
      </c>
      <c r="B19" s="185">
        <v>23000</v>
      </c>
      <c r="C19" s="185">
        <v>30500</v>
      </c>
      <c r="D19" s="185"/>
      <c r="E19" s="185"/>
      <c r="F19" s="185"/>
      <c r="G19" s="185">
        <v>26840</v>
      </c>
    </row>
    <row r="20" spans="1:7">
      <c r="A20" s="74" t="s">
        <v>28</v>
      </c>
      <c r="B20" s="185">
        <v>23000</v>
      </c>
      <c r="C20" s="185">
        <v>30500</v>
      </c>
      <c r="D20" s="185">
        <v>32210</v>
      </c>
      <c r="E20" s="185"/>
      <c r="F20" s="185"/>
      <c r="G20" s="185">
        <v>30450</v>
      </c>
    </row>
    <row r="21" spans="1:7">
      <c r="A21" s="74" t="s">
        <v>29</v>
      </c>
      <c r="B21" s="185">
        <v>23000</v>
      </c>
      <c r="C21" s="185">
        <v>30500</v>
      </c>
      <c r="D21" s="185">
        <v>32210</v>
      </c>
      <c r="E21" s="185"/>
      <c r="F21" s="185"/>
      <c r="G21" s="185">
        <v>29615</v>
      </c>
    </row>
    <row r="22" spans="1:7">
      <c r="A22" s="74" t="s">
        <v>2430</v>
      </c>
      <c r="B22" s="185">
        <v>23000</v>
      </c>
      <c r="C22" s="185">
        <v>30500</v>
      </c>
      <c r="D22" s="185">
        <v>32210</v>
      </c>
      <c r="E22" s="185"/>
      <c r="F22" s="185"/>
      <c r="G22" s="185">
        <v>32131</v>
      </c>
    </row>
    <row r="23" spans="1:7">
      <c r="A23" s="74" t="s">
        <v>2496</v>
      </c>
      <c r="B23" s="185">
        <v>23000</v>
      </c>
      <c r="C23" s="185">
        <v>30500</v>
      </c>
      <c r="D23" s="185">
        <v>32210</v>
      </c>
      <c r="E23" s="185"/>
      <c r="F23" s="185"/>
      <c r="G23" s="185">
        <v>33051</v>
      </c>
    </row>
    <row r="24" spans="1:7">
      <c r="A24" s="74" t="s">
        <v>2567</v>
      </c>
      <c r="B24" s="185">
        <v>23000</v>
      </c>
      <c r="C24" s="185">
        <v>30500</v>
      </c>
      <c r="D24" s="185">
        <v>32210</v>
      </c>
      <c r="E24" s="185">
        <v>42389</v>
      </c>
      <c r="F24" s="185"/>
      <c r="G24" s="185">
        <v>40918</v>
      </c>
    </row>
    <row r="25" spans="1:7">
      <c r="A25" s="74" t="s">
        <v>2734</v>
      </c>
      <c r="B25" s="185">
        <v>23000</v>
      </c>
      <c r="C25" s="185">
        <v>30500</v>
      </c>
      <c r="D25" s="185">
        <v>32210</v>
      </c>
      <c r="E25" s="185">
        <v>42389</v>
      </c>
      <c r="F25" s="185"/>
      <c r="G25" s="185">
        <v>44681</v>
      </c>
    </row>
    <row r="26" spans="1:7">
      <c r="A26" s="74" t="s">
        <v>2776</v>
      </c>
      <c r="B26" s="185"/>
      <c r="C26" s="185"/>
      <c r="D26" s="185">
        <v>32210</v>
      </c>
      <c r="E26" s="185">
        <v>42389</v>
      </c>
      <c r="F26" s="185"/>
      <c r="G26" s="185">
        <v>32083</v>
      </c>
    </row>
    <row r="27" spans="1:7">
      <c r="A27" s="74" t="s">
        <v>2878</v>
      </c>
      <c r="B27" s="185"/>
      <c r="C27" s="185"/>
      <c r="D27" s="185">
        <v>32210</v>
      </c>
      <c r="E27" s="185">
        <v>42389</v>
      </c>
      <c r="F27" s="185"/>
      <c r="G27" s="185"/>
    </row>
    <row r="28" spans="1:7">
      <c r="A28" s="74" t="s">
        <v>2879</v>
      </c>
      <c r="B28" s="185"/>
      <c r="C28" s="185"/>
      <c r="D28" s="185">
        <v>32210</v>
      </c>
      <c r="E28" s="185">
        <v>42389</v>
      </c>
      <c r="F28" s="185">
        <v>64935</v>
      </c>
      <c r="G28" s="185"/>
    </row>
    <row r="29" spans="1:7">
      <c r="A29" s="74" t="s">
        <v>2944</v>
      </c>
      <c r="B29" s="185"/>
      <c r="C29" s="185"/>
      <c r="D29" s="185">
        <v>32210</v>
      </c>
      <c r="E29" s="185">
        <v>42389</v>
      </c>
      <c r="F29" s="185">
        <v>64935</v>
      </c>
      <c r="G29" s="185"/>
    </row>
    <row r="30" spans="1:7">
      <c r="A30" s="74" t="s">
        <v>2988</v>
      </c>
      <c r="B30" s="185"/>
      <c r="C30" s="185"/>
      <c r="D30" s="185">
        <v>32210</v>
      </c>
      <c r="E30" s="185">
        <v>42389</v>
      </c>
      <c r="F30" s="185">
        <v>64935</v>
      </c>
      <c r="G30" s="185"/>
    </row>
    <row r="31" spans="1:7">
      <c r="A31" s="74" t="s">
        <v>2989</v>
      </c>
      <c r="B31" s="185"/>
      <c r="C31" s="185"/>
      <c r="D31" s="185"/>
      <c r="E31" s="185">
        <v>42389</v>
      </c>
      <c r="F31" s="185">
        <v>64935</v>
      </c>
      <c r="G31" s="185"/>
    </row>
    <row r="32" spans="1:7">
      <c r="A32" s="74" t="s">
        <v>2990</v>
      </c>
      <c r="B32" s="185"/>
      <c r="C32" s="185"/>
      <c r="D32" s="185"/>
      <c r="E32" s="185">
        <v>42389</v>
      </c>
      <c r="F32" s="185">
        <v>64935</v>
      </c>
      <c r="G32" s="185"/>
    </row>
    <row r="33" spans="1:7">
      <c r="A33" s="74" t="s">
        <v>2991</v>
      </c>
      <c r="B33" s="185"/>
      <c r="C33" s="185"/>
      <c r="D33" s="185"/>
      <c r="E33" s="185">
        <v>42389</v>
      </c>
      <c r="F33" s="185">
        <v>64935</v>
      </c>
      <c r="G33" s="185"/>
    </row>
    <row r="34" spans="1:7">
      <c r="A34" s="74" t="s">
        <v>2992</v>
      </c>
      <c r="B34" s="185"/>
      <c r="C34" s="185"/>
      <c r="D34" s="185"/>
      <c r="E34" s="185">
        <v>42389</v>
      </c>
      <c r="F34" s="185">
        <v>64935</v>
      </c>
      <c r="G34" s="185"/>
    </row>
    <row r="35" spans="1:7">
      <c r="A35" s="74" t="s">
        <v>2993</v>
      </c>
      <c r="B35" s="185"/>
      <c r="C35" s="185"/>
      <c r="D35" s="185"/>
      <c r="E35" s="185"/>
      <c r="F35" s="185">
        <v>64935</v>
      </c>
      <c r="G35" s="185"/>
    </row>
    <row r="36" spans="1:7">
      <c r="A36" s="74" t="s">
        <v>2994</v>
      </c>
      <c r="B36" s="185"/>
      <c r="C36" s="185"/>
      <c r="D36" s="185"/>
      <c r="E36" s="185"/>
      <c r="F36" s="185">
        <v>64935</v>
      </c>
      <c r="G36" s="185"/>
    </row>
    <row r="37" spans="1:7">
      <c r="A37" s="74" t="s">
        <v>2995</v>
      </c>
      <c r="B37" s="185"/>
      <c r="C37" s="185"/>
      <c r="D37" s="185"/>
      <c r="E37" s="185"/>
      <c r="F37" s="185">
        <v>64935</v>
      </c>
      <c r="G37" s="185"/>
    </row>
    <row r="38" spans="1:7">
      <c r="A38" s="74" t="s">
        <v>2996</v>
      </c>
      <c r="B38" s="185"/>
      <c r="C38" s="185"/>
      <c r="D38" s="185"/>
      <c r="E38" s="185"/>
      <c r="F38" s="185"/>
      <c r="G38" s="185"/>
    </row>
    <row r="39" spans="1:7">
      <c r="A39" s="74" t="s">
        <v>2997</v>
      </c>
      <c r="B39" s="185"/>
      <c r="C39" s="185"/>
      <c r="D39" s="185"/>
      <c r="E39" s="185"/>
      <c r="F39" s="185"/>
      <c r="G39" s="185"/>
    </row>
    <row r="40" spans="1:7">
      <c r="A40" s="74" t="s">
        <v>2998</v>
      </c>
      <c r="B40" s="185"/>
      <c r="C40" s="185"/>
      <c r="D40" s="185"/>
      <c r="E40" s="185"/>
      <c r="F40" s="185"/>
      <c r="G40" s="185"/>
    </row>
    <row r="41" spans="1:7">
      <c r="A41" s="74" t="s">
        <v>2999</v>
      </c>
      <c r="B41" s="185"/>
      <c r="C41" s="185"/>
      <c r="D41" s="185"/>
      <c r="E41" s="185"/>
      <c r="F41" s="185"/>
      <c r="G41" s="185"/>
    </row>
    <row r="42" spans="1:7">
      <c r="A42" s="74" t="s">
        <v>3000</v>
      </c>
      <c r="B42" s="185"/>
      <c r="C42" s="185"/>
      <c r="D42" s="185"/>
      <c r="E42" s="185"/>
      <c r="F42" s="185"/>
      <c r="G42" s="185"/>
    </row>
    <row r="43" spans="1:7">
      <c r="A43" s="74" t="s">
        <v>3001</v>
      </c>
      <c r="B43" s="185"/>
      <c r="C43" s="185"/>
      <c r="D43" s="185"/>
      <c r="E43" s="185"/>
      <c r="F43" s="185"/>
      <c r="G43" s="185"/>
    </row>
    <row r="44" spans="1:7">
      <c r="A44" s="74" t="s">
        <v>3002</v>
      </c>
      <c r="B44" s="185"/>
      <c r="C44" s="185"/>
      <c r="D44" s="185"/>
      <c r="E44" s="185"/>
      <c r="F44" s="185"/>
      <c r="G44" s="185"/>
    </row>
    <row r="45" spans="1:7">
      <c r="B45" s="185"/>
      <c r="C45" s="185"/>
      <c r="D45" s="185"/>
      <c r="E45" s="185"/>
      <c r="F45" s="185"/>
      <c r="G45" s="185"/>
    </row>
  </sheetData>
  <hyperlinks>
    <hyperlink ref="C1" location="Index!A1" display="Index home" xr:uid="{00000000-0004-0000-0900-000000000000}"/>
  </hyperlink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7">
    <tabColor rgb="FF4477AA"/>
  </sheetPr>
  <dimension ref="A1:H229"/>
  <sheetViews>
    <sheetView zoomScaleNormal="100" workbookViewId="0">
      <pane ySplit="6" topLeftCell="A7" activePane="bottomLeft" state="frozen"/>
      <selection pane="bottomLeft"/>
    </sheetView>
  </sheetViews>
  <sheetFormatPr defaultColWidth="9.140625" defaultRowHeight="15"/>
  <cols>
    <col min="1" max="1" width="12.42578125" style="360" bestFit="1" customWidth="1"/>
    <col min="2" max="5" width="11.5703125" style="172" customWidth="1"/>
    <col min="6" max="6" width="10" style="172" bestFit="1" customWidth="1"/>
    <col min="7" max="7" width="9.42578125" style="172" bestFit="1" customWidth="1"/>
    <col min="8" max="9" width="9.85546875" style="172" bestFit="1" customWidth="1"/>
    <col min="10" max="10" width="9.7109375" style="172" bestFit="1" customWidth="1"/>
    <col min="11" max="12" width="9.85546875" style="172" bestFit="1" customWidth="1"/>
    <col min="13" max="13" width="9.5703125" style="172" bestFit="1" customWidth="1"/>
    <col min="14" max="14" width="10.140625" style="172" bestFit="1" customWidth="1"/>
    <col min="15" max="15" width="9.7109375" style="172" bestFit="1" customWidth="1"/>
    <col min="16" max="16" width="9.28515625" style="172" bestFit="1" customWidth="1"/>
    <col min="17" max="18" width="10" style="172" bestFit="1" customWidth="1"/>
    <col min="19" max="19" width="9.42578125" style="172" bestFit="1" customWidth="1"/>
    <col min="20" max="21" width="9.85546875" style="172" bestFit="1" customWidth="1"/>
    <col min="22" max="22" width="9.7109375" style="172" bestFit="1" customWidth="1"/>
    <col min="23" max="24" width="9.85546875" style="172" bestFit="1" customWidth="1"/>
    <col min="25" max="25" width="9.5703125" style="172" bestFit="1" customWidth="1"/>
    <col min="26" max="26" width="10.140625" style="172" bestFit="1" customWidth="1"/>
    <col min="27" max="27" width="9.7109375" style="172" bestFit="1" customWidth="1"/>
    <col min="28" max="28" width="9.28515625" style="172" bestFit="1" customWidth="1"/>
    <col min="29" max="30" width="10" style="172" bestFit="1" customWidth="1"/>
    <col min="31" max="31" width="9.42578125" style="172" bestFit="1" customWidth="1"/>
    <col min="32" max="33" width="9.85546875" style="172" bestFit="1" customWidth="1"/>
    <col min="34" max="34" width="9.7109375" style="172" bestFit="1" customWidth="1"/>
    <col min="35" max="36" width="9.85546875" style="172" bestFit="1" customWidth="1"/>
    <col min="37" max="37" width="9.5703125" style="172" bestFit="1" customWidth="1"/>
    <col min="38" max="38" width="10.140625" style="172" bestFit="1" customWidth="1"/>
    <col min="39" max="39" width="9.7109375" style="172" bestFit="1" customWidth="1"/>
    <col min="40" max="40" width="9.28515625" style="172" bestFit="1" customWidth="1"/>
    <col min="41" max="42" width="10" style="172" bestFit="1" customWidth="1"/>
    <col min="43" max="43" width="9.42578125" style="172" bestFit="1" customWidth="1"/>
    <col min="44" max="45" width="9.85546875" style="172" bestFit="1" customWidth="1"/>
    <col min="46" max="46" width="9.7109375" style="172" bestFit="1" customWidth="1"/>
    <col min="47" max="48" width="9.85546875" style="172" bestFit="1" customWidth="1"/>
    <col min="49" max="49" width="9.5703125" style="172" bestFit="1" customWidth="1"/>
    <col min="50" max="50" width="9.7109375" style="172" bestFit="1" customWidth="1"/>
    <col min="51" max="51" width="9.28515625" style="172" bestFit="1" customWidth="1"/>
    <col min="52" max="53" width="10" style="172" bestFit="1" customWidth="1"/>
    <col min="54" max="54" width="9.42578125" style="172" bestFit="1" customWidth="1"/>
    <col min="55" max="55" width="9.85546875" style="172" bestFit="1" customWidth="1"/>
    <col min="56" max="56" width="9.7109375" style="172" bestFit="1" customWidth="1"/>
    <col min="57" max="58" width="9.85546875" style="172" bestFit="1" customWidth="1"/>
    <col min="59" max="59" width="9.5703125" style="172" bestFit="1" customWidth="1"/>
    <col min="60" max="60" width="10.140625" style="172" bestFit="1" customWidth="1"/>
    <col min="61" max="61" width="9.7109375" style="172" bestFit="1" customWidth="1"/>
    <col min="62" max="62" width="9.28515625" style="172" bestFit="1" customWidth="1"/>
    <col min="63" max="63" width="10" style="172" bestFit="1" customWidth="1"/>
    <col min="64" max="64" width="9.42578125" style="172" bestFit="1" customWidth="1"/>
    <col min="65" max="66" width="9.85546875" style="172" bestFit="1" customWidth="1"/>
    <col min="67" max="67" width="9.7109375" style="172" bestFit="1" customWidth="1"/>
    <col min="68" max="69" width="9.85546875" style="172" bestFit="1" customWidth="1"/>
    <col min="70" max="70" width="9.5703125" style="172" bestFit="1" customWidth="1"/>
    <col min="71" max="71" width="10.140625" style="172" bestFit="1" customWidth="1"/>
    <col min="72" max="72" width="9.7109375" style="172" bestFit="1" customWidth="1"/>
    <col min="73" max="73" width="9.28515625" style="172" bestFit="1" customWidth="1"/>
    <col min="74" max="75" width="10" style="172" bestFit="1" customWidth="1"/>
    <col min="76" max="76" width="9.42578125" style="172" bestFit="1" customWidth="1"/>
    <col min="77" max="78" width="9.85546875" style="172" bestFit="1" customWidth="1"/>
    <col min="79" max="79" width="9.7109375" style="172" bestFit="1" customWidth="1"/>
    <col min="80" max="81" width="9.85546875" style="172" bestFit="1" customWidth="1"/>
    <col min="82" max="82" width="9.5703125" style="172" bestFit="1" customWidth="1"/>
    <col min="83" max="83" width="10.140625" style="172" bestFit="1" customWidth="1"/>
    <col min="84" max="84" width="9.7109375" style="172" bestFit="1" customWidth="1"/>
    <col min="85" max="85" width="9.28515625" style="172" bestFit="1" customWidth="1"/>
    <col min="86" max="87" width="10" style="172" bestFit="1" customWidth="1"/>
    <col min="88" max="88" width="9.42578125" style="172" bestFit="1" customWidth="1"/>
    <col min="89" max="90" width="9.85546875" style="172" bestFit="1" customWidth="1"/>
    <col min="91" max="91" width="9.7109375" style="172" bestFit="1" customWidth="1"/>
    <col min="92" max="93" width="9.85546875" style="172" bestFit="1" customWidth="1"/>
    <col min="94" max="94" width="10.140625" style="172" bestFit="1" customWidth="1"/>
    <col min="95" max="95" width="9.7109375" style="172" bestFit="1" customWidth="1"/>
    <col min="96" max="96" width="9.28515625" style="172" bestFit="1" customWidth="1"/>
    <col min="97" max="98" width="10" style="172" bestFit="1" customWidth="1"/>
    <col min="99" max="99" width="9.42578125" style="172" bestFit="1" customWidth="1"/>
    <col min="100" max="100" width="9.85546875" style="172" bestFit="1" customWidth="1"/>
    <col min="101" max="101" width="9.7109375" style="172" bestFit="1" customWidth="1"/>
    <col min="102" max="103" width="9.85546875" style="172" bestFit="1" customWidth="1"/>
    <col min="104" max="104" width="9.5703125" style="172" bestFit="1" customWidth="1"/>
    <col min="105" max="105" width="10.140625" style="172" bestFit="1" customWidth="1"/>
    <col min="106" max="106" width="9.7109375" style="172" bestFit="1" customWidth="1"/>
    <col min="107" max="107" width="9.28515625" style="172" bestFit="1" customWidth="1"/>
    <col min="108" max="109" width="10" style="172" bestFit="1" customWidth="1"/>
    <col min="110" max="110" width="9.42578125" style="172" bestFit="1" customWidth="1"/>
    <col min="111" max="111" width="9.85546875" style="172" bestFit="1" customWidth="1"/>
    <col min="112" max="112" width="9.7109375" style="172" bestFit="1" customWidth="1"/>
    <col min="113" max="113" width="9.5703125" style="172" bestFit="1" customWidth="1"/>
    <col min="114" max="114" width="10.140625" style="172" bestFit="1" customWidth="1"/>
    <col min="115" max="115" width="9.7109375" style="172" bestFit="1" customWidth="1"/>
    <col min="116" max="116" width="9.28515625" style="172" bestFit="1" customWidth="1"/>
    <col min="117" max="118" width="10" style="172" bestFit="1" customWidth="1"/>
    <col min="119" max="119" width="9.42578125" style="172" bestFit="1" customWidth="1"/>
    <col min="120" max="120" width="9.85546875" style="172" bestFit="1" customWidth="1"/>
    <col min="121" max="121" width="9.7109375" style="172" bestFit="1" customWidth="1"/>
    <col min="122" max="123" width="9.85546875" style="172" bestFit="1" customWidth="1"/>
    <col min="124" max="124" width="9.5703125" style="172" bestFit="1" customWidth="1"/>
    <col min="125" max="125" width="10.140625" style="172" bestFit="1" customWidth="1"/>
    <col min="126" max="126" width="9.7109375" style="172" bestFit="1" customWidth="1"/>
    <col min="127" max="127" width="9.28515625" style="172" bestFit="1" customWidth="1"/>
    <col min="128" max="129" width="10" style="172" bestFit="1" customWidth="1"/>
    <col min="130" max="130" width="9.42578125" style="172" bestFit="1" customWidth="1"/>
    <col min="131" max="132" width="9.85546875" style="172" bestFit="1" customWidth="1"/>
    <col min="133" max="133" width="9.7109375" style="172" bestFit="1" customWidth="1"/>
    <col min="134" max="134" width="9.85546875" style="172" bestFit="1" customWidth="1"/>
    <col min="135" max="135" width="9.5703125" style="172" bestFit="1" customWidth="1"/>
    <col min="136" max="136" width="10.140625" style="172" bestFit="1" customWidth="1"/>
    <col min="137" max="137" width="9.7109375" style="172" bestFit="1" customWidth="1"/>
    <col min="138" max="138" width="9.28515625" style="172" bestFit="1" customWidth="1"/>
    <col min="139" max="139" width="10" style="172" bestFit="1" customWidth="1"/>
    <col min="140" max="140" width="9.42578125" style="172" bestFit="1" customWidth="1"/>
    <col min="141" max="143" width="9.85546875" style="172" bestFit="1" customWidth="1"/>
    <col min="144" max="144" width="9.5703125" style="172" bestFit="1" customWidth="1"/>
    <col min="145" max="145" width="10.140625" style="172" bestFit="1" customWidth="1"/>
    <col min="146" max="146" width="9.7109375" style="172" bestFit="1" customWidth="1"/>
    <col min="147" max="147" width="9.28515625" style="172" bestFit="1" customWidth="1"/>
    <col min="148" max="149" width="10" style="172" bestFit="1" customWidth="1"/>
    <col min="150" max="150" width="9.42578125" style="172" bestFit="1" customWidth="1"/>
    <col min="151" max="152" width="9.85546875" style="172" bestFit="1" customWidth="1"/>
    <col min="153" max="153" width="9.7109375" style="172" bestFit="1" customWidth="1"/>
    <col min="154" max="155" width="9.85546875" style="172" bestFit="1" customWidth="1"/>
    <col min="156" max="156" width="9.5703125" style="172" bestFit="1" customWidth="1"/>
    <col min="157" max="157" width="10.140625" style="172" bestFit="1" customWidth="1"/>
    <col min="158" max="158" width="9.7109375" style="172" bestFit="1" customWidth="1"/>
    <col min="159" max="159" width="9.28515625" style="172" bestFit="1" customWidth="1"/>
    <col min="160" max="161" width="10" style="172" bestFit="1" customWidth="1"/>
    <col min="162" max="162" width="9.42578125" style="172" bestFit="1" customWidth="1"/>
    <col min="163" max="164" width="9.85546875" style="172" bestFit="1" customWidth="1"/>
    <col min="165" max="165" width="9.7109375" style="172" bestFit="1" customWidth="1"/>
    <col min="166" max="167" width="9.85546875" style="172" bestFit="1" customWidth="1"/>
    <col min="168" max="168" width="9.5703125" style="172" bestFit="1" customWidth="1"/>
    <col min="169" max="169" width="10.140625" style="172" bestFit="1" customWidth="1"/>
    <col min="170" max="170" width="9.7109375" style="172" bestFit="1" customWidth="1"/>
    <col min="171" max="171" width="9.28515625" style="172" bestFit="1" customWidth="1"/>
    <col min="172" max="173" width="10" style="172" bestFit="1" customWidth="1"/>
    <col min="174" max="174" width="9.42578125" style="172" bestFit="1" customWidth="1"/>
    <col min="175" max="176" width="9.85546875" style="172" bestFit="1" customWidth="1"/>
    <col min="177" max="177" width="9.7109375" style="172" bestFit="1" customWidth="1"/>
    <col min="178" max="179" width="9.85546875" style="172" bestFit="1" customWidth="1"/>
    <col min="180" max="180" width="9.5703125" style="172" bestFit="1" customWidth="1"/>
    <col min="181" max="181" width="10.140625" style="172" bestFit="1" customWidth="1"/>
    <col min="182" max="182" width="9.7109375" style="172" bestFit="1" customWidth="1"/>
    <col min="183" max="183" width="9.140625" style="172"/>
    <col min="184" max="185" width="10" style="172" bestFit="1" customWidth="1"/>
    <col min="186" max="186" width="9.140625" style="172"/>
    <col min="187" max="188" width="9.85546875" style="172" bestFit="1" customWidth="1"/>
    <col min="189" max="189" width="9.7109375" style="172" bestFit="1" customWidth="1"/>
    <col min="190" max="191" width="9.85546875" style="172" bestFit="1" customWidth="1"/>
    <col min="192" max="192" width="9.5703125" style="172" bestFit="1" customWidth="1"/>
    <col min="193" max="193" width="10.140625" style="172" bestFit="1" customWidth="1"/>
    <col min="194" max="194" width="9.7109375" style="172" bestFit="1" customWidth="1"/>
    <col min="195" max="195" width="9.140625" style="172"/>
    <col min="196" max="197" width="10" style="172" bestFit="1" customWidth="1"/>
    <col min="198" max="198" width="9.140625" style="172"/>
    <col min="199" max="200" width="9.85546875" style="172" bestFit="1" customWidth="1"/>
    <col min="201" max="201" width="9.7109375" style="172" bestFit="1" customWidth="1"/>
    <col min="202" max="203" width="9.85546875" style="172" bestFit="1" customWidth="1"/>
    <col min="204" max="204" width="9.5703125" style="172" bestFit="1" customWidth="1"/>
    <col min="205" max="205" width="10.140625" style="172" bestFit="1" customWidth="1"/>
    <col min="206" max="206" width="9.7109375" style="172" bestFit="1" customWidth="1"/>
    <col min="207" max="207" width="9.140625" style="172"/>
    <col min="208" max="209" width="10" style="172" bestFit="1" customWidth="1"/>
    <col min="210" max="16384" width="9.140625" style="172"/>
  </cols>
  <sheetData>
    <row r="1" spans="1:8" ht="15" customHeight="1">
      <c r="A1" s="74" t="s">
        <v>30</v>
      </c>
      <c r="B1" s="169">
        <v>1.9</v>
      </c>
      <c r="C1" s="290" t="s">
        <v>2930</v>
      </c>
      <c r="D1" s="171"/>
      <c r="E1" s="171"/>
    </row>
    <row r="2" spans="1:8" ht="15" customHeight="1">
      <c r="A2" s="73" t="s">
        <v>31</v>
      </c>
      <c r="B2" s="74" t="s">
        <v>2705</v>
      </c>
      <c r="C2" s="171"/>
      <c r="D2" s="171"/>
      <c r="E2" s="171"/>
    </row>
    <row r="3" spans="1:8" ht="15" customHeight="1">
      <c r="A3" s="53" t="s">
        <v>40</v>
      </c>
      <c r="B3" s="169" t="s">
        <v>3170</v>
      </c>
      <c r="C3" s="171"/>
      <c r="D3" s="171"/>
      <c r="E3" s="171"/>
      <c r="H3" s="171"/>
    </row>
    <row r="4" spans="1:8">
      <c r="B4" s="171"/>
      <c r="C4" s="171"/>
      <c r="D4" s="171"/>
      <c r="E4" s="171"/>
      <c r="H4" s="171"/>
    </row>
    <row r="5" spans="1:8">
      <c r="A5" s="361"/>
      <c r="B5" s="173" t="s">
        <v>3169</v>
      </c>
      <c r="C5" s="173"/>
      <c r="D5" s="173" t="s">
        <v>2579</v>
      </c>
      <c r="E5" s="173"/>
    </row>
    <row r="6" spans="1:8" s="175" customFormat="1" ht="30">
      <c r="A6" s="362" t="s">
        <v>454</v>
      </c>
      <c r="B6" s="174" t="s">
        <v>2578</v>
      </c>
      <c r="C6" s="174" t="s">
        <v>43</v>
      </c>
      <c r="D6" s="174" t="s">
        <v>2578</v>
      </c>
      <c r="E6" s="174" t="s">
        <v>43</v>
      </c>
      <c r="H6" s="174"/>
    </row>
    <row r="7" spans="1:8">
      <c r="A7" s="363">
        <v>36526</v>
      </c>
      <c r="B7" s="171">
        <v>9</v>
      </c>
      <c r="C7" s="171"/>
      <c r="D7" s="176">
        <f>AVERAGE(B7:B13)</f>
        <v>8.1428571428571423</v>
      </c>
      <c r="E7" s="176"/>
    </row>
    <row r="8" spans="1:8">
      <c r="A8" s="363">
        <v>36557</v>
      </c>
      <c r="B8" s="171">
        <v>6</v>
      </c>
      <c r="C8" s="171"/>
      <c r="D8" s="176">
        <f>AVERAGE(B7:B14)</f>
        <v>7.75</v>
      </c>
      <c r="E8" s="176"/>
    </row>
    <row r="9" spans="1:8">
      <c r="A9" s="363">
        <v>36586</v>
      </c>
      <c r="B9" s="171">
        <v>9</v>
      </c>
      <c r="C9" s="171"/>
      <c r="D9" s="176">
        <f>AVERAGE(B7:B15)</f>
        <v>7.4444444444444446</v>
      </c>
      <c r="E9" s="176"/>
    </row>
    <row r="10" spans="1:8">
      <c r="A10" s="363">
        <v>36617</v>
      </c>
      <c r="B10" s="171">
        <v>10</v>
      </c>
      <c r="C10" s="171"/>
      <c r="D10" s="176">
        <f>AVERAGE(B7:B16)</f>
        <v>7.2</v>
      </c>
      <c r="E10" s="176"/>
    </row>
    <row r="11" spans="1:8">
      <c r="A11" s="363">
        <v>36647</v>
      </c>
      <c r="B11" s="171">
        <v>9</v>
      </c>
      <c r="C11" s="171"/>
      <c r="D11" s="176">
        <f>AVERAGE(B7:B17)</f>
        <v>7.0909090909090908</v>
      </c>
      <c r="E11" s="176"/>
    </row>
    <row r="12" spans="1:8">
      <c r="A12" s="363">
        <v>36678</v>
      </c>
      <c r="B12" s="171">
        <v>7</v>
      </c>
      <c r="C12" s="171"/>
      <c r="D12" s="176">
        <f t="shared" ref="D12:D35" si="0">AVERAGE(B7:B18)</f>
        <v>7.083333333333333</v>
      </c>
      <c r="E12" s="176"/>
    </row>
    <row r="13" spans="1:8">
      <c r="A13" s="363">
        <v>36708</v>
      </c>
      <c r="B13" s="171">
        <v>7</v>
      </c>
      <c r="C13" s="171"/>
      <c r="D13" s="176">
        <f t="shared" si="0"/>
        <v>6.833333333333333</v>
      </c>
      <c r="E13" s="176"/>
    </row>
    <row r="14" spans="1:8">
      <c r="A14" s="363">
        <v>36739</v>
      </c>
      <c r="B14" s="171">
        <v>5</v>
      </c>
      <c r="C14" s="171"/>
      <c r="D14" s="176">
        <f t="shared" si="0"/>
        <v>6.916666666666667</v>
      </c>
      <c r="E14" s="176"/>
    </row>
    <row r="15" spans="1:8">
      <c r="A15" s="363">
        <v>36770</v>
      </c>
      <c r="B15" s="171">
        <v>5</v>
      </c>
      <c r="C15" s="171"/>
      <c r="D15" s="176">
        <f t="shared" si="0"/>
        <v>6.5</v>
      </c>
      <c r="E15" s="176"/>
    </row>
    <row r="16" spans="1:8">
      <c r="A16" s="363">
        <v>36800</v>
      </c>
      <c r="B16" s="171">
        <v>5</v>
      </c>
      <c r="C16" s="171"/>
      <c r="D16" s="176">
        <f t="shared" si="0"/>
        <v>6.083333333333333</v>
      </c>
      <c r="E16" s="176"/>
    </row>
    <row r="17" spans="1:5">
      <c r="A17" s="363">
        <v>36831</v>
      </c>
      <c r="B17" s="171">
        <v>6</v>
      </c>
      <c r="C17" s="171"/>
      <c r="D17" s="176">
        <f t="shared" si="0"/>
        <v>5.833333333333333</v>
      </c>
      <c r="E17" s="176"/>
    </row>
    <row r="18" spans="1:5">
      <c r="A18" s="363">
        <v>36861</v>
      </c>
      <c r="B18" s="171">
        <v>7</v>
      </c>
      <c r="C18" s="171"/>
      <c r="D18" s="176">
        <f t="shared" si="0"/>
        <v>5.75</v>
      </c>
      <c r="E18" s="176"/>
    </row>
    <row r="19" spans="1:5">
      <c r="A19" s="363">
        <v>36892</v>
      </c>
      <c r="B19" s="171">
        <v>6</v>
      </c>
      <c r="C19" s="171"/>
      <c r="D19" s="176">
        <f t="shared" si="0"/>
        <v>5.666666666666667</v>
      </c>
      <c r="E19" s="176"/>
    </row>
    <row r="20" spans="1:5">
      <c r="A20" s="363">
        <v>36923</v>
      </c>
      <c r="B20" s="171">
        <v>7</v>
      </c>
      <c r="C20" s="171"/>
      <c r="D20" s="176">
        <f t="shared" si="0"/>
        <v>5.583333333333333</v>
      </c>
      <c r="E20" s="176"/>
    </row>
    <row r="21" spans="1:5">
      <c r="A21" s="363">
        <v>36951</v>
      </c>
      <c r="B21" s="171">
        <v>4</v>
      </c>
      <c r="C21" s="171"/>
      <c r="D21" s="176">
        <f t="shared" si="0"/>
        <v>5.5</v>
      </c>
      <c r="E21" s="176"/>
    </row>
    <row r="22" spans="1:5">
      <c r="A22" s="363">
        <v>36982</v>
      </c>
      <c r="B22" s="171">
        <v>5</v>
      </c>
      <c r="C22" s="171"/>
      <c r="D22" s="176">
        <f t="shared" si="0"/>
        <v>5.5</v>
      </c>
      <c r="E22" s="176"/>
    </row>
    <row r="23" spans="1:5">
      <c r="A23" s="363">
        <v>37043</v>
      </c>
      <c r="B23" s="171">
        <v>6</v>
      </c>
      <c r="C23" s="171"/>
      <c r="D23" s="176">
        <f t="shared" si="0"/>
        <v>5.25</v>
      </c>
      <c r="E23" s="176"/>
    </row>
    <row r="24" spans="1:5">
      <c r="A24" s="363">
        <v>37073</v>
      </c>
      <c r="B24" s="171">
        <v>6</v>
      </c>
      <c r="C24" s="171"/>
      <c r="D24" s="176">
        <f t="shared" si="0"/>
        <v>5</v>
      </c>
      <c r="E24" s="176"/>
    </row>
    <row r="25" spans="1:5">
      <c r="A25" s="363">
        <v>37104</v>
      </c>
      <c r="B25" s="171">
        <v>6</v>
      </c>
      <c r="C25" s="171"/>
      <c r="D25" s="176">
        <f t="shared" si="0"/>
        <v>4.833333333333333</v>
      </c>
      <c r="E25" s="176"/>
    </row>
    <row r="26" spans="1:5">
      <c r="A26" s="363">
        <v>37135</v>
      </c>
      <c r="B26" s="171">
        <v>4</v>
      </c>
      <c r="C26" s="171"/>
      <c r="D26" s="176">
        <f t="shared" si="0"/>
        <v>4.666666666666667</v>
      </c>
      <c r="E26" s="176"/>
    </row>
    <row r="27" spans="1:5">
      <c r="A27" s="363">
        <v>37165</v>
      </c>
      <c r="B27" s="171">
        <v>4</v>
      </c>
      <c r="C27" s="171"/>
      <c r="D27" s="176">
        <f t="shared" si="0"/>
        <v>4.916666666666667</v>
      </c>
      <c r="E27" s="176"/>
    </row>
    <row r="28" spans="1:5">
      <c r="A28" s="363">
        <v>37196</v>
      </c>
      <c r="B28" s="171">
        <v>5</v>
      </c>
      <c r="C28" s="171"/>
      <c r="D28" s="176">
        <f t="shared" si="0"/>
        <v>5.083333333333333</v>
      </c>
      <c r="E28" s="176"/>
    </row>
    <row r="29" spans="1:5">
      <c r="A29" s="363">
        <v>37257</v>
      </c>
      <c r="B29" s="171">
        <v>3</v>
      </c>
      <c r="C29" s="171"/>
      <c r="D29" s="176">
        <f t="shared" si="0"/>
        <v>5.25</v>
      </c>
      <c r="E29" s="176"/>
    </row>
    <row r="30" spans="1:5">
      <c r="A30" s="363">
        <v>37288</v>
      </c>
      <c r="B30" s="171">
        <v>4</v>
      </c>
      <c r="C30" s="171"/>
      <c r="D30" s="176">
        <f t="shared" si="0"/>
        <v>5.25</v>
      </c>
      <c r="E30" s="176"/>
    </row>
    <row r="31" spans="1:5">
      <c r="A31" s="363">
        <v>37316</v>
      </c>
      <c r="B31" s="171">
        <v>4</v>
      </c>
      <c r="C31" s="171"/>
      <c r="D31" s="176">
        <f t="shared" si="0"/>
        <v>5.25</v>
      </c>
      <c r="E31" s="176"/>
    </row>
    <row r="32" spans="1:5">
      <c r="A32" s="363">
        <v>37347</v>
      </c>
      <c r="B32" s="171">
        <v>5</v>
      </c>
      <c r="C32" s="171"/>
      <c r="D32" s="176">
        <f t="shared" si="0"/>
        <v>5.416666666666667</v>
      </c>
      <c r="E32" s="176"/>
    </row>
    <row r="33" spans="1:5">
      <c r="A33" s="363">
        <v>37377</v>
      </c>
      <c r="B33" s="171">
        <v>7</v>
      </c>
      <c r="C33" s="171"/>
      <c r="D33" s="176">
        <f t="shared" si="0"/>
        <v>5.583333333333333</v>
      </c>
      <c r="E33" s="176"/>
    </row>
    <row r="34" spans="1:5">
      <c r="A34" s="363">
        <v>37408</v>
      </c>
      <c r="B34" s="171">
        <v>7</v>
      </c>
      <c r="C34" s="171"/>
      <c r="D34" s="176">
        <f t="shared" si="0"/>
        <v>5.5</v>
      </c>
      <c r="E34" s="176"/>
    </row>
    <row r="35" spans="1:5">
      <c r="A35" s="363">
        <v>37438</v>
      </c>
      <c r="B35" s="171">
        <v>8</v>
      </c>
      <c r="C35" s="171"/>
      <c r="D35" s="176">
        <f t="shared" si="0"/>
        <v>5.75</v>
      </c>
      <c r="E35" s="176"/>
    </row>
    <row r="36" spans="1:5">
      <c r="A36" s="363">
        <v>37500</v>
      </c>
      <c r="B36" s="171">
        <v>6</v>
      </c>
      <c r="C36" s="171"/>
      <c r="D36" s="176">
        <f t="shared" ref="D36:D99" si="1">AVERAGE(B31:B42)</f>
        <v>5.833333333333333</v>
      </c>
      <c r="E36" s="176"/>
    </row>
    <row r="37" spans="1:5">
      <c r="A37" s="363">
        <v>37530</v>
      </c>
      <c r="B37" s="171">
        <v>6</v>
      </c>
      <c r="C37" s="171"/>
      <c r="D37" s="176">
        <f t="shared" si="1"/>
        <v>5.916666666666667</v>
      </c>
      <c r="E37" s="176"/>
    </row>
    <row r="38" spans="1:5">
      <c r="A38" s="363">
        <v>37561</v>
      </c>
      <c r="B38" s="171">
        <v>6</v>
      </c>
      <c r="C38" s="171"/>
      <c r="D38" s="176">
        <f t="shared" si="1"/>
        <v>5.916666666666667</v>
      </c>
      <c r="E38" s="176"/>
    </row>
    <row r="39" spans="1:5">
      <c r="A39" s="363">
        <v>37591</v>
      </c>
      <c r="B39" s="171">
        <v>6</v>
      </c>
      <c r="C39" s="171"/>
      <c r="D39" s="176">
        <f t="shared" si="1"/>
        <v>5.833333333333333</v>
      </c>
      <c r="E39" s="176"/>
    </row>
    <row r="40" spans="1:5">
      <c r="A40" s="363">
        <v>37622</v>
      </c>
      <c r="B40" s="171">
        <v>4</v>
      </c>
      <c r="C40" s="171"/>
      <c r="D40" s="176">
        <f t="shared" si="1"/>
        <v>5.75</v>
      </c>
      <c r="E40" s="176"/>
    </row>
    <row r="41" spans="1:5">
      <c r="A41" s="363">
        <v>37653</v>
      </c>
      <c r="B41" s="171">
        <v>6</v>
      </c>
      <c r="C41" s="171"/>
      <c r="D41" s="176">
        <f t="shared" si="1"/>
        <v>5.666666666666667</v>
      </c>
      <c r="E41" s="176"/>
    </row>
    <row r="42" spans="1:5">
      <c r="A42" s="363">
        <v>37681</v>
      </c>
      <c r="B42" s="171">
        <v>5</v>
      </c>
      <c r="C42" s="171"/>
      <c r="D42" s="176">
        <f t="shared" si="1"/>
        <v>5.75</v>
      </c>
      <c r="E42" s="176"/>
    </row>
    <row r="43" spans="1:5">
      <c r="A43" s="363">
        <v>37712</v>
      </c>
      <c r="B43" s="171">
        <v>5</v>
      </c>
      <c r="C43" s="171"/>
      <c r="D43" s="176">
        <f t="shared" si="1"/>
        <v>5.666666666666667</v>
      </c>
      <c r="E43" s="176"/>
    </row>
    <row r="44" spans="1:5">
      <c r="A44" s="363">
        <v>37742</v>
      </c>
      <c r="B44" s="171">
        <v>5</v>
      </c>
      <c r="C44" s="171"/>
      <c r="D44" s="176">
        <f t="shared" si="1"/>
        <v>5.583333333333333</v>
      </c>
      <c r="E44" s="176"/>
    </row>
    <row r="45" spans="1:5">
      <c r="A45" s="363">
        <v>37773</v>
      </c>
      <c r="B45" s="171">
        <v>6</v>
      </c>
      <c r="C45" s="171"/>
      <c r="D45" s="176">
        <f t="shared" si="1"/>
        <v>5.5</v>
      </c>
      <c r="E45" s="176"/>
    </row>
    <row r="46" spans="1:5">
      <c r="A46" s="363">
        <v>37803</v>
      </c>
      <c r="B46" s="171">
        <v>6</v>
      </c>
      <c r="C46" s="171"/>
      <c r="D46" s="176">
        <f t="shared" si="1"/>
        <v>5.666666666666667</v>
      </c>
      <c r="E46" s="176"/>
    </row>
    <row r="47" spans="1:5">
      <c r="A47" s="363">
        <v>37834</v>
      </c>
      <c r="B47" s="171">
        <v>7</v>
      </c>
      <c r="C47" s="171"/>
      <c r="D47" s="176">
        <f t="shared" si="1"/>
        <v>5.583333333333333</v>
      </c>
      <c r="E47" s="176"/>
    </row>
    <row r="48" spans="1:5">
      <c r="A48" s="363">
        <v>37865</v>
      </c>
      <c r="B48" s="171">
        <v>7</v>
      </c>
      <c r="C48" s="171"/>
      <c r="D48" s="176">
        <f t="shared" si="1"/>
        <v>5.666666666666667</v>
      </c>
      <c r="E48" s="176"/>
    </row>
    <row r="49" spans="1:5">
      <c r="A49" s="363">
        <v>37895</v>
      </c>
      <c r="B49" s="171">
        <v>5</v>
      </c>
      <c r="C49" s="171"/>
      <c r="D49" s="176">
        <f t="shared" si="1"/>
        <v>5.916666666666667</v>
      </c>
      <c r="E49" s="176"/>
    </row>
    <row r="50" spans="1:5">
      <c r="A50" s="363">
        <v>37926</v>
      </c>
      <c r="B50" s="171">
        <v>5</v>
      </c>
      <c r="C50" s="171"/>
      <c r="D50" s="176">
        <f t="shared" si="1"/>
        <v>6.166666666666667</v>
      </c>
      <c r="E50" s="176"/>
    </row>
    <row r="51" spans="1:5">
      <c r="A51" s="363">
        <v>37956</v>
      </c>
      <c r="B51" s="171">
        <v>5</v>
      </c>
      <c r="C51" s="171"/>
      <c r="D51" s="176">
        <f t="shared" si="1"/>
        <v>6.25</v>
      </c>
      <c r="E51" s="176"/>
    </row>
    <row r="52" spans="1:5">
      <c r="A52" s="363">
        <v>37987</v>
      </c>
      <c r="B52" s="171">
        <v>6</v>
      </c>
      <c r="C52" s="171"/>
      <c r="D52" s="176">
        <f t="shared" si="1"/>
        <v>6.333333333333333</v>
      </c>
      <c r="E52" s="176"/>
    </row>
    <row r="53" spans="1:5">
      <c r="A53" s="363">
        <v>38018</v>
      </c>
      <c r="B53" s="171">
        <v>5</v>
      </c>
      <c r="C53" s="171"/>
      <c r="D53" s="176">
        <f>AVERAGE(B48:B59)</f>
        <v>6.25</v>
      </c>
      <c r="E53" s="176"/>
    </row>
    <row r="54" spans="1:5">
      <c r="A54" s="363">
        <v>38047</v>
      </c>
      <c r="B54" s="171">
        <v>6</v>
      </c>
      <c r="C54" s="171"/>
      <c r="D54" s="176">
        <f t="shared" si="1"/>
        <v>6.25</v>
      </c>
      <c r="E54" s="176"/>
    </row>
    <row r="55" spans="1:5">
      <c r="A55" s="363">
        <v>38078</v>
      </c>
      <c r="B55" s="171">
        <v>8</v>
      </c>
      <c r="C55" s="171"/>
      <c r="D55" s="176">
        <f t="shared" si="1"/>
        <v>6.416666666666667</v>
      </c>
      <c r="E55" s="176"/>
    </row>
    <row r="56" spans="1:5">
      <c r="A56" s="363">
        <v>38108</v>
      </c>
      <c r="B56" s="171">
        <v>8</v>
      </c>
      <c r="C56" s="171"/>
      <c r="D56" s="176">
        <f t="shared" si="1"/>
        <v>6.416666666666667</v>
      </c>
      <c r="E56" s="176"/>
    </row>
    <row r="57" spans="1:5">
      <c r="A57" s="363">
        <v>38139</v>
      </c>
      <c r="B57" s="171">
        <v>7</v>
      </c>
      <c r="C57" s="171"/>
      <c r="D57" s="176">
        <f t="shared" si="1"/>
        <v>6.5</v>
      </c>
      <c r="E57" s="176"/>
    </row>
    <row r="58" spans="1:5">
      <c r="A58" s="363">
        <v>38169</v>
      </c>
      <c r="B58" s="171">
        <v>7</v>
      </c>
      <c r="C58" s="171"/>
      <c r="D58" s="176">
        <f t="shared" si="1"/>
        <v>6.666666666666667</v>
      </c>
      <c r="E58" s="176"/>
    </row>
    <row r="59" spans="1:5">
      <c r="A59" s="363">
        <v>38200</v>
      </c>
      <c r="B59" s="171">
        <v>6</v>
      </c>
      <c r="C59" s="171"/>
      <c r="D59" s="176">
        <f t="shared" si="1"/>
        <v>6.833333333333333</v>
      </c>
      <c r="E59" s="176"/>
    </row>
    <row r="60" spans="1:5">
      <c r="A60" s="363">
        <v>38231</v>
      </c>
      <c r="B60" s="171">
        <v>7</v>
      </c>
      <c r="C60" s="171"/>
      <c r="D60" s="176">
        <f t="shared" si="1"/>
        <v>7.083333333333333</v>
      </c>
      <c r="E60" s="176"/>
    </row>
    <row r="61" spans="1:5">
      <c r="A61" s="363">
        <v>38261</v>
      </c>
      <c r="B61" s="171">
        <v>7</v>
      </c>
      <c r="C61" s="171"/>
      <c r="D61" s="176">
        <f t="shared" si="1"/>
        <v>7.083333333333333</v>
      </c>
      <c r="E61" s="176"/>
    </row>
    <row r="62" spans="1:5">
      <c r="A62" s="363">
        <v>38292</v>
      </c>
      <c r="B62" s="171">
        <v>5</v>
      </c>
      <c r="C62" s="171"/>
      <c r="D62" s="176">
        <f t="shared" si="1"/>
        <v>6.916666666666667</v>
      </c>
      <c r="E62" s="176"/>
    </row>
    <row r="63" spans="1:5">
      <c r="A63" s="363">
        <v>38322</v>
      </c>
      <c r="B63" s="171">
        <v>6</v>
      </c>
      <c r="C63" s="171"/>
      <c r="D63" s="176">
        <f t="shared" si="1"/>
        <v>6.75</v>
      </c>
      <c r="E63" s="176"/>
    </row>
    <row r="64" spans="1:5">
      <c r="A64" s="363">
        <v>38353</v>
      </c>
      <c r="B64" s="171">
        <v>8</v>
      </c>
      <c r="C64" s="171"/>
      <c r="D64" s="176">
        <f t="shared" si="1"/>
        <v>6.666666666666667</v>
      </c>
      <c r="E64" s="176"/>
    </row>
    <row r="65" spans="1:5">
      <c r="A65" s="363">
        <v>38384</v>
      </c>
      <c r="B65" s="171">
        <v>7</v>
      </c>
      <c r="C65" s="171"/>
      <c r="D65" s="176">
        <f t="shared" si="1"/>
        <v>6.583333333333333</v>
      </c>
      <c r="E65" s="176"/>
    </row>
    <row r="66" spans="1:5">
      <c r="A66" s="363">
        <v>38412</v>
      </c>
      <c r="B66" s="171">
        <v>9</v>
      </c>
      <c r="C66" s="171"/>
      <c r="D66" s="176">
        <f t="shared" si="1"/>
        <v>6.5</v>
      </c>
      <c r="E66" s="176"/>
    </row>
    <row r="67" spans="1:5">
      <c r="A67" s="363">
        <v>38473</v>
      </c>
      <c r="B67" s="171">
        <v>8</v>
      </c>
      <c r="C67" s="171"/>
      <c r="D67" s="176">
        <f t="shared" si="1"/>
        <v>6.25</v>
      </c>
      <c r="E67" s="176"/>
    </row>
    <row r="68" spans="1:5">
      <c r="A68" s="363">
        <v>38504</v>
      </c>
      <c r="B68" s="171">
        <v>6</v>
      </c>
      <c r="C68" s="171"/>
      <c r="D68" s="176">
        <f>AVERAGE(B63:B74)</f>
        <v>6.333333333333333</v>
      </c>
      <c r="E68" s="176"/>
    </row>
    <row r="69" spans="1:5">
      <c r="A69" s="363">
        <v>38534</v>
      </c>
      <c r="B69" s="171">
        <v>5</v>
      </c>
      <c r="C69" s="171"/>
      <c r="D69" s="176">
        <f t="shared" si="1"/>
        <v>6.333333333333333</v>
      </c>
      <c r="E69" s="176"/>
    </row>
    <row r="70" spans="1:5">
      <c r="A70" s="363">
        <v>38565</v>
      </c>
      <c r="B70" s="171">
        <v>6</v>
      </c>
      <c r="C70" s="171"/>
      <c r="D70" s="176">
        <f t="shared" si="1"/>
        <v>6.166666666666667</v>
      </c>
      <c r="E70" s="176"/>
    </row>
    <row r="71" spans="1:5">
      <c r="A71" s="363">
        <v>38596</v>
      </c>
      <c r="B71" s="171">
        <v>5</v>
      </c>
      <c r="C71" s="171"/>
      <c r="D71" s="176">
        <f t="shared" si="1"/>
        <v>6.083333333333333</v>
      </c>
      <c r="E71" s="176"/>
    </row>
    <row r="72" spans="1:5">
      <c r="A72" s="363">
        <v>38626</v>
      </c>
      <c r="B72" s="171">
        <v>6</v>
      </c>
      <c r="C72" s="171"/>
      <c r="D72" s="176">
        <f t="shared" si="1"/>
        <v>5.75</v>
      </c>
      <c r="E72" s="176"/>
    </row>
    <row r="73" spans="1:5">
      <c r="A73" s="363">
        <v>38657</v>
      </c>
      <c r="B73" s="171">
        <v>4</v>
      </c>
      <c r="C73" s="171"/>
      <c r="D73" s="176">
        <f t="shared" si="1"/>
        <v>5.666666666666667</v>
      </c>
      <c r="E73" s="176"/>
    </row>
    <row r="74" spans="1:5">
      <c r="A74" s="363">
        <v>38718</v>
      </c>
      <c r="B74" s="171">
        <v>6</v>
      </c>
      <c r="C74" s="171"/>
      <c r="D74" s="176">
        <f t="shared" si="1"/>
        <v>5.666666666666667</v>
      </c>
      <c r="E74" s="176"/>
    </row>
    <row r="75" spans="1:5">
      <c r="A75" s="363">
        <v>38749</v>
      </c>
      <c r="B75" s="171">
        <v>6</v>
      </c>
      <c r="C75" s="171"/>
      <c r="D75" s="176">
        <f t="shared" si="1"/>
        <v>5.916666666666667</v>
      </c>
      <c r="E75" s="176"/>
    </row>
    <row r="76" spans="1:5">
      <c r="A76" s="363">
        <v>38777</v>
      </c>
      <c r="B76" s="171">
        <v>6</v>
      </c>
      <c r="C76" s="171"/>
      <c r="D76" s="176">
        <f t="shared" si="1"/>
        <v>5.833333333333333</v>
      </c>
      <c r="E76" s="176"/>
    </row>
    <row r="77" spans="1:5">
      <c r="A77" s="363">
        <v>38808</v>
      </c>
      <c r="B77" s="171">
        <v>6</v>
      </c>
      <c r="C77" s="171"/>
      <c r="D77" s="176">
        <f t="shared" si="1"/>
        <v>5.916666666666667</v>
      </c>
      <c r="E77" s="176"/>
    </row>
    <row r="78" spans="1:5">
      <c r="A78" s="363">
        <v>38838</v>
      </c>
      <c r="B78" s="171">
        <v>5</v>
      </c>
      <c r="C78" s="171"/>
      <c r="D78" s="176">
        <f t="shared" si="1"/>
        <v>6</v>
      </c>
      <c r="E78" s="176"/>
    </row>
    <row r="79" spans="1:5">
      <c r="A79" s="363">
        <v>38869</v>
      </c>
      <c r="B79" s="171">
        <v>7</v>
      </c>
      <c r="C79" s="171"/>
      <c r="D79" s="176">
        <f t="shared" si="1"/>
        <v>6.333333333333333</v>
      </c>
      <c r="E79" s="176"/>
    </row>
    <row r="80" spans="1:5">
      <c r="A80" s="363">
        <v>38899</v>
      </c>
      <c r="B80" s="171">
        <v>6</v>
      </c>
      <c r="C80" s="171"/>
      <c r="D80" s="176">
        <f t="shared" si="1"/>
        <v>6.666666666666667</v>
      </c>
      <c r="E80" s="176"/>
    </row>
    <row r="81" spans="1:5">
      <c r="A81" s="363">
        <v>38930</v>
      </c>
      <c r="B81" s="171">
        <v>8</v>
      </c>
      <c r="C81" s="171"/>
      <c r="D81" s="176">
        <f t="shared" si="1"/>
        <v>7.083333333333333</v>
      </c>
      <c r="E81" s="176"/>
    </row>
    <row r="82" spans="1:5">
      <c r="A82" s="363">
        <v>38961</v>
      </c>
      <c r="B82" s="171">
        <v>5</v>
      </c>
      <c r="C82" s="171"/>
      <c r="D82" s="176">
        <f t="shared" si="1"/>
        <v>7.416666666666667</v>
      </c>
      <c r="E82" s="176"/>
    </row>
    <row r="83" spans="1:5">
      <c r="A83" s="363">
        <v>38991</v>
      </c>
      <c r="B83" s="171">
        <v>6</v>
      </c>
      <c r="C83" s="171"/>
      <c r="D83" s="176">
        <f t="shared" si="1"/>
        <v>8.25</v>
      </c>
      <c r="E83" s="176"/>
    </row>
    <row r="84" spans="1:5">
      <c r="A84" s="363">
        <v>39022</v>
      </c>
      <c r="B84" s="171">
        <v>7</v>
      </c>
      <c r="C84" s="171"/>
      <c r="D84" s="176">
        <f t="shared" si="1"/>
        <v>8.5833333333333339</v>
      </c>
      <c r="E84" s="176"/>
    </row>
    <row r="85" spans="1:5">
      <c r="A85" s="363">
        <v>39083</v>
      </c>
      <c r="B85" s="171">
        <v>8</v>
      </c>
      <c r="C85" s="171"/>
      <c r="D85" s="176">
        <f t="shared" si="1"/>
        <v>8.9166666666666661</v>
      </c>
      <c r="E85" s="176"/>
    </row>
    <row r="86" spans="1:5">
      <c r="A86" s="363">
        <v>39173</v>
      </c>
      <c r="B86" s="171">
        <v>10</v>
      </c>
      <c r="C86" s="171"/>
      <c r="D86" s="176">
        <f t="shared" si="1"/>
        <v>9.4166666666666661</v>
      </c>
      <c r="E86" s="176"/>
    </row>
    <row r="87" spans="1:5">
      <c r="A87" s="363">
        <v>39203</v>
      </c>
      <c r="B87" s="171">
        <v>11</v>
      </c>
      <c r="C87" s="171"/>
      <c r="D87" s="176">
        <f t="shared" si="1"/>
        <v>10</v>
      </c>
      <c r="E87" s="176"/>
    </row>
    <row r="88" spans="1:5">
      <c r="A88" s="363">
        <v>39234</v>
      </c>
      <c r="B88" s="171">
        <v>10</v>
      </c>
      <c r="C88" s="171">
        <v>17</v>
      </c>
      <c r="D88" s="176">
        <f t="shared" si="1"/>
        <v>10.333333333333334</v>
      </c>
      <c r="E88" s="176"/>
    </row>
    <row r="89" spans="1:5">
      <c r="A89" s="363">
        <v>39264</v>
      </c>
      <c r="B89" s="171">
        <v>16</v>
      </c>
      <c r="C89" s="171">
        <v>22</v>
      </c>
      <c r="D89" s="176">
        <f t="shared" si="1"/>
        <v>10.833333333333334</v>
      </c>
      <c r="E89" s="176"/>
    </row>
    <row r="90" spans="1:5">
      <c r="A90" s="363">
        <v>39295</v>
      </c>
      <c r="B90" s="171">
        <v>9</v>
      </c>
      <c r="C90" s="171">
        <v>15</v>
      </c>
      <c r="D90" s="176">
        <f t="shared" si="1"/>
        <v>11.083333333333334</v>
      </c>
      <c r="E90" s="176"/>
    </row>
    <row r="91" spans="1:5">
      <c r="A91" s="363">
        <v>39326</v>
      </c>
      <c r="B91" s="171">
        <v>11</v>
      </c>
      <c r="C91" s="171">
        <v>24</v>
      </c>
      <c r="D91" s="176">
        <f t="shared" si="1"/>
        <v>11.5</v>
      </c>
      <c r="E91" s="176"/>
    </row>
    <row r="92" spans="1:5">
      <c r="A92" s="363">
        <v>39356</v>
      </c>
      <c r="B92" s="171">
        <v>12</v>
      </c>
      <c r="C92" s="171">
        <v>29</v>
      </c>
      <c r="D92" s="176">
        <f t="shared" si="1"/>
        <v>11.916666666666666</v>
      </c>
      <c r="E92" s="176"/>
    </row>
    <row r="93" spans="1:5">
      <c r="A93" s="363">
        <v>39417</v>
      </c>
      <c r="B93" s="171">
        <v>15</v>
      </c>
      <c r="C93" s="171">
        <v>24</v>
      </c>
      <c r="D93" s="176">
        <f t="shared" si="1"/>
        <v>12</v>
      </c>
      <c r="E93" s="176">
        <f t="shared" ref="E93:E124" si="2">AVERAGE(C88:C99)</f>
        <v>20</v>
      </c>
    </row>
    <row r="94" spans="1:5">
      <c r="A94" s="363">
        <v>39448</v>
      </c>
      <c r="B94" s="171">
        <v>9</v>
      </c>
      <c r="C94" s="171">
        <v>18</v>
      </c>
      <c r="D94" s="176">
        <f t="shared" si="1"/>
        <v>12.083333333333334</v>
      </c>
      <c r="E94" s="176">
        <f t="shared" si="2"/>
        <v>19.2</v>
      </c>
    </row>
    <row r="95" spans="1:5">
      <c r="A95" s="363">
        <v>39479</v>
      </c>
      <c r="B95" s="171">
        <v>12</v>
      </c>
      <c r="C95" s="171"/>
      <c r="D95" s="176">
        <f t="shared" si="1"/>
        <v>11.833333333333334</v>
      </c>
      <c r="E95" s="176">
        <f t="shared" si="2"/>
        <v>18.3</v>
      </c>
    </row>
    <row r="96" spans="1:5">
      <c r="A96" s="363">
        <v>39508</v>
      </c>
      <c r="B96" s="171">
        <v>10</v>
      </c>
      <c r="C96" s="171">
        <v>11</v>
      </c>
      <c r="D96" s="176">
        <f t="shared" si="1"/>
        <v>11.833333333333334</v>
      </c>
      <c r="E96" s="176">
        <f t="shared" si="2"/>
        <v>18.3</v>
      </c>
    </row>
    <row r="97" spans="1:5">
      <c r="A97" s="363">
        <v>39539</v>
      </c>
      <c r="B97" s="171">
        <v>13</v>
      </c>
      <c r="C97" s="171">
        <v>16</v>
      </c>
      <c r="D97" s="176">
        <f t="shared" si="1"/>
        <v>11.5</v>
      </c>
      <c r="E97" s="176">
        <f t="shared" si="2"/>
        <v>17.100000000000001</v>
      </c>
    </row>
    <row r="98" spans="1:5">
      <c r="A98" s="363">
        <v>39569</v>
      </c>
      <c r="B98" s="171">
        <v>15</v>
      </c>
      <c r="C98" s="171">
        <v>24</v>
      </c>
      <c r="D98" s="176">
        <f t="shared" si="1"/>
        <v>11.166666666666666</v>
      </c>
      <c r="E98" s="176">
        <f t="shared" si="2"/>
        <v>15.3</v>
      </c>
    </row>
    <row r="99" spans="1:5">
      <c r="A99" s="363">
        <v>39600</v>
      </c>
      <c r="B99" s="171">
        <v>12</v>
      </c>
      <c r="C99" s="171"/>
      <c r="D99" s="176">
        <f t="shared" si="1"/>
        <v>10.5</v>
      </c>
      <c r="E99" s="176">
        <f t="shared" si="2"/>
        <v>14.1</v>
      </c>
    </row>
    <row r="100" spans="1:5">
      <c r="A100" s="363">
        <v>39630</v>
      </c>
      <c r="B100" s="171">
        <v>11</v>
      </c>
      <c r="C100" s="171">
        <v>9</v>
      </c>
      <c r="D100" s="176">
        <f t="shared" ref="D100:D163" si="3">AVERAGE(B95:B106)</f>
        <v>10.25</v>
      </c>
      <c r="E100" s="176">
        <f t="shared" si="2"/>
        <v>13.3</v>
      </c>
    </row>
    <row r="101" spans="1:5">
      <c r="A101" s="363">
        <v>39661</v>
      </c>
      <c r="B101" s="171">
        <v>13</v>
      </c>
      <c r="C101" s="171">
        <v>13</v>
      </c>
      <c r="D101" s="176">
        <f t="shared" si="3"/>
        <v>9.9166666666666661</v>
      </c>
      <c r="E101" s="176">
        <f t="shared" si="2"/>
        <v>13.545454545454545</v>
      </c>
    </row>
    <row r="102" spans="1:5">
      <c r="A102" s="363">
        <v>39692</v>
      </c>
      <c r="B102" s="171">
        <v>9</v>
      </c>
      <c r="C102" s="171">
        <v>15</v>
      </c>
      <c r="D102" s="176">
        <f t="shared" si="3"/>
        <v>9.5833333333333339</v>
      </c>
      <c r="E102" s="176">
        <f t="shared" si="2"/>
        <v>13.363636363636363</v>
      </c>
    </row>
    <row r="103" spans="1:5">
      <c r="A103" s="363">
        <v>39722</v>
      </c>
      <c r="B103" s="171">
        <v>7</v>
      </c>
      <c r="C103" s="171">
        <v>12</v>
      </c>
      <c r="D103" s="176">
        <f t="shared" si="3"/>
        <v>9.1666666666666661</v>
      </c>
      <c r="E103" s="176">
        <f t="shared" si="2"/>
        <v>13.181818181818182</v>
      </c>
    </row>
    <row r="104" spans="1:5">
      <c r="A104" s="363">
        <v>39753</v>
      </c>
      <c r="B104" s="171">
        <v>8</v>
      </c>
      <c r="C104" s="171">
        <v>11</v>
      </c>
      <c r="D104" s="176">
        <f t="shared" si="3"/>
        <v>8.5</v>
      </c>
      <c r="E104" s="176">
        <f t="shared" si="2"/>
        <v>11.818181818181818</v>
      </c>
    </row>
    <row r="105" spans="1:5">
      <c r="A105" s="363">
        <v>39783</v>
      </c>
      <c r="B105" s="171">
        <v>7</v>
      </c>
      <c r="C105" s="171">
        <v>12</v>
      </c>
      <c r="D105" s="176">
        <f t="shared" si="3"/>
        <v>8.0833333333333339</v>
      </c>
      <c r="E105" s="176">
        <f t="shared" si="2"/>
        <v>11.666666666666666</v>
      </c>
    </row>
    <row r="106" spans="1:5">
      <c r="A106" s="363">
        <v>39814</v>
      </c>
      <c r="B106" s="171">
        <v>6</v>
      </c>
      <c r="C106" s="171">
        <v>10</v>
      </c>
      <c r="D106" s="176">
        <f t="shared" si="3"/>
        <v>7.583333333333333</v>
      </c>
      <c r="E106" s="176">
        <f t="shared" si="2"/>
        <v>11.5</v>
      </c>
    </row>
    <row r="107" spans="1:5">
      <c r="A107" s="363">
        <v>39845</v>
      </c>
      <c r="B107" s="171">
        <v>8</v>
      </c>
      <c r="C107" s="171">
        <v>16</v>
      </c>
      <c r="D107" s="176">
        <f t="shared" si="3"/>
        <v>6.916666666666667</v>
      </c>
      <c r="E107" s="176">
        <f t="shared" si="2"/>
        <v>11</v>
      </c>
    </row>
    <row r="108" spans="1:5">
      <c r="A108" s="363">
        <v>39904</v>
      </c>
      <c r="B108" s="171">
        <v>6</v>
      </c>
      <c r="C108" s="171">
        <v>9</v>
      </c>
      <c r="D108" s="176">
        <f t="shared" si="3"/>
        <v>6.583333333333333</v>
      </c>
      <c r="E108" s="176">
        <f t="shared" si="2"/>
        <v>10.333333333333334</v>
      </c>
    </row>
    <row r="109" spans="1:5">
      <c r="A109" s="363">
        <v>39934</v>
      </c>
      <c r="B109" s="171">
        <v>8</v>
      </c>
      <c r="C109" s="171">
        <v>14</v>
      </c>
      <c r="D109" s="176">
        <f t="shared" si="3"/>
        <v>6.416666666666667</v>
      </c>
      <c r="E109" s="176">
        <f t="shared" si="2"/>
        <v>9.8333333333333339</v>
      </c>
    </row>
    <row r="110" spans="1:5">
      <c r="A110" s="363">
        <v>39965</v>
      </c>
      <c r="B110" s="171">
        <v>7</v>
      </c>
      <c r="C110" s="171">
        <v>9</v>
      </c>
      <c r="D110" s="176">
        <f t="shared" si="3"/>
        <v>6.166666666666667</v>
      </c>
      <c r="E110" s="176">
        <f t="shared" si="2"/>
        <v>9.75</v>
      </c>
    </row>
    <row r="111" spans="1:5">
      <c r="A111" s="363">
        <v>39995</v>
      </c>
      <c r="B111" s="171">
        <v>7</v>
      </c>
      <c r="C111" s="171">
        <v>10</v>
      </c>
      <c r="D111" s="176">
        <f t="shared" si="3"/>
        <v>6</v>
      </c>
      <c r="E111" s="176">
        <f t="shared" si="2"/>
        <v>9.3333333333333339</v>
      </c>
    </row>
    <row r="112" spans="1:5">
      <c r="A112" s="363">
        <v>40026</v>
      </c>
      <c r="B112" s="171">
        <v>5</v>
      </c>
      <c r="C112" s="171">
        <v>7</v>
      </c>
      <c r="D112" s="176">
        <f t="shared" si="3"/>
        <v>5.916666666666667</v>
      </c>
      <c r="E112" s="176">
        <f t="shared" si="2"/>
        <v>9.5833333333333339</v>
      </c>
    </row>
    <row r="113" spans="1:5">
      <c r="A113" s="363">
        <v>40087</v>
      </c>
      <c r="B113" s="171">
        <v>5</v>
      </c>
      <c r="C113" s="171">
        <v>7</v>
      </c>
      <c r="D113" s="176">
        <f t="shared" si="3"/>
        <v>5.75</v>
      </c>
      <c r="E113" s="176">
        <f t="shared" si="2"/>
        <v>9.6666666666666661</v>
      </c>
    </row>
    <row r="114" spans="1:5">
      <c r="A114" s="363">
        <v>40118</v>
      </c>
      <c r="B114" s="171">
        <v>5</v>
      </c>
      <c r="C114" s="171">
        <v>7</v>
      </c>
      <c r="D114" s="176">
        <f t="shared" si="3"/>
        <v>5.75</v>
      </c>
      <c r="E114" s="176">
        <f t="shared" si="2"/>
        <v>9.9166666666666661</v>
      </c>
    </row>
    <row r="115" spans="1:5">
      <c r="A115" s="363">
        <v>40210</v>
      </c>
      <c r="B115" s="171">
        <v>5</v>
      </c>
      <c r="C115" s="171">
        <v>6</v>
      </c>
      <c r="D115" s="176">
        <f t="shared" si="3"/>
        <v>5.583333333333333</v>
      </c>
      <c r="E115" s="176">
        <f t="shared" si="2"/>
        <v>9.75</v>
      </c>
    </row>
    <row r="116" spans="1:5">
      <c r="A116" s="363">
        <v>40238</v>
      </c>
      <c r="B116" s="171">
        <v>5</v>
      </c>
      <c r="C116" s="171">
        <v>10</v>
      </c>
      <c r="D116" s="176">
        <f t="shared" si="3"/>
        <v>5.583333333333333</v>
      </c>
      <c r="E116" s="176">
        <f t="shared" si="2"/>
        <v>10.666666666666666</v>
      </c>
    </row>
    <row r="117" spans="1:5">
      <c r="A117" s="363">
        <v>40269</v>
      </c>
      <c r="B117" s="171">
        <v>5</v>
      </c>
      <c r="C117" s="171">
        <v>7</v>
      </c>
      <c r="D117" s="176">
        <f t="shared" si="3"/>
        <v>5.416666666666667</v>
      </c>
      <c r="E117" s="176">
        <f t="shared" si="2"/>
        <v>10.583333333333334</v>
      </c>
    </row>
    <row r="118" spans="1:5">
      <c r="A118" s="363">
        <v>40299</v>
      </c>
      <c r="B118" s="171">
        <v>5</v>
      </c>
      <c r="C118" s="171">
        <v>13</v>
      </c>
      <c r="D118" s="176">
        <f t="shared" si="3"/>
        <v>5.666666666666667</v>
      </c>
      <c r="E118" s="176">
        <f t="shared" si="2"/>
        <v>12</v>
      </c>
    </row>
    <row r="119" spans="1:5">
      <c r="A119" s="363">
        <v>40330</v>
      </c>
      <c r="B119" s="171">
        <v>6</v>
      </c>
      <c r="C119" s="171">
        <v>17</v>
      </c>
      <c r="D119" s="176">
        <f t="shared" si="3"/>
        <v>5.833333333333333</v>
      </c>
      <c r="E119" s="176">
        <f t="shared" si="2"/>
        <v>12.5</v>
      </c>
    </row>
    <row r="120" spans="1:5">
      <c r="A120" s="363">
        <v>40360</v>
      </c>
      <c r="B120" s="171">
        <v>6</v>
      </c>
      <c r="C120" s="171">
        <v>12</v>
      </c>
      <c r="D120" s="176">
        <f t="shared" si="3"/>
        <v>5.916666666666667</v>
      </c>
      <c r="E120" s="176">
        <f t="shared" si="2"/>
        <v>13.166666666666666</v>
      </c>
    </row>
    <row r="121" spans="1:5">
      <c r="A121" s="363">
        <v>40391</v>
      </c>
      <c r="B121" s="171">
        <v>6</v>
      </c>
      <c r="C121" s="171">
        <v>12</v>
      </c>
      <c r="D121" s="176">
        <f t="shared" si="3"/>
        <v>6</v>
      </c>
      <c r="E121" s="176">
        <f t="shared" si="2"/>
        <v>13.833333333333334</v>
      </c>
    </row>
    <row r="122" spans="1:5">
      <c r="A122" s="363">
        <v>40422</v>
      </c>
      <c r="B122" s="171">
        <v>7</v>
      </c>
      <c r="C122" s="171">
        <v>20</v>
      </c>
      <c r="D122" s="176">
        <f t="shared" si="3"/>
        <v>6.083333333333333</v>
      </c>
      <c r="E122" s="176">
        <f t="shared" si="2"/>
        <v>14.666666666666666</v>
      </c>
    </row>
    <row r="123" spans="1:5">
      <c r="A123" s="363">
        <v>40452</v>
      </c>
      <c r="B123" s="171">
        <v>5</v>
      </c>
      <c r="C123" s="171">
        <v>9</v>
      </c>
      <c r="D123" s="176">
        <f t="shared" si="3"/>
        <v>6.083333333333333</v>
      </c>
      <c r="E123" s="176">
        <f t="shared" si="2"/>
        <v>15</v>
      </c>
    </row>
    <row r="124" spans="1:5">
      <c r="A124" s="363">
        <v>40483</v>
      </c>
      <c r="B124" s="171">
        <v>8</v>
      </c>
      <c r="C124" s="171">
        <v>24</v>
      </c>
      <c r="D124" s="176">
        <f t="shared" si="3"/>
        <v>6.333333333333333</v>
      </c>
      <c r="E124" s="176">
        <f t="shared" si="2"/>
        <v>15.333333333333334</v>
      </c>
    </row>
    <row r="125" spans="1:5">
      <c r="A125" s="363">
        <v>40513</v>
      </c>
      <c r="B125" s="171">
        <v>7</v>
      </c>
      <c r="C125" s="171">
        <v>13</v>
      </c>
      <c r="D125" s="176">
        <f t="shared" si="3"/>
        <v>6.5</v>
      </c>
      <c r="E125" s="176">
        <f t="shared" ref="E125:E156" si="4">AVERAGE(C120:C131)</f>
        <v>15.25</v>
      </c>
    </row>
    <row r="126" spans="1:5">
      <c r="A126" s="363">
        <v>40544</v>
      </c>
      <c r="B126" s="171">
        <v>6</v>
      </c>
      <c r="C126" s="171">
        <v>15</v>
      </c>
      <c r="D126" s="176">
        <f t="shared" si="3"/>
        <v>6.416666666666667</v>
      </c>
      <c r="E126" s="176">
        <f t="shared" si="4"/>
        <v>15.666666666666666</v>
      </c>
    </row>
    <row r="127" spans="1:5">
      <c r="A127" s="363">
        <v>40575</v>
      </c>
      <c r="B127" s="171">
        <v>6</v>
      </c>
      <c r="C127" s="171">
        <v>14</v>
      </c>
      <c r="D127" s="176">
        <f t="shared" si="3"/>
        <v>6.416666666666667</v>
      </c>
      <c r="E127" s="176">
        <f t="shared" si="4"/>
        <v>15.5</v>
      </c>
    </row>
    <row r="128" spans="1:5">
      <c r="A128" s="363">
        <v>40603</v>
      </c>
      <c r="B128" s="171">
        <v>6</v>
      </c>
      <c r="C128" s="171">
        <v>20</v>
      </c>
      <c r="D128" s="176">
        <f t="shared" si="3"/>
        <v>6.583333333333333</v>
      </c>
      <c r="E128" s="176">
        <f t="shared" si="4"/>
        <v>15.083333333333334</v>
      </c>
    </row>
    <row r="129" spans="1:5">
      <c r="A129" s="363">
        <v>40634</v>
      </c>
      <c r="B129" s="171">
        <v>5</v>
      </c>
      <c r="C129" s="171">
        <v>11</v>
      </c>
      <c r="D129" s="176">
        <f t="shared" si="3"/>
        <v>6.666666666666667</v>
      </c>
      <c r="E129" s="176">
        <f t="shared" si="4"/>
        <v>15.666666666666666</v>
      </c>
    </row>
    <row r="130" spans="1:5">
      <c r="A130" s="363">
        <v>40664</v>
      </c>
      <c r="B130" s="171">
        <v>8</v>
      </c>
      <c r="C130" s="171">
        <v>17</v>
      </c>
      <c r="D130" s="176">
        <f t="shared" si="3"/>
        <v>6.5</v>
      </c>
      <c r="E130" s="176">
        <f t="shared" si="4"/>
        <v>14.416666666666666</v>
      </c>
    </row>
    <row r="131" spans="1:5">
      <c r="A131" s="363">
        <v>40695</v>
      </c>
      <c r="B131" s="171">
        <v>8</v>
      </c>
      <c r="C131" s="171">
        <v>16</v>
      </c>
      <c r="D131" s="176">
        <f t="shared" si="3"/>
        <v>6.5</v>
      </c>
      <c r="E131" s="176">
        <f t="shared" si="4"/>
        <v>14.166666666666666</v>
      </c>
    </row>
    <row r="132" spans="1:5">
      <c r="A132" s="363">
        <v>40725</v>
      </c>
      <c r="B132" s="171">
        <v>5</v>
      </c>
      <c r="C132" s="171">
        <v>17</v>
      </c>
      <c r="D132" s="176">
        <f t="shared" si="3"/>
        <v>6.666666666666667</v>
      </c>
      <c r="E132" s="176">
        <f t="shared" si="4"/>
        <v>14.75</v>
      </c>
    </row>
    <row r="133" spans="1:5">
      <c r="A133" s="363">
        <v>40756</v>
      </c>
      <c r="B133" s="171">
        <v>6</v>
      </c>
      <c r="C133" s="171">
        <v>10</v>
      </c>
      <c r="D133" s="176">
        <f t="shared" si="3"/>
        <v>6.666666666666667</v>
      </c>
      <c r="E133" s="176">
        <f t="shared" si="4"/>
        <v>14.666666666666666</v>
      </c>
    </row>
    <row r="134" spans="1:5">
      <c r="A134" s="363">
        <v>40787</v>
      </c>
      <c r="B134" s="171">
        <v>9</v>
      </c>
      <c r="C134" s="171">
        <v>15</v>
      </c>
      <c r="D134" s="176">
        <f t="shared" si="3"/>
        <v>6.666666666666667</v>
      </c>
      <c r="E134" s="176">
        <f t="shared" si="4"/>
        <v>13.833333333333334</v>
      </c>
    </row>
    <row r="135" spans="1:5">
      <c r="A135" s="363">
        <v>40817</v>
      </c>
      <c r="B135" s="171">
        <v>6</v>
      </c>
      <c r="C135" s="171">
        <v>16</v>
      </c>
      <c r="D135" s="176">
        <f t="shared" si="3"/>
        <v>6.916666666666667</v>
      </c>
      <c r="E135" s="176">
        <f t="shared" si="4"/>
        <v>14</v>
      </c>
    </row>
    <row r="136" spans="1:5">
      <c r="A136" s="363">
        <v>40848</v>
      </c>
      <c r="B136" s="171">
        <v>6</v>
      </c>
      <c r="C136" s="171">
        <v>9</v>
      </c>
      <c r="D136" s="176">
        <f t="shared" si="3"/>
        <v>6.75</v>
      </c>
      <c r="E136" s="176">
        <f t="shared" si="4"/>
        <v>13.5</v>
      </c>
    </row>
    <row r="137" spans="1:5">
      <c r="A137" s="363">
        <v>40878</v>
      </c>
      <c r="B137" s="171">
        <v>7</v>
      </c>
      <c r="C137" s="171">
        <v>10</v>
      </c>
      <c r="D137" s="176">
        <f t="shared" si="3"/>
        <v>6.666666666666667</v>
      </c>
      <c r="E137" s="176">
        <f t="shared" si="4"/>
        <v>12.916666666666666</v>
      </c>
    </row>
    <row r="138" spans="1:5">
      <c r="A138" s="363">
        <v>40909</v>
      </c>
      <c r="B138" s="171">
        <v>8</v>
      </c>
      <c r="C138" s="171">
        <v>22</v>
      </c>
      <c r="D138" s="176">
        <f t="shared" si="3"/>
        <v>6.833333333333333</v>
      </c>
      <c r="E138" s="176">
        <f t="shared" si="4"/>
        <v>12.416666666666666</v>
      </c>
    </row>
    <row r="139" spans="1:5">
      <c r="A139" s="363">
        <v>40940</v>
      </c>
      <c r="B139" s="171">
        <v>6</v>
      </c>
      <c r="C139" s="171">
        <v>13</v>
      </c>
      <c r="D139" s="176">
        <f t="shared" si="3"/>
        <v>7</v>
      </c>
      <c r="E139" s="176">
        <f t="shared" si="4"/>
        <v>12.166666666666666</v>
      </c>
    </row>
    <row r="140" spans="1:5">
      <c r="A140" s="363">
        <v>40969</v>
      </c>
      <c r="B140" s="171">
        <v>6</v>
      </c>
      <c r="C140" s="171">
        <v>10</v>
      </c>
      <c r="D140" s="176">
        <f>AVERAGE(B135:B146)</f>
        <v>7.166666666666667</v>
      </c>
      <c r="E140" s="176">
        <f t="shared" si="4"/>
        <v>12.5</v>
      </c>
    </row>
    <row r="141" spans="1:5">
      <c r="A141" s="363">
        <v>41000</v>
      </c>
      <c r="B141" s="171">
        <v>8</v>
      </c>
      <c r="C141" s="171">
        <v>13</v>
      </c>
      <c r="D141" s="176">
        <f t="shared" si="3"/>
        <v>7.5</v>
      </c>
      <c r="E141" s="176">
        <f t="shared" si="4"/>
        <v>12.916666666666666</v>
      </c>
    </row>
    <row r="142" spans="1:5">
      <c r="A142" s="363">
        <v>41030</v>
      </c>
      <c r="B142" s="171">
        <v>6</v>
      </c>
      <c r="C142" s="171">
        <v>11</v>
      </c>
      <c r="D142" s="176">
        <f t="shared" si="3"/>
        <v>7.833333333333333</v>
      </c>
      <c r="E142" s="176">
        <f t="shared" si="4"/>
        <v>13.583333333333334</v>
      </c>
    </row>
    <row r="143" spans="1:5">
      <c r="A143" s="363">
        <v>41061</v>
      </c>
      <c r="B143" s="171">
        <v>7</v>
      </c>
      <c r="C143" s="171">
        <v>9</v>
      </c>
      <c r="D143" s="176">
        <f t="shared" si="3"/>
        <v>8.1666666666666661</v>
      </c>
      <c r="E143" s="176">
        <f t="shared" si="4"/>
        <v>13.666666666666666</v>
      </c>
    </row>
    <row r="144" spans="1:5">
      <c r="A144" s="363">
        <v>41091</v>
      </c>
      <c r="B144" s="171">
        <v>7</v>
      </c>
      <c r="C144" s="171">
        <v>11</v>
      </c>
      <c r="D144" s="176">
        <f t="shared" si="3"/>
        <v>8.25</v>
      </c>
      <c r="E144" s="176">
        <f t="shared" si="4"/>
        <v>12.833333333333334</v>
      </c>
    </row>
    <row r="145" spans="1:5">
      <c r="A145" s="363">
        <v>41122</v>
      </c>
      <c r="B145" s="171">
        <v>8</v>
      </c>
      <c r="C145" s="171">
        <v>7</v>
      </c>
      <c r="D145" s="176">
        <f t="shared" si="3"/>
        <v>8.6666666666666661</v>
      </c>
      <c r="E145" s="176">
        <f t="shared" si="4"/>
        <v>13</v>
      </c>
    </row>
    <row r="146" spans="1:5">
      <c r="A146" s="363">
        <v>41153</v>
      </c>
      <c r="B146" s="171">
        <v>11</v>
      </c>
      <c r="C146" s="171">
        <v>19</v>
      </c>
      <c r="D146" s="176">
        <f t="shared" si="3"/>
        <v>8.9166666666666661</v>
      </c>
      <c r="E146" s="176">
        <f t="shared" si="4"/>
        <v>13.583333333333334</v>
      </c>
    </row>
    <row r="147" spans="1:5">
      <c r="A147" s="363">
        <v>41183</v>
      </c>
      <c r="B147" s="171">
        <v>10</v>
      </c>
      <c r="C147" s="171">
        <v>21</v>
      </c>
      <c r="D147" s="176">
        <f t="shared" si="3"/>
        <v>9.25</v>
      </c>
      <c r="E147" s="176">
        <f t="shared" si="4"/>
        <v>14.166666666666666</v>
      </c>
    </row>
    <row r="148" spans="1:5">
      <c r="A148" s="363">
        <v>41214</v>
      </c>
      <c r="B148" s="171">
        <v>10</v>
      </c>
      <c r="C148" s="171">
        <v>17</v>
      </c>
      <c r="D148" s="176">
        <f t="shared" si="3"/>
        <v>9.5833333333333339</v>
      </c>
      <c r="E148" s="176">
        <f t="shared" si="4"/>
        <v>14.333333333333334</v>
      </c>
    </row>
    <row r="149" spans="1:5">
      <c r="A149" s="363">
        <v>41244</v>
      </c>
      <c r="B149" s="171">
        <v>11</v>
      </c>
      <c r="C149" s="171">
        <v>11</v>
      </c>
      <c r="D149" s="176">
        <f t="shared" si="3"/>
        <v>9.75</v>
      </c>
      <c r="E149" s="176">
        <f t="shared" si="4"/>
        <v>14.916666666666666</v>
      </c>
    </row>
    <row r="150" spans="1:5">
      <c r="A150" s="363">
        <v>41275</v>
      </c>
      <c r="B150" s="171">
        <v>9</v>
      </c>
      <c r="C150" s="171">
        <v>12</v>
      </c>
      <c r="D150" s="176">
        <f t="shared" si="3"/>
        <v>9.75</v>
      </c>
      <c r="E150" s="176">
        <f t="shared" si="4"/>
        <v>15.416666666666666</v>
      </c>
    </row>
    <row r="151" spans="1:5">
      <c r="A151" s="363">
        <v>41306</v>
      </c>
      <c r="B151" s="171">
        <v>11</v>
      </c>
      <c r="C151" s="171">
        <v>15</v>
      </c>
      <c r="D151" s="176">
        <f t="shared" si="3"/>
        <v>10.25</v>
      </c>
      <c r="E151" s="176">
        <f t="shared" si="4"/>
        <v>16.666666666666668</v>
      </c>
    </row>
    <row r="152" spans="1:5">
      <c r="A152" s="363">
        <v>41334</v>
      </c>
      <c r="B152" s="171">
        <v>9</v>
      </c>
      <c r="C152" s="171">
        <v>17</v>
      </c>
      <c r="D152" s="176">
        <f t="shared" si="3"/>
        <v>10.166666666666666</v>
      </c>
      <c r="E152" s="176">
        <f t="shared" si="4"/>
        <v>16.666666666666668</v>
      </c>
    </row>
    <row r="153" spans="1:5">
      <c r="A153" s="363">
        <v>41365</v>
      </c>
      <c r="B153" s="171">
        <v>12</v>
      </c>
      <c r="C153" s="171">
        <v>20</v>
      </c>
      <c r="D153" s="176">
        <f t="shared" si="3"/>
        <v>10.166666666666666</v>
      </c>
      <c r="E153" s="176">
        <f t="shared" si="4"/>
        <v>16.333333333333332</v>
      </c>
    </row>
    <row r="154" spans="1:5">
      <c r="A154" s="363">
        <v>41395</v>
      </c>
      <c r="B154" s="171">
        <v>10</v>
      </c>
      <c r="C154" s="171">
        <v>13</v>
      </c>
      <c r="D154" s="176">
        <f t="shared" si="3"/>
        <v>10.083333333333334</v>
      </c>
      <c r="E154" s="176">
        <f t="shared" si="4"/>
        <v>16.5</v>
      </c>
    </row>
    <row r="155" spans="1:5">
      <c r="A155" s="363">
        <v>41426</v>
      </c>
      <c r="B155" s="171">
        <v>9</v>
      </c>
      <c r="C155" s="171">
        <v>16</v>
      </c>
      <c r="D155" s="176">
        <f t="shared" si="3"/>
        <v>10.25</v>
      </c>
      <c r="E155" s="176">
        <f t="shared" si="4"/>
        <v>17.25</v>
      </c>
    </row>
    <row r="156" spans="1:5">
      <c r="A156" s="363">
        <v>41456</v>
      </c>
      <c r="B156" s="171">
        <v>7</v>
      </c>
      <c r="C156" s="171">
        <v>17</v>
      </c>
      <c r="D156" s="176">
        <f t="shared" si="3"/>
        <v>10.416666666666666</v>
      </c>
      <c r="E156" s="176">
        <f t="shared" si="4"/>
        <v>17.75</v>
      </c>
    </row>
    <row r="157" spans="1:5">
      <c r="A157" s="363">
        <v>41487</v>
      </c>
      <c r="B157" s="171">
        <v>14</v>
      </c>
      <c r="C157" s="171">
        <v>22</v>
      </c>
      <c r="D157" s="176">
        <f t="shared" si="3"/>
        <v>10.5</v>
      </c>
      <c r="E157" s="176">
        <f t="shared" ref="E157:E188" si="5">AVERAGE(C152:C163)</f>
        <v>18.5</v>
      </c>
    </row>
    <row r="158" spans="1:5">
      <c r="A158" s="363">
        <v>41518</v>
      </c>
      <c r="B158" s="171">
        <v>10</v>
      </c>
      <c r="C158" s="171">
        <v>19</v>
      </c>
      <c r="D158" s="176">
        <f t="shared" si="3"/>
        <v>10.666666666666666</v>
      </c>
      <c r="E158" s="176">
        <f t="shared" si="5"/>
        <v>19</v>
      </c>
    </row>
    <row r="159" spans="1:5">
      <c r="A159" s="363">
        <v>41548</v>
      </c>
      <c r="B159" s="171">
        <v>10</v>
      </c>
      <c r="C159" s="171">
        <v>17</v>
      </c>
      <c r="D159" s="176">
        <f t="shared" si="3"/>
        <v>10.833333333333334</v>
      </c>
      <c r="E159" s="176">
        <f t="shared" si="5"/>
        <v>20.083333333333332</v>
      </c>
    </row>
    <row r="160" spans="1:5">
      <c r="A160" s="363">
        <v>41579</v>
      </c>
      <c r="B160" s="171">
        <v>9</v>
      </c>
      <c r="C160" s="171">
        <v>19</v>
      </c>
      <c r="D160" s="176">
        <f t="shared" si="3"/>
        <v>11.166666666666666</v>
      </c>
      <c r="E160" s="176">
        <f t="shared" si="5"/>
        <v>22</v>
      </c>
    </row>
    <row r="161" spans="1:5">
      <c r="A161" s="363">
        <v>41609</v>
      </c>
      <c r="B161" s="171">
        <v>13</v>
      </c>
      <c r="C161" s="171">
        <v>20</v>
      </c>
      <c r="D161" s="176">
        <f t="shared" si="3"/>
        <v>11.583333333333334</v>
      </c>
      <c r="E161" s="176">
        <f t="shared" si="5"/>
        <v>23.416666666666668</v>
      </c>
    </row>
    <row r="162" spans="1:5">
      <c r="A162" s="363">
        <v>41640</v>
      </c>
      <c r="B162" s="171">
        <v>11</v>
      </c>
      <c r="C162" s="171">
        <v>18</v>
      </c>
      <c r="D162" s="176">
        <f t="shared" si="3"/>
        <v>12.25</v>
      </c>
      <c r="E162" s="176">
        <f t="shared" si="5"/>
        <v>24.166666666666668</v>
      </c>
    </row>
    <row r="163" spans="1:5">
      <c r="A163" s="363">
        <v>41671</v>
      </c>
      <c r="B163" s="171">
        <v>12</v>
      </c>
      <c r="C163" s="171">
        <v>24</v>
      </c>
      <c r="D163" s="176">
        <f t="shared" si="3"/>
        <v>12.166666666666666</v>
      </c>
      <c r="E163" s="176">
        <f t="shared" si="5"/>
        <v>24.583333333333332</v>
      </c>
    </row>
    <row r="164" spans="1:5">
      <c r="A164" s="363">
        <v>41699</v>
      </c>
      <c r="B164" s="171">
        <v>11</v>
      </c>
      <c r="C164" s="171">
        <v>23</v>
      </c>
      <c r="D164" s="176">
        <f t="shared" ref="D164:D197" si="6">AVERAGE(B159:B170)</f>
        <v>12.583333333333334</v>
      </c>
      <c r="E164" s="176">
        <f t="shared" si="5"/>
        <v>25.75</v>
      </c>
    </row>
    <row r="165" spans="1:5">
      <c r="A165" s="363">
        <v>41730</v>
      </c>
      <c r="B165" s="171">
        <v>14</v>
      </c>
      <c r="C165" s="171">
        <v>33</v>
      </c>
      <c r="D165" s="176">
        <f t="shared" si="6"/>
        <v>12.583333333333334</v>
      </c>
      <c r="E165" s="176">
        <f t="shared" si="5"/>
        <v>26.5</v>
      </c>
    </row>
    <row r="166" spans="1:5">
      <c r="A166" s="363">
        <v>41760</v>
      </c>
      <c r="B166" s="171">
        <v>14</v>
      </c>
      <c r="C166" s="171">
        <v>36</v>
      </c>
      <c r="D166" s="176">
        <f t="shared" si="6"/>
        <v>12.666666666666666</v>
      </c>
      <c r="E166" s="176">
        <f t="shared" si="5"/>
        <v>27.166666666666668</v>
      </c>
    </row>
    <row r="167" spans="1:5">
      <c r="A167" s="363">
        <v>41791</v>
      </c>
      <c r="B167" s="171">
        <v>14</v>
      </c>
      <c r="C167" s="171">
        <v>33</v>
      </c>
      <c r="D167" s="176">
        <f t="shared" si="6"/>
        <v>12.5</v>
      </c>
      <c r="E167" s="176">
        <f t="shared" si="5"/>
        <v>27.916666666666668</v>
      </c>
    </row>
    <row r="168" spans="1:5">
      <c r="A168" s="363">
        <v>41821</v>
      </c>
      <c r="B168" s="171">
        <v>15</v>
      </c>
      <c r="C168" s="171">
        <v>26</v>
      </c>
      <c r="D168" s="176">
        <f t="shared" si="6"/>
        <v>12.416666666666666</v>
      </c>
      <c r="E168" s="176">
        <f t="shared" si="5"/>
        <v>28.75</v>
      </c>
    </row>
    <row r="169" spans="1:5">
      <c r="A169" s="363">
        <v>41852</v>
      </c>
      <c r="B169" s="171">
        <v>13</v>
      </c>
      <c r="C169" s="171">
        <v>27</v>
      </c>
      <c r="D169" s="176">
        <f t="shared" si="6"/>
        <v>12.5</v>
      </c>
      <c r="E169" s="176">
        <f t="shared" si="5"/>
        <v>30</v>
      </c>
    </row>
    <row r="170" spans="1:5">
      <c r="A170" s="363">
        <v>41883</v>
      </c>
      <c r="B170" s="171">
        <v>15</v>
      </c>
      <c r="C170" s="171">
        <v>33</v>
      </c>
      <c r="D170" s="176">
        <f t="shared" si="6"/>
        <v>12.75</v>
      </c>
      <c r="E170" s="176">
        <f t="shared" si="5"/>
        <v>31.25</v>
      </c>
    </row>
    <row r="171" spans="1:5">
      <c r="A171" s="363">
        <v>41913</v>
      </c>
      <c r="B171" s="171">
        <v>10</v>
      </c>
      <c r="C171" s="171">
        <v>26</v>
      </c>
      <c r="D171" s="176">
        <f t="shared" si="6"/>
        <v>12.833333333333334</v>
      </c>
      <c r="E171" s="176">
        <f t="shared" si="5"/>
        <v>30.666666666666668</v>
      </c>
    </row>
    <row r="172" spans="1:5">
      <c r="A172" s="363">
        <v>41944</v>
      </c>
      <c r="B172" s="171">
        <v>10</v>
      </c>
      <c r="C172" s="171">
        <v>27</v>
      </c>
      <c r="D172" s="176">
        <f t="shared" si="6"/>
        <v>13</v>
      </c>
      <c r="E172" s="176">
        <f t="shared" si="5"/>
        <v>30.333333333333332</v>
      </c>
    </row>
    <row r="173" spans="1:5">
      <c r="A173" s="363">
        <v>41974</v>
      </c>
      <c r="B173" s="171">
        <v>11</v>
      </c>
      <c r="C173" s="171">
        <v>29</v>
      </c>
      <c r="D173" s="176">
        <f t="shared" si="6"/>
        <v>12.916666666666666</v>
      </c>
      <c r="E173" s="176">
        <f t="shared" si="5"/>
        <v>30.166666666666668</v>
      </c>
    </row>
    <row r="174" spans="1:5">
      <c r="A174" s="363">
        <v>42005</v>
      </c>
      <c r="B174" s="171">
        <v>10</v>
      </c>
      <c r="C174" s="171">
        <v>28</v>
      </c>
      <c r="D174" s="176">
        <f t="shared" si="6"/>
        <v>12.833333333333334</v>
      </c>
      <c r="E174" s="176">
        <f t="shared" si="5"/>
        <v>31.083333333333332</v>
      </c>
    </row>
    <row r="175" spans="1:5">
      <c r="A175" s="363">
        <v>42036</v>
      </c>
      <c r="B175" s="171">
        <v>13</v>
      </c>
      <c r="C175" s="171">
        <v>39</v>
      </c>
      <c r="D175" s="176">
        <f>AVERAGE(B170:B181)</f>
        <v>13.083333333333334</v>
      </c>
      <c r="E175" s="176">
        <f t="shared" si="5"/>
        <v>31.583333333333332</v>
      </c>
    </row>
    <row r="176" spans="1:5">
      <c r="A176" s="363">
        <v>42064</v>
      </c>
      <c r="B176" s="171">
        <v>14</v>
      </c>
      <c r="C176" s="171">
        <v>38</v>
      </c>
      <c r="D176" s="176">
        <f t="shared" si="6"/>
        <v>13.083333333333334</v>
      </c>
      <c r="E176" s="176">
        <f t="shared" si="5"/>
        <v>32.416666666666664</v>
      </c>
    </row>
    <row r="177" spans="1:5">
      <c r="A177" s="363">
        <v>42095</v>
      </c>
      <c r="B177" s="171">
        <v>15</v>
      </c>
      <c r="C177" s="171">
        <v>26</v>
      </c>
      <c r="D177" s="176">
        <f t="shared" si="6"/>
        <v>13.916666666666666</v>
      </c>
      <c r="E177" s="176">
        <f t="shared" si="5"/>
        <v>33.833333333333336</v>
      </c>
    </row>
    <row r="178" spans="1:5">
      <c r="A178" s="363">
        <v>42125</v>
      </c>
      <c r="B178" s="171">
        <v>16</v>
      </c>
      <c r="C178" s="171">
        <v>32</v>
      </c>
      <c r="D178" s="176">
        <f t="shared" si="6"/>
        <v>14.833333333333334</v>
      </c>
      <c r="E178" s="176">
        <f t="shared" si="5"/>
        <v>35.083333333333336</v>
      </c>
    </row>
    <row r="179" spans="1:5">
      <c r="A179" s="363">
        <v>42156</v>
      </c>
      <c r="B179" s="171">
        <v>13</v>
      </c>
      <c r="C179" s="171">
        <v>31</v>
      </c>
      <c r="D179" s="176">
        <f t="shared" si="6"/>
        <v>15.25</v>
      </c>
      <c r="E179" s="176">
        <f t="shared" si="5"/>
        <v>34.583333333333336</v>
      </c>
    </row>
    <row r="180" spans="1:5">
      <c r="A180" s="363">
        <v>42186</v>
      </c>
      <c r="B180" s="171">
        <v>14</v>
      </c>
      <c r="C180" s="171">
        <v>37</v>
      </c>
      <c r="D180" s="176">
        <f t="shared" si="6"/>
        <v>15.833333333333334</v>
      </c>
      <c r="E180" s="176">
        <f t="shared" si="5"/>
        <v>35</v>
      </c>
    </row>
    <row r="181" spans="1:5">
      <c r="A181" s="363">
        <v>42217</v>
      </c>
      <c r="B181" s="171">
        <v>16</v>
      </c>
      <c r="C181" s="171">
        <v>33</v>
      </c>
      <c r="D181" s="176">
        <f t="shared" si="6"/>
        <v>16.166666666666668</v>
      </c>
      <c r="E181" s="176">
        <f t="shared" si="5"/>
        <v>34.5</v>
      </c>
    </row>
    <row r="182" spans="1:5">
      <c r="A182" s="363">
        <v>42248</v>
      </c>
      <c r="B182" s="171">
        <v>15</v>
      </c>
      <c r="C182" s="171">
        <v>43</v>
      </c>
      <c r="D182" s="176">
        <f t="shared" si="6"/>
        <v>16.25</v>
      </c>
      <c r="E182" s="176">
        <f t="shared" si="5"/>
        <v>34.25</v>
      </c>
    </row>
    <row r="183" spans="1:5">
      <c r="A183" s="363">
        <v>42278</v>
      </c>
      <c r="B183" s="171">
        <v>20</v>
      </c>
      <c r="C183" s="171">
        <v>43</v>
      </c>
      <c r="D183" s="176">
        <f t="shared" si="6"/>
        <v>16.333333333333332</v>
      </c>
      <c r="E183" s="176">
        <f t="shared" si="5"/>
        <v>34.833333333333336</v>
      </c>
    </row>
    <row r="184" spans="1:5">
      <c r="A184" s="363">
        <v>42309</v>
      </c>
      <c r="B184" s="171">
        <v>21</v>
      </c>
      <c r="C184" s="171">
        <v>42</v>
      </c>
      <c r="D184" s="176">
        <f t="shared" si="6"/>
        <v>16.333333333333332</v>
      </c>
      <c r="E184" s="176">
        <f t="shared" si="5"/>
        <v>34.5</v>
      </c>
    </row>
    <row r="185" spans="1:5">
      <c r="A185" s="363">
        <v>42339</v>
      </c>
      <c r="B185" s="171">
        <v>16</v>
      </c>
      <c r="C185" s="171">
        <v>23</v>
      </c>
      <c r="D185" s="176">
        <f t="shared" si="6"/>
        <v>16.75</v>
      </c>
      <c r="E185" s="176">
        <f t="shared" si="5"/>
        <v>35.333333333333336</v>
      </c>
    </row>
    <row r="186" spans="1:5">
      <c r="A186" s="363">
        <v>42370</v>
      </c>
      <c r="B186" s="171">
        <v>17</v>
      </c>
      <c r="C186" s="171">
        <v>33</v>
      </c>
      <c r="D186" s="176">
        <f t="shared" si="6"/>
        <v>16.916666666666668</v>
      </c>
      <c r="E186" s="176">
        <f t="shared" si="5"/>
        <v>35.416666666666664</v>
      </c>
    </row>
    <row r="187" spans="1:5">
      <c r="A187" s="363">
        <v>42401</v>
      </c>
      <c r="B187" s="171">
        <v>17</v>
      </c>
      <c r="C187" s="171">
        <v>33</v>
      </c>
      <c r="D187" s="176">
        <f t="shared" si="6"/>
        <v>17.416666666666668</v>
      </c>
      <c r="E187" s="176">
        <f t="shared" si="5"/>
        <v>36.333333333333336</v>
      </c>
    </row>
    <row r="188" spans="1:5">
      <c r="A188" s="363">
        <v>42430</v>
      </c>
      <c r="B188" s="171">
        <v>15</v>
      </c>
      <c r="C188" s="171">
        <v>35</v>
      </c>
      <c r="D188" s="176">
        <f t="shared" si="6"/>
        <v>17.416666666666668</v>
      </c>
      <c r="E188" s="176">
        <f t="shared" si="5"/>
        <v>35.25</v>
      </c>
    </row>
    <row r="189" spans="1:5">
      <c r="A189" s="363">
        <v>42461</v>
      </c>
      <c r="B189" s="171">
        <v>16</v>
      </c>
      <c r="C189" s="171">
        <v>33</v>
      </c>
      <c r="D189" s="176">
        <f t="shared" si="6"/>
        <v>17.25</v>
      </c>
      <c r="E189" s="176">
        <f t="shared" ref="E189:E197" si="7">AVERAGE(C184:C195)</f>
        <v>34.5</v>
      </c>
    </row>
    <row r="190" spans="1:5">
      <c r="A190" s="363">
        <v>42491</v>
      </c>
      <c r="B190" s="171">
        <v>16</v>
      </c>
      <c r="C190" s="171">
        <v>28</v>
      </c>
      <c r="D190" s="176">
        <f t="shared" si="6"/>
        <v>17</v>
      </c>
      <c r="E190" s="176">
        <f t="shared" si="7"/>
        <v>34</v>
      </c>
    </row>
    <row r="191" spans="1:5">
      <c r="A191" s="363">
        <v>42522</v>
      </c>
      <c r="B191" s="171">
        <v>18</v>
      </c>
      <c r="C191" s="171">
        <v>41</v>
      </c>
      <c r="D191" s="176">
        <f t="shared" si="6"/>
        <v>17.25</v>
      </c>
      <c r="E191" s="176">
        <f t="shared" si="7"/>
        <v>35.416666666666664</v>
      </c>
    </row>
    <row r="192" spans="1:5">
      <c r="A192" s="363">
        <v>42552</v>
      </c>
      <c r="B192" s="171">
        <v>16</v>
      </c>
      <c r="C192" s="171">
        <v>38</v>
      </c>
      <c r="D192" s="176">
        <f t="shared" si="6"/>
        <v>17.25</v>
      </c>
      <c r="E192" s="176">
        <f t="shared" si="7"/>
        <v>35.416666666666664</v>
      </c>
    </row>
    <row r="193" spans="1:5">
      <c r="A193" s="363">
        <v>42583</v>
      </c>
      <c r="B193" s="171">
        <v>22</v>
      </c>
      <c r="C193" s="171">
        <v>44</v>
      </c>
      <c r="D193" s="176">
        <f t="shared" si="6"/>
        <v>17.166666666666668</v>
      </c>
      <c r="E193" s="176">
        <f t="shared" si="7"/>
        <v>34.916666666666664</v>
      </c>
    </row>
    <row r="194" spans="1:5">
      <c r="A194" s="363">
        <v>42614</v>
      </c>
      <c r="B194" s="171">
        <v>15</v>
      </c>
      <c r="C194" s="171">
        <v>30</v>
      </c>
      <c r="D194" s="176">
        <f t="shared" si="6"/>
        <v>17.25</v>
      </c>
      <c r="E194" s="176">
        <f t="shared" si="7"/>
        <v>34.5</v>
      </c>
    </row>
    <row r="195" spans="1:5">
      <c r="A195" s="363">
        <v>42644</v>
      </c>
      <c r="B195" s="171">
        <v>18</v>
      </c>
      <c r="C195" s="171">
        <v>34</v>
      </c>
      <c r="D195" s="176">
        <f t="shared" si="6"/>
        <v>17.25</v>
      </c>
      <c r="E195" s="176">
        <f t="shared" si="7"/>
        <v>34.333333333333336</v>
      </c>
    </row>
    <row r="196" spans="1:5">
      <c r="A196" s="363">
        <v>42675</v>
      </c>
      <c r="B196" s="171">
        <v>18</v>
      </c>
      <c r="C196" s="171">
        <v>36</v>
      </c>
      <c r="D196" s="176">
        <f t="shared" si="6"/>
        <v>17.166666666666668</v>
      </c>
      <c r="E196" s="176">
        <f t="shared" si="7"/>
        <v>34.25</v>
      </c>
    </row>
    <row r="197" spans="1:5">
      <c r="A197" s="363">
        <v>42705</v>
      </c>
      <c r="B197" s="171">
        <v>19</v>
      </c>
      <c r="C197" s="171">
        <v>40</v>
      </c>
      <c r="D197" s="176">
        <f t="shared" si="6"/>
        <v>17.083333333333332</v>
      </c>
      <c r="E197" s="176">
        <f t="shared" si="7"/>
        <v>33</v>
      </c>
    </row>
    <row r="198" spans="1:5">
      <c r="A198" s="363">
        <v>42736</v>
      </c>
      <c r="B198" s="171">
        <v>17</v>
      </c>
      <c r="C198" s="171">
        <v>33</v>
      </c>
      <c r="D198" s="176">
        <f t="shared" ref="D198:D209" si="8">AVERAGE(B193:B204)</f>
        <v>17.333333333333332</v>
      </c>
      <c r="E198" s="176">
        <f t="shared" ref="E198:E209" si="9">AVERAGE(C193:C204)</f>
        <v>32.416666666666664</v>
      </c>
    </row>
    <row r="199" spans="1:5">
      <c r="A199" s="363">
        <v>42767</v>
      </c>
      <c r="B199" s="171">
        <v>16</v>
      </c>
      <c r="C199" s="171">
        <v>27</v>
      </c>
      <c r="D199" s="176">
        <f t="shared" si="8"/>
        <v>16.833333333333332</v>
      </c>
      <c r="E199" s="176">
        <f>AVERAGE(C194:C205)</f>
        <v>31.416666666666668</v>
      </c>
    </row>
    <row r="200" spans="1:5">
      <c r="A200" s="363">
        <v>42795</v>
      </c>
      <c r="B200" s="171">
        <v>16</v>
      </c>
      <c r="C200" s="171">
        <v>30</v>
      </c>
      <c r="D200" s="176">
        <f t="shared" si="8"/>
        <v>16.916666666666668</v>
      </c>
      <c r="E200" s="176">
        <f t="shared" si="9"/>
        <v>30.5</v>
      </c>
    </row>
    <row r="201" spans="1:5">
      <c r="A201" s="363">
        <v>42826</v>
      </c>
      <c r="B201" s="171">
        <v>16</v>
      </c>
      <c r="C201" s="171">
        <v>31</v>
      </c>
      <c r="D201" s="176">
        <f t="shared" si="8"/>
        <v>16.916666666666668</v>
      </c>
      <c r="E201" s="176">
        <f t="shared" si="9"/>
        <v>29.916666666666668</v>
      </c>
    </row>
    <row r="202" spans="1:5">
      <c r="A202" s="363">
        <v>42856</v>
      </c>
      <c r="B202" s="171">
        <v>15</v>
      </c>
      <c r="C202" s="171">
        <v>27</v>
      </c>
      <c r="D202" s="176">
        <f t="shared" si="8"/>
        <v>17</v>
      </c>
      <c r="E202" s="176">
        <f t="shared" si="9"/>
        <v>29.25</v>
      </c>
    </row>
    <row r="203" spans="1:5">
      <c r="A203" s="363">
        <v>42887</v>
      </c>
      <c r="B203" s="171">
        <v>17</v>
      </c>
      <c r="C203" s="171">
        <v>26</v>
      </c>
      <c r="D203" s="176">
        <f t="shared" si="8"/>
        <v>17.166666666666668</v>
      </c>
      <c r="E203" s="176">
        <f t="shared" si="9"/>
        <v>27.833333333333332</v>
      </c>
    </row>
    <row r="204" spans="1:5">
      <c r="A204" s="363">
        <v>42917</v>
      </c>
      <c r="B204" s="171">
        <v>19</v>
      </c>
      <c r="C204" s="171">
        <v>31</v>
      </c>
      <c r="D204" s="176">
        <f t="shared" si="8"/>
        <v>17.416666666666668</v>
      </c>
      <c r="E204" s="176">
        <f t="shared" si="9"/>
        <v>27.416666666666668</v>
      </c>
    </row>
    <row r="205" spans="1:5">
      <c r="A205" s="363">
        <v>42948</v>
      </c>
      <c r="B205" s="171">
        <v>16</v>
      </c>
      <c r="C205" s="171">
        <v>32</v>
      </c>
      <c r="D205" s="176">
        <f t="shared" si="8"/>
        <v>17.666666666666668</v>
      </c>
      <c r="E205" s="176">
        <f t="shared" si="9"/>
        <v>28</v>
      </c>
    </row>
    <row r="206" spans="1:5">
      <c r="A206" s="363">
        <v>42979</v>
      </c>
      <c r="B206" s="171">
        <v>16</v>
      </c>
      <c r="C206" s="171">
        <v>19</v>
      </c>
      <c r="D206" s="176">
        <f t="shared" si="8"/>
        <v>18.166666666666668</v>
      </c>
      <c r="E206" s="176">
        <f t="shared" si="9"/>
        <v>28.5</v>
      </c>
    </row>
    <row r="207" spans="1:5">
      <c r="A207" s="363">
        <v>43009</v>
      </c>
      <c r="B207" s="171">
        <v>18</v>
      </c>
      <c r="C207" s="171">
        <v>27</v>
      </c>
      <c r="D207" s="176">
        <f t="shared" si="8"/>
        <v>18.25</v>
      </c>
      <c r="E207" s="176">
        <f t="shared" si="9"/>
        <v>27.916666666666668</v>
      </c>
    </row>
    <row r="208" spans="1:5">
      <c r="A208" s="363">
        <v>43040</v>
      </c>
      <c r="B208" s="171">
        <v>19</v>
      </c>
      <c r="C208" s="171">
        <v>28</v>
      </c>
      <c r="D208" s="176">
        <f t="shared" si="8"/>
        <v>18.5</v>
      </c>
      <c r="E208" s="176">
        <f t="shared" si="9"/>
        <v>28.25</v>
      </c>
    </row>
    <row r="209" spans="1:5">
      <c r="A209" s="363">
        <v>43070</v>
      </c>
      <c r="B209" s="171">
        <v>21</v>
      </c>
      <c r="C209" s="171">
        <v>23</v>
      </c>
      <c r="D209" s="176">
        <f t="shared" si="8"/>
        <v>18.666666666666668</v>
      </c>
      <c r="E209" s="176">
        <f t="shared" si="9"/>
        <v>29.416666666666668</v>
      </c>
    </row>
    <row r="210" spans="1:5">
      <c r="A210" s="363">
        <v>43101</v>
      </c>
      <c r="B210" s="171">
        <v>20</v>
      </c>
      <c r="C210" s="171">
        <v>28</v>
      </c>
      <c r="D210" s="176">
        <f t="shared" ref="D210:D222" si="10">AVERAGE(B205:B216)</f>
        <v>18.5</v>
      </c>
      <c r="E210" s="176">
        <f t="shared" ref="E210:E223" si="11">AVERAGE(C205:C216)</f>
        <v>29.333333333333332</v>
      </c>
    </row>
    <row r="211" spans="1:5">
      <c r="A211" s="363">
        <v>43132</v>
      </c>
      <c r="B211" s="171">
        <v>19</v>
      </c>
      <c r="C211" s="171">
        <v>34</v>
      </c>
      <c r="D211" s="176">
        <f t="shared" si="10"/>
        <v>18.666666666666668</v>
      </c>
      <c r="E211" s="176">
        <f t="shared" si="11"/>
        <v>28.916666666666668</v>
      </c>
    </row>
    <row r="212" spans="1:5">
      <c r="A212" s="363">
        <v>43160</v>
      </c>
      <c r="B212" s="171">
        <v>22</v>
      </c>
      <c r="C212" s="171">
        <v>36</v>
      </c>
      <c r="D212" s="176">
        <f t="shared" si="10"/>
        <v>18.666666666666668</v>
      </c>
      <c r="E212" s="176">
        <f t="shared" si="11"/>
        <v>29.416666666666668</v>
      </c>
    </row>
    <row r="213" spans="1:5">
      <c r="A213" s="363">
        <v>43191</v>
      </c>
      <c r="B213" s="171">
        <v>17</v>
      </c>
      <c r="C213" s="171">
        <v>24</v>
      </c>
      <c r="D213" s="176">
        <f t="shared" si="10"/>
        <v>18.5</v>
      </c>
      <c r="E213" s="176">
        <f t="shared" si="11"/>
        <v>28.583333333333332</v>
      </c>
    </row>
    <row r="214" spans="1:5">
      <c r="A214" s="363">
        <v>43221</v>
      </c>
      <c r="B214" s="171">
        <v>18</v>
      </c>
      <c r="C214" s="171">
        <v>31</v>
      </c>
      <c r="D214" s="176">
        <f t="shared" si="10"/>
        <v>18.333333333333332</v>
      </c>
      <c r="E214" s="176">
        <f t="shared" si="11"/>
        <v>28.25</v>
      </c>
    </row>
    <row r="215" spans="1:5">
      <c r="A215" s="363">
        <v>43252</v>
      </c>
      <c r="B215" s="171">
        <v>19</v>
      </c>
      <c r="C215" s="171">
        <v>40</v>
      </c>
      <c r="D215" s="176">
        <f t="shared" si="10"/>
        <v>18.166666666666668</v>
      </c>
      <c r="E215" s="176">
        <f t="shared" si="11"/>
        <v>28.166666666666668</v>
      </c>
    </row>
    <row r="216" spans="1:5">
      <c r="A216" s="363">
        <v>43282</v>
      </c>
      <c r="B216" s="171">
        <v>17</v>
      </c>
      <c r="C216" s="171">
        <v>30</v>
      </c>
      <c r="D216" s="176">
        <f t="shared" si="10"/>
        <v>18.083333333333332</v>
      </c>
      <c r="E216" s="176">
        <f t="shared" si="11"/>
        <v>28.416666666666668</v>
      </c>
    </row>
    <row r="217" spans="1:5">
      <c r="A217" s="363">
        <v>43313</v>
      </c>
      <c r="B217" s="171">
        <v>18</v>
      </c>
      <c r="C217" s="171">
        <v>27</v>
      </c>
      <c r="D217" s="176">
        <f t="shared" si="10"/>
        <v>18.166666666666668</v>
      </c>
      <c r="E217" s="176">
        <f t="shared" si="11"/>
        <v>27.833333333333332</v>
      </c>
    </row>
    <row r="218" spans="1:5">
      <c r="A218" s="363">
        <v>43344</v>
      </c>
      <c r="B218" s="171">
        <v>16</v>
      </c>
      <c r="C218" s="171">
        <v>25</v>
      </c>
      <c r="D218" s="176">
        <f t="shared" si="10"/>
        <v>17.833333333333332</v>
      </c>
      <c r="E218" s="176">
        <f t="shared" si="11"/>
        <v>26.5</v>
      </c>
    </row>
    <row r="219" spans="1:5">
      <c r="A219" s="363">
        <v>43374</v>
      </c>
      <c r="B219" s="171">
        <v>16</v>
      </c>
      <c r="C219" s="171">
        <v>17</v>
      </c>
      <c r="D219" s="176">
        <f t="shared" si="10"/>
        <v>17.90909090909091</v>
      </c>
      <c r="E219" s="176">
        <f t="shared" si="11"/>
        <v>26.727272727272727</v>
      </c>
    </row>
    <row r="220" spans="1:5">
      <c r="A220" s="363">
        <v>43405</v>
      </c>
      <c r="B220" s="171">
        <v>17</v>
      </c>
      <c r="C220" s="171">
        <v>24</v>
      </c>
      <c r="D220" s="176">
        <f t="shared" si="10"/>
        <v>17.899999999999999</v>
      </c>
      <c r="E220" s="176">
        <f t="shared" si="11"/>
        <v>26.3</v>
      </c>
    </row>
    <row r="221" spans="1:5">
      <c r="A221" s="363">
        <v>43435</v>
      </c>
      <c r="B221" s="171">
        <v>19</v>
      </c>
      <c r="C221" s="171">
        <v>22</v>
      </c>
      <c r="D221" s="176">
        <f t="shared" si="10"/>
        <v>17.777777777777779</v>
      </c>
      <c r="E221" s="176">
        <f t="shared" si="11"/>
        <v>24.777777777777779</v>
      </c>
    </row>
    <row r="222" spans="1:5">
      <c r="A222" s="363">
        <v>43466</v>
      </c>
      <c r="B222" s="171">
        <v>19</v>
      </c>
      <c r="C222" s="171">
        <v>31</v>
      </c>
      <c r="D222" s="176">
        <f t="shared" si="10"/>
        <v>17.875</v>
      </c>
      <c r="E222" s="176">
        <f t="shared" si="11"/>
        <v>24.125</v>
      </c>
    </row>
    <row r="223" spans="1:5">
      <c r="A223" s="363">
        <v>43497</v>
      </c>
      <c r="B223" s="171">
        <v>20</v>
      </c>
      <c r="C223" s="171">
        <v>27</v>
      </c>
      <c r="D223" s="176">
        <f>AVERAGE(B218:B229)</f>
        <v>17.857142857142858</v>
      </c>
      <c r="E223" s="176">
        <f t="shared" si="11"/>
        <v>23.714285714285715</v>
      </c>
    </row>
    <row r="224" spans="1:5">
      <c r="A224" s="363">
        <v>43525</v>
      </c>
      <c r="B224" s="171">
        <v>18</v>
      </c>
      <c r="C224" s="171">
        <v>20</v>
      </c>
      <c r="D224" s="176">
        <f>AVERAGE(B219:B229)</f>
        <v>18.166666666666668</v>
      </c>
      <c r="E224" s="176">
        <f>AVERAGE(C219:C229)</f>
        <v>23.5</v>
      </c>
    </row>
    <row r="225" spans="1:5">
      <c r="A225" s="363">
        <v>43556</v>
      </c>
      <c r="B225" s="171"/>
      <c r="C225" s="171"/>
      <c r="D225" s="176">
        <f>AVERAGE(B220:B230)</f>
        <v>18.600000000000001</v>
      </c>
      <c r="E225" s="176">
        <f>AVERAGE(C220:C230)</f>
        <v>24.8</v>
      </c>
    </row>
    <row r="226" spans="1:5">
      <c r="A226" s="363">
        <v>43586</v>
      </c>
      <c r="B226" s="171"/>
      <c r="C226" s="171"/>
      <c r="D226" s="176">
        <f>AVERAGE(B221:B231)</f>
        <v>19</v>
      </c>
      <c r="E226" s="176">
        <f>AVERAGE(C221:C231)</f>
        <v>25</v>
      </c>
    </row>
    <row r="227" spans="1:5">
      <c r="A227" s="363">
        <v>43617</v>
      </c>
      <c r="B227" s="171"/>
      <c r="C227" s="171"/>
      <c r="D227" s="176">
        <f>AVERAGE(B222:B232)</f>
        <v>19</v>
      </c>
      <c r="E227" s="176">
        <f>AVERAGE(C222:C232)</f>
        <v>26</v>
      </c>
    </row>
    <row r="228" spans="1:5">
      <c r="A228" s="363">
        <v>43647</v>
      </c>
      <c r="B228" s="171"/>
      <c r="C228" s="171"/>
      <c r="D228" s="176">
        <f>AVERAGE(B223:B233)</f>
        <v>19</v>
      </c>
      <c r="E228" s="176">
        <f>AVERAGE(C223:C233)</f>
        <v>23.5</v>
      </c>
    </row>
    <row r="229" spans="1:5">
      <c r="A229" s="363">
        <v>43678</v>
      </c>
      <c r="B229" s="171"/>
      <c r="C229" s="171"/>
      <c r="D229" s="176">
        <f t="shared" ref="D229:E229" si="12">AVERAGE(B224:B234)</f>
        <v>18</v>
      </c>
      <c r="E229" s="176">
        <f t="shared" si="12"/>
        <v>20</v>
      </c>
    </row>
  </sheetData>
  <customSheetViews>
    <customSheetView guid="{CDEF6930-6739-4FEE-9F65-E195F9A4F82A}">
      <selection activeCell="U38" sqref="U38"/>
      <pageMargins left="0.75" right="0.75" top="1" bottom="1" header="0.5" footer="0.5"/>
      <pageSetup paperSize="9" orientation="portrait" r:id="rId1"/>
    </customSheetView>
    <customSheetView guid="{9883963A-B599-466E-88D7-AE85360E0737}">
      <selection activeCell="U38" sqref="U38"/>
      <pageMargins left="0.75" right="0.75" top="1" bottom="1" header="0.5" footer="0.5"/>
      <pageSetup paperSize="9" orientation="portrait" r:id="rId2"/>
    </customSheetView>
  </customSheetViews>
  <mergeCells count="2">
    <mergeCell ref="D5:E5"/>
    <mergeCell ref="B5:C5"/>
  </mergeCells>
  <hyperlinks>
    <hyperlink ref="C1" location="Index!A1" display="Index home" xr:uid="{00000000-0004-0000-0A00-000000000000}"/>
  </hyperlinks>
  <pageMargins left="0.75" right="0.75" top="1" bottom="1" header="0.5" footer="0.5"/>
  <pageSetup paperSize="9" orientation="portrait"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54">
    <tabColor rgb="FF4477AA"/>
  </sheetPr>
  <dimension ref="A1:F14"/>
  <sheetViews>
    <sheetView zoomScaleNormal="100" workbookViewId="0"/>
  </sheetViews>
  <sheetFormatPr defaultColWidth="9.140625" defaultRowHeight="15"/>
  <cols>
    <col min="1" max="1" width="9.140625" style="188"/>
    <col min="2" max="7" width="12.28515625" style="189" customWidth="1"/>
    <col min="8" max="16384" width="9.140625" style="189"/>
  </cols>
  <sheetData>
    <row r="1" spans="1:6" ht="15" customHeight="1">
      <c r="A1" s="146" t="s">
        <v>30</v>
      </c>
      <c r="B1" s="220">
        <v>1.1000000000000001</v>
      </c>
      <c r="C1" s="291" t="s">
        <v>2930</v>
      </c>
    </row>
    <row r="2" spans="1:6" ht="15" customHeight="1">
      <c r="A2" s="167" t="s">
        <v>31</v>
      </c>
      <c r="B2" s="189" t="s">
        <v>2831</v>
      </c>
    </row>
    <row r="3" spans="1:6" ht="15" customHeight="1">
      <c r="A3" s="167" t="s">
        <v>40</v>
      </c>
      <c r="B3" s="191" t="s">
        <v>2768</v>
      </c>
    </row>
    <row r="5" spans="1:6">
      <c r="B5" s="205">
        <v>2010</v>
      </c>
      <c r="C5" s="205">
        <v>2013</v>
      </c>
      <c r="D5" s="205">
        <v>2014</v>
      </c>
      <c r="E5" s="205">
        <v>2016</v>
      </c>
      <c r="F5" s="205">
        <v>2017</v>
      </c>
    </row>
    <row r="6" spans="1:6">
      <c r="A6" s="188" t="s">
        <v>2759</v>
      </c>
      <c r="B6" s="200">
        <v>7.4999999999999997E-2</v>
      </c>
      <c r="C6" s="200">
        <v>0.17699999999999999</v>
      </c>
      <c r="D6" s="200">
        <v>0.24199999999999999</v>
      </c>
      <c r="E6" s="200">
        <v>0.28799999999999998</v>
      </c>
      <c r="F6" s="200">
        <v>0.19</v>
      </c>
    </row>
    <row r="7" spans="1:6">
      <c r="A7" s="188" t="s">
        <v>2760</v>
      </c>
      <c r="B7" s="200">
        <v>0.26900000000000002</v>
      </c>
      <c r="C7" s="200">
        <v>0.36199999999999999</v>
      </c>
      <c r="D7" s="200">
        <v>0.40200000000000002</v>
      </c>
      <c r="E7" s="200">
        <v>0.38</v>
      </c>
      <c r="F7" s="200">
        <v>0.43</v>
      </c>
    </row>
    <row r="8" spans="1:6">
      <c r="A8" s="188" t="s">
        <v>2761</v>
      </c>
      <c r="B8" s="200">
        <v>0.17599999999999999</v>
      </c>
      <c r="C8" s="200">
        <v>0.25700000000000001</v>
      </c>
      <c r="D8" s="200">
        <v>0.193</v>
      </c>
      <c r="E8" s="200">
        <v>0.13</v>
      </c>
      <c r="F8" s="200">
        <v>0.2</v>
      </c>
    </row>
    <row r="9" spans="1:6">
      <c r="A9" s="188" t="s">
        <v>2762</v>
      </c>
      <c r="B9" s="200">
        <v>0.27500000000000002</v>
      </c>
      <c r="C9" s="200">
        <v>0.13400000000000001</v>
      </c>
      <c r="D9" s="200">
        <v>0.11799999999999999</v>
      </c>
      <c r="E9" s="200">
        <v>0.109</v>
      </c>
      <c r="F9" s="200">
        <v>0.11</v>
      </c>
    </row>
    <row r="10" spans="1:6">
      <c r="A10" s="188" t="s">
        <v>2763</v>
      </c>
      <c r="B10" s="200">
        <v>0.19800000000000001</v>
      </c>
      <c r="C10" s="200">
        <v>5.8999999999999997E-2</v>
      </c>
      <c r="D10" s="200">
        <v>3.5000000000000003E-2</v>
      </c>
      <c r="E10" s="200">
        <v>6.7000000000000004E-2</v>
      </c>
      <c r="F10" s="200">
        <v>0.02</v>
      </c>
    </row>
    <row r="11" spans="1:6">
      <c r="A11" s="188" t="s">
        <v>2764</v>
      </c>
      <c r="B11" s="200">
        <v>8.0000000000000002E-3</v>
      </c>
      <c r="C11" s="200">
        <v>1.0999999999999999E-2</v>
      </c>
      <c r="D11" s="200">
        <v>0.01</v>
      </c>
      <c r="E11" s="200">
        <v>2.5000000000000001E-2</v>
      </c>
      <c r="F11" s="200">
        <v>0.04</v>
      </c>
    </row>
    <row r="12" spans="1:6">
      <c r="A12" s="188" t="s">
        <v>2765</v>
      </c>
      <c r="B12" s="200">
        <v>0.34400000000000003</v>
      </c>
      <c r="C12" s="200">
        <v>0.53899999999999992</v>
      </c>
      <c r="D12" s="200">
        <v>0.64400000000000002</v>
      </c>
      <c r="E12" s="200">
        <v>0.66799999999999993</v>
      </c>
      <c r="F12" s="200">
        <v>0.62</v>
      </c>
    </row>
    <row r="13" spans="1:6">
      <c r="A13" s="188" t="s">
        <v>2766</v>
      </c>
      <c r="B13" s="200">
        <v>-0.129</v>
      </c>
      <c r="C13" s="200">
        <v>0.34599999999999992</v>
      </c>
      <c r="D13" s="200">
        <v>0.49099999999999999</v>
      </c>
      <c r="E13" s="200">
        <v>0.49199999999999994</v>
      </c>
      <c r="F13" s="200">
        <v>0.49</v>
      </c>
    </row>
    <row r="14" spans="1:6">
      <c r="A14" s="188" t="s">
        <v>2767</v>
      </c>
      <c r="B14" s="200">
        <v>0.47300000000000003</v>
      </c>
      <c r="C14" s="200">
        <v>0.193</v>
      </c>
      <c r="D14" s="200">
        <v>0.153</v>
      </c>
      <c r="E14" s="200">
        <v>0.17599999999999999</v>
      </c>
      <c r="F14" s="200">
        <v>0.13</v>
      </c>
    </row>
  </sheetData>
  <customSheetViews>
    <customSheetView guid="{CDEF6930-6739-4FEE-9F65-E195F9A4F82A}">
      <selection activeCell="B2" sqref="B2"/>
      <pageMargins left="0.7" right="0.7" top="0.75" bottom="0.75" header="0.3" footer="0.3"/>
      <pageSetup paperSize="9" orientation="portrait" r:id="rId1"/>
    </customSheetView>
    <customSheetView guid="{9883963A-B599-466E-88D7-AE85360E0737}">
      <selection activeCell="B2" sqref="B2"/>
      <pageMargins left="0.7" right="0.7" top="0.75" bottom="0.75" header="0.3" footer="0.3"/>
      <pageSetup paperSize="9" orientation="portrait" r:id="rId2"/>
    </customSheetView>
  </customSheetViews>
  <hyperlinks>
    <hyperlink ref="C1" location="Index!A1" display="Index home" xr:uid="{00000000-0004-0000-0B00-000000000000}"/>
  </hyperlinks>
  <pageMargins left="0.7" right="0.7" top="0.75" bottom="0.75" header="0.3" footer="0.3"/>
  <pageSetup paperSize="9" orientation="portrait"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tabColor rgb="FFB29C2C"/>
  </sheetPr>
  <dimension ref="A1:AM68"/>
  <sheetViews>
    <sheetView zoomScaleNormal="100" workbookViewId="0"/>
  </sheetViews>
  <sheetFormatPr defaultColWidth="9.140625" defaultRowHeight="15"/>
  <cols>
    <col min="1" max="1" width="12.28515625" style="65" customWidth="1"/>
    <col min="2" max="3" width="12.28515625" style="64" customWidth="1"/>
    <col min="4" max="4" width="12.28515625" style="168" customWidth="1"/>
    <col min="5" max="5" width="5.5703125" style="168" customWidth="1"/>
    <col min="6" max="9" width="12.28515625" style="168" customWidth="1"/>
    <col min="10" max="10" width="5.5703125" style="168" customWidth="1"/>
    <col min="11" max="13" width="12.28515625" style="168" customWidth="1"/>
    <col min="14" max="14" width="5.5703125" style="168" customWidth="1"/>
    <col min="15" max="17" width="12.28515625" style="168" customWidth="1"/>
    <col min="18" max="26" width="10.140625" style="168" customWidth="1"/>
    <col min="27" max="28" width="10.140625" style="64" customWidth="1"/>
    <col min="29" max="36" width="10" style="64" bestFit="1" customWidth="1"/>
    <col min="37" max="37" width="10" style="168" bestFit="1" customWidth="1"/>
    <col min="38" max="39" width="10" style="64" bestFit="1" customWidth="1"/>
    <col min="40" max="43" width="10.140625" style="168" bestFit="1" customWidth="1"/>
    <col min="44" max="46" width="10.140625" style="168" customWidth="1"/>
    <col min="47" max="50" width="11.28515625" style="168" bestFit="1" customWidth="1"/>
    <col min="51" max="51" width="11.28515625" style="168" customWidth="1"/>
    <col min="52" max="16384" width="9.140625" style="168"/>
  </cols>
  <sheetData>
    <row r="1" spans="1:17" ht="15" customHeight="1">
      <c r="A1" s="74" t="s">
        <v>30</v>
      </c>
      <c r="B1" s="63" t="s">
        <v>2706</v>
      </c>
      <c r="C1" s="292" t="s">
        <v>2930</v>
      </c>
    </row>
    <row r="2" spans="1:17" ht="15" customHeight="1">
      <c r="A2" s="73" t="s">
        <v>31</v>
      </c>
      <c r="B2" s="74" t="s">
        <v>3049</v>
      </c>
      <c r="C2" s="65"/>
    </row>
    <row r="3" spans="1:17" ht="15" customHeight="1">
      <c r="A3" s="53" t="s">
        <v>40</v>
      </c>
      <c r="B3" s="169" t="s">
        <v>3171</v>
      </c>
      <c r="C3" s="65"/>
    </row>
    <row r="5" spans="1:17">
      <c r="A5" s="184" t="s">
        <v>5</v>
      </c>
      <c r="B5" s="184"/>
      <c r="C5" s="184"/>
      <c r="D5" s="184"/>
      <c r="E5" s="183"/>
      <c r="F5" s="184" t="s">
        <v>6</v>
      </c>
      <c r="G5" s="184"/>
      <c r="H5" s="184"/>
      <c r="I5" s="184"/>
      <c r="J5" s="183"/>
      <c r="K5" s="170" t="s">
        <v>5</v>
      </c>
      <c r="L5" s="170" t="s">
        <v>2529</v>
      </c>
      <c r="M5" s="170" t="s">
        <v>2753</v>
      </c>
      <c r="N5" s="183"/>
      <c r="O5" s="183"/>
      <c r="P5" s="183"/>
      <c r="Q5" s="183"/>
    </row>
    <row r="6" spans="1:17">
      <c r="A6" s="74" t="s">
        <v>4</v>
      </c>
      <c r="B6" s="183" t="s">
        <v>43</v>
      </c>
      <c r="C6" s="183" t="s">
        <v>1440</v>
      </c>
      <c r="D6" s="183" t="s">
        <v>1441</v>
      </c>
      <c r="E6" s="183"/>
      <c r="F6" s="183" t="s">
        <v>0</v>
      </c>
      <c r="G6" s="183" t="s">
        <v>43</v>
      </c>
      <c r="H6" s="183" t="s">
        <v>1440</v>
      </c>
      <c r="I6" s="183" t="s">
        <v>1441</v>
      </c>
      <c r="J6" s="183"/>
      <c r="K6" s="170"/>
      <c r="L6" s="170"/>
      <c r="M6" s="170"/>
      <c r="N6" s="183"/>
      <c r="O6" s="184" t="s">
        <v>42</v>
      </c>
      <c r="P6" s="184"/>
      <c r="Q6" s="184"/>
    </row>
    <row r="7" spans="1:17">
      <c r="A7" s="74">
        <v>1801</v>
      </c>
      <c r="B7" s="185">
        <v>1097000</v>
      </c>
      <c r="C7" s="185">
        <v>939000</v>
      </c>
      <c r="D7" s="185">
        <v>158000</v>
      </c>
      <c r="E7" s="183"/>
      <c r="F7" s="183">
        <v>1961</v>
      </c>
      <c r="G7" s="185">
        <v>7977000</v>
      </c>
      <c r="H7" s="185">
        <v>3481000</v>
      </c>
      <c r="I7" s="185">
        <v>4496000</v>
      </c>
      <c r="J7" s="183"/>
      <c r="K7" s="170"/>
      <c r="L7" s="170"/>
      <c r="M7" s="170"/>
      <c r="N7" s="183"/>
      <c r="O7" s="183" t="s">
        <v>1440</v>
      </c>
      <c r="P7" s="183" t="s">
        <v>1441</v>
      </c>
      <c r="Q7" s="183" t="s">
        <v>2754</v>
      </c>
    </row>
    <row r="8" spans="1:17">
      <c r="A8" s="74">
        <v>1811</v>
      </c>
      <c r="B8" s="185">
        <v>1303000</v>
      </c>
      <c r="C8" s="185">
        <v>1109000</v>
      </c>
      <c r="D8" s="185">
        <v>194000</v>
      </c>
      <c r="E8" s="183"/>
      <c r="F8" s="183">
        <v>1962</v>
      </c>
      <c r="G8" s="185">
        <v>7970000</v>
      </c>
      <c r="H8" s="185">
        <v>3470000</v>
      </c>
      <c r="I8" s="185">
        <v>4500000</v>
      </c>
      <c r="J8" s="183"/>
      <c r="K8" s="183">
        <v>1801</v>
      </c>
      <c r="L8" s="185">
        <v>488673</v>
      </c>
      <c r="M8" s="185">
        <f>L8+C7+D7</f>
        <v>1585673</v>
      </c>
      <c r="N8" s="183"/>
      <c r="O8" s="183"/>
      <c r="P8" s="183"/>
      <c r="Q8" s="183"/>
    </row>
    <row r="9" spans="1:17">
      <c r="A9" s="74">
        <v>1821</v>
      </c>
      <c r="B9" s="185">
        <v>1573000</v>
      </c>
      <c r="C9" s="185">
        <v>1349000</v>
      </c>
      <c r="D9" s="185">
        <v>224000</v>
      </c>
      <c r="E9" s="183"/>
      <c r="F9" s="183">
        <v>1963</v>
      </c>
      <c r="G9" s="185">
        <v>7926000</v>
      </c>
      <c r="H9" s="185">
        <v>3438000</v>
      </c>
      <c r="I9" s="185">
        <v>4488000</v>
      </c>
      <c r="J9" s="183"/>
      <c r="K9" s="183">
        <v>1811</v>
      </c>
      <c r="L9" s="185">
        <v>541255</v>
      </c>
      <c r="M9" s="185">
        <f t="shared" ref="M9:M28" si="0">L9+C8+D8</f>
        <v>1844255</v>
      </c>
      <c r="N9" s="183"/>
      <c r="O9" s="185">
        <f t="shared" ref="O9:O28" si="1">C8-C7</f>
        <v>170000</v>
      </c>
      <c r="P9" s="185">
        <f t="shared" ref="P9:P28" si="2">D8-D7</f>
        <v>36000</v>
      </c>
      <c r="Q9" s="185">
        <f>L9-L8</f>
        <v>52582</v>
      </c>
    </row>
    <row r="10" spans="1:17">
      <c r="A10" s="74">
        <v>1831</v>
      </c>
      <c r="B10" s="185">
        <v>1878000</v>
      </c>
      <c r="C10" s="185">
        <v>1624000</v>
      </c>
      <c r="D10" s="185">
        <v>254000</v>
      </c>
      <c r="E10" s="183"/>
      <c r="F10" s="183">
        <v>1964</v>
      </c>
      <c r="G10" s="185">
        <v>7894000</v>
      </c>
      <c r="H10" s="185">
        <v>3409000</v>
      </c>
      <c r="I10" s="185">
        <v>4485000</v>
      </c>
      <c r="J10" s="183"/>
      <c r="K10" s="183">
        <v>1821</v>
      </c>
      <c r="L10" s="185">
        <v>629774</v>
      </c>
      <c r="M10" s="185">
        <f t="shared" si="0"/>
        <v>2202774</v>
      </c>
      <c r="N10" s="183"/>
      <c r="O10" s="185">
        <f t="shared" si="1"/>
        <v>240000</v>
      </c>
      <c r="P10" s="185">
        <f t="shared" si="2"/>
        <v>30000</v>
      </c>
      <c r="Q10" s="185">
        <f t="shared" ref="Q10:Q28" si="3">L10-L9</f>
        <v>88519</v>
      </c>
    </row>
    <row r="11" spans="1:17">
      <c r="A11" s="74">
        <v>1841</v>
      </c>
      <c r="B11" s="185">
        <v>2207000</v>
      </c>
      <c r="C11" s="185">
        <v>1904000</v>
      </c>
      <c r="D11" s="185">
        <v>303000</v>
      </c>
      <c r="E11" s="183"/>
      <c r="F11" s="183">
        <v>1965</v>
      </c>
      <c r="G11" s="185">
        <v>7857000</v>
      </c>
      <c r="H11" s="185">
        <v>3376000</v>
      </c>
      <c r="I11" s="185">
        <v>4481000</v>
      </c>
      <c r="J11" s="183"/>
      <c r="K11" s="183">
        <v>1831</v>
      </c>
      <c r="L11" s="185">
        <v>699435</v>
      </c>
      <c r="M11" s="185">
        <f t="shared" si="0"/>
        <v>2577435</v>
      </c>
      <c r="N11" s="183"/>
      <c r="O11" s="185">
        <f t="shared" si="1"/>
        <v>275000</v>
      </c>
      <c r="P11" s="185">
        <f t="shared" si="2"/>
        <v>30000</v>
      </c>
      <c r="Q11" s="185">
        <f t="shared" si="3"/>
        <v>69661</v>
      </c>
    </row>
    <row r="12" spans="1:17">
      <c r="A12" s="74">
        <v>1851</v>
      </c>
      <c r="B12" s="185">
        <v>2651000</v>
      </c>
      <c r="C12" s="185">
        <v>2308000</v>
      </c>
      <c r="D12" s="185">
        <v>343000</v>
      </c>
      <c r="E12" s="183"/>
      <c r="F12" s="183">
        <v>1966</v>
      </c>
      <c r="G12" s="185">
        <v>7810000</v>
      </c>
      <c r="H12" s="185">
        <v>3338000</v>
      </c>
      <c r="I12" s="185">
        <v>4472000</v>
      </c>
      <c r="J12" s="183"/>
      <c r="K12" s="183">
        <v>1841</v>
      </c>
      <c r="L12" s="185">
        <v>824982</v>
      </c>
      <c r="M12" s="185">
        <f>L12+C11+D11</f>
        <v>3031982</v>
      </c>
      <c r="N12" s="183"/>
      <c r="O12" s="185">
        <f t="shared" si="1"/>
        <v>280000</v>
      </c>
      <c r="P12" s="185">
        <f t="shared" si="2"/>
        <v>49000</v>
      </c>
      <c r="Q12" s="185">
        <f t="shared" si="3"/>
        <v>125547</v>
      </c>
    </row>
    <row r="13" spans="1:17">
      <c r="A13" s="74">
        <v>1861</v>
      </c>
      <c r="B13" s="185">
        <v>3188000</v>
      </c>
      <c r="C13" s="185">
        <v>2745000</v>
      </c>
      <c r="D13" s="185">
        <v>443000</v>
      </c>
      <c r="E13" s="183"/>
      <c r="F13" s="183">
        <v>1967</v>
      </c>
      <c r="G13" s="185">
        <v>7761000</v>
      </c>
      <c r="H13" s="185">
        <v>3300000</v>
      </c>
      <c r="I13" s="185">
        <v>4461000</v>
      </c>
      <c r="J13" s="183"/>
      <c r="K13" s="183">
        <v>1851</v>
      </c>
      <c r="L13" s="185">
        <v>876426</v>
      </c>
      <c r="M13" s="185">
        <f t="shared" si="0"/>
        <v>3527426</v>
      </c>
      <c r="N13" s="183"/>
      <c r="O13" s="185">
        <f t="shared" si="1"/>
        <v>404000</v>
      </c>
      <c r="P13" s="185">
        <f>D12-D11</f>
        <v>40000</v>
      </c>
      <c r="Q13" s="185">
        <f>L13-L12</f>
        <v>51444</v>
      </c>
    </row>
    <row r="14" spans="1:17">
      <c r="A14" s="74">
        <v>1871</v>
      </c>
      <c r="B14" s="185">
        <v>3841000</v>
      </c>
      <c r="C14" s="185">
        <v>3244000</v>
      </c>
      <c r="D14" s="185">
        <v>597000</v>
      </c>
      <c r="E14" s="183"/>
      <c r="F14" s="183">
        <v>1968</v>
      </c>
      <c r="G14" s="185">
        <v>7693000</v>
      </c>
      <c r="H14" s="185">
        <v>3246000</v>
      </c>
      <c r="I14" s="185">
        <v>4447000</v>
      </c>
      <c r="J14" s="183"/>
      <c r="K14" s="183">
        <v>1861</v>
      </c>
      <c r="L14" s="185">
        <v>1016661</v>
      </c>
      <c r="M14" s="185">
        <f t="shared" si="0"/>
        <v>4204661</v>
      </c>
      <c r="N14" s="183"/>
      <c r="O14" s="185">
        <f>C13-C12</f>
        <v>437000</v>
      </c>
      <c r="P14" s="185">
        <f t="shared" si="2"/>
        <v>100000</v>
      </c>
      <c r="Q14" s="185">
        <f t="shared" si="3"/>
        <v>140235</v>
      </c>
    </row>
    <row r="15" spans="1:17">
      <c r="A15" s="74">
        <v>1881</v>
      </c>
      <c r="B15" s="185">
        <v>4713000</v>
      </c>
      <c r="C15" s="185">
        <v>3906000</v>
      </c>
      <c r="D15" s="185">
        <v>807000</v>
      </c>
      <c r="E15" s="183"/>
      <c r="F15" s="183">
        <v>1969</v>
      </c>
      <c r="G15" s="185">
        <v>7619000</v>
      </c>
      <c r="H15" s="185">
        <v>3181000</v>
      </c>
      <c r="I15" s="185">
        <v>4438000</v>
      </c>
      <c r="J15" s="183"/>
      <c r="K15" s="183">
        <v>1871</v>
      </c>
      <c r="L15" s="185">
        <v>1156903</v>
      </c>
      <c r="M15" s="185">
        <f t="shared" si="0"/>
        <v>4997903</v>
      </c>
      <c r="N15" s="183"/>
      <c r="O15" s="185">
        <f t="shared" si="1"/>
        <v>499000</v>
      </c>
      <c r="P15" s="185">
        <f>D14-D13</f>
        <v>154000</v>
      </c>
      <c r="Q15" s="185">
        <f t="shared" si="3"/>
        <v>140242</v>
      </c>
    </row>
    <row r="16" spans="1:17">
      <c r="A16" s="74">
        <v>1891</v>
      </c>
      <c r="B16" s="185">
        <v>5572000</v>
      </c>
      <c r="C16" s="185">
        <v>4432000</v>
      </c>
      <c r="D16" s="185">
        <v>1140000</v>
      </c>
      <c r="E16" s="183"/>
      <c r="F16" s="183">
        <v>1970</v>
      </c>
      <c r="G16" s="185">
        <v>7530000</v>
      </c>
      <c r="H16" s="185">
        <v>3102000</v>
      </c>
      <c r="I16" s="185">
        <v>4428000</v>
      </c>
      <c r="J16" s="183"/>
      <c r="K16" s="183">
        <v>1881</v>
      </c>
      <c r="L16" s="185">
        <v>1297138</v>
      </c>
      <c r="M16" s="185">
        <f t="shared" si="0"/>
        <v>6010138</v>
      </c>
      <c r="N16" s="183"/>
      <c r="O16" s="185">
        <f t="shared" si="1"/>
        <v>662000</v>
      </c>
      <c r="P16" s="185">
        <f t="shared" si="2"/>
        <v>210000</v>
      </c>
      <c r="Q16" s="185">
        <f>L16-L15</f>
        <v>140235</v>
      </c>
    </row>
    <row r="17" spans="1:17">
      <c r="A17" s="74">
        <v>1901</v>
      </c>
      <c r="B17" s="185">
        <v>6510000</v>
      </c>
      <c r="C17" s="185">
        <v>4898000</v>
      </c>
      <c r="D17" s="185">
        <v>1612000</v>
      </c>
      <c r="E17" s="183"/>
      <c r="F17" s="183">
        <v>1971</v>
      </c>
      <c r="G17" s="185">
        <v>7529400</v>
      </c>
      <c r="H17" s="185">
        <v>3059700</v>
      </c>
      <c r="I17" s="185">
        <v>4469700</v>
      </c>
      <c r="J17" s="183"/>
      <c r="K17" s="183">
        <v>1891</v>
      </c>
      <c r="L17" s="185">
        <v>1469393</v>
      </c>
      <c r="M17" s="185">
        <f t="shared" si="0"/>
        <v>7041393</v>
      </c>
      <c r="N17" s="183"/>
      <c r="O17" s="185">
        <f t="shared" si="1"/>
        <v>526000</v>
      </c>
      <c r="P17" s="185">
        <f t="shared" si="2"/>
        <v>333000</v>
      </c>
      <c r="Q17" s="185">
        <f t="shared" si="3"/>
        <v>172255</v>
      </c>
    </row>
    <row r="18" spans="1:17">
      <c r="A18" s="74">
        <v>1911</v>
      </c>
      <c r="B18" s="185">
        <v>7162000</v>
      </c>
      <c r="C18" s="185">
        <v>5002000</v>
      </c>
      <c r="D18" s="185">
        <v>2160000</v>
      </c>
      <c r="E18" s="183"/>
      <c r="F18" s="183">
        <v>1972</v>
      </c>
      <c r="G18" s="185">
        <v>7442800</v>
      </c>
      <c r="H18" s="185">
        <v>2990800</v>
      </c>
      <c r="I18" s="185">
        <v>4452000</v>
      </c>
      <c r="J18" s="183"/>
      <c r="K18" s="183">
        <v>1901</v>
      </c>
      <c r="L18" s="185">
        <v>1688740</v>
      </c>
      <c r="M18" s="185">
        <f t="shared" si="0"/>
        <v>8198740</v>
      </c>
      <c r="N18" s="183"/>
      <c r="O18" s="185">
        <f t="shared" si="1"/>
        <v>466000</v>
      </c>
      <c r="P18" s="185">
        <f t="shared" si="2"/>
        <v>472000</v>
      </c>
      <c r="Q18" s="185">
        <f t="shared" si="3"/>
        <v>219347</v>
      </c>
    </row>
    <row r="19" spans="1:17">
      <c r="A19" s="74">
        <v>1921</v>
      </c>
      <c r="B19" s="185">
        <v>7387000</v>
      </c>
      <c r="C19" s="185">
        <v>4978000</v>
      </c>
      <c r="D19" s="185">
        <v>2409000</v>
      </c>
      <c r="E19" s="183"/>
      <c r="F19" s="183">
        <v>1973</v>
      </c>
      <c r="G19" s="185">
        <v>7362400</v>
      </c>
      <c r="H19" s="185">
        <v>2930200</v>
      </c>
      <c r="I19" s="185">
        <v>4432200</v>
      </c>
      <c r="J19" s="183"/>
      <c r="K19" s="183">
        <v>1911</v>
      </c>
      <c r="L19" s="185">
        <v>1984356</v>
      </c>
      <c r="M19" s="185">
        <f t="shared" si="0"/>
        <v>9146356</v>
      </c>
      <c r="N19" s="183"/>
      <c r="O19" s="185">
        <f t="shared" si="1"/>
        <v>104000</v>
      </c>
      <c r="P19" s="185">
        <f t="shared" si="2"/>
        <v>548000</v>
      </c>
      <c r="Q19" s="185">
        <f t="shared" si="3"/>
        <v>295616</v>
      </c>
    </row>
    <row r="20" spans="1:17">
      <c r="A20" s="74">
        <v>1931</v>
      </c>
      <c r="B20" s="185">
        <v>8110000</v>
      </c>
      <c r="C20" s="185">
        <v>4898000</v>
      </c>
      <c r="D20" s="185">
        <v>3212000</v>
      </c>
      <c r="E20" s="183"/>
      <c r="F20" s="183">
        <v>1974</v>
      </c>
      <c r="G20" s="185">
        <v>7263600</v>
      </c>
      <c r="H20" s="185">
        <v>2870800</v>
      </c>
      <c r="I20" s="185">
        <v>4392800</v>
      </c>
      <c r="J20" s="183"/>
      <c r="K20" s="183">
        <v>1921</v>
      </c>
      <c r="L20" s="185">
        <v>2209210</v>
      </c>
      <c r="M20" s="185">
        <f t="shared" si="0"/>
        <v>9596210</v>
      </c>
      <c r="N20" s="183"/>
      <c r="O20" s="185">
        <f t="shared" si="1"/>
        <v>-24000</v>
      </c>
      <c r="P20" s="185">
        <f t="shared" si="2"/>
        <v>249000</v>
      </c>
      <c r="Q20" s="185">
        <f t="shared" si="3"/>
        <v>224854</v>
      </c>
    </row>
    <row r="21" spans="1:17">
      <c r="A21" s="74">
        <v>1939</v>
      </c>
      <c r="B21" s="185">
        <v>8615000</v>
      </c>
      <c r="C21" s="185">
        <v>4441000</v>
      </c>
      <c r="D21" s="185">
        <v>4174000</v>
      </c>
      <c r="E21" s="183"/>
      <c r="F21" s="183">
        <v>1975</v>
      </c>
      <c r="G21" s="185">
        <v>7179000</v>
      </c>
      <c r="H21" s="185">
        <v>2815700</v>
      </c>
      <c r="I21" s="185">
        <v>4363300</v>
      </c>
      <c r="J21" s="183"/>
      <c r="K21" s="183">
        <v>1939</v>
      </c>
      <c r="L21" s="185">
        <v>2479078</v>
      </c>
      <c r="M21" s="185">
        <f t="shared" si="0"/>
        <v>10589078</v>
      </c>
      <c r="N21" s="183"/>
      <c r="O21" s="185">
        <f t="shared" si="1"/>
        <v>-80000</v>
      </c>
      <c r="P21" s="185">
        <f t="shared" si="2"/>
        <v>803000</v>
      </c>
      <c r="Q21" s="185">
        <f t="shared" si="3"/>
        <v>269868</v>
      </c>
    </row>
    <row r="22" spans="1:17">
      <c r="A22" s="74">
        <v>1951</v>
      </c>
      <c r="B22" s="185">
        <v>8197000</v>
      </c>
      <c r="C22" s="185">
        <v>3680000</v>
      </c>
      <c r="D22" s="185">
        <v>4517000</v>
      </c>
      <c r="E22" s="183"/>
      <c r="F22" s="183">
        <v>1976</v>
      </c>
      <c r="G22" s="185">
        <v>7089100</v>
      </c>
      <c r="H22" s="185">
        <v>2755500</v>
      </c>
      <c r="I22" s="185">
        <v>4333600</v>
      </c>
      <c r="J22" s="183"/>
      <c r="K22" s="183">
        <v>1941</v>
      </c>
      <c r="L22" s="185">
        <v>2906853</v>
      </c>
      <c r="M22" s="185">
        <f t="shared" si="0"/>
        <v>11521853</v>
      </c>
      <c r="N22" s="183"/>
      <c r="O22" s="185">
        <f t="shared" si="1"/>
        <v>-457000</v>
      </c>
      <c r="P22" s="185">
        <f t="shared" si="2"/>
        <v>962000</v>
      </c>
      <c r="Q22" s="185">
        <f t="shared" si="3"/>
        <v>427775</v>
      </c>
    </row>
    <row r="23" spans="1:17">
      <c r="A23" s="74">
        <v>1961</v>
      </c>
      <c r="B23" s="185">
        <v>7997094</v>
      </c>
      <c r="C23" s="185">
        <v>3492881</v>
      </c>
      <c r="D23" s="185">
        <v>4499119.0000000009</v>
      </c>
      <c r="E23" s="183"/>
      <c r="F23" s="183">
        <v>1977</v>
      </c>
      <c r="G23" s="185">
        <v>7012000</v>
      </c>
      <c r="H23" s="185">
        <v>2705000</v>
      </c>
      <c r="I23" s="185">
        <v>4307000</v>
      </c>
      <c r="J23" s="183"/>
      <c r="K23" s="183">
        <v>1951</v>
      </c>
      <c r="L23" s="185">
        <v>3432011</v>
      </c>
      <c r="M23" s="185">
        <f t="shared" si="0"/>
        <v>11629011</v>
      </c>
      <c r="N23" s="183"/>
      <c r="O23" s="185">
        <f t="shared" si="1"/>
        <v>-761000</v>
      </c>
      <c r="P23" s="185">
        <f t="shared" si="2"/>
        <v>343000</v>
      </c>
      <c r="Q23" s="185">
        <f t="shared" si="3"/>
        <v>525158</v>
      </c>
    </row>
    <row r="24" spans="1:17">
      <c r="A24" s="74">
        <v>1971</v>
      </c>
      <c r="B24" s="185">
        <v>7452343</v>
      </c>
      <c r="C24" s="185">
        <v>3031000</v>
      </c>
      <c r="D24" s="185">
        <v>4498400</v>
      </c>
      <c r="E24" s="183"/>
      <c r="F24" s="183">
        <v>1978</v>
      </c>
      <c r="G24" s="185">
        <v>6946800</v>
      </c>
      <c r="H24" s="185">
        <v>2658400</v>
      </c>
      <c r="I24" s="185">
        <v>4288400</v>
      </c>
      <c r="J24" s="183"/>
      <c r="K24" s="183">
        <v>1961</v>
      </c>
      <c r="L24" s="185">
        <v>4165202</v>
      </c>
      <c r="M24" s="185">
        <f t="shared" si="0"/>
        <v>12157202</v>
      </c>
      <c r="N24" s="183"/>
      <c r="O24" s="185">
        <f t="shared" si="1"/>
        <v>-187119</v>
      </c>
      <c r="P24" s="185">
        <f t="shared" si="2"/>
        <v>-17880.999999999069</v>
      </c>
      <c r="Q24" s="185">
        <f t="shared" si="3"/>
        <v>733191</v>
      </c>
    </row>
    <row r="25" spans="1:17">
      <c r="A25" s="74">
        <v>1981</v>
      </c>
      <c r="B25" s="185">
        <v>6713165.0000000019</v>
      </c>
      <c r="C25" s="185">
        <v>2497978</v>
      </c>
      <c r="D25" s="185">
        <v>4307622</v>
      </c>
      <c r="E25" s="183"/>
      <c r="F25" s="183">
        <v>1979</v>
      </c>
      <c r="G25" s="185">
        <v>6887600</v>
      </c>
      <c r="H25" s="185">
        <v>2617600</v>
      </c>
      <c r="I25" s="185">
        <v>4270000</v>
      </c>
      <c r="J25" s="183"/>
      <c r="K25" s="183">
        <v>1971</v>
      </c>
      <c r="L25" s="185">
        <v>5205803</v>
      </c>
      <c r="M25" s="185">
        <f t="shared" si="0"/>
        <v>12735203</v>
      </c>
      <c r="N25" s="183"/>
      <c r="O25" s="185">
        <f t="shared" si="1"/>
        <v>-461881</v>
      </c>
      <c r="P25" s="185">
        <f t="shared" si="2"/>
        <v>-719.00000000093132</v>
      </c>
      <c r="Q25" s="185">
        <f t="shared" si="3"/>
        <v>1040601</v>
      </c>
    </row>
    <row r="26" spans="1:17">
      <c r="A26" s="74">
        <v>1991</v>
      </c>
      <c r="B26" s="185">
        <v>6393568.0000000019</v>
      </c>
      <c r="C26" s="185">
        <v>2343132.9999999995</v>
      </c>
      <c r="D26" s="185">
        <v>4486181.0000000009</v>
      </c>
      <c r="E26" s="183"/>
      <c r="F26" s="183">
        <v>1980</v>
      </c>
      <c r="G26" s="185">
        <v>6850600</v>
      </c>
      <c r="H26" s="185">
        <v>2587400</v>
      </c>
      <c r="I26" s="185">
        <v>4263200</v>
      </c>
      <c r="J26" s="183"/>
      <c r="K26" s="183">
        <v>1981</v>
      </c>
      <c r="L26" s="185">
        <v>5411413</v>
      </c>
      <c r="M26" s="185">
        <f t="shared" si="0"/>
        <v>12217013</v>
      </c>
      <c r="N26" s="183"/>
      <c r="O26" s="185">
        <f t="shared" si="1"/>
        <v>-533022</v>
      </c>
      <c r="P26" s="185">
        <f t="shared" si="2"/>
        <v>-190778</v>
      </c>
      <c r="Q26" s="185">
        <f t="shared" si="3"/>
        <v>205610</v>
      </c>
    </row>
    <row r="27" spans="1:17">
      <c r="A27" s="74">
        <v>2001</v>
      </c>
      <c r="B27" s="185">
        <v>7172057</v>
      </c>
      <c r="C27" s="185">
        <v>2766065</v>
      </c>
      <c r="D27" s="185">
        <v>4556338</v>
      </c>
      <c r="E27" s="183"/>
      <c r="F27" s="183">
        <v>1981</v>
      </c>
      <c r="G27" s="185">
        <v>6805600</v>
      </c>
      <c r="H27" s="185">
        <v>2550100</v>
      </c>
      <c r="I27" s="185">
        <v>4255400</v>
      </c>
      <c r="J27" s="183"/>
      <c r="K27" s="183">
        <v>1991</v>
      </c>
      <c r="L27" s="185">
        <v>5691959</v>
      </c>
      <c r="M27" s="185">
        <f t="shared" si="0"/>
        <v>12521273</v>
      </c>
      <c r="N27" s="183"/>
      <c r="O27" s="185">
        <f>C26-C25</f>
        <v>-154845.00000000047</v>
      </c>
      <c r="P27" s="185">
        <f t="shared" si="2"/>
        <v>178559.00000000093</v>
      </c>
      <c r="Q27" s="185">
        <f t="shared" si="3"/>
        <v>280546</v>
      </c>
    </row>
    <row r="28" spans="1:17">
      <c r="A28" s="74">
        <v>2011</v>
      </c>
      <c r="B28" s="185">
        <v>8173941</v>
      </c>
      <c r="C28" s="185">
        <v>3232000.0000000005</v>
      </c>
      <c r="D28" s="185">
        <v>4942100</v>
      </c>
      <c r="E28" s="183"/>
      <c r="F28" s="183">
        <v>1982</v>
      </c>
      <c r="G28" s="185">
        <v>6765100</v>
      </c>
      <c r="H28" s="185">
        <v>2520800</v>
      </c>
      <c r="I28" s="185">
        <v>4244200</v>
      </c>
      <c r="J28" s="183"/>
      <c r="K28" s="183">
        <v>2001</v>
      </c>
      <c r="L28" s="185">
        <v>5901849</v>
      </c>
      <c r="M28" s="185">
        <f t="shared" si="0"/>
        <v>13224252</v>
      </c>
      <c r="N28" s="183"/>
      <c r="O28" s="185">
        <f t="shared" si="1"/>
        <v>422932.00000000047</v>
      </c>
      <c r="P28" s="185">
        <f t="shared" si="2"/>
        <v>70156.999999999069</v>
      </c>
      <c r="Q28" s="185">
        <f t="shared" si="3"/>
        <v>209890</v>
      </c>
    </row>
    <row r="29" spans="1:17">
      <c r="A29" s="74"/>
      <c r="B29" s="185"/>
      <c r="C29" s="185"/>
      <c r="D29" s="185"/>
      <c r="E29" s="183"/>
      <c r="F29" s="183">
        <v>1983</v>
      </c>
      <c r="G29" s="185">
        <v>6753000</v>
      </c>
      <c r="H29" s="185">
        <v>2517900</v>
      </c>
      <c r="I29" s="185">
        <v>4235100</v>
      </c>
      <c r="J29" s="183"/>
      <c r="K29" s="183">
        <v>2011</v>
      </c>
      <c r="L29" s="185">
        <v>6363641</v>
      </c>
      <c r="M29" s="185">
        <f>L29+C28+D28</f>
        <v>14537741</v>
      </c>
      <c r="N29" s="183"/>
      <c r="O29" s="185">
        <f>C28-C27</f>
        <v>465935.00000000047</v>
      </c>
      <c r="P29" s="185">
        <f>D28-D27</f>
        <v>385762</v>
      </c>
      <c r="Q29" s="185">
        <f>L29-L28</f>
        <v>461792</v>
      </c>
    </row>
    <row r="30" spans="1:17">
      <c r="A30" s="74"/>
      <c r="B30" s="185"/>
      <c r="C30" s="185"/>
      <c r="D30" s="185"/>
      <c r="E30" s="183"/>
      <c r="F30" s="183">
        <v>1984</v>
      </c>
      <c r="G30" s="185">
        <v>6754700</v>
      </c>
      <c r="H30" s="185">
        <v>2523400</v>
      </c>
      <c r="I30" s="185">
        <v>4231300</v>
      </c>
      <c r="J30" s="183"/>
      <c r="K30" s="183">
        <v>2021</v>
      </c>
      <c r="L30" s="185">
        <v>6916441</v>
      </c>
      <c r="M30" s="185">
        <v>16216341</v>
      </c>
      <c r="N30" s="183"/>
      <c r="O30" s="185">
        <v>521200</v>
      </c>
      <c r="P30" s="185">
        <v>574700</v>
      </c>
      <c r="Q30" s="185">
        <v>552800</v>
      </c>
    </row>
    <row r="31" spans="1:17">
      <c r="A31" s="74"/>
      <c r="B31" s="185"/>
      <c r="C31" s="185"/>
      <c r="D31" s="185"/>
      <c r="E31" s="183"/>
      <c r="F31" s="183">
        <v>1985</v>
      </c>
      <c r="G31" s="185">
        <v>6767000</v>
      </c>
      <c r="H31" s="185">
        <v>2531900</v>
      </c>
      <c r="I31" s="185">
        <v>4235100</v>
      </c>
      <c r="J31" s="183"/>
      <c r="K31" s="183"/>
      <c r="L31" s="183"/>
      <c r="M31" s="183"/>
      <c r="N31" s="183"/>
      <c r="O31" s="183"/>
      <c r="P31" s="183"/>
      <c r="Q31" s="183"/>
    </row>
    <row r="32" spans="1:17">
      <c r="A32" s="74"/>
      <c r="B32" s="185"/>
      <c r="C32" s="185"/>
      <c r="D32" s="185"/>
      <c r="E32" s="183"/>
      <c r="F32" s="183">
        <v>1986</v>
      </c>
      <c r="G32" s="185">
        <v>6774200</v>
      </c>
      <c r="H32" s="185">
        <v>2536600</v>
      </c>
      <c r="I32" s="185">
        <v>4237600</v>
      </c>
      <c r="J32" s="183"/>
      <c r="K32" s="183"/>
      <c r="L32" s="183"/>
      <c r="M32" s="183"/>
      <c r="N32" s="183"/>
      <c r="O32" s="183"/>
      <c r="P32" s="183"/>
      <c r="Q32" s="183"/>
    </row>
    <row r="33" spans="1:17">
      <c r="A33" s="74"/>
      <c r="B33" s="183"/>
      <c r="C33" s="183"/>
      <c r="D33" s="183"/>
      <c r="E33" s="183"/>
      <c r="F33" s="183">
        <v>1987</v>
      </c>
      <c r="G33" s="185">
        <v>6765600</v>
      </c>
      <c r="H33" s="185">
        <v>2540600</v>
      </c>
      <c r="I33" s="185">
        <v>4224900</v>
      </c>
      <c r="J33" s="183"/>
      <c r="K33" s="183"/>
      <c r="L33" s="183"/>
      <c r="M33" s="183"/>
      <c r="N33" s="183"/>
      <c r="O33" s="183"/>
      <c r="P33" s="183"/>
      <c r="Q33" s="183"/>
    </row>
    <row r="34" spans="1:17">
      <c r="A34" s="74"/>
      <c r="B34" s="183"/>
      <c r="C34" s="183"/>
      <c r="D34" s="183"/>
      <c r="E34" s="183"/>
      <c r="F34" s="183">
        <v>1988</v>
      </c>
      <c r="G34" s="185">
        <v>6729300</v>
      </c>
      <c r="H34" s="185">
        <v>2526700</v>
      </c>
      <c r="I34" s="185">
        <v>4202600</v>
      </c>
      <c r="J34" s="183"/>
      <c r="K34" s="183"/>
      <c r="L34" s="183"/>
      <c r="M34" s="183"/>
      <c r="N34" s="183"/>
      <c r="O34" s="183"/>
      <c r="P34" s="183"/>
      <c r="Q34" s="183"/>
    </row>
    <row r="35" spans="1:17">
      <c r="A35" s="74"/>
      <c r="B35" s="183"/>
      <c r="C35" s="183"/>
      <c r="D35" s="183"/>
      <c r="E35" s="183"/>
      <c r="F35" s="183">
        <v>1989</v>
      </c>
      <c r="G35" s="185">
        <v>6751600</v>
      </c>
      <c r="H35" s="185">
        <v>2542200</v>
      </c>
      <c r="I35" s="185">
        <v>4209300</v>
      </c>
      <c r="J35" s="183"/>
      <c r="K35" s="183"/>
      <c r="L35" s="183"/>
      <c r="M35" s="183"/>
      <c r="N35" s="183"/>
      <c r="O35" s="183"/>
      <c r="P35" s="183"/>
      <c r="Q35" s="183"/>
    </row>
    <row r="36" spans="1:17">
      <c r="A36" s="74"/>
      <c r="B36" s="183"/>
      <c r="C36" s="183"/>
      <c r="D36" s="183"/>
      <c r="E36" s="183"/>
      <c r="F36" s="183">
        <v>1990</v>
      </c>
      <c r="G36" s="185">
        <v>6798800</v>
      </c>
      <c r="H36" s="185">
        <v>2571400</v>
      </c>
      <c r="I36" s="185">
        <v>4227400</v>
      </c>
      <c r="J36" s="183"/>
      <c r="K36" s="183"/>
      <c r="L36" s="183"/>
      <c r="M36" s="183"/>
      <c r="N36" s="183"/>
      <c r="O36" s="183"/>
      <c r="P36" s="183"/>
      <c r="Q36" s="183"/>
    </row>
    <row r="37" spans="1:17">
      <c r="A37" s="74"/>
      <c r="B37" s="183"/>
      <c r="C37" s="183"/>
      <c r="D37" s="183"/>
      <c r="E37" s="183"/>
      <c r="F37" s="183">
        <v>1991</v>
      </c>
      <c r="G37" s="185">
        <v>6829300</v>
      </c>
      <c r="H37" s="185">
        <v>2599300</v>
      </c>
      <c r="I37" s="185">
        <v>4230000</v>
      </c>
      <c r="J37" s="183"/>
      <c r="K37" s="183"/>
      <c r="L37" s="183"/>
      <c r="M37" s="183"/>
      <c r="N37" s="183"/>
      <c r="O37" s="183"/>
      <c r="P37" s="183"/>
      <c r="Q37" s="183"/>
    </row>
    <row r="38" spans="1:17">
      <c r="A38" s="74"/>
      <c r="B38" s="183"/>
      <c r="C38" s="183"/>
      <c r="D38" s="183"/>
      <c r="E38" s="183"/>
      <c r="F38" s="183">
        <v>1992</v>
      </c>
      <c r="G38" s="185">
        <v>6829400</v>
      </c>
      <c r="H38" s="185">
        <v>2598100</v>
      </c>
      <c r="I38" s="185">
        <v>4231300</v>
      </c>
      <c r="J38" s="183"/>
      <c r="K38" s="183"/>
      <c r="L38" s="183"/>
      <c r="M38" s="183"/>
      <c r="N38" s="183"/>
      <c r="O38" s="183"/>
      <c r="P38" s="183"/>
      <c r="Q38" s="183"/>
    </row>
    <row r="39" spans="1:17">
      <c r="A39" s="74"/>
      <c r="B39" s="183"/>
      <c r="C39" s="183"/>
      <c r="D39" s="183"/>
      <c r="E39" s="183"/>
      <c r="F39" s="183">
        <v>1993</v>
      </c>
      <c r="G39" s="185">
        <v>6844500</v>
      </c>
      <c r="H39" s="185">
        <v>2601700</v>
      </c>
      <c r="I39" s="185">
        <v>4242800</v>
      </c>
      <c r="J39" s="183"/>
      <c r="K39" s="183"/>
      <c r="L39" s="183"/>
      <c r="M39" s="183"/>
      <c r="N39" s="183"/>
      <c r="O39" s="183"/>
      <c r="P39" s="183"/>
      <c r="Q39" s="183"/>
    </row>
    <row r="40" spans="1:17">
      <c r="A40" s="74"/>
      <c r="B40" s="183"/>
      <c r="C40" s="183"/>
      <c r="D40" s="183"/>
      <c r="E40" s="183"/>
      <c r="F40" s="183">
        <v>1994</v>
      </c>
      <c r="G40" s="185">
        <v>6873500</v>
      </c>
      <c r="H40" s="185">
        <v>2612400</v>
      </c>
      <c r="I40" s="185">
        <v>4261200</v>
      </c>
      <c r="J40" s="183"/>
      <c r="K40" s="183"/>
      <c r="L40" s="183"/>
      <c r="M40" s="183"/>
      <c r="N40" s="183"/>
      <c r="O40" s="183"/>
      <c r="P40" s="183"/>
      <c r="Q40" s="183"/>
    </row>
    <row r="41" spans="1:17">
      <c r="A41" s="74"/>
      <c r="B41" s="183"/>
      <c r="C41" s="183"/>
      <c r="D41" s="183"/>
      <c r="E41" s="183"/>
      <c r="F41" s="183">
        <v>1995</v>
      </c>
      <c r="G41" s="185">
        <v>6913100</v>
      </c>
      <c r="H41" s="185">
        <v>2628600</v>
      </c>
      <c r="I41" s="185">
        <v>4284500</v>
      </c>
      <c r="J41" s="183"/>
      <c r="K41" s="183"/>
      <c r="L41" s="183"/>
      <c r="M41" s="183"/>
      <c r="N41" s="183"/>
      <c r="O41" s="183"/>
      <c r="P41" s="183"/>
      <c r="Q41" s="183"/>
    </row>
    <row r="42" spans="1:17">
      <c r="A42" s="74"/>
      <c r="B42" s="183"/>
      <c r="C42" s="183"/>
      <c r="D42" s="183"/>
      <c r="E42" s="183"/>
      <c r="F42" s="183">
        <v>1996</v>
      </c>
      <c r="G42" s="185">
        <v>6974400</v>
      </c>
      <c r="H42" s="185">
        <v>2656400</v>
      </c>
      <c r="I42" s="185">
        <v>4318000</v>
      </c>
      <c r="J42" s="183"/>
      <c r="K42" s="183"/>
      <c r="L42" s="183"/>
      <c r="M42" s="183"/>
      <c r="N42" s="183"/>
      <c r="O42" s="183"/>
      <c r="P42" s="183"/>
      <c r="Q42" s="183"/>
    </row>
    <row r="43" spans="1:17">
      <c r="A43" s="74"/>
      <c r="B43" s="183"/>
      <c r="C43" s="183"/>
      <c r="D43" s="183"/>
      <c r="E43" s="183"/>
      <c r="F43" s="183">
        <v>1997</v>
      </c>
      <c r="G43" s="185">
        <v>7014800</v>
      </c>
      <c r="H43" s="185">
        <v>2672400</v>
      </c>
      <c r="I43" s="185">
        <v>4342500</v>
      </c>
      <c r="J43" s="183"/>
      <c r="K43" s="183"/>
      <c r="L43" s="183"/>
      <c r="M43" s="183"/>
      <c r="N43" s="183"/>
      <c r="O43" s="183"/>
      <c r="P43" s="183"/>
      <c r="Q43" s="183"/>
    </row>
    <row r="44" spans="1:17">
      <c r="A44" s="74"/>
      <c r="B44" s="183"/>
      <c r="C44" s="183"/>
      <c r="D44" s="183"/>
      <c r="E44" s="183"/>
      <c r="F44" s="183">
        <v>1998</v>
      </c>
      <c r="G44" s="185">
        <v>7065500</v>
      </c>
      <c r="H44" s="185">
        <v>2699200</v>
      </c>
      <c r="I44" s="185">
        <v>4366300</v>
      </c>
      <c r="J44" s="183"/>
      <c r="K44" s="183"/>
      <c r="L44" s="183"/>
      <c r="M44" s="183"/>
      <c r="N44" s="183"/>
      <c r="O44" s="183"/>
      <c r="P44" s="183"/>
      <c r="Q44" s="183"/>
    </row>
    <row r="45" spans="1:17">
      <c r="A45" s="74"/>
      <c r="B45" s="183"/>
      <c r="C45" s="183"/>
      <c r="D45" s="183"/>
      <c r="E45" s="183"/>
      <c r="F45" s="183">
        <v>1999</v>
      </c>
      <c r="G45" s="185">
        <v>7153900</v>
      </c>
      <c r="H45" s="185">
        <v>2750700</v>
      </c>
      <c r="I45" s="185">
        <v>4403200</v>
      </c>
      <c r="J45" s="183"/>
      <c r="K45" s="183"/>
      <c r="L45" s="183"/>
      <c r="M45" s="183"/>
      <c r="N45" s="183"/>
      <c r="O45" s="183"/>
      <c r="P45" s="183"/>
      <c r="Q45" s="183"/>
    </row>
    <row r="46" spans="1:17">
      <c r="A46" s="74"/>
      <c r="B46" s="183"/>
      <c r="C46" s="183"/>
      <c r="D46" s="183"/>
      <c r="E46" s="183"/>
      <c r="F46" s="183">
        <v>2000</v>
      </c>
      <c r="G46" s="185">
        <v>7236700</v>
      </c>
      <c r="H46" s="185">
        <v>2804900</v>
      </c>
      <c r="I46" s="185">
        <v>4431800</v>
      </c>
      <c r="J46" s="183"/>
      <c r="K46" s="183"/>
      <c r="L46" s="183"/>
      <c r="M46" s="183"/>
      <c r="N46" s="183"/>
      <c r="O46" s="183"/>
      <c r="P46" s="183"/>
      <c r="Q46" s="183"/>
    </row>
    <row r="47" spans="1:17">
      <c r="A47" s="74"/>
      <c r="B47" s="183"/>
      <c r="C47" s="183"/>
      <c r="D47" s="183"/>
      <c r="E47" s="183"/>
      <c r="F47" s="183">
        <v>2001</v>
      </c>
      <c r="G47" s="185">
        <v>7322400</v>
      </c>
      <c r="H47" s="185">
        <v>2859400</v>
      </c>
      <c r="I47" s="185">
        <v>4463000</v>
      </c>
      <c r="J47" s="183"/>
      <c r="K47" s="183"/>
      <c r="L47" s="183"/>
      <c r="M47" s="183"/>
      <c r="N47" s="183"/>
      <c r="O47" s="183"/>
      <c r="P47" s="183"/>
      <c r="Q47" s="183"/>
    </row>
    <row r="48" spans="1:17">
      <c r="A48" s="74"/>
      <c r="B48" s="183"/>
      <c r="C48" s="183"/>
      <c r="D48" s="183"/>
      <c r="E48" s="183"/>
      <c r="F48" s="183">
        <v>2002</v>
      </c>
      <c r="G48" s="185">
        <v>7376700</v>
      </c>
      <c r="H48" s="185">
        <v>2890900</v>
      </c>
      <c r="I48" s="185">
        <v>4485700</v>
      </c>
      <c r="J48" s="183"/>
      <c r="K48" s="183"/>
      <c r="L48" s="183"/>
      <c r="M48" s="183"/>
      <c r="N48" s="183"/>
      <c r="O48" s="183"/>
      <c r="P48" s="183"/>
      <c r="Q48" s="183"/>
    </row>
    <row r="49" spans="1:17">
      <c r="A49" s="74"/>
      <c r="B49" s="183"/>
      <c r="C49" s="183"/>
      <c r="D49" s="183"/>
      <c r="E49" s="183"/>
      <c r="F49" s="183">
        <v>2003</v>
      </c>
      <c r="G49" s="185">
        <v>7394800</v>
      </c>
      <c r="H49" s="185">
        <v>2898600</v>
      </c>
      <c r="I49" s="185">
        <v>4496300</v>
      </c>
      <c r="J49" s="183"/>
      <c r="K49" s="183"/>
      <c r="L49" s="183"/>
      <c r="M49" s="183"/>
      <c r="N49" s="183"/>
      <c r="O49" s="183"/>
      <c r="P49" s="183"/>
      <c r="Q49" s="183"/>
    </row>
    <row r="50" spans="1:17">
      <c r="A50" s="74"/>
      <c r="B50" s="183"/>
      <c r="C50" s="183"/>
      <c r="D50" s="183"/>
      <c r="E50" s="183"/>
      <c r="F50" s="183">
        <v>2004</v>
      </c>
      <c r="G50" s="185">
        <v>7432700</v>
      </c>
      <c r="H50" s="185">
        <v>2915900</v>
      </c>
      <c r="I50" s="185">
        <v>4516800</v>
      </c>
      <c r="J50" s="183"/>
      <c r="K50" s="183"/>
      <c r="L50" s="183"/>
      <c r="M50" s="183"/>
      <c r="N50" s="183"/>
      <c r="O50" s="183"/>
      <c r="P50" s="183"/>
      <c r="Q50" s="183"/>
    </row>
    <row r="51" spans="1:17">
      <c r="A51" s="74"/>
      <c r="B51" s="183"/>
      <c r="C51" s="183"/>
      <c r="D51" s="183"/>
      <c r="E51" s="183"/>
      <c r="F51" s="183">
        <v>2005</v>
      </c>
      <c r="G51" s="185">
        <v>7519000</v>
      </c>
      <c r="H51" s="185">
        <v>2957000</v>
      </c>
      <c r="I51" s="185">
        <v>4562000</v>
      </c>
      <c r="J51" s="183"/>
      <c r="K51" s="183"/>
      <c r="L51" s="183"/>
      <c r="M51" s="183"/>
      <c r="N51" s="183"/>
      <c r="O51" s="183"/>
      <c r="P51" s="183"/>
      <c r="Q51" s="183"/>
    </row>
    <row r="52" spans="1:17">
      <c r="A52" s="74"/>
      <c r="B52" s="183"/>
      <c r="C52" s="183"/>
      <c r="D52" s="183"/>
      <c r="E52" s="183"/>
      <c r="F52" s="183">
        <v>2006</v>
      </c>
      <c r="G52" s="185">
        <v>7597800</v>
      </c>
      <c r="H52" s="185">
        <v>2989700</v>
      </c>
      <c r="I52" s="185">
        <v>4608200</v>
      </c>
      <c r="J52" s="183"/>
      <c r="K52" s="183"/>
      <c r="L52" s="183"/>
      <c r="M52" s="183"/>
      <c r="N52" s="183"/>
      <c r="O52" s="183"/>
      <c r="P52" s="183"/>
      <c r="Q52" s="183"/>
    </row>
    <row r="53" spans="1:17">
      <c r="A53" s="74"/>
      <c r="B53" s="183"/>
      <c r="C53" s="183"/>
      <c r="D53" s="183"/>
      <c r="E53" s="183"/>
      <c r="F53" s="183">
        <v>2007</v>
      </c>
      <c r="G53" s="185">
        <v>7693500</v>
      </c>
      <c r="H53" s="185">
        <v>3030800</v>
      </c>
      <c r="I53" s="185">
        <v>4662700</v>
      </c>
      <c r="J53" s="183"/>
      <c r="K53" s="183"/>
      <c r="L53" s="183"/>
      <c r="M53" s="183"/>
      <c r="N53" s="183"/>
      <c r="O53" s="183"/>
      <c r="P53" s="183"/>
      <c r="Q53" s="183"/>
    </row>
    <row r="54" spans="1:17">
      <c r="A54" s="74"/>
      <c r="B54" s="183"/>
      <c r="C54" s="183"/>
      <c r="D54" s="183"/>
      <c r="E54" s="183"/>
      <c r="F54" s="183">
        <v>2008</v>
      </c>
      <c r="G54" s="185">
        <v>7812200</v>
      </c>
      <c r="H54" s="185">
        <v>3078900</v>
      </c>
      <c r="I54" s="185">
        <v>4733200</v>
      </c>
      <c r="J54" s="183"/>
      <c r="K54" s="183"/>
      <c r="L54" s="183"/>
      <c r="M54" s="183"/>
      <c r="N54" s="183"/>
      <c r="O54" s="183"/>
      <c r="P54" s="183"/>
      <c r="Q54" s="183"/>
    </row>
    <row r="55" spans="1:17">
      <c r="A55" s="74"/>
      <c r="B55" s="183"/>
      <c r="C55" s="183"/>
      <c r="D55" s="183"/>
      <c r="E55" s="183"/>
      <c r="F55" s="183">
        <v>2009</v>
      </c>
      <c r="G55" s="185">
        <v>7942600</v>
      </c>
      <c r="H55" s="185">
        <v>3134400</v>
      </c>
      <c r="I55" s="185">
        <v>4808200</v>
      </c>
      <c r="J55" s="183"/>
      <c r="K55" s="183"/>
      <c r="L55" s="183"/>
      <c r="M55" s="183"/>
      <c r="N55" s="183"/>
      <c r="O55" s="183"/>
      <c r="P55" s="183"/>
      <c r="Q55" s="183"/>
    </row>
    <row r="56" spans="1:17">
      <c r="A56" s="74"/>
      <c r="B56" s="183"/>
      <c r="C56" s="183"/>
      <c r="D56" s="183"/>
      <c r="E56" s="183"/>
      <c r="F56" s="183">
        <v>2010</v>
      </c>
      <c r="G56" s="185">
        <v>8061500</v>
      </c>
      <c r="H56" s="185">
        <v>3179400</v>
      </c>
      <c r="I56" s="185">
        <v>4882100</v>
      </c>
      <c r="J56" s="183"/>
      <c r="K56" s="183"/>
      <c r="L56" s="183"/>
      <c r="M56" s="183"/>
      <c r="N56" s="183"/>
      <c r="O56" s="183"/>
      <c r="P56" s="183"/>
      <c r="Q56" s="183"/>
    </row>
    <row r="57" spans="1:17">
      <c r="A57" s="74"/>
      <c r="B57" s="183"/>
      <c r="C57" s="183"/>
      <c r="D57" s="183"/>
      <c r="E57" s="183"/>
      <c r="F57" s="183">
        <v>2011</v>
      </c>
      <c r="G57" s="185">
        <v>8204100</v>
      </c>
      <c r="H57" s="185">
        <v>3241100</v>
      </c>
      <c r="I57" s="185">
        <v>4963000</v>
      </c>
      <c r="J57" s="183"/>
      <c r="K57" s="183"/>
      <c r="L57" s="183"/>
      <c r="M57" s="183"/>
      <c r="N57" s="183"/>
      <c r="O57" s="183"/>
      <c r="P57" s="183"/>
      <c r="Q57" s="183"/>
    </row>
    <row r="58" spans="1:17">
      <c r="A58" s="74"/>
      <c r="B58" s="183"/>
      <c r="C58" s="183"/>
      <c r="D58" s="183"/>
      <c r="E58" s="183"/>
      <c r="F58" s="183">
        <v>2012</v>
      </c>
      <c r="G58" s="185">
        <v>8308800</v>
      </c>
      <c r="H58" s="185">
        <v>3288400</v>
      </c>
      <c r="I58" s="185">
        <v>5020400</v>
      </c>
      <c r="J58" s="183"/>
      <c r="K58" s="183"/>
      <c r="L58" s="183"/>
      <c r="M58" s="183"/>
      <c r="N58" s="183"/>
      <c r="O58" s="183"/>
      <c r="P58" s="183"/>
      <c r="Q58" s="183"/>
    </row>
    <row r="59" spans="1:17">
      <c r="A59" s="74"/>
      <c r="B59" s="183"/>
      <c r="C59" s="183"/>
      <c r="D59" s="183"/>
      <c r="E59" s="183"/>
      <c r="F59" s="183">
        <v>2013</v>
      </c>
      <c r="G59" s="185">
        <v>8417500</v>
      </c>
      <c r="H59" s="185">
        <v>3339200</v>
      </c>
      <c r="I59" s="185">
        <v>5078300</v>
      </c>
      <c r="J59" s="183"/>
      <c r="K59" s="183"/>
      <c r="L59" s="183"/>
      <c r="M59" s="183"/>
      <c r="N59" s="183"/>
      <c r="O59" s="183"/>
      <c r="P59" s="183"/>
      <c r="Q59" s="183"/>
    </row>
    <row r="60" spans="1:17">
      <c r="A60" s="74"/>
      <c r="B60" s="183"/>
      <c r="C60" s="183"/>
      <c r="D60" s="183"/>
      <c r="E60" s="183"/>
      <c r="F60" s="183">
        <v>2014</v>
      </c>
      <c r="G60" s="185">
        <v>8539300</v>
      </c>
      <c r="H60" s="185">
        <v>3399300</v>
      </c>
      <c r="I60" s="185">
        <v>5140000</v>
      </c>
      <c r="J60" s="183"/>
      <c r="K60" s="183"/>
      <c r="L60" s="183"/>
      <c r="M60" s="183"/>
      <c r="N60" s="183"/>
      <c r="O60" s="183"/>
      <c r="P60" s="183"/>
      <c r="Q60" s="183"/>
    </row>
    <row r="61" spans="1:17">
      <c r="A61" s="74"/>
      <c r="B61" s="183"/>
      <c r="C61" s="183"/>
      <c r="D61" s="183"/>
      <c r="E61" s="183"/>
      <c r="F61" s="183">
        <v>2015</v>
      </c>
      <c r="G61" s="185">
        <v>8666900</v>
      </c>
      <c r="H61" s="185">
        <v>3467400</v>
      </c>
      <c r="I61" s="185">
        <v>5199500</v>
      </c>
      <c r="J61" s="183"/>
      <c r="K61" s="183"/>
      <c r="L61" s="183"/>
      <c r="M61" s="183"/>
      <c r="N61" s="183"/>
      <c r="O61" s="183"/>
      <c r="P61" s="183"/>
      <c r="Q61" s="183"/>
    </row>
    <row r="62" spans="1:17">
      <c r="A62" s="74"/>
      <c r="B62" s="183"/>
      <c r="C62" s="183"/>
      <c r="D62" s="183"/>
      <c r="E62" s="183"/>
      <c r="F62" s="183">
        <v>2016</v>
      </c>
      <c r="G62" s="185">
        <v>8769700</v>
      </c>
      <c r="H62" s="185">
        <v>3515000</v>
      </c>
      <c r="I62" s="185">
        <v>5254700</v>
      </c>
      <c r="J62" s="183"/>
      <c r="K62" s="183"/>
      <c r="L62" s="183"/>
      <c r="M62" s="183"/>
      <c r="N62" s="183"/>
      <c r="O62" s="183"/>
      <c r="P62" s="183"/>
      <c r="Q62" s="183"/>
    </row>
    <row r="63" spans="1:17">
      <c r="A63" s="74"/>
      <c r="B63" s="183"/>
      <c r="C63" s="183"/>
      <c r="D63" s="183"/>
      <c r="E63" s="183"/>
      <c r="F63" s="183">
        <v>2017</v>
      </c>
      <c r="G63" s="185">
        <v>8824800</v>
      </c>
      <c r="H63" s="185">
        <v>3545500</v>
      </c>
      <c r="I63" s="185">
        <v>5279300</v>
      </c>
      <c r="J63" s="183"/>
      <c r="K63" s="183"/>
      <c r="L63" s="183"/>
      <c r="M63" s="183"/>
      <c r="N63" s="183"/>
      <c r="O63" s="183"/>
      <c r="P63" s="183"/>
      <c r="Q63" s="183"/>
    </row>
    <row r="64" spans="1:17">
      <c r="A64" s="74"/>
      <c r="B64" s="183"/>
      <c r="C64" s="183"/>
      <c r="D64" s="183"/>
      <c r="E64" s="183"/>
      <c r="F64" s="183">
        <v>2018</v>
      </c>
      <c r="G64" s="185">
        <v>8908000</v>
      </c>
      <c r="H64" s="185">
        <v>3600100</v>
      </c>
      <c r="I64" s="185">
        <v>5307900</v>
      </c>
      <c r="J64" s="183"/>
      <c r="K64" s="183"/>
      <c r="L64" s="183"/>
      <c r="M64" s="183"/>
      <c r="N64" s="183"/>
      <c r="O64" s="183"/>
      <c r="P64" s="183"/>
      <c r="Q64" s="183"/>
    </row>
    <row r="65" spans="1:17">
      <c r="A65" s="74"/>
      <c r="B65" s="183"/>
      <c r="C65" s="183"/>
      <c r="D65" s="183"/>
      <c r="E65" s="183"/>
      <c r="F65" s="183">
        <v>2019</v>
      </c>
      <c r="G65" s="185"/>
      <c r="H65" s="185"/>
      <c r="I65" s="185"/>
      <c r="J65" s="183"/>
      <c r="K65" s="183"/>
      <c r="L65" s="183"/>
      <c r="M65" s="183"/>
      <c r="N65" s="183"/>
      <c r="O65" s="183"/>
      <c r="P65" s="183"/>
      <c r="Q65" s="183"/>
    </row>
    <row r="66" spans="1:17">
      <c r="A66" s="74"/>
      <c r="B66" s="183"/>
      <c r="C66" s="183"/>
      <c r="D66" s="183"/>
      <c r="E66" s="183"/>
      <c r="F66" s="183">
        <v>2020</v>
      </c>
      <c r="G66" s="185"/>
      <c r="H66" s="185"/>
      <c r="I66" s="185"/>
      <c r="J66" s="183"/>
      <c r="K66" s="183"/>
      <c r="L66" s="183"/>
      <c r="M66" s="183"/>
      <c r="N66" s="183"/>
      <c r="O66" s="183"/>
      <c r="P66" s="183"/>
      <c r="Q66" s="183"/>
    </row>
    <row r="67" spans="1:17">
      <c r="A67" s="74"/>
      <c r="B67" s="183"/>
      <c r="C67" s="183"/>
      <c r="D67" s="183"/>
      <c r="E67" s="183"/>
      <c r="F67" s="183">
        <v>2021</v>
      </c>
      <c r="G67" s="185"/>
      <c r="H67" s="185"/>
      <c r="I67" s="185"/>
      <c r="J67" s="183"/>
      <c r="K67" s="183"/>
      <c r="L67" s="183"/>
      <c r="M67" s="183"/>
      <c r="N67" s="183"/>
      <c r="O67" s="183"/>
      <c r="P67" s="183"/>
      <c r="Q67" s="183"/>
    </row>
    <row r="68" spans="1:17">
      <c r="A68" s="74"/>
      <c r="B68" s="183"/>
      <c r="C68" s="183"/>
      <c r="D68" s="183"/>
      <c r="E68" s="183"/>
      <c r="F68" s="183"/>
      <c r="G68" s="183"/>
      <c r="H68" s="183"/>
      <c r="I68" s="183"/>
      <c r="J68" s="183"/>
      <c r="K68" s="183"/>
      <c r="L68" s="183"/>
      <c r="M68" s="183"/>
      <c r="N68" s="183"/>
      <c r="O68" s="183"/>
      <c r="P68" s="183"/>
      <c r="Q68" s="183"/>
    </row>
  </sheetData>
  <customSheetViews>
    <customSheetView guid="{CDEF6930-6739-4FEE-9F65-E195F9A4F82A}" topLeftCell="A16">
      <selection activeCell="K60" sqref="K60"/>
      <pageMargins left="0.75" right="0.75" top="1" bottom="1" header="0.5" footer="0.5"/>
      <pageSetup orientation="portrait" horizontalDpi="4294967293" r:id="rId1"/>
      <headerFooter alignWithMargins="0"/>
    </customSheetView>
    <customSheetView guid="{9883963A-B599-466E-88D7-AE85360E0737}" topLeftCell="A16">
      <selection activeCell="K60" sqref="K60"/>
      <pageMargins left="0.75" right="0.75" top="1" bottom="1" header="0.5" footer="0.5"/>
      <pageSetup orientation="portrait" horizontalDpi="4294967293" r:id="rId2"/>
      <headerFooter alignWithMargins="0"/>
    </customSheetView>
  </customSheetViews>
  <mergeCells count="6">
    <mergeCell ref="O6:Q6"/>
    <mergeCell ref="A5:D5"/>
    <mergeCell ref="F5:I5"/>
    <mergeCell ref="M5:M7"/>
    <mergeCell ref="L5:L7"/>
    <mergeCell ref="K5:K7"/>
  </mergeCells>
  <hyperlinks>
    <hyperlink ref="C1" location="Index!A1" display="Index home" xr:uid="{00000000-0004-0000-0C00-000000000000}"/>
  </hyperlinks>
  <pageMargins left="0.75" right="0.75" top="1" bottom="1" header="0.5" footer="0.5"/>
  <pageSetup orientation="portrait" horizontalDpi="4294967293" r:id="rId3"/>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9">
    <tabColor rgb="FFB29C2C"/>
  </sheetPr>
  <dimension ref="A1:H41"/>
  <sheetViews>
    <sheetView zoomScaleNormal="100" workbookViewId="0"/>
  </sheetViews>
  <sheetFormatPr defaultColWidth="9.140625" defaultRowHeight="15"/>
  <cols>
    <col min="1" max="1" width="13.42578125" style="74" customWidth="1"/>
    <col min="2" max="7" width="13.42578125" style="183" customWidth="1"/>
    <col min="8" max="8" width="5.140625" style="183" customWidth="1"/>
    <col min="9" max="16384" width="9.140625" style="183"/>
  </cols>
  <sheetData>
    <row r="1" spans="1:8" ht="15" customHeight="1">
      <c r="A1" s="74" t="s">
        <v>30</v>
      </c>
      <c r="B1" s="74">
        <v>2.2000000000000002</v>
      </c>
      <c r="C1" s="292" t="s">
        <v>2930</v>
      </c>
    </row>
    <row r="2" spans="1:8" ht="15" customHeight="1">
      <c r="A2" s="73" t="s">
        <v>31</v>
      </c>
      <c r="B2" s="74" t="s">
        <v>2984</v>
      </c>
      <c r="C2" s="74"/>
    </row>
    <row r="3" spans="1:8" ht="15" customHeight="1">
      <c r="A3" s="53" t="s">
        <v>40</v>
      </c>
      <c r="B3" s="169" t="s">
        <v>3028</v>
      </c>
      <c r="C3" s="74"/>
    </row>
    <row r="4" spans="1:8">
      <c r="A4" s="53" t="s">
        <v>2738</v>
      </c>
      <c r="B4" s="169" t="s">
        <v>3027</v>
      </c>
    </row>
    <row r="5" spans="1:8">
      <c r="A5" s="53"/>
    </row>
    <row r="6" spans="1:8" s="201" customFormat="1" ht="15" customHeight="1">
      <c r="A6" s="74"/>
      <c r="B6" s="312" t="s">
        <v>2495</v>
      </c>
      <c r="C6" s="74" t="s">
        <v>2740</v>
      </c>
      <c r="D6" s="74" t="s">
        <v>2741</v>
      </c>
      <c r="E6" s="74" t="s">
        <v>2707</v>
      </c>
      <c r="F6" s="74" t="s">
        <v>2570</v>
      </c>
      <c r="G6" s="74" t="s">
        <v>2571</v>
      </c>
    </row>
    <row r="7" spans="1:8">
      <c r="A7" s="74">
        <v>1994</v>
      </c>
      <c r="B7" s="185">
        <v>37910</v>
      </c>
      <c r="C7" s="185">
        <v>-45900</v>
      </c>
      <c r="D7" s="185">
        <v>37000</v>
      </c>
      <c r="E7" s="185">
        <v>-8900</v>
      </c>
      <c r="F7" s="185"/>
      <c r="G7" s="185">
        <v>29010</v>
      </c>
      <c r="H7" s="185"/>
    </row>
    <row r="8" spans="1:8">
      <c r="A8" s="74">
        <v>1995</v>
      </c>
      <c r="B8" s="185">
        <v>38040</v>
      </c>
      <c r="C8" s="185">
        <v>-36900</v>
      </c>
      <c r="D8" s="185">
        <v>32000</v>
      </c>
      <c r="E8" s="185">
        <v>-4900</v>
      </c>
      <c r="F8" s="185"/>
      <c r="G8" s="185">
        <v>33140</v>
      </c>
      <c r="H8" s="185"/>
    </row>
    <row r="9" spans="1:8">
      <c r="A9" s="74">
        <v>1996</v>
      </c>
      <c r="B9" s="185">
        <v>36997</v>
      </c>
      <c r="C9" s="185">
        <v>-45400</v>
      </c>
      <c r="D9" s="185">
        <v>55000</v>
      </c>
      <c r="E9" s="185">
        <v>9600</v>
      </c>
      <c r="F9" s="185"/>
      <c r="G9" s="185">
        <v>46597</v>
      </c>
      <c r="H9" s="185"/>
    </row>
    <row r="10" spans="1:8">
      <c r="A10" s="74">
        <v>1997</v>
      </c>
      <c r="B10" s="185">
        <v>41341</v>
      </c>
      <c r="C10" s="185">
        <v>-54400</v>
      </c>
      <c r="D10" s="185">
        <v>48000</v>
      </c>
      <c r="E10" s="185">
        <v>-6400</v>
      </c>
      <c r="F10" s="185"/>
      <c r="G10" s="185">
        <v>34941</v>
      </c>
      <c r="H10" s="185"/>
    </row>
    <row r="11" spans="1:8">
      <c r="A11" s="74">
        <v>1998</v>
      </c>
      <c r="B11" s="185">
        <v>43684</v>
      </c>
      <c r="C11" s="185">
        <v>-44000</v>
      </c>
      <c r="D11" s="185">
        <v>56000</v>
      </c>
      <c r="E11" s="185">
        <v>12000</v>
      </c>
      <c r="F11" s="185"/>
      <c r="G11" s="185">
        <v>55684</v>
      </c>
      <c r="H11" s="185"/>
    </row>
    <row r="12" spans="1:8">
      <c r="A12" s="74">
        <v>1999</v>
      </c>
      <c r="B12" s="185">
        <v>42746</v>
      </c>
      <c r="C12" s="185">
        <v>-65400</v>
      </c>
      <c r="D12" s="185">
        <v>102000</v>
      </c>
      <c r="E12" s="185">
        <v>36600</v>
      </c>
      <c r="F12" s="185"/>
      <c r="G12" s="185">
        <v>79346</v>
      </c>
      <c r="H12" s="185"/>
    </row>
    <row r="13" spans="1:8">
      <c r="A13" s="74">
        <v>2000</v>
      </c>
      <c r="B13" s="185">
        <v>43509</v>
      </c>
      <c r="C13" s="185">
        <v>-68500</v>
      </c>
      <c r="D13" s="185">
        <v>104000</v>
      </c>
      <c r="E13" s="185">
        <v>35500</v>
      </c>
      <c r="F13" s="185"/>
      <c r="G13" s="185">
        <v>79009</v>
      </c>
      <c r="H13" s="185"/>
    </row>
    <row r="14" spans="1:8">
      <c r="A14" s="74">
        <v>2001</v>
      </c>
      <c r="B14" s="185">
        <v>45863</v>
      </c>
      <c r="C14" s="185">
        <v>-84500</v>
      </c>
      <c r="D14" s="185">
        <v>107000</v>
      </c>
      <c r="E14" s="185">
        <v>22500</v>
      </c>
      <c r="F14" s="185"/>
      <c r="G14" s="185">
        <v>68363</v>
      </c>
      <c r="H14" s="185"/>
    </row>
    <row r="15" spans="1:8">
      <c r="A15" s="74">
        <v>2002</v>
      </c>
      <c r="B15" s="185">
        <v>46953</v>
      </c>
      <c r="C15" s="185">
        <v>-89091</v>
      </c>
      <c r="D15" s="185">
        <v>95474</v>
      </c>
      <c r="E15" s="185">
        <v>6383</v>
      </c>
      <c r="F15" s="185">
        <v>932</v>
      </c>
      <c r="G15" s="185">
        <v>54268</v>
      </c>
      <c r="H15" s="185"/>
    </row>
    <row r="16" spans="1:8">
      <c r="A16" s="74">
        <v>2003</v>
      </c>
      <c r="B16" s="185">
        <v>50998</v>
      </c>
      <c r="C16" s="185">
        <v>-103133</v>
      </c>
      <c r="D16" s="185">
        <v>69295</v>
      </c>
      <c r="E16" s="185">
        <v>-33838</v>
      </c>
      <c r="F16" s="185">
        <v>986</v>
      </c>
      <c r="G16" s="185">
        <v>18146</v>
      </c>
      <c r="H16" s="185"/>
    </row>
    <row r="17" spans="1:8">
      <c r="A17" s="74">
        <v>2004</v>
      </c>
      <c r="B17" s="185">
        <v>55168</v>
      </c>
      <c r="C17" s="185">
        <v>-110200</v>
      </c>
      <c r="D17" s="185">
        <v>92319</v>
      </c>
      <c r="E17" s="185">
        <v>-17881</v>
      </c>
      <c r="F17" s="185">
        <v>626</v>
      </c>
      <c r="G17" s="185">
        <v>37913</v>
      </c>
      <c r="H17" s="185"/>
    </row>
    <row r="18" spans="1:8">
      <c r="A18" s="74">
        <v>2005</v>
      </c>
      <c r="B18" s="185">
        <v>60424</v>
      </c>
      <c r="C18" s="185">
        <v>-84925</v>
      </c>
      <c r="D18" s="185">
        <v>109854</v>
      </c>
      <c r="E18" s="185">
        <v>24929</v>
      </c>
      <c r="F18" s="185">
        <v>926</v>
      </c>
      <c r="G18" s="185">
        <v>86279</v>
      </c>
    </row>
    <row r="19" spans="1:8">
      <c r="A19" s="74">
        <v>2006</v>
      </c>
      <c r="B19" s="185">
        <v>66052</v>
      </c>
      <c r="C19" s="185">
        <v>-76691</v>
      </c>
      <c r="D19" s="185">
        <v>87935</v>
      </c>
      <c r="E19" s="185">
        <v>11244</v>
      </c>
      <c r="F19" s="185">
        <v>1520</v>
      </c>
      <c r="G19" s="185">
        <v>78816</v>
      </c>
    </row>
    <row r="20" spans="1:8">
      <c r="A20" s="74">
        <v>2007</v>
      </c>
      <c r="B20" s="185">
        <v>73003</v>
      </c>
      <c r="C20" s="185">
        <v>-77387</v>
      </c>
      <c r="D20" s="185">
        <v>98770</v>
      </c>
      <c r="E20" s="185">
        <v>21383</v>
      </c>
      <c r="F20" s="185">
        <v>1262</v>
      </c>
      <c r="G20" s="185">
        <v>95648</v>
      </c>
    </row>
    <row r="21" spans="1:8">
      <c r="A21" s="74">
        <v>2008</v>
      </c>
      <c r="B21" s="185">
        <v>77701</v>
      </c>
      <c r="C21" s="185">
        <v>-67697</v>
      </c>
      <c r="D21" s="185">
        <v>107469</v>
      </c>
      <c r="E21" s="185">
        <v>39772</v>
      </c>
      <c r="F21" s="185">
        <v>1215</v>
      </c>
      <c r="G21" s="185">
        <v>118688</v>
      </c>
    </row>
    <row r="22" spans="1:8">
      <c r="A22" s="74">
        <v>2009</v>
      </c>
      <c r="B22" s="185">
        <v>78468</v>
      </c>
      <c r="C22" s="185">
        <v>-31942</v>
      </c>
      <c r="D22" s="185">
        <v>83799</v>
      </c>
      <c r="E22" s="185">
        <v>51857</v>
      </c>
      <c r="F22" s="185">
        <v>108</v>
      </c>
      <c r="G22" s="185">
        <v>130433</v>
      </c>
    </row>
    <row r="23" spans="1:8">
      <c r="A23" s="74">
        <v>2010</v>
      </c>
      <c r="B23" s="185">
        <v>82793</v>
      </c>
      <c r="C23" s="185">
        <v>-42559</v>
      </c>
      <c r="D23" s="185">
        <v>81177</v>
      </c>
      <c r="E23" s="185">
        <v>38618</v>
      </c>
      <c r="F23" s="185">
        <v>-2510</v>
      </c>
      <c r="G23" s="185">
        <v>118901</v>
      </c>
    </row>
    <row r="24" spans="1:8">
      <c r="A24" s="74">
        <v>2011</v>
      </c>
      <c r="B24" s="185">
        <v>86511</v>
      </c>
      <c r="C24" s="185">
        <v>-40344</v>
      </c>
      <c r="D24" s="185">
        <v>103017</v>
      </c>
      <c r="E24" s="185">
        <v>62673</v>
      </c>
      <c r="F24" s="185">
        <v>-6272</v>
      </c>
      <c r="G24" s="185">
        <v>142912</v>
      </c>
    </row>
    <row r="25" spans="1:8">
      <c r="A25" s="74">
        <v>2012</v>
      </c>
      <c r="B25" s="185">
        <v>86467</v>
      </c>
      <c r="C25" s="185">
        <v>-51659</v>
      </c>
      <c r="D25" s="185">
        <v>69181</v>
      </c>
      <c r="E25" s="185">
        <v>17522</v>
      </c>
      <c r="F25" s="185">
        <v>437</v>
      </c>
      <c r="G25" s="185">
        <v>104426</v>
      </c>
    </row>
    <row r="26" spans="1:8">
      <c r="A26" s="74">
        <v>2013</v>
      </c>
      <c r="B26" s="185">
        <v>82933</v>
      </c>
      <c r="C26" s="185">
        <v>-55027</v>
      </c>
      <c r="D26" s="185">
        <v>79817</v>
      </c>
      <c r="E26" s="185">
        <v>24790</v>
      </c>
      <c r="F26" s="185">
        <v>902</v>
      </c>
      <c r="G26" s="185">
        <v>108625</v>
      </c>
    </row>
    <row r="27" spans="1:8">
      <c r="A27" s="74">
        <v>2014</v>
      </c>
      <c r="B27" s="185">
        <v>82358</v>
      </c>
      <c r="C27" s="185">
        <v>-68634</v>
      </c>
      <c r="D27" s="185">
        <v>107407</v>
      </c>
      <c r="E27" s="185">
        <v>38773</v>
      </c>
      <c r="F27" s="185">
        <v>809</v>
      </c>
      <c r="G27" s="185">
        <v>121940</v>
      </c>
    </row>
    <row r="28" spans="1:8">
      <c r="A28" s="74">
        <v>2015</v>
      </c>
      <c r="B28" s="185">
        <v>78370</v>
      </c>
      <c r="C28" s="185">
        <v>-77535</v>
      </c>
      <c r="D28" s="185">
        <v>126390</v>
      </c>
      <c r="E28" s="185">
        <v>48855</v>
      </c>
      <c r="F28" s="185">
        <v>307</v>
      </c>
      <c r="G28" s="185">
        <v>127532</v>
      </c>
    </row>
    <row r="29" spans="1:8">
      <c r="A29" s="74">
        <v>2016</v>
      </c>
      <c r="B29" s="185">
        <v>81334</v>
      </c>
      <c r="C29" s="185">
        <v>-93302</v>
      </c>
      <c r="D29" s="185">
        <v>114225</v>
      </c>
      <c r="E29" s="185">
        <v>20923</v>
      </c>
      <c r="F29" s="185">
        <v>472</v>
      </c>
      <c r="G29" s="185">
        <v>102729</v>
      </c>
    </row>
    <row r="30" spans="1:8">
      <c r="A30" s="74">
        <v>2017</v>
      </c>
      <c r="B30" s="185">
        <v>78523</v>
      </c>
      <c r="C30" s="185">
        <v>-106608</v>
      </c>
      <c r="D30" s="185">
        <v>83488</v>
      </c>
      <c r="E30" s="185">
        <v>-23120</v>
      </c>
      <c r="F30" s="185">
        <v>-61</v>
      </c>
      <c r="G30" s="185">
        <v>55342</v>
      </c>
    </row>
    <row r="31" spans="1:8">
      <c r="A31" s="74">
        <v>2018</v>
      </c>
      <c r="B31" s="185">
        <v>73174</v>
      </c>
      <c r="C31" s="185">
        <v>-103230</v>
      </c>
      <c r="D31" s="185">
        <v>112793</v>
      </c>
      <c r="E31" s="185">
        <v>9563</v>
      </c>
      <c r="F31" s="185">
        <v>343</v>
      </c>
      <c r="G31" s="185">
        <v>83080</v>
      </c>
    </row>
    <row r="32" spans="1:8">
      <c r="B32" s="185"/>
      <c r="C32" s="185"/>
      <c r="D32" s="185"/>
      <c r="E32" s="185"/>
      <c r="F32" s="185"/>
      <c r="G32" s="185"/>
    </row>
    <row r="33" spans="2:7">
      <c r="B33" s="185"/>
      <c r="C33" s="185"/>
      <c r="D33" s="185"/>
      <c r="E33" s="185"/>
      <c r="F33" s="185"/>
      <c r="G33" s="185"/>
    </row>
    <row r="34" spans="2:7">
      <c r="B34" s="185"/>
      <c r="C34" s="185"/>
      <c r="D34" s="185"/>
      <c r="E34" s="185"/>
      <c r="F34" s="185"/>
      <c r="G34" s="185"/>
    </row>
    <row r="35" spans="2:7">
      <c r="B35" s="185"/>
      <c r="C35" s="185"/>
      <c r="D35" s="185"/>
      <c r="E35" s="185"/>
      <c r="F35" s="185"/>
      <c r="G35" s="185"/>
    </row>
    <row r="36" spans="2:7">
      <c r="B36" s="185"/>
      <c r="C36" s="185"/>
      <c r="D36" s="185"/>
      <c r="E36" s="185"/>
      <c r="F36" s="185"/>
      <c r="G36" s="185"/>
    </row>
    <row r="37" spans="2:7">
      <c r="B37" s="185"/>
      <c r="C37" s="185"/>
      <c r="D37" s="185"/>
      <c r="E37" s="185"/>
      <c r="F37" s="185"/>
      <c r="G37" s="185"/>
    </row>
    <row r="38" spans="2:7">
      <c r="B38" s="185"/>
      <c r="C38" s="185"/>
      <c r="D38" s="185"/>
      <c r="E38" s="185"/>
      <c r="F38" s="185"/>
      <c r="G38" s="185"/>
    </row>
    <row r="39" spans="2:7">
      <c r="B39" s="185"/>
      <c r="C39" s="185"/>
      <c r="D39" s="185"/>
      <c r="E39" s="185"/>
      <c r="F39" s="185"/>
      <c r="G39" s="185"/>
    </row>
    <row r="40" spans="2:7">
      <c r="B40" s="185"/>
      <c r="C40" s="185"/>
      <c r="D40" s="185"/>
      <c r="E40" s="185"/>
      <c r="F40" s="185"/>
      <c r="G40" s="185"/>
    </row>
    <row r="41" spans="2:7">
      <c r="B41" s="185"/>
      <c r="C41" s="185"/>
      <c r="D41" s="185"/>
      <c r="E41" s="185"/>
      <c r="F41" s="185"/>
      <c r="G41" s="185"/>
    </row>
  </sheetData>
  <customSheetViews>
    <customSheetView guid="{CDEF6930-6739-4FEE-9F65-E195F9A4F82A}">
      <selection activeCell="T8" sqref="T8"/>
      <pageMargins left="0.7" right="0.7" top="0.75" bottom="0.75" header="0.3" footer="0.3"/>
      <pageSetup paperSize="9" orientation="portrait" r:id="rId1"/>
    </customSheetView>
    <customSheetView guid="{9883963A-B599-466E-88D7-AE85360E0737}">
      <selection activeCell="T8" sqref="T8"/>
      <pageMargins left="0.7" right="0.7" top="0.75" bottom="0.75" header="0.3" footer="0.3"/>
      <pageSetup paperSize="9" orientation="portrait" r:id="rId2"/>
    </customSheetView>
  </customSheetViews>
  <hyperlinks>
    <hyperlink ref="C1" location="Index!A1" display="Index home" xr:uid="{00000000-0004-0000-0D00-000000000000}"/>
  </hyperlinks>
  <pageMargins left="0.7" right="0.7" top="0.75" bottom="0.75" header="0.3" footer="0.3"/>
  <pageSetup paperSize="9" orientation="portrait"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0">
    <tabColor rgb="FFB29C2C"/>
  </sheetPr>
  <dimension ref="A1:D22"/>
  <sheetViews>
    <sheetView zoomScaleNormal="100" workbookViewId="0"/>
  </sheetViews>
  <sheetFormatPr defaultColWidth="9.140625" defaultRowHeight="15"/>
  <cols>
    <col min="1" max="1" width="9.140625" style="188"/>
    <col min="2" max="2" width="9.140625" style="189"/>
    <col min="3" max="3" width="11.140625" style="189" bestFit="1" customWidth="1"/>
    <col min="4" max="16384" width="9.140625" style="189"/>
  </cols>
  <sheetData>
    <row r="1" spans="1:4" ht="15" customHeight="1">
      <c r="A1" s="188" t="s">
        <v>30</v>
      </c>
      <c r="B1" s="188">
        <v>2.2999999999999998</v>
      </c>
      <c r="C1" s="292" t="s">
        <v>2930</v>
      </c>
    </row>
    <row r="2" spans="1:4" ht="15" customHeight="1">
      <c r="A2" s="166" t="s">
        <v>31</v>
      </c>
      <c r="B2" s="188" t="s">
        <v>2983</v>
      </c>
      <c r="C2" s="188"/>
    </row>
    <row r="3" spans="1:4" ht="15" customHeight="1">
      <c r="A3" s="167" t="s">
        <v>40</v>
      </c>
      <c r="B3" s="225" t="s">
        <v>3172</v>
      </c>
      <c r="C3" s="188"/>
    </row>
    <row r="5" spans="1:4">
      <c r="B5" s="189" t="s">
        <v>2697</v>
      </c>
      <c r="C5" s="189" t="s">
        <v>2698</v>
      </c>
      <c r="D5" s="189" t="s">
        <v>2</v>
      </c>
    </row>
    <row r="6" spans="1:4">
      <c r="A6" s="188">
        <v>2002</v>
      </c>
      <c r="B6" s="62">
        <v>25296</v>
      </c>
      <c r="C6" s="62">
        <v>-33062</v>
      </c>
      <c r="D6" s="62">
        <v>-7766</v>
      </c>
    </row>
    <row r="7" spans="1:4">
      <c r="A7" s="188">
        <v>2003</v>
      </c>
      <c r="B7" s="62">
        <v>17004</v>
      </c>
      <c r="C7" s="62">
        <v>-36788</v>
      </c>
      <c r="D7" s="62">
        <v>-19784</v>
      </c>
    </row>
    <row r="8" spans="1:4">
      <c r="A8" s="188">
        <v>2004</v>
      </c>
      <c r="B8" s="62">
        <v>16236</v>
      </c>
      <c r="C8" s="62">
        <v>-38195</v>
      </c>
      <c r="D8" s="62">
        <v>-21959</v>
      </c>
    </row>
    <row r="9" spans="1:4">
      <c r="A9" s="188">
        <v>2005</v>
      </c>
      <c r="B9" s="62">
        <v>19373</v>
      </c>
      <c r="C9" s="62">
        <v>-30134</v>
      </c>
      <c r="D9" s="62">
        <v>-10761</v>
      </c>
    </row>
    <row r="10" spans="1:4">
      <c r="A10" s="188">
        <v>2006</v>
      </c>
      <c r="B10" s="62">
        <v>25395</v>
      </c>
      <c r="C10" s="62">
        <v>-28254</v>
      </c>
      <c r="D10" s="62">
        <v>-2859</v>
      </c>
    </row>
    <row r="11" spans="1:4">
      <c r="A11" s="188">
        <v>2007</v>
      </c>
      <c r="B11" s="62">
        <v>29428</v>
      </c>
      <c r="C11" s="62">
        <v>-27568</v>
      </c>
      <c r="D11" s="62">
        <v>1860</v>
      </c>
    </row>
    <row r="12" spans="1:4">
      <c r="A12" s="188">
        <v>2008</v>
      </c>
      <c r="B12" s="62">
        <v>31043</v>
      </c>
      <c r="C12" s="62">
        <v>-24497</v>
      </c>
      <c r="D12" s="62">
        <v>6546</v>
      </c>
    </row>
    <row r="13" spans="1:4">
      <c r="A13" s="188">
        <v>2009</v>
      </c>
      <c r="B13" s="62">
        <v>38519</v>
      </c>
      <c r="C13" s="62">
        <v>-16164</v>
      </c>
      <c r="D13" s="62">
        <v>22355</v>
      </c>
    </row>
    <row r="14" spans="1:4">
      <c r="A14" s="188">
        <v>2010</v>
      </c>
      <c r="B14" s="62">
        <v>31342</v>
      </c>
      <c r="C14" s="62">
        <v>-17423</v>
      </c>
      <c r="D14" s="62">
        <v>13919</v>
      </c>
    </row>
    <row r="15" spans="1:4">
      <c r="A15" s="188">
        <v>2011</v>
      </c>
      <c r="B15" s="62">
        <v>35367</v>
      </c>
      <c r="C15" s="62">
        <v>-17727</v>
      </c>
      <c r="D15" s="62">
        <v>17640</v>
      </c>
    </row>
    <row r="16" spans="1:4">
      <c r="A16" s="188">
        <v>2012</v>
      </c>
      <c r="B16" s="62">
        <v>36924</v>
      </c>
      <c r="C16" s="62">
        <v>-20591</v>
      </c>
      <c r="D16" s="62">
        <v>16333</v>
      </c>
    </row>
    <row r="17" spans="1:4">
      <c r="A17" s="188">
        <v>2013</v>
      </c>
      <c r="B17" s="62">
        <v>35514</v>
      </c>
      <c r="C17" s="62">
        <v>-21956</v>
      </c>
      <c r="D17" s="62">
        <v>13558</v>
      </c>
    </row>
    <row r="18" spans="1:4">
      <c r="A18" s="188">
        <v>2014</v>
      </c>
      <c r="B18" s="62">
        <v>36499</v>
      </c>
      <c r="C18" s="62">
        <v>-25784</v>
      </c>
      <c r="D18" s="62">
        <v>10715</v>
      </c>
    </row>
    <row r="19" spans="1:4">
      <c r="A19" s="188">
        <v>2015</v>
      </c>
      <c r="B19" s="62">
        <v>37952</v>
      </c>
      <c r="C19" s="62">
        <v>-30412</v>
      </c>
      <c r="D19" s="62">
        <v>7540</v>
      </c>
    </row>
    <row r="20" spans="1:4">
      <c r="A20" s="188">
        <v>2016</v>
      </c>
      <c r="B20" s="62">
        <v>33750</v>
      </c>
      <c r="C20" s="62">
        <v>-34537</v>
      </c>
      <c r="D20" s="62">
        <v>-787</v>
      </c>
    </row>
    <row r="21" spans="1:4">
      <c r="A21" s="188">
        <v>2017</v>
      </c>
      <c r="B21" s="62">
        <v>32254</v>
      </c>
      <c r="C21" s="62">
        <v>-38913</v>
      </c>
      <c r="D21" s="62">
        <v>-6659</v>
      </c>
    </row>
    <row r="22" spans="1:4">
      <c r="A22" s="188">
        <v>2018</v>
      </c>
      <c r="B22" s="62">
        <v>35910</v>
      </c>
      <c r="C22" s="62">
        <v>-38549</v>
      </c>
      <c r="D22" s="62">
        <v>-2639</v>
      </c>
    </row>
  </sheetData>
  <customSheetViews>
    <customSheetView guid="{CDEF6930-6739-4FEE-9F65-E195F9A4F82A}" scale="85">
      <pane xSplit="1" ySplit="7" topLeftCell="H36" activePane="bottomRight" state="frozen"/>
      <selection pane="bottomRight" activeCell="Z69" sqref="Z69"/>
      <pageMargins left="0.7" right="0.7" top="0.75" bottom="0.75" header="0.3" footer="0.3"/>
      <pageSetup paperSize="9" orientation="portrait" r:id="rId1"/>
    </customSheetView>
    <customSheetView guid="{9883963A-B599-466E-88D7-AE85360E0737}" scale="85">
      <pane xSplit="1" ySplit="7" topLeftCell="H36" activePane="bottomRight" state="frozen"/>
      <selection pane="bottomRight" activeCell="Z69" sqref="Z69"/>
      <pageMargins left="0.7" right="0.7" top="0.75" bottom="0.75" header="0.3" footer="0.3"/>
      <pageSetup paperSize="9" orientation="portrait" r:id="rId2"/>
    </customSheetView>
  </customSheetViews>
  <hyperlinks>
    <hyperlink ref="C1" location="Index!A1" display="Index home" xr:uid="{00000000-0004-0000-0E00-000000000000}"/>
  </hyperlinks>
  <pageMargins left="0.7" right="0.7" top="0.75" bottom="0.75" header="0.3" footer="0.3"/>
  <pageSetup paperSize="9" orientation="portrait"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34">
    <tabColor rgb="FFB29C2C"/>
  </sheetPr>
  <dimension ref="A1:F42"/>
  <sheetViews>
    <sheetView zoomScaleNormal="100" zoomScaleSheetLayoutView="100" workbookViewId="0"/>
  </sheetViews>
  <sheetFormatPr defaultColWidth="9.140625" defaultRowHeight="15"/>
  <cols>
    <col min="1" max="1" width="15.85546875" style="99" customWidth="1"/>
    <col min="2" max="2" width="9.28515625" style="100" customWidth="1"/>
    <col min="3" max="10" width="10.28515625" style="100" customWidth="1"/>
    <col min="11" max="16384" width="9.140625" style="100"/>
  </cols>
  <sheetData>
    <row r="1" spans="1:5" ht="15" customHeight="1">
      <c r="A1" s="146" t="s">
        <v>30</v>
      </c>
      <c r="B1" s="119">
        <v>2.4</v>
      </c>
      <c r="C1" s="291" t="s">
        <v>2930</v>
      </c>
    </row>
    <row r="2" spans="1:5" ht="15" customHeight="1">
      <c r="A2" s="167" t="s">
        <v>31</v>
      </c>
      <c r="B2" s="57" t="s">
        <v>3050</v>
      </c>
    </row>
    <row r="3" spans="1:5" ht="15" customHeight="1">
      <c r="A3" s="167" t="s">
        <v>40</v>
      </c>
      <c r="B3" s="54" t="s">
        <v>2987</v>
      </c>
    </row>
    <row r="4" spans="1:5">
      <c r="A4" s="146"/>
      <c r="B4" s="99"/>
    </row>
    <row r="5" spans="1:5">
      <c r="A5" s="99" t="s">
        <v>2557</v>
      </c>
      <c r="B5" s="100" t="s">
        <v>43</v>
      </c>
      <c r="C5" s="100" t="s">
        <v>72</v>
      </c>
    </row>
    <row r="6" spans="1:5">
      <c r="A6" s="358" t="s">
        <v>2678</v>
      </c>
      <c r="B6" s="162">
        <v>0.16769999999999999</v>
      </c>
      <c r="C6" s="162">
        <v>0.2011</v>
      </c>
      <c r="D6" s="163"/>
      <c r="E6" s="163"/>
    </row>
    <row r="7" spans="1:5">
      <c r="A7" s="358" t="s">
        <v>2679</v>
      </c>
      <c r="B7" s="162">
        <v>0.16789999999999999</v>
      </c>
      <c r="C7" s="162">
        <v>0.19649999999999998</v>
      </c>
      <c r="D7" s="163"/>
      <c r="E7" s="163"/>
    </row>
    <row r="8" spans="1:5">
      <c r="A8" s="358" t="s">
        <v>2680</v>
      </c>
      <c r="B8" s="162">
        <v>0.16920000000000002</v>
      </c>
      <c r="C8" s="162">
        <v>0.1973</v>
      </c>
      <c r="D8" s="163"/>
      <c r="E8" s="163"/>
    </row>
    <row r="9" spans="1:5">
      <c r="A9" s="358" t="s">
        <v>2681</v>
      </c>
      <c r="B9" s="162">
        <v>0.17120000000000002</v>
      </c>
      <c r="C9" s="162">
        <v>0.20079999999999998</v>
      </c>
      <c r="D9" s="163"/>
      <c r="E9" s="163"/>
    </row>
    <row r="10" spans="1:5">
      <c r="A10" s="358" t="s">
        <v>2682</v>
      </c>
      <c r="B10" s="162">
        <v>0.1729</v>
      </c>
      <c r="C10" s="162">
        <v>0.20319999999999999</v>
      </c>
      <c r="D10" s="163"/>
      <c r="E10" s="163"/>
    </row>
    <row r="11" spans="1:5">
      <c r="A11" s="358" t="s">
        <v>2683</v>
      </c>
      <c r="B11" s="162">
        <v>0.1777</v>
      </c>
      <c r="C11" s="162">
        <v>0.2059</v>
      </c>
      <c r="D11" s="163"/>
      <c r="E11" s="163"/>
    </row>
    <row r="12" spans="1:5">
      <c r="A12" s="358" t="s">
        <v>2684</v>
      </c>
      <c r="B12" s="162">
        <v>0.1832</v>
      </c>
      <c r="C12" s="162">
        <v>0.21079999999999999</v>
      </c>
      <c r="D12" s="163"/>
      <c r="E12" s="163"/>
    </row>
    <row r="13" spans="1:5">
      <c r="A13" s="358" t="s">
        <v>2685</v>
      </c>
      <c r="B13" s="162">
        <v>0.19159999999999999</v>
      </c>
      <c r="C13" s="162">
        <v>0.21640000000000001</v>
      </c>
      <c r="D13" s="163"/>
      <c r="E13" s="163"/>
    </row>
    <row r="14" spans="1:5">
      <c r="A14" s="99" t="s">
        <v>2686</v>
      </c>
      <c r="B14" s="162">
        <v>0.19510000000000002</v>
      </c>
      <c r="C14" s="162">
        <v>0.222</v>
      </c>
      <c r="D14" s="163"/>
      <c r="E14" s="163"/>
    </row>
    <row r="15" spans="1:5">
      <c r="A15" s="99" t="s">
        <v>2687</v>
      </c>
      <c r="B15" s="162">
        <v>0.19550000000000001</v>
      </c>
      <c r="C15" s="162">
        <v>0.22339999999999999</v>
      </c>
      <c r="D15" s="163"/>
      <c r="E15" s="163"/>
    </row>
    <row r="16" spans="1:5">
      <c r="A16" s="359" t="s">
        <v>2688</v>
      </c>
      <c r="B16" s="162">
        <v>0.19269999999999998</v>
      </c>
      <c r="C16" s="162">
        <v>0.22559999999999999</v>
      </c>
      <c r="D16" s="163"/>
      <c r="E16" s="163"/>
    </row>
    <row r="17" spans="1:5">
      <c r="A17" s="99" t="s">
        <v>2689</v>
      </c>
      <c r="B17" s="162">
        <v>0.19969999999999999</v>
      </c>
      <c r="C17" s="162">
        <v>0.22989999999999999</v>
      </c>
      <c r="D17" s="163"/>
      <c r="E17" s="163"/>
    </row>
    <row r="18" spans="1:5">
      <c r="A18" s="99" t="s">
        <v>2690</v>
      </c>
      <c r="B18" s="162">
        <v>0.20149999999999998</v>
      </c>
      <c r="C18" s="162">
        <v>0.2336</v>
      </c>
      <c r="D18" s="163"/>
      <c r="E18" s="163"/>
    </row>
    <row r="19" spans="1:5">
      <c r="A19" s="99" t="s">
        <v>2691</v>
      </c>
      <c r="B19" s="162">
        <v>0.20469999999999999</v>
      </c>
      <c r="C19" s="162">
        <v>0.23760000000000001</v>
      </c>
      <c r="D19" s="163"/>
      <c r="E19" s="163"/>
    </row>
    <row r="20" spans="1:5">
      <c r="A20" s="99" t="s">
        <v>2692</v>
      </c>
      <c r="B20" s="162">
        <v>0.2041</v>
      </c>
      <c r="C20" s="162">
        <v>0.2412</v>
      </c>
      <c r="D20" s="163"/>
      <c r="E20" s="163"/>
    </row>
    <row r="21" spans="1:5">
      <c r="A21" s="99" t="s">
        <v>2693</v>
      </c>
      <c r="B21" s="162">
        <v>0.21640000000000001</v>
      </c>
      <c r="C21" s="162">
        <v>0.24879999999999999</v>
      </c>
      <c r="D21" s="163"/>
      <c r="E21" s="163"/>
    </row>
    <row r="22" spans="1:5">
      <c r="A22" s="99" t="s">
        <v>2694</v>
      </c>
      <c r="B22" s="165">
        <v>0.22429124887734364</v>
      </c>
      <c r="C22" s="165">
        <v>0.24980263315629156</v>
      </c>
      <c r="D22" s="163"/>
      <c r="E22" s="163"/>
    </row>
    <row r="23" spans="1:5">
      <c r="A23" s="99" t="s">
        <v>2661</v>
      </c>
      <c r="B23" s="165">
        <v>0.23568663298299433</v>
      </c>
      <c r="C23" s="165">
        <v>0.25694614817550981</v>
      </c>
      <c r="D23" s="163"/>
      <c r="E23" s="163"/>
    </row>
    <row r="24" spans="1:5">
      <c r="A24" s="99" t="s">
        <v>2695</v>
      </c>
      <c r="B24" s="165">
        <v>0.2330010405088318</v>
      </c>
      <c r="C24" s="165">
        <v>0.25830548559224858</v>
      </c>
      <c r="D24" s="163"/>
      <c r="E24" s="163"/>
    </row>
    <row r="25" spans="1:5">
      <c r="A25" s="99" t="s">
        <v>2757</v>
      </c>
      <c r="B25" s="165">
        <v>0.23710462867002363</v>
      </c>
      <c r="C25" s="165">
        <v>0.26015968697636349</v>
      </c>
    </row>
    <row r="26" spans="1:5">
      <c r="A26" s="99" t="s">
        <v>2986</v>
      </c>
      <c r="B26" s="162">
        <v>0.23020252154209644</v>
      </c>
      <c r="C26" s="162">
        <v>0.26451256373349585</v>
      </c>
    </row>
    <row r="37" spans="3:6">
      <c r="C37" s="164"/>
      <c r="D37" s="164"/>
      <c r="E37" s="164"/>
      <c r="F37" s="164"/>
    </row>
    <row r="42" spans="3:6">
      <c r="C42" s="165"/>
      <c r="D42" s="165"/>
      <c r="E42" s="165"/>
      <c r="F42" s="165"/>
    </row>
  </sheetData>
  <customSheetViews>
    <customSheetView guid="{CDEF6930-6739-4FEE-9F65-E195F9A4F82A}">
      <selection activeCell="T26" sqref="T26"/>
      <pageMargins left="0.75" right="0.75" top="1" bottom="1" header="0.5" footer="0.5"/>
      <pageSetup paperSize="9" scale="96" orientation="landscape" r:id="rId1"/>
      <headerFooter alignWithMargins="0"/>
    </customSheetView>
    <customSheetView guid="{9883963A-B599-466E-88D7-AE85360E0737}">
      <selection activeCell="T26" sqref="T26"/>
      <pageMargins left="0.75" right="0.75" top="1" bottom="1" header="0.5" footer="0.5"/>
      <pageSetup paperSize="9" scale="96" orientation="landscape" r:id="rId2"/>
      <headerFooter alignWithMargins="0"/>
    </customSheetView>
  </customSheetViews>
  <hyperlinks>
    <hyperlink ref="C1" location="Index!A1" display="Index home" xr:uid="{00000000-0004-0000-0F00-000000000000}"/>
  </hyperlinks>
  <pageMargins left="0.75" right="0.75" top="1" bottom="1" header="0.5" footer="0.5"/>
  <pageSetup paperSize="9" scale="96" orientation="landscape" r:id="rId3"/>
  <headerFooter alignWithMargins="0"/>
  <drawing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40">
    <tabColor rgb="FFB29C2C"/>
  </sheetPr>
  <dimension ref="A1:I9"/>
  <sheetViews>
    <sheetView zoomScaleNormal="100" workbookViewId="0">
      <selection activeCell="C1" sqref="C1"/>
    </sheetView>
  </sheetViews>
  <sheetFormatPr defaultColWidth="9.140625" defaultRowHeight="15"/>
  <cols>
    <col min="1" max="1" width="9.140625" style="188"/>
    <col min="2" max="2" width="9.140625" style="189"/>
    <col min="3" max="6" width="9.28515625" style="189" bestFit="1" customWidth="1"/>
    <col min="7" max="8" width="9.140625" style="189"/>
    <col min="9" max="9" width="9.28515625" style="189" bestFit="1" customWidth="1"/>
    <col min="10" max="10" width="10.140625" style="189" bestFit="1" customWidth="1"/>
    <col min="11" max="11" width="9.28515625" style="189" bestFit="1" customWidth="1"/>
    <col min="12" max="13" width="9.140625" style="189"/>
    <col min="14" max="16" width="9.28515625" style="189" bestFit="1" customWidth="1"/>
    <col min="17" max="16384" width="9.140625" style="189"/>
  </cols>
  <sheetData>
    <row r="1" spans="1:9" ht="15" customHeight="1">
      <c r="A1" s="146" t="s">
        <v>30</v>
      </c>
      <c r="B1" s="225" t="s">
        <v>2708</v>
      </c>
      <c r="C1" s="291" t="s">
        <v>2930</v>
      </c>
    </row>
    <row r="2" spans="1:9" ht="15" customHeight="1">
      <c r="A2" s="167" t="s">
        <v>31</v>
      </c>
      <c r="B2" s="189" t="s">
        <v>2832</v>
      </c>
    </row>
    <row r="3" spans="1:9" ht="15" customHeight="1">
      <c r="A3" s="167" t="s">
        <v>40</v>
      </c>
      <c r="B3" s="190" t="s">
        <v>2709</v>
      </c>
    </row>
    <row r="5" spans="1:9">
      <c r="B5" s="189">
        <v>2004</v>
      </c>
      <c r="C5" s="189">
        <v>2006</v>
      </c>
      <c r="D5" s="189">
        <v>2008</v>
      </c>
      <c r="E5" s="189">
        <v>2010</v>
      </c>
      <c r="F5" s="189">
        <v>2012</v>
      </c>
      <c r="G5" s="189">
        <v>2014</v>
      </c>
      <c r="H5" s="189">
        <v>2016</v>
      </c>
      <c r="I5" s="189">
        <v>2018</v>
      </c>
    </row>
    <row r="6" spans="1:9">
      <c r="A6" s="188" t="s">
        <v>60</v>
      </c>
      <c r="B6" s="121">
        <v>0.13225956807706252</v>
      </c>
      <c r="C6" s="121">
        <v>0.10649298646199179</v>
      </c>
      <c r="D6" s="121">
        <v>0.13507145690101305</v>
      </c>
      <c r="E6" s="121">
        <v>0.12848914222693736</v>
      </c>
      <c r="F6" s="121">
        <v>0.14774155655117427</v>
      </c>
      <c r="G6" s="121">
        <v>0.13427157480848756</v>
      </c>
      <c r="H6" s="121">
        <v>0.11525472970835024</v>
      </c>
      <c r="I6" s="121">
        <v>0.13718323964092319</v>
      </c>
    </row>
    <row r="7" spans="1:9">
      <c r="A7" s="188" t="s">
        <v>2503</v>
      </c>
      <c r="B7" s="121">
        <v>0.44248539718217467</v>
      </c>
      <c r="C7" s="121">
        <v>0.44494697291190699</v>
      </c>
      <c r="D7" s="121">
        <v>0.43912907532495893</v>
      </c>
      <c r="E7" s="121">
        <v>0.45903213312807362</v>
      </c>
      <c r="F7" s="121">
        <v>0.4423378080835666</v>
      </c>
      <c r="G7" s="121">
        <v>0.46385996879490682</v>
      </c>
      <c r="H7" s="121">
        <v>0.49419962310253335</v>
      </c>
      <c r="I7" s="121">
        <v>0.48760460208430095</v>
      </c>
    </row>
    <row r="8" spans="1:9">
      <c r="A8" s="188" t="s">
        <v>429</v>
      </c>
      <c r="B8" s="121">
        <v>0.42807613894718716</v>
      </c>
      <c r="C8" s="121">
        <v>0.43013873415283627</v>
      </c>
      <c r="D8" s="121">
        <v>0.4333543912452737</v>
      </c>
      <c r="E8" s="121">
        <v>0.41536249140290926</v>
      </c>
      <c r="F8" s="121">
        <v>0.40683463009271192</v>
      </c>
      <c r="G8" s="121">
        <v>0.40058927419320683</v>
      </c>
      <c r="H8" s="121">
        <v>0.4207345464401831</v>
      </c>
      <c r="I8" s="121">
        <v>0.3897849789934455</v>
      </c>
    </row>
    <row r="9" spans="1:9">
      <c r="A9" s="188" t="s">
        <v>448</v>
      </c>
      <c r="B9" s="121">
        <v>0.19733168112350269</v>
      </c>
      <c r="C9" s="121">
        <v>0.23856789748819254</v>
      </c>
      <c r="D9" s="121">
        <v>0.28661848351366376</v>
      </c>
      <c r="E9" s="121">
        <v>0.29706650015284086</v>
      </c>
      <c r="F9" s="121">
        <v>0.32583472237477201</v>
      </c>
      <c r="G9" s="121">
        <v>0.32879383482045677</v>
      </c>
      <c r="H9" s="121">
        <v>0.35173724924609939</v>
      </c>
      <c r="I9" s="121">
        <v>0.34228389520350244</v>
      </c>
    </row>
  </sheetData>
  <customSheetViews>
    <customSheetView guid="{CDEF6930-6739-4FEE-9F65-E195F9A4F82A}" scale="85" topLeftCell="A16">
      <selection activeCell="S50" sqref="S50"/>
      <pageMargins left="0.7" right="0.7" top="0.75" bottom="0.75" header="0.3" footer="0.3"/>
      <pageSetup paperSize="9" orientation="portrait" r:id="rId1"/>
    </customSheetView>
    <customSheetView guid="{9883963A-B599-466E-88D7-AE85360E0737}" scale="85" topLeftCell="A16">
      <selection activeCell="S50" sqref="S50"/>
      <pageMargins left="0.7" right="0.7" top="0.75" bottom="0.75" header="0.3" footer="0.3"/>
      <pageSetup paperSize="9" orientation="portrait" r:id="rId2"/>
    </customSheetView>
  </customSheetViews>
  <hyperlinks>
    <hyperlink ref="C1" location="Index!A1" display="Index home" xr:uid="{00000000-0004-0000-1000-000000000000}"/>
  </hyperlinks>
  <pageMargins left="0.7" right="0.7" top="0.75" bottom="0.75" header="0.3" footer="0.3"/>
  <pageSetup paperSize="9" orientation="portrait"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41">
    <tabColor rgb="FFB29C2C"/>
  </sheetPr>
  <dimension ref="A1:C9"/>
  <sheetViews>
    <sheetView zoomScaleNormal="100" workbookViewId="0"/>
  </sheetViews>
  <sheetFormatPr defaultColWidth="9.140625" defaultRowHeight="15"/>
  <cols>
    <col min="1" max="1" width="17.5703125" style="74" customWidth="1"/>
    <col min="2" max="3" width="15.28515625" style="183" customWidth="1"/>
    <col min="4" max="6" width="9.140625" style="183"/>
    <col min="7" max="7" width="10.140625" style="183" bestFit="1" customWidth="1"/>
    <col min="8" max="16384" width="9.140625" style="183"/>
  </cols>
  <sheetData>
    <row r="1" spans="1:3" ht="15" customHeight="1">
      <c r="A1" s="74" t="s">
        <v>30</v>
      </c>
      <c r="B1" s="74">
        <v>2.6</v>
      </c>
      <c r="C1" s="290" t="s">
        <v>2930</v>
      </c>
    </row>
    <row r="2" spans="1:3" ht="15" customHeight="1">
      <c r="A2" s="73" t="s">
        <v>31</v>
      </c>
      <c r="B2" s="74" t="s">
        <v>3066</v>
      </c>
    </row>
    <row r="3" spans="1:3" ht="15" customHeight="1">
      <c r="A3" s="53" t="s">
        <v>40</v>
      </c>
      <c r="B3" s="169" t="s">
        <v>3067</v>
      </c>
    </row>
    <row r="4" spans="1:3">
      <c r="A4" s="73"/>
      <c r="B4" s="74"/>
    </row>
    <row r="5" spans="1:3" s="201" customFormat="1" ht="30">
      <c r="A5" s="298"/>
      <c r="B5" s="201" t="s">
        <v>2710</v>
      </c>
      <c r="C5" s="201" t="s">
        <v>2711</v>
      </c>
    </row>
    <row r="6" spans="1:3">
      <c r="A6" s="74" t="s">
        <v>49</v>
      </c>
      <c r="B6" s="83">
        <v>0.95025585773276144</v>
      </c>
      <c r="C6" s="83">
        <v>0.96683611455387097</v>
      </c>
    </row>
    <row r="7" spans="1:3">
      <c r="A7" s="74" t="s">
        <v>50</v>
      </c>
      <c r="B7" s="83">
        <v>0.71589857854035022</v>
      </c>
      <c r="C7" s="83">
        <v>0.74677316598449828</v>
      </c>
    </row>
    <row r="8" spans="1:3">
      <c r="A8" s="74" t="s">
        <v>51</v>
      </c>
      <c r="B8" s="83">
        <v>0.82504674719603366</v>
      </c>
      <c r="C8" s="83">
        <v>0.63419343651613813</v>
      </c>
    </row>
    <row r="9" spans="1:3">
      <c r="A9" s="74" t="s">
        <v>52</v>
      </c>
      <c r="B9" s="83">
        <v>0.85999284721278146</v>
      </c>
      <c r="C9" s="83">
        <v>0.81751692790700436</v>
      </c>
    </row>
  </sheetData>
  <customSheetViews>
    <customSheetView guid="{CDEF6930-6739-4FEE-9F65-E195F9A4F82A}">
      <selection activeCell="G44" sqref="G44"/>
      <pageMargins left="0.7" right="0.7" top="0.75" bottom="0.75" header="0.3" footer="0.3"/>
      <pageSetup paperSize="9" orientation="portrait" r:id="rId1"/>
    </customSheetView>
    <customSheetView guid="{9883963A-B599-466E-88D7-AE85360E0737}">
      <selection activeCell="G44" sqref="G44"/>
      <pageMargins left="0.7" right="0.7" top="0.75" bottom="0.75" header="0.3" footer="0.3"/>
      <pageSetup paperSize="9" orientation="portrait" r:id="rId2"/>
    </customSheetView>
  </customSheetViews>
  <hyperlinks>
    <hyperlink ref="C1" location="Index!A1" display="Index home" xr:uid="{00000000-0004-0000-1100-000000000000}"/>
  </hyperlinks>
  <pageMargins left="0.7" right="0.7" top="0.75" bottom="0.75" header="0.3" footer="0.3"/>
  <pageSetup paperSize="9" orientation="portrait"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43">
    <tabColor rgb="FFB29C2C"/>
  </sheetPr>
  <dimension ref="A1:G9"/>
  <sheetViews>
    <sheetView zoomScaleNormal="100" workbookViewId="0"/>
  </sheetViews>
  <sheetFormatPr defaultColWidth="9.140625" defaultRowHeight="15"/>
  <cols>
    <col min="1" max="1" width="17.85546875" style="74" customWidth="1"/>
    <col min="2" max="7" width="14.85546875" style="183" customWidth="1"/>
    <col min="8" max="16384" width="9.140625" style="183"/>
  </cols>
  <sheetData>
    <row r="1" spans="1:7" ht="15" customHeight="1">
      <c r="A1" s="74" t="s">
        <v>30</v>
      </c>
      <c r="B1" s="74">
        <v>2.7</v>
      </c>
      <c r="C1" s="290" t="s">
        <v>2930</v>
      </c>
    </row>
    <row r="2" spans="1:7" ht="15" customHeight="1">
      <c r="A2" s="73" t="s">
        <v>31</v>
      </c>
      <c r="B2" s="74" t="s">
        <v>3069</v>
      </c>
    </row>
    <row r="3" spans="1:7" ht="15" customHeight="1">
      <c r="A3" s="53" t="s">
        <v>40</v>
      </c>
      <c r="B3" s="74" t="s">
        <v>3070</v>
      </c>
    </row>
    <row r="5" spans="1:7">
      <c r="B5" s="183" t="s">
        <v>2712</v>
      </c>
      <c r="C5" s="183" t="s">
        <v>455</v>
      </c>
      <c r="D5" s="183" t="s">
        <v>456</v>
      </c>
      <c r="E5" s="183" t="s">
        <v>457</v>
      </c>
      <c r="F5" s="183" t="s">
        <v>2713</v>
      </c>
      <c r="G5" s="183" t="s">
        <v>2</v>
      </c>
    </row>
    <row r="6" spans="1:7">
      <c r="A6" s="74" t="s">
        <v>49</v>
      </c>
      <c r="B6" s="264">
        <v>5.3395214860189548E-2</v>
      </c>
      <c r="C6" s="264">
        <v>6.0352220603475608E-2</v>
      </c>
      <c r="D6" s="264">
        <v>6.1226352735421798E-2</v>
      </c>
      <c r="E6" s="264">
        <v>9.3708264791956569E-2</v>
      </c>
      <c r="F6" s="264">
        <v>0.21480380302692823</v>
      </c>
      <c r="G6" s="264">
        <v>0.48348585601797178</v>
      </c>
    </row>
    <row r="7" spans="1:7">
      <c r="A7" s="74" t="s">
        <v>429</v>
      </c>
      <c r="B7" s="264">
        <v>0.10511258820932319</v>
      </c>
      <c r="C7" s="264">
        <v>5.8196296547459662E-2</v>
      </c>
      <c r="D7" s="264">
        <v>3.8144058847560704E-2</v>
      </c>
      <c r="E7" s="264">
        <v>1.8539701962098625E-2</v>
      </c>
      <c r="F7" s="264">
        <v>8.1432606986799726E-3</v>
      </c>
      <c r="G7" s="264">
        <v>0.22813590626512212</v>
      </c>
    </row>
    <row r="8" spans="1:7">
      <c r="A8" s="74" t="s">
        <v>448</v>
      </c>
      <c r="B8" s="264">
        <v>4.4707077850360474E-2</v>
      </c>
      <c r="C8" s="264">
        <v>5.6127308097548748E-2</v>
      </c>
      <c r="D8" s="264">
        <v>6.5045687402525254E-2</v>
      </c>
      <c r="E8" s="264">
        <v>5.7307015883701198E-2</v>
      </c>
      <c r="F8" s="264">
        <v>6.6729264841717539E-2</v>
      </c>
      <c r="G8" s="264">
        <v>0.2899163540758532</v>
      </c>
    </row>
    <row r="9" spans="1:7">
      <c r="A9" s="74" t="s">
        <v>2</v>
      </c>
      <c r="B9" s="264">
        <v>0.20321488091987322</v>
      </c>
      <c r="C9" s="264">
        <v>0.17467582524848402</v>
      </c>
      <c r="D9" s="264">
        <v>0.16441609898550774</v>
      </c>
      <c r="E9" s="264">
        <v>0.1695549826377564</v>
      </c>
      <c r="F9" s="264">
        <v>0.28967632856732572</v>
      </c>
      <c r="G9" s="264">
        <v>1.0015381163589472</v>
      </c>
    </row>
  </sheetData>
  <customSheetViews>
    <customSheetView guid="{CDEF6930-6739-4FEE-9F65-E195F9A4F82A}">
      <pageMargins left="0.7" right="0.7" top="0.75" bottom="0.75" header="0.3" footer="0.3"/>
      <pageSetup paperSize="9" orientation="portrait" r:id="rId1"/>
    </customSheetView>
    <customSheetView guid="{9883963A-B599-466E-88D7-AE85360E0737}">
      <pageMargins left="0.7" right="0.7" top="0.75" bottom="0.75" header="0.3" footer="0.3"/>
      <pageSetup paperSize="9" orientation="portrait" r:id="rId2"/>
    </customSheetView>
  </customSheetViews>
  <hyperlinks>
    <hyperlink ref="C1" location="Index!A1" display="Index home" xr:uid="{00000000-0004-0000-1200-000000000000}"/>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6">
    <tabColor rgb="FFECCC5A"/>
  </sheetPr>
  <dimension ref="A1:G110"/>
  <sheetViews>
    <sheetView zoomScale="70" zoomScaleNormal="70" workbookViewId="0">
      <selection activeCell="A111" sqref="A111:XFD111"/>
    </sheetView>
  </sheetViews>
  <sheetFormatPr defaultColWidth="9.140625" defaultRowHeight="15"/>
  <cols>
    <col min="1" max="1" width="23.85546875" style="305" customWidth="1"/>
    <col min="2" max="2" width="9.140625" style="305"/>
    <col min="3" max="6" width="42" style="302" customWidth="1"/>
    <col min="7" max="16384" width="9.140625" style="305"/>
  </cols>
  <sheetData>
    <row r="1" spans="1:7">
      <c r="A1" s="305" t="s">
        <v>3040</v>
      </c>
    </row>
    <row r="3" spans="1:7">
      <c r="A3" s="305" t="s">
        <v>431</v>
      </c>
      <c r="B3" s="305" t="s">
        <v>1442</v>
      </c>
      <c r="C3" s="302" t="s">
        <v>3038</v>
      </c>
      <c r="D3" s="302" t="s">
        <v>3048</v>
      </c>
      <c r="E3" s="302" t="s">
        <v>3039</v>
      </c>
      <c r="F3" s="302" t="s">
        <v>3044</v>
      </c>
    </row>
    <row r="4" spans="1:7">
      <c r="A4" s="305" t="s">
        <v>108</v>
      </c>
      <c r="B4" s="305" t="s">
        <v>1441</v>
      </c>
      <c r="C4" s="303">
        <v>211998</v>
      </c>
      <c r="D4" s="303">
        <v>80239.843866526993</v>
      </c>
      <c r="E4" s="303">
        <v>74920</v>
      </c>
      <c r="F4" s="306">
        <v>2.8296583021890016</v>
      </c>
      <c r="G4" s="307"/>
    </row>
    <row r="5" spans="1:7">
      <c r="A5" s="305" t="s">
        <v>160</v>
      </c>
      <c r="B5" s="305" t="s">
        <v>1441</v>
      </c>
      <c r="C5" s="303">
        <v>392140</v>
      </c>
      <c r="D5" s="303">
        <v>155110.54012103</v>
      </c>
      <c r="E5" s="303">
        <v>150740</v>
      </c>
      <c r="F5" s="306">
        <v>2.6014329308743531</v>
      </c>
      <c r="G5" s="307"/>
    </row>
    <row r="6" spans="1:7">
      <c r="A6" s="305" t="s">
        <v>104</v>
      </c>
      <c r="B6" s="305" t="s">
        <v>1441</v>
      </c>
      <c r="C6" s="303">
        <v>247258</v>
      </c>
      <c r="D6" s="303">
        <v>100095.23992028</v>
      </c>
      <c r="E6" s="303">
        <v>97910</v>
      </c>
      <c r="F6" s="306">
        <v>2.5253600245123073</v>
      </c>
      <c r="G6" s="307"/>
    </row>
    <row r="7" spans="1:7">
      <c r="A7" s="305" t="s">
        <v>184</v>
      </c>
      <c r="B7" s="305" t="s">
        <v>1441</v>
      </c>
      <c r="C7" s="303">
        <v>330795</v>
      </c>
      <c r="D7" s="303">
        <v>124066.179683216</v>
      </c>
      <c r="E7" s="303">
        <v>118710</v>
      </c>
      <c r="F7" s="306">
        <v>2.7865807429871117</v>
      </c>
      <c r="G7" s="307"/>
    </row>
    <row r="8" spans="1:7">
      <c r="A8" s="305" t="s">
        <v>120</v>
      </c>
      <c r="B8" s="305" t="s">
        <v>1441</v>
      </c>
      <c r="C8" s="303">
        <v>331096</v>
      </c>
      <c r="D8" s="303">
        <v>140428.51361689801</v>
      </c>
      <c r="E8" s="303">
        <v>138980</v>
      </c>
      <c r="F8" s="306">
        <v>2.3823283925744709</v>
      </c>
      <c r="G8" s="307"/>
    </row>
    <row r="9" spans="1:7">
      <c r="A9" s="305" t="s">
        <v>148</v>
      </c>
      <c r="B9" s="305" t="s">
        <v>1440</v>
      </c>
      <c r="C9" s="303">
        <v>262226</v>
      </c>
      <c r="D9" s="303">
        <v>114142.403997895</v>
      </c>
      <c r="E9" s="303">
        <v>104770</v>
      </c>
      <c r="F9" s="306">
        <v>2.5028729598167416</v>
      </c>
      <c r="G9" s="307"/>
    </row>
    <row r="10" spans="1:7">
      <c r="A10" s="305" t="s">
        <v>176</v>
      </c>
      <c r="B10" s="305" t="s">
        <v>1440</v>
      </c>
      <c r="C10" s="303">
        <v>8706</v>
      </c>
      <c r="D10" s="303">
        <v>4375.0328487105598</v>
      </c>
      <c r="E10" s="303">
        <v>6450</v>
      </c>
      <c r="F10" s="306">
        <v>1.349767441860465</v>
      </c>
      <c r="G10" s="307"/>
    </row>
    <row r="11" spans="1:7">
      <c r="A11" s="305" t="s">
        <v>116</v>
      </c>
      <c r="B11" s="305" t="s">
        <v>1441</v>
      </c>
      <c r="C11" s="303">
        <v>385346</v>
      </c>
      <c r="D11" s="303">
        <v>160141.04579028799</v>
      </c>
      <c r="E11" s="303">
        <v>159470</v>
      </c>
      <c r="F11" s="306">
        <v>2.4164168809180411</v>
      </c>
      <c r="G11" s="307"/>
    </row>
    <row r="12" spans="1:7">
      <c r="A12" s="305" t="s">
        <v>136</v>
      </c>
      <c r="B12" s="305" t="s">
        <v>1441</v>
      </c>
      <c r="C12" s="303">
        <v>341982</v>
      </c>
      <c r="D12" s="303">
        <v>132984.17937850801</v>
      </c>
      <c r="E12" s="303">
        <v>133550</v>
      </c>
      <c r="F12" s="306">
        <v>2.5607038562336202</v>
      </c>
      <c r="G12" s="307"/>
    </row>
    <row r="13" spans="1:7">
      <c r="A13" s="305" t="s">
        <v>156</v>
      </c>
      <c r="B13" s="305" t="s">
        <v>1441</v>
      </c>
      <c r="C13" s="303">
        <v>333869</v>
      </c>
      <c r="D13" s="303">
        <v>133099.446843757</v>
      </c>
      <c r="E13" s="303">
        <v>125760</v>
      </c>
      <c r="F13" s="306">
        <v>2.6548107506361323</v>
      </c>
      <c r="G13" s="307"/>
    </row>
    <row r="14" spans="1:7">
      <c r="A14" s="305" t="s">
        <v>172</v>
      </c>
      <c r="B14" s="305" t="s">
        <v>1441</v>
      </c>
      <c r="C14" s="303">
        <v>286186</v>
      </c>
      <c r="D14" s="303">
        <v>117783.66359103601</v>
      </c>
      <c r="E14" s="303">
        <v>112880</v>
      </c>
      <c r="F14" s="306">
        <v>2.5353118355776045</v>
      </c>
      <c r="G14" s="307"/>
    </row>
    <row r="15" spans="1:7">
      <c r="A15" s="305" t="s">
        <v>216</v>
      </c>
      <c r="B15" s="305" t="s">
        <v>1440</v>
      </c>
      <c r="C15" s="303">
        <v>279665</v>
      </c>
      <c r="D15" s="303">
        <v>119970.84487990099</v>
      </c>
      <c r="E15" s="303">
        <v>110040</v>
      </c>
      <c r="F15" s="306">
        <v>2.5414849145765177</v>
      </c>
      <c r="G15" s="307"/>
    </row>
    <row r="16" spans="1:7">
      <c r="A16" s="305" t="s">
        <v>144</v>
      </c>
      <c r="B16" s="305" t="s">
        <v>1440</v>
      </c>
      <c r="C16" s="303">
        <v>185426</v>
      </c>
      <c r="D16" s="303">
        <v>84390.419843285097</v>
      </c>
      <c r="E16" s="303">
        <v>88140</v>
      </c>
      <c r="F16" s="306">
        <v>2.1037667347401863</v>
      </c>
      <c r="G16" s="307"/>
    </row>
    <row r="17" spans="1:7">
      <c r="A17" s="305" t="s">
        <v>196</v>
      </c>
      <c r="B17" s="305" t="s">
        <v>1440</v>
      </c>
      <c r="C17" s="303">
        <v>270624</v>
      </c>
      <c r="D17" s="303">
        <v>115468.99867235401</v>
      </c>
      <c r="E17" s="303">
        <v>108820</v>
      </c>
      <c r="F17" s="306">
        <v>2.4868957912148502</v>
      </c>
      <c r="G17" s="307"/>
    </row>
    <row r="18" spans="1:7">
      <c r="A18" s="305" t="s">
        <v>152</v>
      </c>
      <c r="B18" s="305" t="s">
        <v>1441</v>
      </c>
      <c r="C18" s="303">
        <v>250149</v>
      </c>
      <c r="D18" s="303">
        <v>91990.627386179694</v>
      </c>
      <c r="E18" s="303">
        <v>90680</v>
      </c>
      <c r="F18" s="306">
        <v>2.7585906484340539</v>
      </c>
      <c r="G18" s="307"/>
    </row>
    <row r="19" spans="1:7">
      <c r="A19" s="305" t="s">
        <v>128</v>
      </c>
      <c r="B19" s="305" t="s">
        <v>1441</v>
      </c>
      <c r="C19" s="303">
        <v>257810</v>
      </c>
      <c r="D19" s="303">
        <v>104877.52527954101</v>
      </c>
      <c r="E19" s="303">
        <v>101990</v>
      </c>
      <c r="F19" s="306">
        <v>2.5277968428277284</v>
      </c>
      <c r="G19" s="307"/>
    </row>
    <row r="20" spans="1:7">
      <c r="A20" s="305" t="s">
        <v>132</v>
      </c>
      <c r="B20" s="305" t="s">
        <v>1441</v>
      </c>
      <c r="C20" s="303">
        <v>304824</v>
      </c>
      <c r="D20" s="303">
        <v>113271.622623323</v>
      </c>
      <c r="E20" s="303">
        <v>109780</v>
      </c>
      <c r="F20" s="306">
        <v>2.7766806339952632</v>
      </c>
      <c r="G20" s="307"/>
    </row>
    <row r="21" spans="1:7">
      <c r="A21" s="305" t="s">
        <v>200</v>
      </c>
      <c r="B21" s="305" t="s">
        <v>1441</v>
      </c>
      <c r="C21" s="303">
        <v>270782</v>
      </c>
      <c r="D21" s="303">
        <v>106207.12413880099</v>
      </c>
      <c r="E21" s="303">
        <v>100740</v>
      </c>
      <c r="F21" s="306">
        <v>2.6879293230097279</v>
      </c>
      <c r="G21" s="307"/>
    </row>
    <row r="22" spans="1:7">
      <c r="A22" s="305" t="s">
        <v>212</v>
      </c>
      <c r="B22" s="305" t="s">
        <v>1440</v>
      </c>
      <c r="C22" s="303">
        <v>239142</v>
      </c>
      <c r="D22" s="303">
        <v>107680.05948785999</v>
      </c>
      <c r="E22" s="303">
        <v>102820</v>
      </c>
      <c r="F22" s="306">
        <v>2.3258315502820461</v>
      </c>
      <c r="G22" s="307"/>
    </row>
    <row r="23" spans="1:7">
      <c r="A23" s="305" t="s">
        <v>96</v>
      </c>
      <c r="B23" s="305" t="s">
        <v>1440</v>
      </c>
      <c r="C23" s="303">
        <v>156197</v>
      </c>
      <c r="D23" s="303">
        <v>79543.883159562698</v>
      </c>
      <c r="E23" s="303">
        <v>87610</v>
      </c>
      <c r="F23" s="306">
        <v>1.7828672525967355</v>
      </c>
      <c r="G23" s="307"/>
    </row>
    <row r="24" spans="1:7">
      <c r="A24" s="305" t="s">
        <v>112</v>
      </c>
      <c r="B24" s="305" t="s">
        <v>1441</v>
      </c>
      <c r="C24" s="303">
        <v>175470</v>
      </c>
      <c r="D24" s="303">
        <v>70396.707387478702</v>
      </c>
      <c r="E24" s="303">
        <v>67140</v>
      </c>
      <c r="F24" s="306">
        <v>2.6134941912421805</v>
      </c>
      <c r="G24" s="307"/>
    </row>
    <row r="25" spans="1:7">
      <c r="A25" s="305" t="s">
        <v>180</v>
      </c>
      <c r="B25" s="305" t="s">
        <v>1440</v>
      </c>
      <c r="C25" s="303">
        <v>325917</v>
      </c>
      <c r="D25" s="303">
        <v>144051.361645711</v>
      </c>
      <c r="E25" s="303">
        <v>140290</v>
      </c>
      <c r="F25" s="306">
        <v>2.3231662983819232</v>
      </c>
      <c r="G25" s="307"/>
    </row>
    <row r="26" spans="1:7">
      <c r="A26" s="305" t="s">
        <v>168</v>
      </c>
      <c r="B26" s="305" t="s">
        <v>1440</v>
      </c>
      <c r="C26" s="303">
        <v>303536</v>
      </c>
      <c r="D26" s="303">
        <v>132148.67985340601</v>
      </c>
      <c r="E26" s="303">
        <v>126490</v>
      </c>
      <c r="F26" s="306">
        <v>2.3996837694679423</v>
      </c>
      <c r="G26" s="307"/>
    </row>
    <row r="27" spans="1:7">
      <c r="A27" s="305" t="s">
        <v>92</v>
      </c>
      <c r="B27" s="305" t="s">
        <v>1441</v>
      </c>
      <c r="C27" s="303">
        <v>206186</v>
      </c>
      <c r="D27" s="303">
        <v>84208.118587596895</v>
      </c>
      <c r="E27" s="303">
        <v>84300</v>
      </c>
      <c r="F27" s="306">
        <v>2.4458600237247925</v>
      </c>
      <c r="G27" s="307"/>
    </row>
    <row r="28" spans="1:7">
      <c r="A28" s="305" t="s">
        <v>188</v>
      </c>
      <c r="B28" s="305" t="s">
        <v>1440</v>
      </c>
      <c r="C28" s="303">
        <v>352005</v>
      </c>
      <c r="D28" s="303">
        <v>127633.069096115</v>
      </c>
      <c r="E28" s="303">
        <v>114470</v>
      </c>
      <c r="F28" s="306">
        <v>3.0750851751550625</v>
      </c>
      <c r="G28" s="307"/>
    </row>
    <row r="29" spans="1:7">
      <c r="A29" s="305" t="s">
        <v>164</v>
      </c>
      <c r="B29" s="305" t="s">
        <v>1441</v>
      </c>
      <c r="C29" s="303">
        <v>303858</v>
      </c>
      <c r="D29" s="303">
        <v>113192.602126641</v>
      </c>
      <c r="E29" s="303">
        <v>103920</v>
      </c>
      <c r="F29" s="306">
        <v>2.9239607390300231</v>
      </c>
      <c r="G29" s="307"/>
    </row>
    <row r="30" spans="1:7">
      <c r="A30" s="305" t="s">
        <v>124</v>
      </c>
      <c r="B30" s="305" t="s">
        <v>1441</v>
      </c>
      <c r="C30" s="303">
        <v>196904</v>
      </c>
      <c r="D30" s="303">
        <v>84873.630456320796</v>
      </c>
      <c r="E30" s="303">
        <v>85140</v>
      </c>
      <c r="F30" s="306">
        <v>2.3127084801503406</v>
      </c>
      <c r="G30" s="307"/>
    </row>
    <row r="31" spans="1:7">
      <c r="A31" s="305" t="s">
        <v>204</v>
      </c>
      <c r="B31" s="305" t="s">
        <v>1440</v>
      </c>
      <c r="C31" s="303">
        <v>317256</v>
      </c>
      <c r="D31" s="303">
        <v>136756.27751760799</v>
      </c>
      <c r="E31" s="303">
        <v>132970</v>
      </c>
      <c r="F31" s="306">
        <v>2.3859216364593516</v>
      </c>
      <c r="G31" s="307"/>
    </row>
    <row r="32" spans="1:7">
      <c r="A32" s="305" t="s">
        <v>100</v>
      </c>
      <c r="B32" s="305" t="s">
        <v>1441</v>
      </c>
      <c r="C32" s="303">
        <v>204525</v>
      </c>
      <c r="D32" s="303">
        <v>85537.241060726694</v>
      </c>
      <c r="E32" s="303">
        <v>82980</v>
      </c>
      <c r="F32" s="306">
        <v>2.4647505422993494</v>
      </c>
      <c r="G32" s="307"/>
    </row>
    <row r="33" spans="1:7">
      <c r="A33" s="305" t="s">
        <v>220</v>
      </c>
      <c r="B33" s="305" t="s">
        <v>1440</v>
      </c>
      <c r="C33" s="303">
        <v>317705</v>
      </c>
      <c r="D33" s="303">
        <v>131246.607492132</v>
      </c>
      <c r="E33" s="303">
        <v>120020</v>
      </c>
      <c r="F33" s="306">
        <v>2.6471004832527911</v>
      </c>
      <c r="G33" s="307"/>
    </row>
    <row r="34" spans="1:7">
      <c r="A34" s="305" t="s">
        <v>140</v>
      </c>
      <c r="B34" s="305" t="s">
        <v>1441</v>
      </c>
      <c r="C34" s="303">
        <v>276700</v>
      </c>
      <c r="D34" s="303">
        <v>108119.477845195</v>
      </c>
      <c r="E34" s="303">
        <v>103030</v>
      </c>
      <c r="F34" s="306">
        <v>2.685625545957488</v>
      </c>
      <c r="G34" s="307"/>
    </row>
    <row r="35" spans="1:7">
      <c r="A35" s="305" t="s">
        <v>192</v>
      </c>
      <c r="B35" s="305" t="s">
        <v>1440</v>
      </c>
      <c r="C35" s="303">
        <v>326474</v>
      </c>
      <c r="D35" s="303">
        <v>140475.25138093001</v>
      </c>
      <c r="E35" s="303">
        <v>146160</v>
      </c>
      <c r="F35" s="306">
        <v>2.2336754241926657</v>
      </c>
      <c r="G35" s="307"/>
    </row>
    <row r="36" spans="1:7">
      <c r="A36" s="305" t="s">
        <v>208</v>
      </c>
      <c r="B36" s="305" t="s">
        <v>1440</v>
      </c>
      <c r="C36" s="303">
        <v>255324</v>
      </c>
      <c r="D36" s="303">
        <v>121267.331939229</v>
      </c>
      <c r="E36" s="303">
        <v>124510</v>
      </c>
      <c r="F36" s="306">
        <v>2.0506304714480765</v>
      </c>
      <c r="G36" s="307"/>
    </row>
    <row r="37" spans="1:7">
      <c r="A37" s="305" t="s">
        <v>47</v>
      </c>
      <c r="C37" s="303">
        <v>8908081</v>
      </c>
      <c r="D37" s="303">
        <v>3665773.5515180435</v>
      </c>
      <c r="E37" s="303">
        <v>3556180</v>
      </c>
      <c r="F37" s="306">
        <v>2.50495784802794</v>
      </c>
      <c r="G37" s="307"/>
    </row>
    <row r="40" spans="1:7">
      <c r="A40" s="305" t="s">
        <v>431</v>
      </c>
      <c r="B40" s="305" t="s">
        <v>1442</v>
      </c>
      <c r="C40" s="302" t="s">
        <v>3041</v>
      </c>
      <c r="D40" s="302" t="s">
        <v>3042</v>
      </c>
      <c r="E40" s="302" t="s">
        <v>3043</v>
      </c>
      <c r="F40" s="302" t="s">
        <v>2801</v>
      </c>
    </row>
    <row r="41" spans="1:7">
      <c r="A41" s="305" t="s">
        <v>108</v>
      </c>
      <c r="B41" s="305" t="s">
        <v>1441</v>
      </c>
      <c r="C41" s="308">
        <v>6.1941885187810061E-2</v>
      </c>
      <c r="D41" s="303">
        <v>22910</v>
      </c>
      <c r="E41" s="309">
        <v>413</v>
      </c>
      <c r="F41" s="152">
        <v>0.68207785306230906</v>
      </c>
    </row>
    <row r="42" spans="1:7">
      <c r="A42" s="305" t="s">
        <v>160</v>
      </c>
      <c r="B42" s="305" t="s">
        <v>1441</v>
      </c>
      <c r="C42" s="308">
        <v>0.10286801287679251</v>
      </c>
      <c r="D42" s="303">
        <v>18780</v>
      </c>
      <c r="E42" s="309">
        <v>2208</v>
      </c>
      <c r="F42" s="152">
        <v>0.52279696040527934</v>
      </c>
    </row>
    <row r="43" spans="1:7">
      <c r="A43" s="305" t="s">
        <v>104</v>
      </c>
      <c r="B43" s="305" t="s">
        <v>1441</v>
      </c>
      <c r="C43" s="308">
        <v>4.0710034013605442E-2</v>
      </c>
      <c r="D43" s="303">
        <v>13970</v>
      </c>
      <c r="E43" s="309">
        <v>277</v>
      </c>
      <c r="F43" s="152">
        <v>0.73728555476601365</v>
      </c>
    </row>
    <row r="44" spans="1:7">
      <c r="A44" s="305" t="s">
        <v>184</v>
      </c>
      <c r="B44" s="305" t="s">
        <v>1441</v>
      </c>
      <c r="C44" s="308">
        <v>8.8683052090975795E-2</v>
      </c>
      <c r="D44" s="303">
        <v>26760</v>
      </c>
      <c r="E44" s="309">
        <v>694</v>
      </c>
      <c r="F44" s="152">
        <v>0.41764317544149199</v>
      </c>
    </row>
    <row r="45" spans="1:7">
      <c r="A45" s="305" t="s">
        <v>120</v>
      </c>
      <c r="B45" s="305" t="s">
        <v>1441</v>
      </c>
      <c r="C45" s="308">
        <v>4.40988655998798E-2</v>
      </c>
      <c r="D45" s="303">
        <v>19030</v>
      </c>
      <c r="E45" s="309">
        <v>554</v>
      </c>
      <c r="F45" s="152">
        <v>0.67806654291018131</v>
      </c>
    </row>
    <row r="46" spans="1:7">
      <c r="A46" s="305" t="s">
        <v>148</v>
      </c>
      <c r="B46" s="305" t="s">
        <v>1440</v>
      </c>
      <c r="C46" s="308">
        <v>7.4343724364232977E-2</v>
      </c>
      <c r="D46" s="303">
        <v>34770</v>
      </c>
      <c r="E46" s="309">
        <v>945</v>
      </c>
      <c r="F46" s="152">
        <v>0.11968085106382979</v>
      </c>
    </row>
    <row r="47" spans="1:7">
      <c r="A47" s="305" t="s">
        <v>176</v>
      </c>
      <c r="B47" s="305" t="s">
        <v>1440</v>
      </c>
      <c r="C47" s="308">
        <v>0.1900369003690037</v>
      </c>
      <c r="D47" s="303">
        <v>670</v>
      </c>
      <c r="E47" s="309">
        <v>138</v>
      </c>
      <c r="F47" s="152">
        <v>1.4144271570014143E-2</v>
      </c>
    </row>
    <row r="48" spans="1:7">
      <c r="A48" s="305" t="s">
        <v>116</v>
      </c>
      <c r="B48" s="305" t="s">
        <v>1441</v>
      </c>
      <c r="C48" s="308">
        <v>0.10055210489993098</v>
      </c>
      <c r="D48" s="303">
        <v>26580</v>
      </c>
      <c r="E48" s="309">
        <v>2076</v>
      </c>
      <c r="F48" s="152">
        <v>0.59745165834293767</v>
      </c>
    </row>
    <row r="49" spans="1:6">
      <c r="A49" s="305" t="s">
        <v>136</v>
      </c>
      <c r="B49" s="305" t="s">
        <v>1441</v>
      </c>
      <c r="C49" s="308">
        <v>6.3889110172867039E-2</v>
      </c>
      <c r="D49" s="303">
        <v>23650</v>
      </c>
      <c r="E49" s="309">
        <v>1457</v>
      </c>
      <c r="F49" s="152">
        <v>0.49955732625055332</v>
      </c>
    </row>
    <row r="50" spans="1:6">
      <c r="A50" s="305" t="s">
        <v>156</v>
      </c>
      <c r="B50" s="305" t="s">
        <v>1441</v>
      </c>
      <c r="C50" s="308">
        <v>4.8436848686952895E-2</v>
      </c>
      <c r="D50" s="303">
        <v>18790</v>
      </c>
      <c r="E50" s="309">
        <v>386</v>
      </c>
      <c r="F50" s="152">
        <v>0.60121961004573543</v>
      </c>
    </row>
    <row r="51" spans="1:6">
      <c r="A51" s="305" t="s">
        <v>172</v>
      </c>
      <c r="B51" s="305" t="s">
        <v>1441</v>
      </c>
      <c r="C51" s="308">
        <v>0.10385292391942108</v>
      </c>
      <c r="D51" s="303">
        <v>35920</v>
      </c>
      <c r="E51" s="309">
        <v>1901</v>
      </c>
      <c r="F51" s="152">
        <v>0.48149429263230714</v>
      </c>
    </row>
    <row r="52" spans="1:6">
      <c r="A52" s="305" t="s">
        <v>216</v>
      </c>
      <c r="B52" s="305" t="s">
        <v>1440</v>
      </c>
      <c r="C52" s="308">
        <v>0.13093525179856116</v>
      </c>
      <c r="D52" s="303">
        <v>45530</v>
      </c>
      <c r="E52" s="309">
        <v>1267</v>
      </c>
      <c r="F52" s="152">
        <v>0.17749868259265764</v>
      </c>
    </row>
    <row r="53" spans="1:6">
      <c r="A53" s="305" t="s">
        <v>144</v>
      </c>
      <c r="B53" s="305" t="s">
        <v>1440</v>
      </c>
      <c r="C53" s="308">
        <v>9.4770835921003604E-2</v>
      </c>
      <c r="D53" s="303">
        <v>25540</v>
      </c>
      <c r="E53" s="309">
        <v>1531</v>
      </c>
      <c r="F53" s="152">
        <v>0.2376956225901565</v>
      </c>
    </row>
    <row r="54" spans="1:6">
      <c r="A54" s="305" t="s">
        <v>196</v>
      </c>
      <c r="B54" s="305" t="s">
        <v>1440</v>
      </c>
      <c r="C54" s="308">
        <v>7.78526148969889E-2</v>
      </c>
      <c r="D54" s="303">
        <v>27110</v>
      </c>
      <c r="E54" s="309">
        <v>1200</v>
      </c>
      <c r="F54" s="152">
        <v>0.37902855568818289</v>
      </c>
    </row>
    <row r="55" spans="1:6">
      <c r="A55" s="305" t="s">
        <v>152</v>
      </c>
      <c r="B55" s="305" t="s">
        <v>1441</v>
      </c>
      <c r="C55" s="308">
        <v>7.2755234827871759E-2</v>
      </c>
      <c r="D55" s="303">
        <v>9240</v>
      </c>
      <c r="E55" s="309">
        <v>700</v>
      </c>
      <c r="F55" s="152">
        <v>0.65284178187403996</v>
      </c>
    </row>
    <row r="56" spans="1:6">
      <c r="A56" s="305" t="s">
        <v>128</v>
      </c>
      <c r="B56" s="305" t="s">
        <v>1441</v>
      </c>
      <c r="C56" s="308">
        <v>4.5515120451050745E-2</v>
      </c>
      <c r="D56" s="303">
        <v>14230</v>
      </c>
      <c r="E56" s="309">
        <v>277</v>
      </c>
      <c r="F56" s="152">
        <v>0.7543123987420185</v>
      </c>
    </row>
    <row r="57" spans="1:6">
      <c r="A57" s="305" t="s">
        <v>132</v>
      </c>
      <c r="B57" s="305" t="s">
        <v>1441</v>
      </c>
      <c r="C57" s="308">
        <v>7.6063516957459318E-2</v>
      </c>
      <c r="D57" s="303">
        <v>18310</v>
      </c>
      <c r="E57" s="309">
        <v>842</v>
      </c>
      <c r="F57" s="152">
        <v>0.6894415514455019</v>
      </c>
    </row>
    <row r="58" spans="1:6">
      <c r="A58" s="305" t="s">
        <v>200</v>
      </c>
      <c r="B58" s="305" t="s">
        <v>1441</v>
      </c>
      <c r="C58" s="308">
        <v>7.0563230605738575E-2</v>
      </c>
      <c r="D58" s="303">
        <v>26990</v>
      </c>
      <c r="E58" s="309">
        <v>911</v>
      </c>
      <c r="F58" s="152">
        <v>0.53945061367621272</v>
      </c>
    </row>
    <row r="59" spans="1:6">
      <c r="A59" s="305" t="s">
        <v>212</v>
      </c>
      <c r="B59" s="305" t="s">
        <v>1440</v>
      </c>
      <c r="C59" s="308">
        <v>0.11301147434509634</v>
      </c>
      <c r="D59" s="303">
        <v>40910</v>
      </c>
      <c r="E59" s="309">
        <v>367</v>
      </c>
      <c r="F59" s="152">
        <v>0.14690888868291779</v>
      </c>
    </row>
    <row r="60" spans="1:6">
      <c r="A60" s="305" t="s">
        <v>96</v>
      </c>
      <c r="B60" s="305" t="s">
        <v>1440</v>
      </c>
      <c r="C60" s="308">
        <v>3.582407188460629E-2</v>
      </c>
      <c r="D60" s="303">
        <v>19710</v>
      </c>
      <c r="E60" s="309">
        <v>335</v>
      </c>
      <c r="F60" s="152">
        <v>0.14925709140027016</v>
      </c>
    </row>
    <row r="61" spans="1:6">
      <c r="A61" s="305" t="s">
        <v>112</v>
      </c>
      <c r="B61" s="305" t="s">
        <v>1441</v>
      </c>
      <c r="C61" s="308">
        <v>3.5951242092269714E-2</v>
      </c>
      <c r="D61" s="303">
        <v>7400</v>
      </c>
      <c r="E61" s="309">
        <v>217</v>
      </c>
      <c r="F61" s="152">
        <v>0.6027682690876619</v>
      </c>
    </row>
    <row r="62" spans="1:6">
      <c r="A62" s="305" t="s">
        <v>180</v>
      </c>
      <c r="B62" s="305" t="s">
        <v>1440</v>
      </c>
      <c r="C62" s="308">
        <v>9.6186904203781842E-2</v>
      </c>
      <c r="D62" s="303">
        <v>48660</v>
      </c>
      <c r="E62" s="309">
        <v>1543</v>
      </c>
      <c r="F62" s="152">
        <v>0.2363815975162292</v>
      </c>
    </row>
    <row r="63" spans="1:6">
      <c r="A63" s="305" t="s">
        <v>168</v>
      </c>
      <c r="B63" s="305" t="s">
        <v>1440</v>
      </c>
      <c r="C63" s="308">
        <v>0.10597184576374924</v>
      </c>
      <c r="D63" s="303">
        <v>37210</v>
      </c>
      <c r="E63" s="309">
        <v>526</v>
      </c>
      <c r="F63" s="152">
        <v>0.40010976948408344</v>
      </c>
    </row>
    <row r="64" spans="1:6">
      <c r="A64" s="305" t="s">
        <v>92</v>
      </c>
      <c r="B64" s="305" t="s">
        <v>1441</v>
      </c>
      <c r="C64" s="308">
        <v>4.4868616757560736E-2</v>
      </c>
      <c r="D64" s="303">
        <v>11540</v>
      </c>
      <c r="E64" s="309">
        <v>648</v>
      </c>
      <c r="F64" s="152">
        <v>0.59565166016778925</v>
      </c>
    </row>
    <row r="65" spans="1:6">
      <c r="A65" s="305" t="s">
        <v>188</v>
      </c>
      <c r="B65" s="305" t="s">
        <v>1440</v>
      </c>
      <c r="C65" s="308">
        <v>0.14573115804223802</v>
      </c>
      <c r="D65" s="303">
        <v>30400</v>
      </c>
      <c r="E65" s="309">
        <v>1846</v>
      </c>
      <c r="F65" s="152">
        <v>0.46901579586877279</v>
      </c>
    </row>
    <row r="66" spans="1:6">
      <c r="A66" s="305" t="s">
        <v>164</v>
      </c>
      <c r="B66" s="305" t="s">
        <v>1441</v>
      </c>
      <c r="C66" s="308">
        <v>4.6420300070486357E-2</v>
      </c>
      <c r="D66" s="303">
        <v>9360</v>
      </c>
      <c r="E66" s="309">
        <v>462</v>
      </c>
      <c r="F66" s="152">
        <v>0.66169106317411397</v>
      </c>
    </row>
    <row r="67" spans="1:6">
      <c r="A67" s="305" t="s">
        <v>124</v>
      </c>
      <c r="B67" s="305" t="s">
        <v>1441</v>
      </c>
      <c r="C67" s="308">
        <v>4.5175546280383012E-2</v>
      </c>
      <c r="D67" s="303">
        <v>9990</v>
      </c>
      <c r="E67" s="309">
        <v>382</v>
      </c>
      <c r="F67" s="152">
        <v>0.57601231352119342</v>
      </c>
    </row>
    <row r="68" spans="1:6">
      <c r="A68" s="305" t="s">
        <v>204</v>
      </c>
      <c r="B68" s="305" t="s">
        <v>1440</v>
      </c>
      <c r="C68" s="308">
        <v>0.12505288095439546</v>
      </c>
      <c r="D68" s="303">
        <v>55740</v>
      </c>
      <c r="E68" s="309">
        <v>818</v>
      </c>
      <c r="F68" s="152">
        <v>0.19582320125876126</v>
      </c>
    </row>
    <row r="69" spans="1:6">
      <c r="A69" s="305" t="s">
        <v>100</v>
      </c>
      <c r="B69" s="305" t="s">
        <v>1441</v>
      </c>
      <c r="C69" s="308">
        <v>4.8786653185035389E-2</v>
      </c>
      <c r="D69" s="303">
        <v>11820</v>
      </c>
      <c r="E69" s="309">
        <v>697</v>
      </c>
      <c r="F69" s="152">
        <v>0.62176788935658445</v>
      </c>
    </row>
    <row r="70" spans="1:6">
      <c r="A70" s="305" t="s">
        <v>220</v>
      </c>
      <c r="B70" s="305" t="s">
        <v>1440</v>
      </c>
      <c r="C70" s="308">
        <v>0.23719204205751984</v>
      </c>
      <c r="D70" s="303">
        <v>43280</v>
      </c>
      <c r="E70" s="309">
        <v>2003</v>
      </c>
      <c r="F70" s="152">
        <v>0.11196641007697691</v>
      </c>
    </row>
    <row r="71" spans="1:6">
      <c r="A71" s="305" t="s">
        <v>140</v>
      </c>
      <c r="B71" s="305" t="s">
        <v>1441</v>
      </c>
      <c r="C71" s="308">
        <v>7.0108018280016615E-2</v>
      </c>
      <c r="D71" s="303">
        <v>22210</v>
      </c>
      <c r="E71" s="309">
        <v>712</v>
      </c>
      <c r="F71" s="152">
        <v>0.53950770998946462</v>
      </c>
    </row>
    <row r="72" spans="1:6">
      <c r="A72" s="305" t="s">
        <v>192</v>
      </c>
      <c r="B72" s="305" t="s">
        <v>1440</v>
      </c>
      <c r="C72" s="308">
        <v>0.12232204561161023</v>
      </c>
      <c r="D72" s="303">
        <v>28010</v>
      </c>
      <c r="E72" s="309">
        <v>2247</v>
      </c>
      <c r="F72" s="152">
        <v>0.30062962706704488</v>
      </c>
    </row>
    <row r="73" spans="1:6">
      <c r="A73" s="305" t="s">
        <v>208</v>
      </c>
      <c r="B73" s="305" t="s">
        <v>1440</v>
      </c>
      <c r="C73" s="308">
        <v>9.7874966934132793E-2</v>
      </c>
      <c r="D73" s="303">
        <v>27390</v>
      </c>
      <c r="E73" s="309">
        <v>1143</v>
      </c>
      <c r="F73" s="152">
        <v>8.9265982636148378E-2</v>
      </c>
    </row>
    <row r="74" spans="1:6">
      <c r="A74" s="305" t="s">
        <v>47</v>
      </c>
      <c r="C74" s="308">
        <v>8.5614504247908105E-2</v>
      </c>
      <c r="D74" s="303">
        <v>812410</v>
      </c>
      <c r="E74" s="303">
        <v>31723</v>
      </c>
      <c r="F74" s="152">
        <v>0.44034107468503053</v>
      </c>
    </row>
    <row r="76" spans="1:6">
      <c r="A76" s="305" t="s">
        <v>431</v>
      </c>
      <c r="B76" s="305" t="s">
        <v>1442</v>
      </c>
      <c r="C76" s="302" t="s">
        <v>3045</v>
      </c>
      <c r="D76" s="302" t="s">
        <v>3046</v>
      </c>
      <c r="E76" s="302" t="s">
        <v>3047</v>
      </c>
      <c r="F76" s="302" t="s">
        <v>2772</v>
      </c>
    </row>
    <row r="77" spans="1:6">
      <c r="A77" s="305" t="s">
        <v>108</v>
      </c>
      <c r="B77" s="305" t="s">
        <v>1441</v>
      </c>
      <c r="C77" s="310">
        <v>1200</v>
      </c>
      <c r="D77" s="310">
        <v>295764.8812</v>
      </c>
      <c r="E77" s="310">
        <v>29274</v>
      </c>
      <c r="F77" s="311">
        <v>10.119999999999999</v>
      </c>
    </row>
    <row r="78" spans="1:6">
      <c r="A78" s="305" t="s">
        <v>160</v>
      </c>
      <c r="B78" s="305" t="s">
        <v>1441</v>
      </c>
      <c r="C78" s="310">
        <v>1365</v>
      </c>
      <c r="D78" s="310">
        <v>512636.19520000002</v>
      </c>
      <c r="E78" s="310">
        <v>35594</v>
      </c>
      <c r="F78" s="311">
        <v>17.34</v>
      </c>
    </row>
    <row r="79" spans="1:6">
      <c r="A79" s="305" t="s">
        <v>104</v>
      </c>
      <c r="B79" s="305" t="s">
        <v>1441</v>
      </c>
      <c r="C79" s="310">
        <v>1100</v>
      </c>
      <c r="D79" s="310">
        <v>335924.5577</v>
      </c>
      <c r="E79" s="310">
        <v>34916</v>
      </c>
      <c r="F79" s="311">
        <v>11.36</v>
      </c>
    </row>
    <row r="80" spans="1:6">
      <c r="A80" s="305" t="s">
        <v>184</v>
      </c>
      <c r="B80" s="305" t="s">
        <v>1441</v>
      </c>
      <c r="C80" s="310">
        <v>1500</v>
      </c>
      <c r="D80" s="310">
        <v>473162.40730000002</v>
      </c>
      <c r="E80" s="310">
        <v>30437</v>
      </c>
      <c r="F80" s="311">
        <v>16.3</v>
      </c>
    </row>
    <row r="81" spans="1:6">
      <c r="A81" s="305" t="s">
        <v>120</v>
      </c>
      <c r="B81" s="305" t="s">
        <v>1441</v>
      </c>
      <c r="C81" s="310">
        <v>1225</v>
      </c>
      <c r="D81" s="310">
        <v>436040.23979999998</v>
      </c>
      <c r="E81" s="310">
        <v>40021</v>
      </c>
      <c r="F81" s="311">
        <v>14.26</v>
      </c>
    </row>
    <row r="82" spans="1:6">
      <c r="A82" s="305" t="s">
        <v>148</v>
      </c>
      <c r="B82" s="305" t="s">
        <v>1440</v>
      </c>
      <c r="C82" s="310">
        <v>2000</v>
      </c>
      <c r="D82" s="310">
        <v>804550.94810000004</v>
      </c>
      <c r="E82" s="310">
        <v>41246</v>
      </c>
      <c r="F82" s="311">
        <v>19.41</v>
      </c>
    </row>
    <row r="83" spans="1:6">
      <c r="A83" s="305" t="s">
        <v>176</v>
      </c>
      <c r="B83" s="305" t="s">
        <v>1440</v>
      </c>
      <c r="C83" s="310">
        <v>2210</v>
      </c>
      <c r="D83" s="310">
        <v>850122.05339999998</v>
      </c>
      <c r="E83" s="310" t="s">
        <v>3064</v>
      </c>
      <c r="F83" s="311">
        <v>14.29</v>
      </c>
    </row>
    <row r="84" spans="1:6">
      <c r="A84" s="305" t="s">
        <v>116</v>
      </c>
      <c r="B84" s="305" t="s">
        <v>1441</v>
      </c>
      <c r="C84" s="310">
        <v>1100</v>
      </c>
      <c r="D84" s="310">
        <v>364996.98259999999</v>
      </c>
      <c r="E84" s="310">
        <v>35876</v>
      </c>
      <c r="F84" s="311">
        <v>11.13</v>
      </c>
    </row>
    <row r="85" spans="1:6">
      <c r="A85" s="305" t="s">
        <v>136</v>
      </c>
      <c r="B85" s="305" t="s">
        <v>1441</v>
      </c>
      <c r="C85" s="310">
        <v>1375</v>
      </c>
      <c r="D85" s="310">
        <v>472773.3934</v>
      </c>
      <c r="E85" s="310">
        <v>33154</v>
      </c>
      <c r="F85" s="311">
        <v>15.54</v>
      </c>
    </row>
    <row r="86" spans="1:6">
      <c r="A86" s="305" t="s">
        <v>156</v>
      </c>
      <c r="B86" s="305" t="s">
        <v>1441</v>
      </c>
      <c r="C86" s="310">
        <v>1275</v>
      </c>
      <c r="D86" s="310">
        <v>393236.69890000002</v>
      </c>
      <c r="E86" s="310">
        <v>31945</v>
      </c>
      <c r="F86" s="311">
        <v>13.63</v>
      </c>
    </row>
    <row r="87" spans="1:6">
      <c r="A87" s="305" t="s">
        <v>172</v>
      </c>
      <c r="B87" s="305" t="s">
        <v>1441</v>
      </c>
      <c r="C87" s="310">
        <v>1325</v>
      </c>
      <c r="D87" s="310">
        <v>384385.37689999997</v>
      </c>
      <c r="E87" s="310">
        <v>35328</v>
      </c>
      <c r="F87" s="311">
        <v>12.95</v>
      </c>
    </row>
    <row r="88" spans="1:6">
      <c r="A88" s="305" t="s">
        <v>216</v>
      </c>
      <c r="B88" s="305" t="s">
        <v>1440</v>
      </c>
      <c r="C88" s="310">
        <v>1712</v>
      </c>
      <c r="D88" s="310">
        <v>564445.82660000003</v>
      </c>
      <c r="E88" s="310">
        <v>33650</v>
      </c>
      <c r="F88" s="311">
        <v>15.68</v>
      </c>
    </row>
    <row r="89" spans="1:6">
      <c r="A89" s="305" t="s">
        <v>144</v>
      </c>
      <c r="B89" s="305" t="s">
        <v>1440</v>
      </c>
      <c r="C89" s="310">
        <v>1690</v>
      </c>
      <c r="D89" s="310">
        <v>702444.93469999998</v>
      </c>
      <c r="E89" s="310">
        <v>39372</v>
      </c>
      <c r="F89" s="311">
        <v>19.399999999999999</v>
      </c>
    </row>
    <row r="90" spans="1:6">
      <c r="A90" s="305" t="s">
        <v>196</v>
      </c>
      <c r="B90" s="305" t="s">
        <v>1440</v>
      </c>
      <c r="C90" s="310">
        <v>1425</v>
      </c>
      <c r="D90" s="310">
        <v>539321.04810000001</v>
      </c>
      <c r="E90" s="310">
        <v>33338</v>
      </c>
      <c r="F90" s="311">
        <v>17.62</v>
      </c>
    </row>
    <row r="91" spans="1:6">
      <c r="A91" s="305" t="s">
        <v>152</v>
      </c>
      <c r="B91" s="305" t="s">
        <v>1441</v>
      </c>
      <c r="C91" s="310">
        <v>1350</v>
      </c>
      <c r="D91" s="310">
        <v>445569.74739999999</v>
      </c>
      <c r="E91" s="310">
        <v>35033</v>
      </c>
      <c r="F91" s="311">
        <v>15.42</v>
      </c>
    </row>
    <row r="92" spans="1:6">
      <c r="A92" s="305" t="s">
        <v>128</v>
      </c>
      <c r="B92" s="305" t="s">
        <v>1441</v>
      </c>
      <c r="C92" s="310">
        <v>1100</v>
      </c>
      <c r="D92" s="310">
        <v>359853.58799999999</v>
      </c>
      <c r="E92" s="310">
        <v>34178</v>
      </c>
      <c r="F92" s="311">
        <v>11.95</v>
      </c>
    </row>
    <row r="93" spans="1:6">
      <c r="A93" s="305" t="s">
        <v>132</v>
      </c>
      <c r="B93" s="305" t="s">
        <v>1441</v>
      </c>
      <c r="C93" s="310">
        <v>1200</v>
      </c>
      <c r="D93" s="310">
        <v>410349.60519999999</v>
      </c>
      <c r="E93" s="310">
        <v>30636</v>
      </c>
      <c r="F93" s="311">
        <v>13.18</v>
      </c>
    </row>
    <row r="94" spans="1:6">
      <c r="A94" s="305" t="s">
        <v>200</v>
      </c>
      <c r="B94" s="305" t="s">
        <v>1441</v>
      </c>
      <c r="C94" s="310">
        <v>1300</v>
      </c>
      <c r="D94" s="310">
        <v>396187.37199999997</v>
      </c>
      <c r="E94" s="310">
        <v>32155</v>
      </c>
      <c r="F94" s="311">
        <v>11.38</v>
      </c>
    </row>
    <row r="95" spans="1:6">
      <c r="A95" s="305" t="s">
        <v>212</v>
      </c>
      <c r="B95" s="305" t="s">
        <v>1440</v>
      </c>
      <c r="C95" s="310">
        <v>1733</v>
      </c>
      <c r="D95" s="310">
        <v>629885.35190000001</v>
      </c>
      <c r="E95" s="310">
        <v>44999</v>
      </c>
      <c r="F95" s="311">
        <v>14.49</v>
      </c>
    </row>
    <row r="96" spans="1:6">
      <c r="A96" s="305" t="s">
        <v>96</v>
      </c>
      <c r="B96" s="305" t="s">
        <v>1440</v>
      </c>
      <c r="C96" s="310">
        <v>2427</v>
      </c>
      <c r="D96" s="310">
        <v>1226771.2420000001</v>
      </c>
      <c r="E96" s="310" t="s">
        <v>3064</v>
      </c>
      <c r="F96" s="311">
        <v>44.51</v>
      </c>
    </row>
    <row r="97" spans="1:6">
      <c r="A97" s="305" t="s">
        <v>112</v>
      </c>
      <c r="B97" s="305" t="s">
        <v>1441</v>
      </c>
      <c r="C97" s="310">
        <v>1300</v>
      </c>
      <c r="D97" s="310">
        <v>472872.90409999999</v>
      </c>
      <c r="E97" s="310">
        <v>38009</v>
      </c>
      <c r="F97" s="311">
        <v>16.09</v>
      </c>
    </row>
    <row r="98" spans="1:6">
      <c r="A98" s="305" t="s">
        <v>180</v>
      </c>
      <c r="B98" s="305" t="s">
        <v>1440</v>
      </c>
      <c r="C98" s="310">
        <v>1600</v>
      </c>
      <c r="D98" s="310">
        <v>496283.42290000001</v>
      </c>
      <c r="E98" s="310">
        <v>38009</v>
      </c>
      <c r="F98" s="311">
        <v>14.49</v>
      </c>
    </row>
    <row r="99" spans="1:6">
      <c r="A99" s="305" t="s">
        <v>168</v>
      </c>
      <c r="B99" s="305" t="s">
        <v>1440</v>
      </c>
      <c r="C99" s="310">
        <v>1275</v>
      </c>
      <c r="D99" s="310">
        <v>403327.1066</v>
      </c>
      <c r="E99" s="310">
        <v>33499</v>
      </c>
      <c r="F99" s="311">
        <v>13.94</v>
      </c>
    </row>
    <row r="100" spans="1:6">
      <c r="A100" s="305" t="s">
        <v>92</v>
      </c>
      <c r="B100" s="305" t="s">
        <v>1441</v>
      </c>
      <c r="C100" s="310">
        <v>1400</v>
      </c>
      <c r="D100" s="310">
        <v>509889.3222</v>
      </c>
      <c r="E100" s="310">
        <v>37026</v>
      </c>
      <c r="F100" s="311">
        <v>15.43</v>
      </c>
    </row>
    <row r="101" spans="1:6">
      <c r="A101" s="305" t="s">
        <v>188</v>
      </c>
      <c r="B101" s="305" t="s">
        <v>1440</v>
      </c>
      <c r="C101" s="310">
        <v>1400</v>
      </c>
      <c r="D101" s="310">
        <v>364996.07130000001</v>
      </c>
      <c r="E101" s="310">
        <v>31017</v>
      </c>
      <c r="F101" s="311">
        <v>13.41</v>
      </c>
    </row>
    <row r="102" spans="1:6">
      <c r="A102" s="305" t="s">
        <v>164</v>
      </c>
      <c r="B102" s="305" t="s">
        <v>1441</v>
      </c>
      <c r="C102" s="310">
        <v>1250</v>
      </c>
      <c r="D102" s="310">
        <v>407599.61200000002</v>
      </c>
      <c r="E102" s="310">
        <v>33613</v>
      </c>
      <c r="F102" s="311">
        <v>15.66</v>
      </c>
    </row>
    <row r="103" spans="1:6">
      <c r="A103" s="305" t="s">
        <v>124</v>
      </c>
      <c r="B103" s="305" t="s">
        <v>1441</v>
      </c>
      <c r="C103" s="310">
        <v>1600</v>
      </c>
      <c r="D103" s="310">
        <v>654404.37849999999</v>
      </c>
      <c r="E103" s="310">
        <v>42982</v>
      </c>
      <c r="F103" s="311">
        <v>18.79</v>
      </c>
    </row>
    <row r="104" spans="1:6">
      <c r="A104" s="305" t="s">
        <v>204</v>
      </c>
      <c r="B104" s="305" t="s">
        <v>1440</v>
      </c>
      <c r="C104" s="310">
        <v>1525</v>
      </c>
      <c r="D104" s="310">
        <v>476596.94780000002</v>
      </c>
      <c r="E104" s="310">
        <v>36366</v>
      </c>
      <c r="F104" s="311">
        <v>13.92</v>
      </c>
    </row>
    <row r="105" spans="1:6">
      <c r="A105" s="305" t="s">
        <v>100</v>
      </c>
      <c r="B105" s="305" t="s">
        <v>1441</v>
      </c>
      <c r="C105" s="310">
        <v>1100</v>
      </c>
      <c r="D105" s="310">
        <v>372888.35139999999</v>
      </c>
      <c r="E105" s="310">
        <v>35617</v>
      </c>
      <c r="F105" s="311">
        <v>13.07</v>
      </c>
    </row>
    <row r="106" spans="1:6">
      <c r="A106" s="305" t="s">
        <v>220</v>
      </c>
      <c r="B106" s="305" t="s">
        <v>1440</v>
      </c>
      <c r="C106" s="310">
        <v>1647</v>
      </c>
      <c r="D106" s="310">
        <v>430892.11009999999</v>
      </c>
      <c r="E106" s="310">
        <v>38307</v>
      </c>
      <c r="F106" s="311">
        <v>9.84</v>
      </c>
    </row>
    <row r="107" spans="1:6">
      <c r="A107" s="305" t="s">
        <v>140</v>
      </c>
      <c r="B107" s="305" t="s">
        <v>1441</v>
      </c>
      <c r="C107" s="310">
        <v>1295</v>
      </c>
      <c r="D107" s="310">
        <v>431562.8112</v>
      </c>
      <c r="E107" s="310">
        <v>33060</v>
      </c>
      <c r="F107" s="311">
        <v>14.85</v>
      </c>
    </row>
    <row r="108" spans="1:6">
      <c r="A108" s="305" t="s">
        <v>192</v>
      </c>
      <c r="B108" s="305" t="s">
        <v>1440</v>
      </c>
      <c r="C108" s="310">
        <v>1650</v>
      </c>
      <c r="D108" s="310">
        <v>563548.64839999995</v>
      </c>
      <c r="E108" s="310">
        <v>41668</v>
      </c>
      <c r="F108" s="311">
        <v>18.11</v>
      </c>
    </row>
    <row r="109" spans="1:6">
      <c r="A109" s="305" t="s">
        <v>208</v>
      </c>
      <c r="B109" s="305" t="s">
        <v>1440</v>
      </c>
      <c r="C109" s="310">
        <v>2275</v>
      </c>
      <c r="D109" s="310">
        <v>936598.21649999998</v>
      </c>
      <c r="E109" s="310">
        <v>44711</v>
      </c>
      <c r="F109" s="311">
        <v>24.41</v>
      </c>
    </row>
    <row r="110" spans="1:6">
      <c r="A110" s="305" t="s">
        <v>47</v>
      </c>
      <c r="C110" s="310">
        <v>1495</v>
      </c>
      <c r="D110" s="310">
        <v>461856.12060000002</v>
      </c>
      <c r="E110" s="310">
        <v>35716</v>
      </c>
      <c r="F110" s="311">
        <v>12.25</v>
      </c>
    </row>
  </sheetData>
  <customSheetViews>
    <customSheetView guid="{CDEF6930-6739-4FEE-9F65-E195F9A4F82A}" scale="80" showAutoFilter="1">
      <pane xSplit="2" ySplit="3" topLeftCell="K4" activePane="bottomRight" state="frozen"/>
      <selection pane="bottomRight" activeCell="T27" sqref="T27"/>
      <pageMargins left="0.7" right="0.7" top="0.75" bottom="0.75" header="0.3" footer="0.3"/>
      <pageSetup paperSize="9" orientation="portrait" r:id="rId1"/>
      <autoFilter ref="A3:L37" xr:uid="{00000000-0000-0000-0000-000000000000}">
        <sortState xmlns:xlrd2="http://schemas.microsoft.com/office/spreadsheetml/2017/richdata2" ref="A4:L37">
          <sortCondition ref="B3:B37"/>
        </sortState>
      </autoFilter>
    </customSheetView>
    <customSheetView guid="{9883963A-B599-466E-88D7-AE85360E0737}" scale="80" showAutoFilter="1">
      <pane xSplit="2" ySplit="3" topLeftCell="K4" activePane="bottomRight" state="frozen"/>
      <selection pane="bottomRight" activeCell="T27" sqref="T27"/>
      <pageMargins left="0.7" right="0.7" top="0.75" bottom="0.75" header="0.3" footer="0.3"/>
      <pageSetup paperSize="9" orientation="portrait" r:id="rId2"/>
      <autoFilter ref="A3:L37" xr:uid="{00000000-0000-0000-0000-000000000000}">
        <sortState xmlns:xlrd2="http://schemas.microsoft.com/office/spreadsheetml/2017/richdata2" ref="A4:L37">
          <sortCondition ref="B3:B37"/>
        </sortState>
      </autoFilter>
    </customSheetView>
  </customSheetViews>
  <pageMargins left="0.7" right="0.7" top="0.75" bottom="0.75" header="0.3" footer="0.3"/>
  <pageSetup paperSize="9" orientation="portrait"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9">
    <tabColor rgb="FFB29C2C"/>
  </sheetPr>
  <dimension ref="A1:D16"/>
  <sheetViews>
    <sheetView zoomScaleNormal="100" workbookViewId="0"/>
  </sheetViews>
  <sheetFormatPr defaultColWidth="9.140625" defaultRowHeight="15"/>
  <cols>
    <col min="1" max="1" width="17.85546875" style="188" customWidth="1"/>
    <col min="2" max="2" width="10.85546875" style="189" customWidth="1"/>
    <col min="3" max="8" width="10.7109375" style="189" customWidth="1"/>
    <col min="9" max="10" width="18.7109375" style="189" bestFit="1" customWidth="1"/>
    <col min="11" max="11" width="19.5703125" style="189" bestFit="1" customWidth="1"/>
    <col min="12" max="12" width="13.7109375" style="189" bestFit="1" customWidth="1"/>
    <col min="13" max="13" width="9.28515625" style="189" bestFit="1" customWidth="1"/>
    <col min="14" max="16384" width="9.140625" style="189"/>
  </cols>
  <sheetData>
    <row r="1" spans="1:4" s="144" customFormat="1" ht="15" customHeight="1">
      <c r="A1" s="188" t="s">
        <v>30</v>
      </c>
      <c r="B1" s="161">
        <v>2.9</v>
      </c>
      <c r="C1" s="291" t="s">
        <v>2930</v>
      </c>
    </row>
    <row r="2" spans="1:4" s="144" customFormat="1" ht="15" customHeight="1">
      <c r="A2" s="166" t="s">
        <v>31</v>
      </c>
      <c r="B2" s="144" t="s">
        <v>3133</v>
      </c>
    </row>
    <row r="3" spans="1:4" s="144" customFormat="1" ht="15" customHeight="1">
      <c r="A3" s="167" t="s">
        <v>40</v>
      </c>
      <c r="B3" s="158" t="s">
        <v>2903</v>
      </c>
    </row>
    <row r="5" spans="1:4">
      <c r="A5" s="188" t="s">
        <v>43</v>
      </c>
      <c r="B5" s="189" t="s">
        <v>2904</v>
      </c>
      <c r="C5" s="189" t="s">
        <v>2905</v>
      </c>
      <c r="D5" s="189" t="s">
        <v>2917</v>
      </c>
    </row>
    <row r="6" spans="1:4">
      <c r="A6" s="188" t="s">
        <v>43</v>
      </c>
      <c r="B6" s="284">
        <v>160000</v>
      </c>
      <c r="C6" s="284">
        <v>100000</v>
      </c>
      <c r="D6" s="284">
        <v>90000</v>
      </c>
    </row>
    <row r="7" spans="1:4">
      <c r="A7" s="188" t="s">
        <v>2918</v>
      </c>
      <c r="B7" s="284">
        <v>650000</v>
      </c>
      <c r="C7" s="284">
        <v>500000</v>
      </c>
      <c r="D7" s="284">
        <v>350000</v>
      </c>
    </row>
    <row r="8" spans="1:4">
      <c r="A8" s="188" t="s">
        <v>2906</v>
      </c>
      <c r="B8" s="284">
        <v>325000</v>
      </c>
      <c r="C8" s="284">
        <v>245000</v>
      </c>
      <c r="D8" s="284">
        <v>210000</v>
      </c>
    </row>
    <row r="9" spans="1:4">
      <c r="A9" s="188" t="s">
        <v>2907</v>
      </c>
      <c r="B9" s="284">
        <v>335000</v>
      </c>
      <c r="C9" s="284">
        <v>220000</v>
      </c>
      <c r="D9" s="284">
        <v>200000</v>
      </c>
    </row>
    <row r="10" spans="1:4">
      <c r="A10" s="188" t="s">
        <v>2908</v>
      </c>
      <c r="B10" s="284">
        <v>236000</v>
      </c>
      <c r="C10" s="284">
        <v>220000</v>
      </c>
      <c r="D10" s="284">
        <v>170000</v>
      </c>
    </row>
    <row r="11" spans="1:4">
      <c r="A11" s="188" t="s">
        <v>2909</v>
      </c>
      <c r="B11" s="284">
        <v>174000</v>
      </c>
      <c r="C11" s="284">
        <v>64900</v>
      </c>
      <c r="D11" s="284">
        <v>130000</v>
      </c>
    </row>
    <row r="12" spans="1:4">
      <c r="A12" s="188" t="s">
        <v>2910</v>
      </c>
      <c r="B12" s="284">
        <v>8000</v>
      </c>
      <c r="C12" s="284">
        <v>56000</v>
      </c>
      <c r="D12" s="284">
        <v>75000</v>
      </c>
    </row>
    <row r="13" spans="1:4">
      <c r="A13" s="188" t="s">
        <v>2911</v>
      </c>
      <c r="B13" s="189" t="s">
        <v>2913</v>
      </c>
      <c r="C13" s="189" t="s">
        <v>2914</v>
      </c>
      <c r="D13" s="189" t="s">
        <v>2919</v>
      </c>
    </row>
    <row r="14" spans="1:4">
      <c r="A14" s="188" t="s">
        <v>2912</v>
      </c>
      <c r="B14" s="189" t="s">
        <v>2913</v>
      </c>
      <c r="C14" s="189" t="s">
        <v>2914</v>
      </c>
      <c r="D14" s="189" t="s">
        <v>2919</v>
      </c>
    </row>
    <row r="15" spans="1:4">
      <c r="A15" s="188" t="s">
        <v>2915</v>
      </c>
      <c r="B15" s="189" t="s">
        <v>2913</v>
      </c>
      <c r="C15" s="189" t="s">
        <v>2914</v>
      </c>
      <c r="D15" s="189" t="s">
        <v>2919</v>
      </c>
    </row>
    <row r="16" spans="1:4">
      <c r="A16" s="188" t="s">
        <v>2916</v>
      </c>
      <c r="B16" s="189" t="s">
        <v>2913</v>
      </c>
      <c r="C16" s="189" t="s">
        <v>2914</v>
      </c>
      <c r="D16" s="189" t="s">
        <v>2919</v>
      </c>
    </row>
  </sheetData>
  <hyperlinks>
    <hyperlink ref="C1" location="Index!A1" display="Index home" xr:uid="{00000000-0004-0000-1300-000000000000}"/>
  </hyperlink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4">
    <tabColor rgb="FFB29C2C"/>
  </sheetPr>
  <dimension ref="A1:D18"/>
  <sheetViews>
    <sheetView zoomScaleNormal="100" workbookViewId="0"/>
  </sheetViews>
  <sheetFormatPr defaultColWidth="9.140625" defaultRowHeight="15"/>
  <cols>
    <col min="1" max="1" width="9.140625" style="188"/>
    <col min="2" max="16384" width="9.140625" style="189"/>
  </cols>
  <sheetData>
    <row r="1" spans="1:4" ht="15" customHeight="1">
      <c r="A1" s="188" t="s">
        <v>30</v>
      </c>
      <c r="B1" s="188">
        <v>2.8</v>
      </c>
      <c r="C1" s="290" t="s">
        <v>2930</v>
      </c>
    </row>
    <row r="2" spans="1:4" ht="15" customHeight="1">
      <c r="A2" s="166" t="s">
        <v>31</v>
      </c>
      <c r="B2" s="189" t="s">
        <v>3020</v>
      </c>
    </row>
    <row r="3" spans="1:4" ht="15" customHeight="1">
      <c r="A3" s="167" t="s">
        <v>40</v>
      </c>
      <c r="B3" s="190" t="s">
        <v>3019</v>
      </c>
    </row>
    <row r="5" spans="1:4">
      <c r="B5" s="189" t="s">
        <v>2660</v>
      </c>
      <c r="C5" s="189" t="s">
        <v>3015</v>
      </c>
      <c r="D5" s="189" t="s">
        <v>3016</v>
      </c>
    </row>
    <row r="6" spans="1:4">
      <c r="A6" s="188" t="s">
        <v>43</v>
      </c>
      <c r="B6" s="121">
        <v>0.495</v>
      </c>
      <c r="C6" s="121">
        <v>6.8000000000000005E-2</v>
      </c>
      <c r="D6" s="121">
        <f>SUM(B6:C6)</f>
        <v>0.56299999999999994</v>
      </c>
    </row>
    <row r="7" spans="1:4">
      <c r="A7" s="188" t="s">
        <v>412</v>
      </c>
      <c r="B7" s="121">
        <v>0.19800000000000001</v>
      </c>
      <c r="C7" s="121">
        <f t="shared" ref="C7:C13" si="0">D7-B7</f>
        <v>2.8999999999999998E-2</v>
      </c>
      <c r="D7" s="121">
        <v>0.22700000000000001</v>
      </c>
    </row>
    <row r="8" spans="1:4">
      <c r="A8" s="188" t="s">
        <v>3017</v>
      </c>
      <c r="B8" s="121">
        <v>0.156</v>
      </c>
      <c r="C8" s="121">
        <f t="shared" si="0"/>
        <v>2.1999999999999992E-2</v>
      </c>
      <c r="D8" s="121">
        <v>0.17799999999999999</v>
      </c>
    </row>
    <row r="9" spans="1:4">
      <c r="A9" s="188" t="s">
        <v>413</v>
      </c>
      <c r="B9" s="121">
        <v>9.4E-2</v>
      </c>
      <c r="C9" s="121">
        <f t="shared" si="0"/>
        <v>1.0999999999999996E-2</v>
      </c>
      <c r="D9" s="121">
        <v>0.105</v>
      </c>
    </row>
    <row r="10" spans="1:4">
      <c r="A10" s="188" t="s">
        <v>407</v>
      </c>
      <c r="B10" s="121">
        <v>7.1999999999999995E-2</v>
      </c>
      <c r="C10" s="121">
        <f t="shared" si="0"/>
        <v>7.0000000000000062E-3</v>
      </c>
      <c r="D10" s="121">
        <v>7.9000000000000001E-2</v>
      </c>
    </row>
    <row r="11" spans="1:4">
      <c r="A11" s="188" t="s">
        <v>87</v>
      </c>
      <c r="B11" s="121">
        <v>6.6000000000000003E-2</v>
      </c>
      <c r="C11" s="121">
        <f t="shared" si="0"/>
        <v>8.9999999999999941E-3</v>
      </c>
      <c r="D11" s="121">
        <v>7.4999999999999997E-2</v>
      </c>
    </row>
    <row r="12" spans="1:4">
      <c r="A12" s="188" t="s">
        <v>408</v>
      </c>
      <c r="B12" s="121">
        <v>5.3999999999999999E-2</v>
      </c>
      <c r="C12" s="121">
        <f t="shared" si="0"/>
        <v>4.9999999999999975E-3</v>
      </c>
      <c r="D12" s="121">
        <v>5.8999999999999997E-2</v>
      </c>
    </row>
    <row r="13" spans="1:4">
      <c r="A13" s="188" t="s">
        <v>3018</v>
      </c>
      <c r="B13" s="121">
        <v>1.2999999999999999E-2</v>
      </c>
      <c r="C13" s="121">
        <f t="shared" si="0"/>
        <v>4.9999999999999992E-3</v>
      </c>
      <c r="D13" s="121">
        <v>1.7999999999999999E-2</v>
      </c>
    </row>
    <row r="14" spans="1:4">
      <c r="B14" s="121"/>
      <c r="C14" s="121"/>
      <c r="D14" s="121"/>
    </row>
    <row r="15" spans="1:4">
      <c r="B15" s="121"/>
      <c r="C15" s="121"/>
      <c r="D15" s="121"/>
    </row>
    <row r="16" spans="1:4">
      <c r="B16" s="121"/>
      <c r="C16" s="121"/>
      <c r="D16" s="121"/>
    </row>
    <row r="17" spans="2:4">
      <c r="B17" s="121"/>
      <c r="C17" s="121"/>
      <c r="D17" s="121"/>
    </row>
    <row r="18" spans="2:4">
      <c r="B18" s="121"/>
      <c r="C18" s="121"/>
      <c r="D18" s="121"/>
    </row>
  </sheetData>
  <sortState xmlns:xlrd2="http://schemas.microsoft.com/office/spreadsheetml/2017/richdata2" ref="A6:D13">
    <sortCondition descending="1" ref="D6:D13"/>
  </sortState>
  <customSheetViews>
    <customSheetView guid="{CDEF6930-6739-4FEE-9F65-E195F9A4F82A}" showAutoFilter="1">
      <pageMargins left="0.7" right="0.7" top="0.75" bottom="0.75" header="0.3" footer="0.3"/>
      <pageSetup paperSize="9" orientation="portrait" r:id="rId1"/>
      <autoFilter ref="T7:W280" xr:uid="{00000000-0000-0000-0000-000000000000}">
        <sortState xmlns:xlrd2="http://schemas.microsoft.com/office/spreadsheetml/2017/richdata2" ref="T8:W280">
          <sortCondition ref="V7:V280"/>
        </sortState>
      </autoFilter>
    </customSheetView>
    <customSheetView guid="{9883963A-B599-466E-88D7-AE85360E0737}" showAutoFilter="1">
      <pageMargins left="0.7" right="0.7" top="0.75" bottom="0.75" header="0.3" footer="0.3"/>
      <pageSetup paperSize="9" orientation="portrait" r:id="rId2"/>
      <autoFilter ref="T7:W280" xr:uid="{00000000-0000-0000-0000-000000000000}">
        <sortState xmlns:xlrd2="http://schemas.microsoft.com/office/spreadsheetml/2017/richdata2" ref="T8:W280">
          <sortCondition ref="V7:V280"/>
        </sortState>
      </autoFilter>
    </customSheetView>
  </customSheetViews>
  <hyperlinks>
    <hyperlink ref="C1" location="Index!A1" display="Index home" xr:uid="{00000000-0004-0000-1400-000000000000}"/>
  </hyperlinks>
  <pageMargins left="0.7" right="0.7" top="0.75" bottom="0.75" header="0.3" footer="0.3"/>
  <pageSetup paperSize="9" orientation="portrait"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5">
    <tabColor rgb="FFB29C2C"/>
  </sheetPr>
  <dimension ref="A1:E40"/>
  <sheetViews>
    <sheetView zoomScaleNormal="100" zoomScaleSheetLayoutView="100" workbookViewId="0"/>
  </sheetViews>
  <sheetFormatPr defaultColWidth="9.140625" defaultRowHeight="17.25"/>
  <cols>
    <col min="1" max="1" width="18.140625" style="295" customWidth="1"/>
    <col min="2" max="2" width="8.5703125" style="279" customWidth="1"/>
    <col min="3" max="3" width="6.42578125" style="277" customWidth="1"/>
    <col min="4" max="4" width="8.140625" style="278" customWidth="1"/>
    <col min="5" max="5" width="8.7109375" style="278" customWidth="1"/>
    <col min="6" max="16384" width="9.140625" style="278"/>
  </cols>
  <sheetData>
    <row r="1" spans="1:5" ht="15" customHeight="1">
      <c r="A1" s="347" t="s">
        <v>30</v>
      </c>
      <c r="B1" s="294">
        <v>2.1</v>
      </c>
      <c r="C1" s="293"/>
    </row>
    <row r="2" spans="1:5" ht="15" customHeight="1">
      <c r="A2" s="347" t="s">
        <v>31</v>
      </c>
      <c r="B2" s="295" t="s">
        <v>3029</v>
      </c>
    </row>
    <row r="3" spans="1:5" ht="15" customHeight="1">
      <c r="A3" s="357" t="s">
        <v>40</v>
      </c>
      <c r="B3" s="296" t="s">
        <v>3030</v>
      </c>
    </row>
    <row r="4" spans="1:5" ht="15">
      <c r="A4" s="357" t="s">
        <v>2738</v>
      </c>
      <c r="B4" s="296" t="s">
        <v>3031</v>
      </c>
    </row>
    <row r="5" spans="1:5">
      <c r="A5" s="314"/>
      <c r="B5" s="278"/>
      <c r="C5" s="279"/>
      <c r="D5" s="280"/>
      <c r="E5" s="280"/>
    </row>
    <row r="6" spans="1:5" ht="21" customHeight="1">
      <c r="A6" s="313" t="s">
        <v>0</v>
      </c>
      <c r="B6" s="281" t="s">
        <v>3158</v>
      </c>
      <c r="C6" s="281" t="s">
        <v>3157</v>
      </c>
      <c r="D6" s="281"/>
    </row>
    <row r="7" spans="1:5" ht="15.75" customHeight="1">
      <c r="A7" s="314" t="s">
        <v>2701</v>
      </c>
      <c r="B7" s="282">
        <v>504.2411725019137</v>
      </c>
      <c r="C7" s="283">
        <v>0.27777777777777779</v>
      </c>
    </row>
    <row r="8" spans="1:5" ht="15.75" customHeight="1">
      <c r="A8" s="314" t="s">
        <v>2702</v>
      </c>
      <c r="B8" s="282">
        <v>309.06617528266673</v>
      </c>
      <c r="C8" s="283">
        <v>0.22758620689655173</v>
      </c>
    </row>
    <row r="9" spans="1:5" ht="15.75" customHeight="1">
      <c r="A9" s="314" t="s">
        <v>7</v>
      </c>
      <c r="B9" s="282">
        <v>251.20959586006589</v>
      </c>
      <c r="C9" s="283">
        <v>0.20714285714285716</v>
      </c>
    </row>
    <row r="10" spans="1:5" ht="15.75" customHeight="1">
      <c r="A10" s="314" t="s">
        <v>8</v>
      </c>
      <c r="B10" s="282">
        <v>196.7918016535431</v>
      </c>
      <c r="C10" s="283">
        <v>0.21238938053097345</v>
      </c>
    </row>
    <row r="11" spans="1:5" ht="15.75" customHeight="1">
      <c r="A11" s="314" t="s">
        <v>9</v>
      </c>
      <c r="B11" s="282">
        <v>96.047370563161749</v>
      </c>
      <c r="C11" s="283">
        <v>0.24489795918367346</v>
      </c>
    </row>
    <row r="12" spans="1:5" ht="15.75" customHeight="1">
      <c r="A12" s="314" t="s">
        <v>10</v>
      </c>
      <c r="B12" s="282">
        <v>172.14215655781413</v>
      </c>
      <c r="C12" s="283">
        <v>0.26190476190476192</v>
      </c>
    </row>
    <row r="13" spans="1:5" ht="15.75" customHeight="1">
      <c r="A13" s="314" t="s">
        <v>11</v>
      </c>
      <c r="B13" s="282">
        <v>185.69764477355915</v>
      </c>
      <c r="C13" s="283">
        <v>0.25531914893617019</v>
      </c>
    </row>
    <row r="14" spans="1:5" ht="15.75" customHeight="1">
      <c r="A14" s="314" t="s">
        <v>12</v>
      </c>
      <c r="B14" s="282">
        <v>172.71429526184613</v>
      </c>
      <c r="C14" s="283">
        <v>0.27710843373493976</v>
      </c>
    </row>
    <row r="15" spans="1:5" ht="15.75" customHeight="1">
      <c r="A15" s="314" t="s">
        <v>13</v>
      </c>
      <c r="B15" s="282">
        <v>241.38334601205455</v>
      </c>
      <c r="C15" s="283">
        <v>0.27049180327868855</v>
      </c>
    </row>
    <row r="16" spans="1:5" ht="15.75" customHeight="1">
      <c r="A16" s="314" t="s">
        <v>14</v>
      </c>
      <c r="B16" s="282">
        <v>319.73026392279962</v>
      </c>
      <c r="C16" s="283">
        <v>0.29530201342281881</v>
      </c>
    </row>
    <row r="17" spans="1:3" ht="15.75" customHeight="1">
      <c r="A17" s="314" t="s">
        <v>15</v>
      </c>
      <c r="B17" s="282">
        <v>437.6147842056933</v>
      </c>
      <c r="C17" s="283">
        <v>0.32105263157894737</v>
      </c>
    </row>
    <row r="18" spans="1:3" ht="15.75" customHeight="1">
      <c r="A18" s="314" t="s">
        <v>16</v>
      </c>
      <c r="B18" s="282">
        <v>850.44952331946888</v>
      </c>
      <c r="C18" s="283">
        <v>0.35843373493975905</v>
      </c>
    </row>
    <row r="19" spans="1:3" ht="15.75" customHeight="1">
      <c r="A19" s="314" t="s">
        <v>17</v>
      </c>
      <c r="B19" s="282">
        <v>992.45177523064024</v>
      </c>
      <c r="C19" s="283">
        <v>0.36692506459948321</v>
      </c>
    </row>
    <row r="20" spans="1:3" ht="15.75" customHeight="1">
      <c r="A20" s="314" t="s">
        <v>18</v>
      </c>
      <c r="B20" s="282">
        <v>1127.9340124003543</v>
      </c>
      <c r="C20" s="283">
        <v>0.33747412008281574</v>
      </c>
    </row>
    <row r="21" spans="1:3" ht="15.75" customHeight="1">
      <c r="A21" s="314" t="s">
        <v>19</v>
      </c>
      <c r="B21" s="282">
        <v>1276.1819876028035</v>
      </c>
      <c r="C21" s="283">
        <v>0.30143540669856461</v>
      </c>
    </row>
    <row r="22" spans="1:3" ht="15.75" customHeight="1">
      <c r="A22" s="314" t="s">
        <v>20</v>
      </c>
      <c r="B22" s="282">
        <v>1289.921414018469</v>
      </c>
      <c r="C22" s="283">
        <v>0.28550512445095166</v>
      </c>
    </row>
    <row r="23" spans="1:3" ht="15.75" customHeight="1">
      <c r="A23" s="314" t="s">
        <v>21</v>
      </c>
      <c r="B23" s="282">
        <v>1539.5119940223133</v>
      </c>
      <c r="C23" s="283">
        <v>0.28351126927639381</v>
      </c>
    </row>
    <row r="24" spans="1:3" ht="15.75" customHeight="1">
      <c r="A24" s="314" t="s">
        <v>22</v>
      </c>
      <c r="B24" s="282">
        <v>1600.612626636705</v>
      </c>
      <c r="C24" s="283">
        <v>0.3007075471698113</v>
      </c>
    </row>
    <row r="25" spans="1:3" ht="15.75" customHeight="1">
      <c r="A25" s="314" t="s">
        <v>23</v>
      </c>
      <c r="B25" s="282">
        <v>2243.2458792548523</v>
      </c>
      <c r="C25" s="283">
        <v>0.3142613151152861</v>
      </c>
    </row>
    <row r="26" spans="1:3" ht="15.75" customHeight="1">
      <c r="A26" s="314" t="s">
        <v>24</v>
      </c>
      <c r="B26" s="282">
        <v>2319.8543845247864</v>
      </c>
      <c r="C26" s="283">
        <v>0.32284768211920528</v>
      </c>
    </row>
    <row r="27" spans="1:3" ht="15.75" customHeight="1">
      <c r="A27" s="314" t="s">
        <v>25</v>
      </c>
      <c r="B27" s="282">
        <v>1036.611496542698</v>
      </c>
      <c r="C27" s="283">
        <v>0.33583489681050654</v>
      </c>
    </row>
    <row r="28" spans="1:3" ht="15.75" customHeight="1">
      <c r="A28" s="314" t="s">
        <v>26</v>
      </c>
      <c r="B28" s="282">
        <v>1182.0330969267138</v>
      </c>
      <c r="C28" s="283">
        <v>0.33603896103896103</v>
      </c>
    </row>
    <row r="29" spans="1:3" ht="15.75" customHeight="1">
      <c r="A29" s="314" t="s">
        <v>27</v>
      </c>
      <c r="B29" s="282">
        <v>1507.9996860669798</v>
      </c>
      <c r="C29" s="283">
        <v>0.35488126649076518</v>
      </c>
    </row>
    <row r="30" spans="1:3" ht="15.75" customHeight="1">
      <c r="A30" s="314" t="s">
        <v>28</v>
      </c>
      <c r="B30" s="282">
        <v>1814.9021170169206</v>
      </c>
      <c r="C30" s="283">
        <v>0.4120603015075377</v>
      </c>
    </row>
    <row r="31" spans="1:3" ht="15.75" customHeight="1">
      <c r="A31" s="314" t="s">
        <v>29</v>
      </c>
      <c r="B31" s="282">
        <v>2191.3171768891975</v>
      </c>
      <c r="C31" s="283">
        <v>0.43440860215053761</v>
      </c>
    </row>
    <row r="32" spans="1:3" ht="15.75" customHeight="1">
      <c r="A32" s="314" t="s">
        <v>2430</v>
      </c>
      <c r="B32" s="282">
        <v>2897.5009054690331</v>
      </c>
      <c r="C32" s="283">
        <v>0.44371941272430671</v>
      </c>
    </row>
    <row r="33" spans="1:3" ht="15.75" customHeight="1">
      <c r="A33" s="314" t="s">
        <v>2496</v>
      </c>
      <c r="B33" s="282">
        <v>3186.7900715187211</v>
      </c>
      <c r="C33" s="283">
        <v>0.42706131078224102</v>
      </c>
    </row>
    <row r="34" spans="1:3" ht="15.75" customHeight="1">
      <c r="A34" s="314" t="s">
        <v>2567</v>
      </c>
      <c r="B34" s="282">
        <v>3516.2771285475792</v>
      </c>
      <c r="C34" s="283">
        <v>0.46740638002773927</v>
      </c>
    </row>
    <row r="35" spans="1:3" ht="15.75" customHeight="1">
      <c r="A35" s="315" t="s">
        <v>2734</v>
      </c>
      <c r="B35" s="282">
        <v>3478.7753894494153</v>
      </c>
      <c r="C35" s="283">
        <v>0.40546967895362662</v>
      </c>
    </row>
    <row r="36" spans="1:3" ht="15.75" customHeight="1">
      <c r="A36" s="315" t="s">
        <v>2776</v>
      </c>
      <c r="B36" s="282">
        <v>3635</v>
      </c>
      <c r="C36" s="283">
        <v>0.40077177508269018</v>
      </c>
    </row>
    <row r="37" spans="1:3">
      <c r="A37" s="279"/>
      <c r="B37" s="278"/>
      <c r="C37" s="278"/>
    </row>
    <row r="38" spans="1:3">
      <c r="A38" s="279"/>
      <c r="B38" s="278"/>
      <c r="C38" s="278"/>
    </row>
    <row r="39" spans="1:3">
      <c r="A39" s="279"/>
      <c r="B39" s="277"/>
      <c r="C39" s="278"/>
    </row>
    <row r="40" spans="1:3">
      <c r="A40" s="279"/>
      <c r="B40" s="277"/>
      <c r="C40" s="278"/>
    </row>
  </sheetData>
  <customSheetViews>
    <customSheetView guid="{CDEF6930-6739-4FEE-9F65-E195F9A4F82A}" showGridLines="0" topLeftCell="S1">
      <selection activeCell="AY36" sqref="AY36"/>
      <pageMargins left="0.59055118110236227" right="0.59055118110236227" top="0.39370078740157483" bottom="0.39370078740157483" header="0" footer="0"/>
      <pageSetup paperSize="9" scale="82" orientation="portrait" r:id="rId1"/>
      <headerFooter alignWithMargins="0"/>
    </customSheetView>
    <customSheetView guid="{9883963A-B599-466E-88D7-AE85360E0737}" showGridLines="0" topLeftCell="S1">
      <selection activeCell="AY36" sqref="AY36"/>
      <pageMargins left="0.59055118110236227" right="0.59055118110236227" top="0.39370078740157483" bottom="0.39370078740157483" header="0" footer="0"/>
      <pageSetup paperSize="9" scale="82" orientation="portrait" r:id="rId2"/>
      <headerFooter alignWithMargins="0"/>
    </customSheetView>
  </customSheetViews>
  <pageMargins left="0.59055118110236227" right="0.59055118110236227" top="0.39370078740157483" bottom="0.39370078740157483" header="0" footer="0"/>
  <pageSetup paperSize="9" scale="82" orientation="portrait" r:id="rId3"/>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16">
    <tabColor rgb="FFB29C2C"/>
  </sheetPr>
  <dimension ref="A1:Y7"/>
  <sheetViews>
    <sheetView zoomScaleNormal="100" workbookViewId="0"/>
  </sheetViews>
  <sheetFormatPr defaultColWidth="9.140625" defaultRowHeight="15"/>
  <cols>
    <col min="1" max="1" width="15.85546875" style="143" customWidth="1"/>
    <col min="2" max="2" width="8.85546875" style="144" customWidth="1"/>
    <col min="3" max="16384" width="9.140625" style="144"/>
  </cols>
  <sheetData>
    <row r="1" spans="1:25" ht="15" customHeight="1">
      <c r="A1" s="188" t="s">
        <v>30</v>
      </c>
      <c r="B1" s="143">
        <v>2.11</v>
      </c>
      <c r="C1" s="290" t="s">
        <v>2930</v>
      </c>
    </row>
    <row r="2" spans="1:25" ht="15" customHeight="1">
      <c r="A2" s="166" t="s">
        <v>31</v>
      </c>
      <c r="B2" s="144" t="s">
        <v>2877</v>
      </c>
    </row>
    <row r="3" spans="1:25" ht="15" customHeight="1">
      <c r="A3" s="167" t="s">
        <v>40</v>
      </c>
      <c r="B3" s="158" t="s">
        <v>2771</v>
      </c>
    </row>
    <row r="5" spans="1:25">
      <c r="B5" s="144" t="s">
        <v>13</v>
      </c>
      <c r="C5" s="144" t="s">
        <v>14</v>
      </c>
      <c r="D5" s="144" t="s">
        <v>15</v>
      </c>
      <c r="E5" s="144" t="s">
        <v>2803</v>
      </c>
      <c r="F5" s="144" t="s">
        <v>17</v>
      </c>
      <c r="G5" s="144" t="s">
        <v>18</v>
      </c>
      <c r="H5" s="144" t="s">
        <v>19</v>
      </c>
      <c r="I5" s="144" t="s">
        <v>20</v>
      </c>
      <c r="J5" s="275" t="s">
        <v>21</v>
      </c>
      <c r="K5" s="275" t="s">
        <v>22</v>
      </c>
      <c r="L5" s="275" t="s">
        <v>23</v>
      </c>
      <c r="M5" s="275" t="s">
        <v>24</v>
      </c>
      <c r="N5" s="275" t="s">
        <v>25</v>
      </c>
      <c r="O5" s="275" t="s">
        <v>26</v>
      </c>
      <c r="P5" s="275" t="s">
        <v>27</v>
      </c>
      <c r="Q5" s="275" t="s">
        <v>28</v>
      </c>
      <c r="R5" s="275" t="s">
        <v>29</v>
      </c>
      <c r="S5" s="275" t="s">
        <v>2430</v>
      </c>
      <c r="T5" s="275" t="s">
        <v>2496</v>
      </c>
      <c r="U5" s="275" t="s">
        <v>2567</v>
      </c>
      <c r="V5" s="275" t="s">
        <v>2734</v>
      </c>
      <c r="W5" s="275" t="s">
        <v>2776</v>
      </c>
      <c r="X5" s="275" t="s">
        <v>2878</v>
      </c>
      <c r="Y5" s="275"/>
    </row>
    <row r="6" spans="1:25">
      <c r="A6" s="143" t="s">
        <v>2700</v>
      </c>
      <c r="B6" s="276">
        <v>5.1984790000523494E-3</v>
      </c>
      <c r="C6" s="276">
        <v>4.790146509268756E-3</v>
      </c>
      <c r="D6" s="276">
        <v>4.5732042820944086E-3</v>
      </c>
      <c r="E6" s="276">
        <v>4.0366000161855707E-3</v>
      </c>
      <c r="F6" s="276">
        <v>3.70335729895503E-3</v>
      </c>
      <c r="G6" s="276">
        <v>3.6736611414873179E-3</v>
      </c>
      <c r="H6" s="276">
        <v>3.4432490184688768E-3</v>
      </c>
      <c r="I6" s="276">
        <v>3.8045639459943592E-3</v>
      </c>
      <c r="J6" s="276">
        <v>3.7088699918306216E-3</v>
      </c>
      <c r="K6" s="276">
        <v>3.6726236183035939E-3</v>
      </c>
      <c r="L6" s="276">
        <v>3.4892466893777173E-3</v>
      </c>
      <c r="M6" s="276">
        <v>3.2705111246668791E-3</v>
      </c>
      <c r="N6" s="276">
        <v>3.3189137593132049E-3</v>
      </c>
      <c r="O6" s="276">
        <v>3.2412307412564064E-3</v>
      </c>
      <c r="P6" s="276">
        <v>2.9170498465842468E-3</v>
      </c>
      <c r="Q6" s="276">
        <v>2.9431725646680814E-3</v>
      </c>
      <c r="R6" s="276">
        <v>2.6939788324014109E-3</v>
      </c>
      <c r="S6" s="276">
        <v>2.0984778668216766E-3</v>
      </c>
      <c r="T6" s="276">
        <v>1.9055859738686097E-3</v>
      </c>
      <c r="U6" s="276">
        <v>1.838603625447236E-3</v>
      </c>
      <c r="V6" s="159">
        <v>1.8294825248087376E-3</v>
      </c>
      <c r="W6" s="159">
        <v>1.8294825248087376E-3</v>
      </c>
      <c r="X6" s="159"/>
      <c r="Y6" s="159"/>
    </row>
    <row r="7" spans="1:25">
      <c r="A7" s="143" t="s">
        <v>2770</v>
      </c>
      <c r="C7" s="160">
        <v>9.2358206189217858E-3</v>
      </c>
      <c r="D7" s="160">
        <v>1.1984782616962337E-2</v>
      </c>
      <c r="E7" s="160">
        <v>1.6260041717022201E-2</v>
      </c>
      <c r="F7" s="160">
        <v>2.1033599915926685E-2</v>
      </c>
      <c r="G7" s="160">
        <v>1.9487728231824413E-2</v>
      </c>
      <c r="H7" s="160">
        <v>1.8822315109644838E-2</v>
      </c>
      <c r="I7" s="160">
        <v>1.9824476002135553E-2</v>
      </c>
      <c r="J7" s="160">
        <v>2.3683244588003607E-2</v>
      </c>
      <c r="K7" s="160">
        <v>2.3434052412016598E-2</v>
      </c>
      <c r="L7" s="160">
        <v>2.7138643067846607E-2</v>
      </c>
      <c r="M7" s="160">
        <v>2.848378615249781E-2</v>
      </c>
      <c r="N7" s="160">
        <v>2.60250072695551E-2</v>
      </c>
      <c r="O7" s="160">
        <v>2.6524859046642747E-2</v>
      </c>
      <c r="P7" s="160">
        <v>2.7527629963160046E-2</v>
      </c>
      <c r="Q7" s="160">
        <v>3.0975540655397111E-2</v>
      </c>
      <c r="R7" s="160">
        <v>3.6252692031586507E-2</v>
      </c>
      <c r="S7" s="160">
        <v>3.7408884610094902E-2</v>
      </c>
      <c r="T7" s="160">
        <v>3.7993730407523504E-2</v>
      </c>
      <c r="U7" s="160">
        <v>3.8411124408730839E-2</v>
      </c>
      <c r="V7" s="160">
        <v>4.677640603566529E-2</v>
      </c>
      <c r="W7" s="160">
        <v>4.9726402188782493E-2</v>
      </c>
      <c r="X7" s="160"/>
      <c r="Y7" s="160"/>
    </row>
  </sheetData>
  <customSheetViews>
    <customSheetView guid="{CDEF6930-6739-4FEE-9F65-E195F9A4F82A}">
      <selection activeCell="B4" sqref="B4"/>
      <pageMargins left="0.7" right="0.7" top="0.75" bottom="0.75" header="0.3" footer="0.3"/>
      <pageSetup paperSize="9" orientation="portrait" r:id="rId1"/>
    </customSheetView>
    <customSheetView guid="{9883963A-B599-466E-88D7-AE85360E0737}">
      <selection activeCell="B4" sqref="B4"/>
      <pageMargins left="0.7" right="0.7" top="0.75" bottom="0.75" header="0.3" footer="0.3"/>
      <pageSetup paperSize="9" orientation="portrait" r:id="rId2"/>
    </customSheetView>
  </customSheetViews>
  <hyperlinks>
    <hyperlink ref="C1" location="Index!A1" display="Index home" xr:uid="{00000000-0004-0000-1600-000000000000}"/>
  </hyperlinks>
  <pageMargins left="0.7" right="0.7" top="0.75" bottom="0.75" header="0.3" footer="0.3"/>
  <pageSetup paperSize="9" orientation="portrait"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49">
    <tabColor rgb="FF117733"/>
  </sheetPr>
  <dimension ref="A1:D28"/>
  <sheetViews>
    <sheetView zoomScaleNormal="100" workbookViewId="0"/>
  </sheetViews>
  <sheetFormatPr defaultColWidth="9.140625" defaultRowHeight="15"/>
  <cols>
    <col min="1" max="1" width="9.42578125" style="188" bestFit="1" customWidth="1"/>
    <col min="2" max="2" width="9.42578125" style="189" bestFit="1" customWidth="1"/>
    <col min="3" max="4" width="11.28515625" style="189" bestFit="1" customWidth="1"/>
    <col min="5" max="7" width="9.42578125" style="189" bestFit="1" customWidth="1"/>
    <col min="8" max="16384" width="9.140625" style="189"/>
  </cols>
  <sheetData>
    <row r="1" spans="1:4" ht="15" customHeight="1">
      <c r="A1" s="188" t="s">
        <v>30</v>
      </c>
      <c r="B1" s="188">
        <v>3.1</v>
      </c>
      <c r="C1" s="290" t="s">
        <v>2930</v>
      </c>
    </row>
    <row r="2" spans="1:4" ht="15" customHeight="1">
      <c r="A2" s="166" t="s">
        <v>31</v>
      </c>
      <c r="B2" s="189" t="s">
        <v>2948</v>
      </c>
    </row>
    <row r="3" spans="1:4" ht="15" customHeight="1">
      <c r="A3" s="167" t="s">
        <v>40</v>
      </c>
      <c r="B3" s="190" t="s">
        <v>2947</v>
      </c>
    </row>
    <row r="4" spans="1:4">
      <c r="A4" s="167"/>
    </row>
    <row r="5" spans="1:4">
      <c r="A5" s="188" t="s">
        <v>0</v>
      </c>
      <c r="B5" s="189" t="s">
        <v>432</v>
      </c>
      <c r="C5" s="189" t="s">
        <v>433</v>
      </c>
      <c r="D5" s="189" t="s">
        <v>434</v>
      </c>
    </row>
    <row r="6" spans="1:4">
      <c r="A6" s="188">
        <v>1996</v>
      </c>
      <c r="B6" s="205">
        <v>97.189276163447971</v>
      </c>
      <c r="C6" s="205">
        <v>99.424074813251977</v>
      </c>
      <c r="D6" s="205">
        <v>99.438202247191015</v>
      </c>
    </row>
    <row r="7" spans="1:4">
      <c r="A7" s="188">
        <v>1997</v>
      </c>
      <c r="B7" s="205">
        <v>100</v>
      </c>
      <c r="C7" s="205">
        <v>100</v>
      </c>
      <c r="D7" s="205">
        <v>100</v>
      </c>
    </row>
    <row r="8" spans="1:4">
      <c r="A8" s="188">
        <v>1998</v>
      </c>
      <c r="B8" s="205">
        <v>104.4923291179704</v>
      </c>
      <c r="C8" s="205">
        <v>100.72275759822091</v>
      </c>
      <c r="D8" s="205">
        <v>100.49570389953735</v>
      </c>
    </row>
    <row r="9" spans="1:4">
      <c r="A9" s="188">
        <v>1999</v>
      </c>
      <c r="B9" s="205">
        <v>108.13741121619198</v>
      </c>
      <c r="C9" s="205">
        <v>101.98295033358042</v>
      </c>
      <c r="D9" s="205">
        <v>101.09054857898217</v>
      </c>
    </row>
    <row r="10" spans="1:4">
      <c r="A10" s="188">
        <v>2000</v>
      </c>
      <c r="B10" s="205">
        <v>112.122498265256</v>
      </c>
      <c r="C10" s="205">
        <v>103.16331185493527</v>
      </c>
      <c r="D10" s="205">
        <v>101.58625247851948</v>
      </c>
    </row>
    <row r="11" spans="1:4">
      <c r="A11" s="188">
        <v>2001</v>
      </c>
      <c r="B11" s="205">
        <v>114.19946437342605</v>
      </c>
      <c r="C11" s="205">
        <v>104.38505730740719</v>
      </c>
      <c r="D11" s="205">
        <v>102.12828816920026</v>
      </c>
    </row>
    <row r="12" spans="1:4">
      <c r="A12" s="188">
        <v>2002</v>
      </c>
      <c r="B12" s="205">
        <v>112.5502637200708</v>
      </c>
      <c r="C12" s="205">
        <v>105.15867879340823</v>
      </c>
      <c r="D12" s="205">
        <v>102.77891970052619</v>
      </c>
    </row>
    <row r="13" spans="1:4">
      <c r="A13" s="188">
        <v>2003</v>
      </c>
      <c r="B13" s="205">
        <v>113.31338052876556</v>
      </c>
      <c r="C13" s="205">
        <v>105.41736043793124</v>
      </c>
      <c r="D13" s="205">
        <v>103.49432320805838</v>
      </c>
    </row>
    <row r="14" spans="1:4">
      <c r="A14" s="188">
        <v>2004</v>
      </c>
      <c r="B14" s="205">
        <v>113.03664987798317</v>
      </c>
      <c r="C14" s="205">
        <v>105.95783201231681</v>
      </c>
      <c r="D14" s="205">
        <v>104.34611138181656</v>
      </c>
    </row>
    <row r="15" spans="1:4">
      <c r="A15" s="188">
        <v>2005</v>
      </c>
      <c r="B15" s="205">
        <v>114.47734015016255</v>
      </c>
      <c r="C15" s="205">
        <v>107.18778867537206</v>
      </c>
      <c r="D15" s="205">
        <v>105.23418508102087</v>
      </c>
    </row>
    <row r="16" spans="1:4">
      <c r="A16" s="188">
        <v>2006</v>
      </c>
      <c r="B16" s="205">
        <v>116.36977042904701</v>
      </c>
      <c r="C16" s="205">
        <v>108.31135599019217</v>
      </c>
      <c r="D16" s="205">
        <v>106.1876586480375</v>
      </c>
    </row>
    <row r="17" spans="1:4">
      <c r="A17" s="188">
        <v>2007</v>
      </c>
      <c r="B17" s="205">
        <v>116.87835253896353</v>
      </c>
      <c r="C17" s="205">
        <v>109.67487312539204</v>
      </c>
      <c r="D17" s="205">
        <v>107.20970458782344</v>
      </c>
    </row>
    <row r="18" spans="1:4">
      <c r="A18" s="188">
        <v>2008</v>
      </c>
      <c r="B18" s="205">
        <v>120.89954760215498</v>
      </c>
      <c r="C18" s="205">
        <v>111.36683868392541</v>
      </c>
      <c r="D18" s="205">
        <v>108.25257009138997</v>
      </c>
    </row>
    <row r="19" spans="1:4">
      <c r="A19" s="188">
        <v>2009</v>
      </c>
      <c r="B19" s="205">
        <v>119.34276104973453</v>
      </c>
      <c r="C19" s="205">
        <v>113.22623595825966</v>
      </c>
      <c r="D19" s="205">
        <v>109.31965899218055</v>
      </c>
    </row>
    <row r="20" spans="1:4">
      <c r="A20" s="188">
        <v>2010</v>
      </c>
      <c r="B20" s="205">
        <v>118.20226432820577</v>
      </c>
      <c r="C20" s="205">
        <v>114.92123795404004</v>
      </c>
      <c r="D20" s="205">
        <v>110.25588206349326</v>
      </c>
    </row>
    <row r="21" spans="1:4">
      <c r="A21" s="188">
        <v>2011</v>
      </c>
      <c r="B21" s="205">
        <v>118.8872445638191</v>
      </c>
      <c r="C21" s="205">
        <v>116.95853053543937</v>
      </c>
      <c r="D21" s="205">
        <v>110.97696629213483</v>
      </c>
    </row>
    <row r="22" spans="1:4">
      <c r="A22" s="188">
        <v>2012</v>
      </c>
      <c r="B22" s="205">
        <v>124.93582421780589</v>
      </c>
      <c r="C22" s="205">
        <v>118.44718309859155</v>
      </c>
      <c r="D22" s="205">
        <v>111.79872361557082</v>
      </c>
    </row>
    <row r="23" spans="1:4">
      <c r="A23" s="188">
        <v>2013</v>
      </c>
      <c r="B23" s="205">
        <v>127.35486624928856</v>
      </c>
      <c r="C23" s="205">
        <v>119.99569481667332</v>
      </c>
      <c r="D23" s="205">
        <v>112.49399790506189</v>
      </c>
    </row>
    <row r="24" spans="1:4">
      <c r="A24" s="188">
        <v>2014</v>
      </c>
      <c r="B24" s="205">
        <v>134.6424234568575</v>
      </c>
      <c r="C24" s="205">
        <v>121.73401950162514</v>
      </c>
      <c r="D24" s="205">
        <v>113.27314529435471</v>
      </c>
    </row>
    <row r="25" spans="1:4">
      <c r="A25" s="188">
        <v>2015</v>
      </c>
      <c r="B25" s="205">
        <v>136.4837616266831</v>
      </c>
      <c r="C25" s="205">
        <v>123.55206135599019</v>
      </c>
      <c r="D25" s="205">
        <v>114.16022394604009</v>
      </c>
    </row>
    <row r="26" spans="1:4">
      <c r="A26" s="188">
        <v>2016</v>
      </c>
      <c r="B26" s="205">
        <v>140.73578484496457</v>
      </c>
      <c r="C26" s="205">
        <v>125.01652221018418</v>
      </c>
      <c r="D26" s="205">
        <v>115.16452004650274</v>
      </c>
    </row>
    <row r="27" spans="1:4">
      <c r="A27" s="188">
        <v>2017</v>
      </c>
      <c r="B27" s="205">
        <v>143.68433799050374</v>
      </c>
      <c r="C27" s="205">
        <v>125.80545418258539</v>
      </c>
      <c r="D27" s="205">
        <v>116.47185646421589</v>
      </c>
    </row>
    <row r="28" spans="1:4">
      <c r="A28" s="188">
        <v>2018</v>
      </c>
      <c r="B28" s="205">
        <v>145.47502261014648</v>
      </c>
      <c r="C28" s="205">
        <v>126.98980726464046</v>
      </c>
      <c r="D28" s="205">
        <v>117.52020411788411</v>
      </c>
    </row>
  </sheetData>
  <customSheetViews>
    <customSheetView guid="{CDEF6930-6739-4FEE-9F65-E195F9A4F82A}" topLeftCell="A16">
      <selection activeCell="N27" sqref="N27"/>
      <pageMargins left="0.7" right="0.7" top="0.75" bottom="0.75" header="0.3" footer="0.3"/>
      <pageSetup paperSize="9" orientation="portrait" r:id="rId1"/>
    </customSheetView>
    <customSheetView guid="{9883963A-B599-466E-88D7-AE85360E0737}" topLeftCell="A16">
      <selection activeCell="N27" sqref="N27"/>
      <pageMargins left="0.7" right="0.7" top="0.75" bottom="0.75" header="0.3" footer="0.3"/>
      <pageSetup paperSize="9" orientation="portrait" r:id="rId2"/>
    </customSheetView>
  </customSheetViews>
  <hyperlinks>
    <hyperlink ref="C1" location="Index!A1" display="Index home" xr:uid="{00000000-0004-0000-1700-000000000000}"/>
  </hyperlinks>
  <pageMargins left="0.7" right="0.7" top="0.75" bottom="0.75" header="0.3" footer="0.3"/>
  <pageSetup paperSize="9" orientation="portrait" r:id="rId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3">
    <tabColor rgb="FF117733"/>
  </sheetPr>
  <dimension ref="A1:F19"/>
  <sheetViews>
    <sheetView zoomScaleNormal="100" workbookViewId="0"/>
  </sheetViews>
  <sheetFormatPr defaultColWidth="9.140625" defaultRowHeight="15"/>
  <cols>
    <col min="1" max="1" width="13.5703125" style="270" bestFit="1" customWidth="1"/>
    <col min="2" max="6" width="12.140625" style="271" customWidth="1"/>
    <col min="7" max="16384" width="9.140625" style="271"/>
  </cols>
  <sheetData>
    <row r="1" spans="1:6" ht="15" customHeight="1">
      <c r="A1" s="74" t="s">
        <v>30</v>
      </c>
      <c r="B1" s="270">
        <v>3.2</v>
      </c>
      <c r="C1" s="290" t="s">
        <v>2930</v>
      </c>
    </row>
    <row r="2" spans="1:6" ht="15" customHeight="1">
      <c r="A2" s="73" t="s">
        <v>31</v>
      </c>
      <c r="B2" s="270" t="s">
        <v>2965</v>
      </c>
    </row>
    <row r="3" spans="1:6" ht="15" customHeight="1">
      <c r="A3" s="53" t="s">
        <v>40</v>
      </c>
      <c r="B3" s="272" t="s">
        <v>3173</v>
      </c>
    </row>
    <row r="5" spans="1:6" s="273" customFormat="1">
      <c r="A5" s="270" t="s">
        <v>0</v>
      </c>
      <c r="B5" s="270" t="s">
        <v>436</v>
      </c>
      <c r="C5" s="270" t="s">
        <v>2774</v>
      </c>
      <c r="D5" s="270" t="s">
        <v>430</v>
      </c>
      <c r="E5" s="270" t="s">
        <v>437</v>
      </c>
      <c r="F5" s="270" t="s">
        <v>2775</v>
      </c>
    </row>
    <row r="6" spans="1:6">
      <c r="A6" s="270" t="s">
        <v>21</v>
      </c>
      <c r="B6" s="274">
        <v>19336</v>
      </c>
      <c r="C6" s="274">
        <v>5250</v>
      </c>
      <c r="D6" s="274">
        <v>0</v>
      </c>
      <c r="E6" s="274">
        <v>2418</v>
      </c>
      <c r="F6" s="297">
        <v>-2324</v>
      </c>
    </row>
    <row r="7" spans="1:6">
      <c r="A7" s="270" t="s">
        <v>22</v>
      </c>
      <c r="B7" s="274">
        <v>20539</v>
      </c>
      <c r="C7" s="274">
        <v>3276</v>
      </c>
      <c r="D7" s="274">
        <v>0</v>
      </c>
      <c r="E7" s="274">
        <v>2582</v>
      </c>
      <c r="F7" s="297">
        <v>-844</v>
      </c>
    </row>
    <row r="8" spans="1:6">
      <c r="A8" s="270" t="s">
        <v>23</v>
      </c>
      <c r="B8" s="274">
        <v>18004</v>
      </c>
      <c r="C8" s="274">
        <v>4279</v>
      </c>
      <c r="D8" s="274">
        <v>6</v>
      </c>
      <c r="E8" s="274">
        <v>4365</v>
      </c>
      <c r="F8" s="297">
        <v>-10</v>
      </c>
    </row>
    <row r="9" spans="1:6">
      <c r="A9" s="270" t="s">
        <v>24</v>
      </c>
      <c r="B9" s="274">
        <v>17866</v>
      </c>
      <c r="C9" s="274">
        <v>4958</v>
      </c>
      <c r="D9" s="274">
        <v>0</v>
      </c>
      <c r="E9" s="274">
        <v>4908</v>
      </c>
      <c r="F9" s="297">
        <v>-2</v>
      </c>
    </row>
    <row r="10" spans="1:6">
      <c r="A10" s="270" t="s">
        <v>25</v>
      </c>
      <c r="B10" s="274">
        <v>18603</v>
      </c>
      <c r="C10" s="274">
        <v>5460</v>
      </c>
      <c r="D10" s="274">
        <v>0</v>
      </c>
      <c r="E10" s="274">
        <v>5462</v>
      </c>
      <c r="F10" s="297">
        <v>0</v>
      </c>
    </row>
    <row r="11" spans="1:6">
      <c r="A11" s="270" t="s">
        <v>26</v>
      </c>
      <c r="B11" s="274">
        <v>16027</v>
      </c>
      <c r="C11" s="274">
        <v>4616</v>
      </c>
      <c r="D11" s="274">
        <v>0</v>
      </c>
      <c r="E11" s="274">
        <v>4440</v>
      </c>
      <c r="F11" s="297">
        <v>0</v>
      </c>
    </row>
    <row r="12" spans="1:6">
      <c r="A12" s="270" t="s">
        <v>27</v>
      </c>
      <c r="B12" s="274">
        <v>12479</v>
      </c>
      <c r="C12" s="274">
        <v>3555</v>
      </c>
      <c r="D12" s="274">
        <v>70</v>
      </c>
      <c r="E12" s="274">
        <v>3689</v>
      </c>
      <c r="F12" s="297">
        <v>0</v>
      </c>
    </row>
    <row r="13" spans="1:6">
      <c r="A13" s="270" t="s">
        <v>28</v>
      </c>
      <c r="B13" s="274">
        <v>13842</v>
      </c>
      <c r="C13" s="274">
        <v>6156</v>
      </c>
      <c r="D13" s="274">
        <v>156</v>
      </c>
      <c r="E13" s="274">
        <v>3440</v>
      </c>
      <c r="F13" s="297">
        <v>18</v>
      </c>
    </row>
    <row r="14" spans="1:6">
      <c r="A14" s="270" t="s">
        <v>29</v>
      </c>
      <c r="B14" s="274">
        <v>16022</v>
      </c>
      <c r="C14" s="274">
        <v>4807</v>
      </c>
      <c r="D14" s="274">
        <v>409</v>
      </c>
      <c r="E14" s="274">
        <v>3368</v>
      </c>
      <c r="F14" s="297">
        <v>0</v>
      </c>
    </row>
    <row r="15" spans="1:6">
      <c r="A15" s="270" t="s">
        <v>2430</v>
      </c>
      <c r="B15" s="274">
        <v>19852</v>
      </c>
      <c r="C15" s="274">
        <v>3461</v>
      </c>
      <c r="D15" s="274">
        <v>680</v>
      </c>
      <c r="E15" s="274">
        <v>2756</v>
      </c>
      <c r="F15" s="297">
        <v>0</v>
      </c>
    </row>
    <row r="16" spans="1:6">
      <c r="A16" s="270" t="s">
        <v>2496</v>
      </c>
      <c r="B16" s="274">
        <v>22481</v>
      </c>
      <c r="C16" s="274">
        <v>1411</v>
      </c>
      <c r="D16" s="274">
        <v>1838</v>
      </c>
      <c r="E16" s="274">
        <v>3009</v>
      </c>
      <c r="F16" s="297">
        <v>0</v>
      </c>
    </row>
    <row r="17" spans="1:6">
      <c r="A17" s="270" t="s">
        <v>2567</v>
      </c>
      <c r="B17" s="274">
        <v>28340</v>
      </c>
      <c r="C17" s="274">
        <v>1564</v>
      </c>
      <c r="D17" s="274">
        <v>2508</v>
      </c>
      <c r="E17" s="274">
        <v>2946</v>
      </c>
      <c r="F17" s="297">
        <v>0</v>
      </c>
    </row>
    <row r="18" spans="1:6">
      <c r="A18" s="270" t="s">
        <v>2734</v>
      </c>
      <c r="B18" s="274">
        <v>33659</v>
      </c>
      <c r="C18" s="274">
        <v>1696</v>
      </c>
      <c r="D18" s="274">
        <v>2125</v>
      </c>
      <c r="E18" s="274">
        <v>3073</v>
      </c>
      <c r="F18" s="297">
        <v>0</v>
      </c>
    </row>
    <row r="19" spans="1:6">
      <c r="A19" s="270" t="s">
        <v>2776</v>
      </c>
      <c r="B19" s="274">
        <v>27148</v>
      </c>
      <c r="C19" s="274">
        <v>433</v>
      </c>
      <c r="D19" s="274">
        <v>1431</v>
      </c>
      <c r="E19" s="274">
        <v>2839</v>
      </c>
      <c r="F19" s="297">
        <v>0</v>
      </c>
    </row>
  </sheetData>
  <customSheetViews>
    <customSheetView guid="{CDEF6930-6739-4FEE-9F65-E195F9A4F82A}">
      <pageMargins left="0.7" right="0.7" top="0.75" bottom="0.75" header="0.3" footer="0.3"/>
      <pageSetup paperSize="9" orientation="portrait" r:id="rId1"/>
    </customSheetView>
    <customSheetView guid="{9883963A-B599-466E-88D7-AE85360E0737}">
      <pageMargins left="0.7" right="0.7" top="0.75" bottom="0.75" header="0.3" footer="0.3"/>
      <pageSetup paperSize="9" orientation="portrait" r:id="rId2"/>
    </customSheetView>
  </customSheetViews>
  <hyperlinks>
    <hyperlink ref="C1" location="Index!A1" display="Index home" xr:uid="{00000000-0004-0000-1800-000000000000}"/>
  </hyperlinks>
  <pageMargins left="0.7" right="0.7" top="0.75" bottom="0.75" header="0.3" footer="0.3"/>
  <pageSetup paperSize="9" orientation="portrait"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114">
    <tabColor rgb="FF117733"/>
  </sheetPr>
  <dimension ref="A1:M42"/>
  <sheetViews>
    <sheetView zoomScaleNormal="100" workbookViewId="0"/>
  </sheetViews>
  <sheetFormatPr defaultColWidth="9.140625" defaultRowHeight="15"/>
  <cols>
    <col min="1" max="1" width="17.42578125" style="188" bestFit="1" customWidth="1"/>
    <col min="2" max="2" width="6.85546875" style="189" customWidth="1"/>
    <col min="3" max="3" width="16.85546875" style="189" bestFit="1" customWidth="1"/>
    <col min="4" max="4" width="19.42578125" style="189" bestFit="1" customWidth="1"/>
    <col min="5" max="5" width="19" style="189" customWidth="1"/>
    <col min="6" max="16384" width="9.140625" style="189"/>
  </cols>
  <sheetData>
    <row r="1" spans="1:13" ht="15" customHeight="1">
      <c r="A1" s="146" t="s">
        <v>30</v>
      </c>
      <c r="B1" s="188">
        <v>3.3</v>
      </c>
      <c r="C1" s="290" t="s">
        <v>2930</v>
      </c>
    </row>
    <row r="2" spans="1:13" ht="15" customHeight="1">
      <c r="A2" s="167" t="s">
        <v>31</v>
      </c>
      <c r="B2" s="189" t="s">
        <v>3134</v>
      </c>
      <c r="G2" s="61"/>
      <c r="H2" s="61"/>
      <c r="I2" s="61"/>
      <c r="J2" s="61"/>
      <c r="K2" s="61"/>
      <c r="L2" s="61"/>
      <c r="M2" s="61"/>
    </row>
    <row r="3" spans="1:13" ht="15" customHeight="1">
      <c r="A3" s="167" t="s">
        <v>40</v>
      </c>
      <c r="B3" s="225" t="s">
        <v>2809</v>
      </c>
    </row>
    <row r="5" spans="1:13" s="249" customFormat="1">
      <c r="A5" s="188" t="s">
        <v>0</v>
      </c>
      <c r="B5" s="211" t="s">
        <v>64</v>
      </c>
      <c r="C5" s="316" t="s">
        <v>2796</v>
      </c>
      <c r="D5" s="316" t="s">
        <v>2758</v>
      </c>
      <c r="E5" s="316" t="s">
        <v>2797</v>
      </c>
    </row>
    <row r="6" spans="1:13">
      <c r="A6" s="188">
        <v>2010</v>
      </c>
      <c r="B6" s="189" t="s">
        <v>64</v>
      </c>
      <c r="C6" s="62">
        <f>'[11]Annualised EPCs London'!$C3</f>
        <v>22286</v>
      </c>
      <c r="D6" s="62">
        <f>'[12]Quarterly data'!$Z86</f>
        <v>20370</v>
      </c>
      <c r="E6" s="62"/>
    </row>
    <row r="7" spans="1:13">
      <c r="B7" s="189" t="s">
        <v>65</v>
      </c>
      <c r="C7" s="62">
        <f>'[11]Annualised EPCs London'!$C4</f>
        <v>22745</v>
      </c>
      <c r="D7" s="62">
        <f>'[12]Quarterly data'!$Z87</f>
        <v>19730</v>
      </c>
      <c r="E7" s="62">
        <v>25083</v>
      </c>
      <c r="F7" s="62"/>
    </row>
    <row r="8" spans="1:13">
      <c r="B8" s="189" t="s">
        <v>66</v>
      </c>
      <c r="C8" s="62">
        <f>'[11]Annualised EPCs London'!$C5</f>
        <v>19987</v>
      </c>
      <c r="D8" s="62">
        <f>'[12]Quarterly data'!$Z88</f>
        <v>17970</v>
      </c>
      <c r="E8" s="62"/>
      <c r="F8" s="62"/>
    </row>
    <row r="9" spans="1:13">
      <c r="B9" s="189" t="s">
        <v>67</v>
      </c>
      <c r="C9" s="62">
        <f>'[11]Annualised EPCs London'!$C6</f>
        <v>17710</v>
      </c>
      <c r="D9" s="62">
        <f>'[12]Quarterly data'!$Z89</f>
        <v>15210</v>
      </c>
      <c r="E9" s="62"/>
      <c r="F9" s="62"/>
    </row>
    <row r="10" spans="1:13">
      <c r="A10" s="188">
        <v>2011</v>
      </c>
      <c r="B10" s="189" t="s">
        <v>64</v>
      </c>
      <c r="C10" s="62">
        <f>'[11]Annualised EPCs London'!$C7</f>
        <v>18428</v>
      </c>
      <c r="D10" s="62">
        <f>'[12]Quarterly data'!$Z90</f>
        <v>15450</v>
      </c>
      <c r="E10" s="62"/>
      <c r="F10" s="62"/>
    </row>
    <row r="11" spans="1:13">
      <c r="B11" s="189" t="s">
        <v>65</v>
      </c>
      <c r="C11" s="62">
        <f>'[11]Annualised EPCs London'!$C8</f>
        <v>18975</v>
      </c>
      <c r="D11" s="62">
        <f>'[12]Quarterly data'!$Z91</f>
        <v>16140</v>
      </c>
      <c r="E11" s="62">
        <v>19793</v>
      </c>
      <c r="F11" s="62"/>
    </row>
    <row r="12" spans="1:13">
      <c r="B12" s="189" t="s">
        <v>66</v>
      </c>
      <c r="C12" s="62">
        <f>'[11]Annualised EPCs London'!$C9</f>
        <v>22747</v>
      </c>
      <c r="D12" s="62">
        <f>'[12]Quarterly data'!$Z92</f>
        <v>15620</v>
      </c>
      <c r="E12" s="62"/>
      <c r="F12" s="62"/>
    </row>
    <row r="13" spans="1:13">
      <c r="B13" s="189" t="s">
        <v>67</v>
      </c>
      <c r="C13" s="62">
        <f>'[11]Annualised EPCs London'!$C10</f>
        <v>26515</v>
      </c>
      <c r="D13" s="62">
        <f>'[12]Quarterly data'!$Z93</f>
        <v>17550</v>
      </c>
      <c r="E13" s="62"/>
      <c r="F13" s="62"/>
    </row>
    <row r="14" spans="1:13">
      <c r="A14" s="188">
        <v>2012</v>
      </c>
      <c r="B14" s="189" t="s">
        <v>64</v>
      </c>
      <c r="C14" s="62">
        <f>'[11]Annualised EPCs London'!$C11</f>
        <v>30443</v>
      </c>
      <c r="D14" s="62">
        <f>'[12]Quarterly data'!$Z94</f>
        <v>20130</v>
      </c>
      <c r="E14" s="62"/>
      <c r="F14" s="62"/>
    </row>
    <row r="15" spans="1:13">
      <c r="B15" s="189" t="s">
        <v>65</v>
      </c>
      <c r="C15" s="62">
        <f>'[11]Annualised EPCs London'!$C12</f>
        <v>31839</v>
      </c>
      <c r="D15" s="62">
        <f>'[12]Quarterly data'!$Z95</f>
        <v>20200</v>
      </c>
      <c r="E15" s="62">
        <v>23612</v>
      </c>
      <c r="F15" s="62"/>
    </row>
    <row r="16" spans="1:13">
      <c r="B16" s="189" t="s">
        <v>66</v>
      </c>
      <c r="C16" s="62">
        <f>'[11]Annualised EPCs London'!$C13</f>
        <v>31185</v>
      </c>
      <c r="D16" s="62">
        <f>'[12]Quarterly data'!$Z96</f>
        <v>21150</v>
      </c>
      <c r="E16" s="62"/>
      <c r="F16" s="62"/>
    </row>
    <row r="17" spans="1:6">
      <c r="B17" s="189" t="s">
        <v>67</v>
      </c>
      <c r="C17" s="62">
        <f>'[11]Annualised EPCs London'!$C14</f>
        <v>28870</v>
      </c>
      <c r="D17" s="62">
        <f>'[12]Quarterly data'!$Z97</f>
        <v>21370</v>
      </c>
      <c r="E17" s="62"/>
      <c r="F17" s="62"/>
    </row>
    <row r="18" spans="1:6">
      <c r="A18" s="188">
        <v>2013</v>
      </c>
      <c r="B18" s="189" t="s">
        <v>64</v>
      </c>
      <c r="C18" s="62">
        <f>'[11]Annualised EPCs London'!$C15</f>
        <v>25886</v>
      </c>
      <c r="D18" s="62">
        <f>'[12]Quarterly data'!$Z98</f>
        <v>18380</v>
      </c>
      <c r="E18" s="62"/>
      <c r="F18" s="62"/>
    </row>
    <row r="19" spans="1:6">
      <c r="B19" s="189" t="s">
        <v>65</v>
      </c>
      <c r="C19" s="62">
        <f>'[11]Annualised EPCs London'!$C16</f>
        <v>25148</v>
      </c>
      <c r="D19" s="62">
        <f>'[12]Quarterly data'!$Z99</f>
        <v>18230</v>
      </c>
      <c r="E19" s="62">
        <v>24606</v>
      </c>
      <c r="F19" s="62"/>
    </row>
    <row r="20" spans="1:6">
      <c r="B20" s="189" t="s">
        <v>66</v>
      </c>
      <c r="C20" s="62">
        <f>'[11]Annualised EPCs London'!$C17</f>
        <v>23877</v>
      </c>
      <c r="D20" s="62">
        <f>'[12]Quarterly data'!$Z100</f>
        <v>17700</v>
      </c>
      <c r="E20" s="62"/>
      <c r="F20" s="62"/>
    </row>
    <row r="21" spans="1:6">
      <c r="B21" s="189" t="s">
        <v>67</v>
      </c>
      <c r="C21" s="62">
        <f>'[11]Annualised EPCs London'!$C18</f>
        <v>25319</v>
      </c>
      <c r="D21" s="62">
        <f>'[12]Quarterly data'!$Z101</f>
        <v>16600</v>
      </c>
      <c r="E21" s="62"/>
      <c r="F21" s="62"/>
    </row>
    <row r="22" spans="1:6">
      <c r="A22" s="188">
        <v>2014</v>
      </c>
      <c r="B22" s="189" t="s">
        <v>64</v>
      </c>
      <c r="C22" s="62">
        <f>'[11]Annualised EPCs London'!$C19</f>
        <v>25866</v>
      </c>
      <c r="D22" s="62">
        <f>'[12]Quarterly data'!$Z102</f>
        <v>17940</v>
      </c>
      <c r="E22" s="62"/>
      <c r="F22" s="62"/>
    </row>
    <row r="23" spans="1:6">
      <c r="B23" s="189" t="s">
        <v>65</v>
      </c>
      <c r="C23" s="62">
        <f>'[11]Annualised EPCs London'!$C20</f>
        <v>26242</v>
      </c>
      <c r="D23" s="62">
        <f>'[12]Quarterly data'!$Z103</f>
        <v>18550</v>
      </c>
      <c r="E23" s="62">
        <v>26749</v>
      </c>
      <c r="F23" s="62"/>
    </row>
    <row r="24" spans="1:6">
      <c r="B24" s="189" t="s">
        <v>66</v>
      </c>
      <c r="C24" s="62">
        <f>'[11]Annualised EPCs London'!$C21</f>
        <v>27407</v>
      </c>
      <c r="D24" s="62">
        <f>'[12]Quarterly data'!$Z104</f>
        <v>18340</v>
      </c>
      <c r="E24" s="62"/>
      <c r="F24" s="62"/>
    </row>
    <row r="25" spans="1:6">
      <c r="B25" s="189" t="s">
        <v>67</v>
      </c>
      <c r="C25" s="62">
        <f>'[11]Annualised EPCs London'!$C22</f>
        <v>27202</v>
      </c>
      <c r="D25" s="62">
        <f>'[12]Quarterly data'!$Z105</f>
        <v>18360</v>
      </c>
      <c r="E25" s="62"/>
      <c r="F25" s="62"/>
    </row>
    <row r="26" spans="1:6">
      <c r="A26" s="188">
        <v>2015</v>
      </c>
      <c r="B26" s="189" t="s">
        <v>64</v>
      </c>
      <c r="C26" s="62">
        <f>'[11]Annualised EPCs London'!$C23</f>
        <v>30794</v>
      </c>
      <c r="D26" s="62">
        <f>'[12]Quarterly data'!$Z106</f>
        <v>18370</v>
      </c>
      <c r="E26" s="62"/>
      <c r="F26" s="62"/>
    </row>
    <row r="27" spans="1:6">
      <c r="B27" s="189" t="s">
        <v>65</v>
      </c>
      <c r="C27" s="62">
        <f>'[11]Annualised EPCs London'!$C24</f>
        <v>33940</v>
      </c>
      <c r="D27" s="62">
        <f>'[12]Quarterly data'!$Z107</f>
        <v>18950</v>
      </c>
      <c r="E27" s="62">
        <v>28739</v>
      </c>
      <c r="F27" s="62"/>
    </row>
    <row r="28" spans="1:6">
      <c r="B28" s="189" t="s">
        <v>66</v>
      </c>
      <c r="C28" s="62">
        <f>'[11]Annualised EPCs London'!$C25</f>
        <v>36365</v>
      </c>
      <c r="D28" s="62">
        <f>'[12]Quarterly data'!$Z108</f>
        <v>21910</v>
      </c>
      <c r="E28" s="62"/>
      <c r="F28" s="62"/>
    </row>
    <row r="29" spans="1:6">
      <c r="B29" s="189" t="s">
        <v>67</v>
      </c>
      <c r="C29" s="62">
        <f>'[11]Annualised EPCs London'!$C26</f>
        <v>38395</v>
      </c>
      <c r="D29" s="62">
        <f>'[12]Quarterly data'!$Z109</f>
        <v>24390</v>
      </c>
      <c r="E29" s="62"/>
      <c r="F29" s="62"/>
    </row>
    <row r="30" spans="1:6">
      <c r="A30" s="188">
        <v>2016</v>
      </c>
      <c r="B30" s="189" t="s">
        <v>64</v>
      </c>
      <c r="C30" s="62">
        <f>'[11]Annualised EPCs London'!$C27</f>
        <v>36381</v>
      </c>
      <c r="D30" s="62">
        <f>'[12]Quarterly data'!$Z110</f>
        <v>24190</v>
      </c>
      <c r="E30" s="62"/>
      <c r="F30" s="62"/>
    </row>
    <row r="31" spans="1:6">
      <c r="B31" s="189" t="s">
        <v>65</v>
      </c>
      <c r="C31" s="62">
        <f>'[11]Annualised EPCs London'!$C28</f>
        <v>37818</v>
      </c>
      <c r="D31" s="62">
        <f>'[12]Quarterly data'!$Z111</f>
        <v>23610</v>
      </c>
      <c r="E31" s="62">
        <v>35358</v>
      </c>
      <c r="F31" s="62"/>
    </row>
    <row r="32" spans="1:6">
      <c r="B32" s="189" t="s">
        <v>66</v>
      </c>
      <c r="C32" s="62">
        <f>'[11]Annualised EPCs London'!$C29</f>
        <v>39732</v>
      </c>
      <c r="D32" s="62">
        <f>'[12]Quarterly data'!$Z112</f>
        <v>22860</v>
      </c>
      <c r="E32" s="62"/>
      <c r="F32" s="62"/>
    </row>
    <row r="33" spans="1:6">
      <c r="B33" s="189" t="s">
        <v>67</v>
      </c>
      <c r="C33" s="62">
        <f>'[11]Annualised EPCs London'!$C30</f>
        <v>40366</v>
      </c>
      <c r="D33" s="62">
        <f>'[12]Quarterly data'!$Z113</f>
        <v>21470</v>
      </c>
      <c r="E33" s="62"/>
      <c r="F33" s="62"/>
    </row>
    <row r="34" spans="1:6">
      <c r="A34" s="188">
        <v>2017</v>
      </c>
      <c r="B34" s="189" t="s">
        <v>64</v>
      </c>
      <c r="C34" s="62">
        <f>'[11]Annualised EPCs London'!$C31</f>
        <v>40569</v>
      </c>
      <c r="D34" s="62">
        <f>'[12]Quarterly data'!$Z114</f>
        <v>23240</v>
      </c>
      <c r="E34" s="62"/>
      <c r="F34" s="62"/>
    </row>
    <row r="35" spans="1:6">
      <c r="B35" s="189" t="s">
        <v>65</v>
      </c>
      <c r="C35" s="62">
        <f>'[11]Annualised EPCs London'!$C32</f>
        <v>37459</v>
      </c>
      <c r="D35" s="62">
        <f>'[12]Quarterly data'!$Z115</f>
        <v>24120</v>
      </c>
      <c r="E35" s="62">
        <v>40553</v>
      </c>
      <c r="F35" s="62"/>
    </row>
    <row r="36" spans="1:6">
      <c r="B36" s="189" t="s">
        <v>66</v>
      </c>
      <c r="C36" s="62">
        <f>'[11]Annualised EPCs London'!$C33</f>
        <v>35181</v>
      </c>
      <c r="D36" s="62">
        <f>'[12]Quarterly data'!$Z116</f>
        <v>22980</v>
      </c>
      <c r="E36" s="62"/>
      <c r="F36" s="62"/>
    </row>
    <row r="37" spans="1:6">
      <c r="B37" s="189" t="s">
        <v>67</v>
      </c>
      <c r="C37" s="62">
        <f>'[11]Annualised EPCs London'!$C34</f>
        <v>34652</v>
      </c>
      <c r="D37" s="62">
        <f>'[12]Quarterly data'!$Z117</f>
        <v>27240</v>
      </c>
      <c r="E37" s="62"/>
      <c r="F37" s="62"/>
    </row>
    <row r="38" spans="1:6">
      <c r="A38" s="188">
        <v>2018</v>
      </c>
      <c r="B38" s="189" t="s">
        <v>64</v>
      </c>
      <c r="C38" s="62">
        <f>'[11]Annualised EPCs London'!$C35</f>
        <v>34238</v>
      </c>
      <c r="D38" s="62">
        <f>'[12]Quarterly data'!$Z118</f>
        <v>23850</v>
      </c>
      <c r="E38" s="62"/>
      <c r="F38" s="62"/>
    </row>
    <row r="39" spans="1:6">
      <c r="B39" s="189" t="s">
        <v>65</v>
      </c>
      <c r="C39" s="62">
        <f>'[11]Annualised EPCs London'!$C36</f>
        <v>37832</v>
      </c>
      <c r="D39" s="62">
        <f>'[12]Quarterly data'!$Z119</f>
        <v>22620</v>
      </c>
      <c r="E39" s="62">
        <v>31851</v>
      </c>
    </row>
    <row r="40" spans="1:6">
      <c r="B40" s="189" t="s">
        <v>66</v>
      </c>
      <c r="C40" s="62">
        <f>'[11]Annualised EPCs London'!$C37</f>
        <v>39047</v>
      </c>
      <c r="D40" s="62">
        <f>'[12]Quarterly data'!$Z120</f>
        <v>22430</v>
      </c>
    </row>
    <row r="41" spans="1:6">
      <c r="B41" s="189" t="s">
        <v>67</v>
      </c>
      <c r="C41" s="62">
        <f>'[11]Annualised EPCs London'!$C38</f>
        <v>40537</v>
      </c>
      <c r="D41" s="62">
        <f>'[12]Quarterly data'!$Z121</f>
        <v>18400</v>
      </c>
      <c r="E41" s="62"/>
    </row>
    <row r="42" spans="1:6">
      <c r="A42" s="188">
        <v>2019</v>
      </c>
      <c r="B42" s="189" t="s">
        <v>64</v>
      </c>
      <c r="C42" s="62">
        <f>'[11]Annualised EPCs London'!$C39</f>
        <v>41659</v>
      </c>
      <c r="D42" s="62">
        <f>'[12]Quarterly data'!$Z122</f>
        <v>19430</v>
      </c>
      <c r="E42" s="62"/>
    </row>
  </sheetData>
  <customSheetViews>
    <customSheetView guid="{CDEF6930-6739-4FEE-9F65-E195F9A4F82A}" topLeftCell="B1">
      <selection activeCell="H50" sqref="H50"/>
      <pageMargins left="0.7" right="0.7" top="0.75" bottom="0.75" header="0.3" footer="0.3"/>
      <pageSetup paperSize="9" orientation="portrait" r:id="rId1"/>
    </customSheetView>
    <customSheetView guid="{9883963A-B599-466E-88D7-AE85360E0737}" topLeftCell="B1">
      <selection activeCell="H50" sqref="H50"/>
      <pageMargins left="0.7" right="0.7" top="0.75" bottom="0.75" header="0.3" footer="0.3"/>
      <pageSetup paperSize="9" orientation="portrait" r:id="rId2"/>
    </customSheetView>
  </customSheetViews>
  <hyperlinks>
    <hyperlink ref="C5" r:id="rId3" xr:uid="{00000000-0004-0000-1900-000000000000}"/>
    <hyperlink ref="E5" r:id="rId4" xr:uid="{00000000-0004-0000-1900-000001000000}"/>
    <hyperlink ref="D5" r:id="rId5" xr:uid="{00000000-0004-0000-1900-000002000000}"/>
    <hyperlink ref="C1" location="Index!A1" display="Index home" xr:uid="{00000000-0004-0000-1900-000003000000}"/>
  </hyperlinks>
  <pageMargins left="0.7" right="0.7" top="0.75" bottom="0.75" header="0.3" footer="0.3"/>
  <pageSetup paperSize="9" orientation="portrait" r:id="rId6"/>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47">
    <tabColor rgb="FF117733"/>
  </sheetPr>
  <dimension ref="A1:E82"/>
  <sheetViews>
    <sheetView zoomScaleNormal="100" workbookViewId="0"/>
  </sheetViews>
  <sheetFormatPr defaultColWidth="9.140625" defaultRowHeight="15"/>
  <cols>
    <col min="1" max="1" width="11.140625" style="188" customWidth="1"/>
    <col min="2" max="5" width="11.140625" style="189" customWidth="1"/>
    <col min="6" max="16384" width="9.140625" style="189"/>
  </cols>
  <sheetData>
    <row r="1" spans="1:5" ht="15" customHeight="1">
      <c r="A1" s="188" t="s">
        <v>30</v>
      </c>
      <c r="B1" s="188">
        <v>3.4</v>
      </c>
      <c r="C1" s="290" t="s">
        <v>2930</v>
      </c>
    </row>
    <row r="2" spans="1:5" ht="15" customHeight="1">
      <c r="A2" s="166" t="s">
        <v>31</v>
      </c>
      <c r="B2" s="189" t="s">
        <v>3051</v>
      </c>
    </row>
    <row r="3" spans="1:5" ht="15" customHeight="1">
      <c r="A3" s="167" t="s">
        <v>40</v>
      </c>
      <c r="B3" s="191" t="s">
        <v>2714</v>
      </c>
    </row>
    <row r="5" spans="1:5">
      <c r="A5" s="188" t="s">
        <v>0</v>
      </c>
      <c r="B5" s="189" t="s">
        <v>62</v>
      </c>
      <c r="C5" s="189" t="s">
        <v>468</v>
      </c>
      <c r="D5" s="189" t="s">
        <v>441</v>
      </c>
      <c r="E5" s="189" t="s">
        <v>445</v>
      </c>
    </row>
    <row r="6" spans="1:5">
      <c r="A6" s="188">
        <v>2000</v>
      </c>
      <c r="B6" s="189" t="s">
        <v>64</v>
      </c>
      <c r="C6" s="62">
        <f>'[13]Quarterly data'!$M46</f>
        <v>10480</v>
      </c>
      <c r="D6" s="62">
        <f>'[13]Quarterly data'!$O46</f>
        <v>3240</v>
      </c>
      <c r="E6" s="269">
        <f>'[13]Quarterly data'!$P46</f>
        <v>0</v>
      </c>
    </row>
    <row r="7" spans="1:5">
      <c r="B7" s="189" t="s">
        <v>65</v>
      </c>
      <c r="C7" s="62">
        <f>'[13]Quarterly data'!$M47</f>
        <v>11650</v>
      </c>
      <c r="D7" s="62">
        <f>'[13]Quarterly data'!$O47</f>
        <v>2850</v>
      </c>
      <c r="E7" s="269">
        <f>'[13]Quarterly data'!$P47</f>
        <v>0</v>
      </c>
    </row>
    <row r="8" spans="1:5">
      <c r="B8" s="189" t="s">
        <v>66</v>
      </c>
      <c r="C8" s="62">
        <f>'[13]Quarterly data'!$M48</f>
        <v>12270</v>
      </c>
      <c r="D8" s="62">
        <f>'[13]Quarterly data'!$O48</f>
        <v>3080</v>
      </c>
      <c r="E8" s="269">
        <f>'[13]Quarterly data'!$P48</f>
        <v>20</v>
      </c>
    </row>
    <row r="9" spans="1:5">
      <c r="B9" s="189" t="s">
        <v>67</v>
      </c>
      <c r="C9" s="62">
        <f>'[13]Quarterly data'!$M49</f>
        <v>11990</v>
      </c>
      <c r="D9" s="62">
        <f>'[13]Quarterly data'!$O49</f>
        <v>3140</v>
      </c>
      <c r="E9" s="269">
        <f>'[13]Quarterly data'!$P49</f>
        <v>20</v>
      </c>
    </row>
    <row r="10" spans="1:5">
      <c r="A10" s="188">
        <v>2001</v>
      </c>
      <c r="B10" s="189" t="s">
        <v>64</v>
      </c>
      <c r="C10" s="62">
        <f>'[13]Quarterly data'!$M50</f>
        <v>12320</v>
      </c>
      <c r="D10" s="62">
        <f>'[13]Quarterly data'!$O50</f>
        <v>3240</v>
      </c>
      <c r="E10" s="269">
        <f>'[13]Quarterly data'!$P50</f>
        <v>130</v>
      </c>
    </row>
    <row r="11" spans="1:5">
      <c r="B11" s="189" t="s">
        <v>65</v>
      </c>
      <c r="C11" s="62">
        <f>'[13]Quarterly data'!$M51</f>
        <v>12340</v>
      </c>
      <c r="D11" s="62">
        <f>'[13]Quarterly data'!$O51</f>
        <v>3170</v>
      </c>
      <c r="E11" s="269">
        <f>'[13]Quarterly data'!$P51</f>
        <v>130</v>
      </c>
    </row>
    <row r="12" spans="1:5">
      <c r="B12" s="189" t="s">
        <v>66</v>
      </c>
      <c r="C12" s="62">
        <f>'[13]Quarterly data'!$M52</f>
        <v>13710</v>
      </c>
      <c r="D12" s="62">
        <f>'[13]Quarterly data'!$O52</f>
        <v>3120</v>
      </c>
      <c r="E12" s="269">
        <f>'[13]Quarterly data'!$P52</f>
        <v>120</v>
      </c>
    </row>
    <row r="13" spans="1:5">
      <c r="B13" s="189" t="s">
        <v>67</v>
      </c>
      <c r="C13" s="62">
        <f>'[13]Quarterly data'!$M53</f>
        <v>13740</v>
      </c>
      <c r="D13" s="62">
        <f>'[13]Quarterly data'!$O53</f>
        <v>3030</v>
      </c>
      <c r="E13" s="269">
        <f>'[13]Quarterly data'!$P53</f>
        <v>120</v>
      </c>
    </row>
    <row r="14" spans="1:5">
      <c r="A14" s="188">
        <v>2002</v>
      </c>
      <c r="B14" s="189" t="s">
        <v>64</v>
      </c>
      <c r="C14" s="62">
        <f>'[13]Quarterly data'!$M54</f>
        <v>14730</v>
      </c>
      <c r="D14" s="62">
        <f>'[13]Quarterly data'!$O54</f>
        <v>3220</v>
      </c>
      <c r="E14" s="269">
        <f>'[13]Quarterly data'!$P54</f>
        <v>40</v>
      </c>
    </row>
    <row r="15" spans="1:5">
      <c r="B15" s="189" t="s">
        <v>65</v>
      </c>
      <c r="C15" s="62">
        <f>'[13]Quarterly data'!$M55</f>
        <v>13180</v>
      </c>
      <c r="D15" s="62">
        <f>'[13]Quarterly data'!$O55</f>
        <v>3660</v>
      </c>
      <c r="E15" s="269">
        <f>'[13]Quarterly data'!$P55</f>
        <v>40</v>
      </c>
    </row>
    <row r="16" spans="1:5">
      <c r="B16" s="189" t="s">
        <v>66</v>
      </c>
      <c r="C16" s="62">
        <f>'[13]Quarterly data'!$M56</f>
        <v>11450</v>
      </c>
      <c r="D16" s="62">
        <f>'[13]Quarterly data'!$O56</f>
        <v>3920</v>
      </c>
      <c r="E16" s="269">
        <f>'[13]Quarterly data'!$P56</f>
        <v>30</v>
      </c>
    </row>
    <row r="17" spans="1:5">
      <c r="B17" s="189" t="s">
        <v>67</v>
      </c>
      <c r="C17" s="62">
        <f>'[13]Quarterly data'!$M57</f>
        <v>12320</v>
      </c>
      <c r="D17" s="62">
        <f>'[13]Quarterly data'!$O57</f>
        <v>3990</v>
      </c>
      <c r="E17" s="269">
        <f>'[13]Quarterly data'!$P57</f>
        <v>30</v>
      </c>
    </row>
    <row r="18" spans="1:5">
      <c r="A18" s="188">
        <v>2003</v>
      </c>
      <c r="B18" s="189" t="s">
        <v>64</v>
      </c>
      <c r="C18" s="62">
        <f>'[13]Quarterly data'!$M58</f>
        <v>11770</v>
      </c>
      <c r="D18" s="62">
        <f>'[13]Quarterly data'!$O58</f>
        <v>4210</v>
      </c>
      <c r="E18" s="269">
        <f>'[13]Quarterly data'!$P58</f>
        <v>0</v>
      </c>
    </row>
    <row r="19" spans="1:5">
      <c r="B19" s="189" t="s">
        <v>65</v>
      </c>
      <c r="C19" s="62">
        <f>'[13]Quarterly data'!$M59</f>
        <v>13510</v>
      </c>
      <c r="D19" s="62">
        <f>'[13]Quarterly data'!$O59</f>
        <v>4270</v>
      </c>
      <c r="E19" s="269">
        <f>'[13]Quarterly data'!$P59</f>
        <v>0</v>
      </c>
    </row>
    <row r="20" spans="1:5">
      <c r="B20" s="189" t="s">
        <v>66</v>
      </c>
      <c r="C20" s="62">
        <f>'[13]Quarterly data'!$M60</f>
        <v>13680</v>
      </c>
      <c r="D20" s="62">
        <f>'[13]Quarterly data'!$O60</f>
        <v>4310</v>
      </c>
      <c r="E20" s="269">
        <f>'[13]Quarterly data'!$P60</f>
        <v>0</v>
      </c>
    </row>
    <row r="21" spans="1:5">
      <c r="B21" s="189" t="s">
        <v>67</v>
      </c>
      <c r="C21" s="62">
        <f>'[13]Quarterly data'!$M61</f>
        <v>13570</v>
      </c>
      <c r="D21" s="62">
        <f>'[13]Quarterly data'!$O61</f>
        <v>4410</v>
      </c>
      <c r="E21" s="269">
        <f>'[13]Quarterly data'!$P61</f>
        <v>0</v>
      </c>
    </row>
    <row r="22" spans="1:5">
      <c r="A22" s="188">
        <v>2004</v>
      </c>
      <c r="B22" s="189" t="s">
        <v>64</v>
      </c>
      <c r="C22" s="62">
        <f>'[13]Quarterly data'!$M62</f>
        <v>13660</v>
      </c>
      <c r="D22" s="62">
        <f>'[13]Quarterly data'!$O62</f>
        <v>4590</v>
      </c>
      <c r="E22" s="269">
        <f>'[13]Quarterly data'!$P62</f>
        <v>0</v>
      </c>
    </row>
    <row r="23" spans="1:5">
      <c r="B23" s="189" t="s">
        <v>65</v>
      </c>
      <c r="C23" s="62">
        <f>'[13]Quarterly data'!$M63</f>
        <v>13860</v>
      </c>
      <c r="D23" s="62">
        <f>'[13]Quarterly data'!$O63</f>
        <v>4780</v>
      </c>
      <c r="E23" s="269">
        <f>'[13]Quarterly data'!$P63</f>
        <v>80</v>
      </c>
    </row>
    <row r="24" spans="1:5">
      <c r="B24" s="189" t="s">
        <v>66</v>
      </c>
      <c r="C24" s="62">
        <f>'[13]Quarterly data'!$M64</f>
        <v>16100</v>
      </c>
      <c r="D24" s="62">
        <f>'[13]Quarterly data'!$O64</f>
        <v>4880</v>
      </c>
      <c r="E24" s="269">
        <f>'[13]Quarterly data'!$P64</f>
        <v>80</v>
      </c>
    </row>
    <row r="25" spans="1:5">
      <c r="B25" s="189" t="s">
        <v>67</v>
      </c>
      <c r="C25" s="62">
        <f>'[13]Quarterly data'!$M65</f>
        <v>17110</v>
      </c>
      <c r="D25" s="62">
        <f>'[13]Quarterly data'!$O65</f>
        <v>6690</v>
      </c>
      <c r="E25" s="269">
        <f>'[13]Quarterly data'!$P65</f>
        <v>80</v>
      </c>
    </row>
    <row r="26" spans="1:5">
      <c r="A26" s="188">
        <v>2005</v>
      </c>
      <c r="B26" s="189" t="s">
        <v>64</v>
      </c>
      <c r="C26" s="62">
        <f>'[13]Quarterly data'!$M66</f>
        <v>17450</v>
      </c>
      <c r="D26" s="62">
        <f>'[13]Quarterly data'!$O66</f>
        <v>7000</v>
      </c>
      <c r="E26" s="269">
        <f>'[13]Quarterly data'!$P66</f>
        <v>100</v>
      </c>
    </row>
    <row r="27" spans="1:5">
      <c r="B27" s="189" t="s">
        <v>65</v>
      </c>
      <c r="C27" s="62">
        <f>'[13]Quarterly data'!$M67</f>
        <v>16470</v>
      </c>
      <c r="D27" s="62">
        <f>'[13]Quarterly data'!$O67</f>
        <v>7130</v>
      </c>
      <c r="E27" s="269">
        <f>'[13]Quarterly data'!$P67</f>
        <v>20</v>
      </c>
    </row>
    <row r="28" spans="1:5">
      <c r="B28" s="189" t="s">
        <v>66</v>
      </c>
      <c r="C28" s="62">
        <f>'[13]Quarterly data'!$M68</f>
        <v>16160</v>
      </c>
      <c r="D28" s="62">
        <f>'[13]Quarterly data'!$O68</f>
        <v>7470</v>
      </c>
      <c r="E28" s="269">
        <f>'[13]Quarterly data'!$P68</f>
        <v>20</v>
      </c>
    </row>
    <row r="29" spans="1:5">
      <c r="B29" s="189" t="s">
        <v>67</v>
      </c>
      <c r="C29" s="62">
        <f>'[13]Quarterly data'!$M69</f>
        <v>16560</v>
      </c>
      <c r="D29" s="62">
        <f>'[13]Quarterly data'!$O69</f>
        <v>6340</v>
      </c>
      <c r="E29" s="269">
        <f>'[13]Quarterly data'!$P69</f>
        <v>20</v>
      </c>
    </row>
    <row r="30" spans="1:5">
      <c r="A30" s="188">
        <v>2006</v>
      </c>
      <c r="B30" s="189" t="s">
        <v>64</v>
      </c>
      <c r="C30" s="62">
        <f>'[13]Quarterly data'!$M70</f>
        <v>16850</v>
      </c>
      <c r="D30" s="62">
        <f>'[13]Quarterly data'!$O70</f>
        <v>7250</v>
      </c>
      <c r="E30" s="269">
        <f>'[13]Quarterly data'!$P70</f>
        <v>30</v>
      </c>
    </row>
    <row r="31" spans="1:5">
      <c r="B31" s="189" t="s">
        <v>65</v>
      </c>
      <c r="C31" s="62">
        <f>'[13]Quarterly data'!$M71</f>
        <v>16850</v>
      </c>
      <c r="D31" s="62">
        <f>'[13]Quarterly data'!$O71</f>
        <v>6940</v>
      </c>
      <c r="E31" s="269">
        <f>'[13]Quarterly data'!$P71</f>
        <v>30</v>
      </c>
    </row>
    <row r="32" spans="1:5">
      <c r="B32" s="189" t="s">
        <v>66</v>
      </c>
      <c r="C32" s="62">
        <f>'[13]Quarterly data'!$M72</f>
        <v>14540</v>
      </c>
      <c r="D32" s="62">
        <f>'[13]Quarterly data'!$O72</f>
        <v>6910</v>
      </c>
      <c r="E32" s="269">
        <f>'[13]Quarterly data'!$P72</f>
        <v>30</v>
      </c>
    </row>
    <row r="33" spans="1:5">
      <c r="B33" s="189" t="s">
        <v>67</v>
      </c>
      <c r="C33" s="62">
        <f>'[13]Quarterly data'!$M73</f>
        <v>12250</v>
      </c>
      <c r="D33" s="62">
        <f>'[13]Quarterly data'!$O73</f>
        <v>7290</v>
      </c>
      <c r="E33" s="269">
        <f>'[13]Quarterly data'!$P73</f>
        <v>30</v>
      </c>
    </row>
    <row r="34" spans="1:5">
      <c r="A34" s="188">
        <v>2007</v>
      </c>
      <c r="B34" s="189" t="s">
        <v>64</v>
      </c>
      <c r="C34" s="62">
        <f>'[13]Quarterly data'!$M74</f>
        <v>12680</v>
      </c>
      <c r="D34" s="62">
        <f>'[13]Quarterly data'!$O74</f>
        <v>6780</v>
      </c>
      <c r="E34" s="269">
        <f>'[13]Quarterly data'!$P74</f>
        <v>0</v>
      </c>
    </row>
    <row r="35" spans="1:5">
      <c r="B35" s="189" t="s">
        <v>65</v>
      </c>
      <c r="C35" s="62">
        <f>'[13]Quarterly data'!$M75</f>
        <v>13230</v>
      </c>
      <c r="D35" s="62">
        <f>'[13]Quarterly data'!$O75</f>
        <v>6610</v>
      </c>
      <c r="E35" s="269">
        <f>'[13]Quarterly data'!$P75</f>
        <v>20</v>
      </c>
    </row>
    <row r="36" spans="1:5">
      <c r="B36" s="189" t="s">
        <v>66</v>
      </c>
      <c r="C36" s="62">
        <f>'[13]Quarterly data'!$M76</f>
        <v>13700</v>
      </c>
      <c r="D36" s="62">
        <f>'[13]Quarterly data'!$O76</f>
        <v>5840</v>
      </c>
      <c r="E36" s="269">
        <f>'[13]Quarterly data'!$P76</f>
        <v>20</v>
      </c>
    </row>
    <row r="37" spans="1:5">
      <c r="B37" s="189" t="s">
        <v>67</v>
      </c>
      <c r="C37" s="62">
        <f>'[13]Quarterly data'!$M77</f>
        <v>16060</v>
      </c>
      <c r="D37" s="62">
        <f>'[13]Quarterly data'!$O77</f>
        <v>5470</v>
      </c>
      <c r="E37" s="269">
        <f>'[13]Quarterly data'!$P77</f>
        <v>20</v>
      </c>
    </row>
    <row r="38" spans="1:5">
      <c r="A38" s="188">
        <v>2008</v>
      </c>
      <c r="B38" s="189" t="s">
        <v>64</v>
      </c>
      <c r="C38" s="62">
        <f>'[13]Quarterly data'!$M78</f>
        <v>14770</v>
      </c>
      <c r="D38" s="62">
        <f>'[13]Quarterly data'!$O78</f>
        <v>5780</v>
      </c>
      <c r="E38" s="269">
        <f>'[13]Quarterly data'!$P78</f>
        <v>20</v>
      </c>
    </row>
    <row r="39" spans="1:5">
      <c r="B39" s="189" t="s">
        <v>65</v>
      </c>
      <c r="C39" s="62">
        <f>'[13]Quarterly data'!$M79</f>
        <v>14340</v>
      </c>
      <c r="D39" s="62">
        <f>'[13]Quarterly data'!$O79</f>
        <v>6730</v>
      </c>
      <c r="E39" s="269">
        <f>'[13]Quarterly data'!$P79</f>
        <v>0</v>
      </c>
    </row>
    <row r="40" spans="1:5">
      <c r="B40" s="189" t="s">
        <v>66</v>
      </c>
      <c r="C40" s="62">
        <f>'[13]Quarterly data'!$M80</f>
        <v>13470</v>
      </c>
      <c r="D40" s="62">
        <f>'[13]Quarterly data'!$O80</f>
        <v>7140</v>
      </c>
      <c r="E40" s="269">
        <f>'[13]Quarterly data'!$P80</f>
        <v>0</v>
      </c>
    </row>
    <row r="41" spans="1:5">
      <c r="B41" s="189" t="s">
        <v>67</v>
      </c>
      <c r="C41" s="62">
        <f>'[13]Quarterly data'!$M81</f>
        <v>10660</v>
      </c>
      <c r="D41" s="62">
        <f>'[13]Quarterly data'!$O81</f>
        <v>6620</v>
      </c>
      <c r="E41" s="269">
        <f>'[13]Quarterly data'!$P81</f>
        <v>0</v>
      </c>
    </row>
    <row r="42" spans="1:5">
      <c r="A42" s="188">
        <v>2009</v>
      </c>
      <c r="B42" s="189" t="s">
        <v>64</v>
      </c>
      <c r="C42" s="62">
        <f>'[13]Quarterly data'!$M82</f>
        <v>9150</v>
      </c>
      <c r="D42" s="62">
        <f>'[13]Quarterly data'!$O82</f>
        <v>5580</v>
      </c>
      <c r="E42" s="269">
        <f>'[13]Quarterly data'!$P82</f>
        <v>0</v>
      </c>
    </row>
    <row r="43" spans="1:5">
      <c r="B43" s="189" t="s">
        <v>65</v>
      </c>
      <c r="C43" s="62">
        <f>'[13]Quarterly data'!$M83</f>
        <v>7480</v>
      </c>
      <c r="D43" s="62">
        <f>'[13]Quarterly data'!$O83</f>
        <v>4680</v>
      </c>
      <c r="E43" s="269">
        <f>'[13]Quarterly data'!$P83</f>
        <v>0</v>
      </c>
    </row>
    <row r="44" spans="1:5">
      <c r="B44" s="189" t="s">
        <v>66</v>
      </c>
      <c r="C44" s="62">
        <f>'[13]Quarterly data'!$M84</f>
        <v>8580</v>
      </c>
      <c r="D44" s="62">
        <f>'[13]Quarterly data'!$O84</f>
        <v>4410</v>
      </c>
      <c r="E44" s="269">
        <f>'[13]Quarterly data'!$P84</f>
        <v>0</v>
      </c>
    </row>
    <row r="45" spans="1:5">
      <c r="B45" s="189" t="s">
        <v>67</v>
      </c>
      <c r="C45" s="62">
        <f>'[13]Quarterly data'!$M85</f>
        <v>8830</v>
      </c>
      <c r="D45" s="62">
        <f>'[13]Quarterly data'!$O85</f>
        <v>5320</v>
      </c>
      <c r="E45" s="269">
        <f>'[13]Quarterly data'!$P85</f>
        <v>10</v>
      </c>
    </row>
    <row r="46" spans="1:5">
      <c r="A46" s="188">
        <v>2010</v>
      </c>
      <c r="B46" s="189" t="s">
        <v>64</v>
      </c>
      <c r="C46" s="62">
        <f>'[13]Quarterly data'!$M86</f>
        <v>9180</v>
      </c>
      <c r="D46" s="62">
        <f>'[13]Quarterly data'!$O86</f>
        <v>5920</v>
      </c>
      <c r="E46" s="269">
        <f>'[13]Quarterly data'!$P86</f>
        <v>40</v>
      </c>
    </row>
    <row r="47" spans="1:5">
      <c r="B47" s="189" t="s">
        <v>65</v>
      </c>
      <c r="C47" s="62">
        <f>'[13]Quarterly data'!$M87</f>
        <v>10370</v>
      </c>
      <c r="D47" s="62">
        <f>'[13]Quarterly data'!$O87</f>
        <v>7060</v>
      </c>
      <c r="E47" s="269">
        <f>'[13]Quarterly data'!$P87</f>
        <v>170</v>
      </c>
    </row>
    <row r="48" spans="1:5">
      <c r="B48" s="189" t="s">
        <v>66</v>
      </c>
      <c r="C48" s="62">
        <f>'[13]Quarterly data'!$M88</f>
        <v>10340</v>
      </c>
      <c r="D48" s="62">
        <f>'[13]Quarterly data'!$O88</f>
        <v>7840</v>
      </c>
      <c r="E48" s="269">
        <f>'[13]Quarterly data'!$P88</f>
        <v>270</v>
      </c>
    </row>
    <row r="49" spans="1:5">
      <c r="B49" s="189" t="s">
        <v>67</v>
      </c>
      <c r="C49" s="62">
        <f>'[13]Quarterly data'!$M89</f>
        <v>10170</v>
      </c>
      <c r="D49" s="62">
        <f>'[13]Quarterly data'!$O89</f>
        <v>7250</v>
      </c>
      <c r="E49" s="269">
        <f>'[13]Quarterly data'!$P89</f>
        <v>330</v>
      </c>
    </row>
    <row r="50" spans="1:5">
      <c r="A50" s="188">
        <v>2011</v>
      </c>
      <c r="B50" s="189" t="s">
        <v>64</v>
      </c>
      <c r="C50" s="62">
        <f>'[13]Quarterly data'!$M90</f>
        <v>11860</v>
      </c>
      <c r="D50" s="62">
        <f>'[13]Quarterly data'!$O90</f>
        <v>7470</v>
      </c>
      <c r="E50" s="269">
        <f>'[13]Quarterly data'!$P90</f>
        <v>390</v>
      </c>
    </row>
    <row r="51" spans="1:5">
      <c r="B51" s="189" t="s">
        <v>65</v>
      </c>
      <c r="C51" s="62">
        <f>'[13]Quarterly data'!$M91</f>
        <v>12760</v>
      </c>
      <c r="D51" s="62">
        <f>'[13]Quarterly data'!$O91</f>
        <v>7290</v>
      </c>
      <c r="E51" s="269">
        <f>'[13]Quarterly data'!$P91</f>
        <v>520</v>
      </c>
    </row>
    <row r="52" spans="1:5">
      <c r="B52" s="189" t="s">
        <v>66</v>
      </c>
      <c r="C52" s="62">
        <f>'[13]Quarterly data'!$M92</f>
        <v>12410</v>
      </c>
      <c r="D52" s="62">
        <f>'[13]Quarterly data'!$O92</f>
        <v>7060</v>
      </c>
      <c r="E52" s="269">
        <f>'[13]Quarterly data'!$P92</f>
        <v>460</v>
      </c>
    </row>
    <row r="53" spans="1:5">
      <c r="B53" s="189" t="s">
        <v>67</v>
      </c>
      <c r="C53" s="62">
        <f>'[13]Quarterly data'!$M93</f>
        <v>14200</v>
      </c>
      <c r="D53" s="62">
        <f>'[13]Quarterly data'!$O93</f>
        <v>7460</v>
      </c>
      <c r="E53" s="269">
        <f>'[13]Quarterly data'!$P93</f>
        <v>490</v>
      </c>
    </row>
    <row r="54" spans="1:5">
      <c r="A54" s="188">
        <v>2012</v>
      </c>
      <c r="B54" s="189" t="s">
        <v>64</v>
      </c>
      <c r="C54" s="62">
        <f>'[13]Quarterly data'!$M94</f>
        <v>13050</v>
      </c>
      <c r="D54" s="62">
        <f>'[13]Quarterly data'!$O94</f>
        <v>6400</v>
      </c>
      <c r="E54" s="269">
        <f>'[13]Quarterly data'!$P94</f>
        <v>450</v>
      </c>
    </row>
    <row r="55" spans="1:5">
      <c r="B55" s="189" t="s">
        <v>65</v>
      </c>
      <c r="C55" s="62">
        <f>'[13]Quarterly data'!$M95</f>
        <v>12810</v>
      </c>
      <c r="D55" s="62">
        <f>'[13]Quarterly data'!$O95</f>
        <v>5670</v>
      </c>
      <c r="E55" s="269">
        <f>'[13]Quarterly data'!$P95</f>
        <v>200</v>
      </c>
    </row>
    <row r="56" spans="1:5">
      <c r="B56" s="189" t="s">
        <v>66</v>
      </c>
      <c r="C56" s="62">
        <f>'[13]Quarterly data'!$M96</f>
        <v>12770</v>
      </c>
      <c r="D56" s="62">
        <f>'[13]Quarterly data'!$O96</f>
        <v>5470</v>
      </c>
      <c r="E56" s="269">
        <f>'[13]Quarterly data'!$P96</f>
        <v>170</v>
      </c>
    </row>
    <row r="57" spans="1:5">
      <c r="B57" s="189" t="s">
        <v>67</v>
      </c>
      <c r="C57" s="62">
        <f>'[13]Quarterly data'!$M97</f>
        <v>11220</v>
      </c>
      <c r="D57" s="62">
        <f>'[13]Quarterly data'!$O97</f>
        <v>5000</v>
      </c>
      <c r="E57" s="269">
        <f>'[13]Quarterly data'!$P97</f>
        <v>280</v>
      </c>
    </row>
    <row r="58" spans="1:5">
      <c r="A58" s="188">
        <v>2013</v>
      </c>
      <c r="B58" s="189" t="s">
        <v>64</v>
      </c>
      <c r="C58" s="62">
        <f>'[13]Quarterly data'!$M98</f>
        <v>11580</v>
      </c>
      <c r="D58" s="62">
        <f>'[13]Quarterly data'!$O98</f>
        <v>5340</v>
      </c>
      <c r="E58" s="269">
        <f>'[13]Quarterly data'!$P98</f>
        <v>350</v>
      </c>
    </row>
    <row r="59" spans="1:5">
      <c r="B59" s="189" t="s">
        <v>65</v>
      </c>
      <c r="C59" s="62">
        <f>'[13]Quarterly data'!$M99</f>
        <v>11300</v>
      </c>
      <c r="D59" s="62">
        <f>'[13]Quarterly data'!$O99</f>
        <v>5430</v>
      </c>
      <c r="E59" s="269">
        <f>'[13]Quarterly data'!$P99</f>
        <v>620</v>
      </c>
    </row>
    <row r="60" spans="1:5">
      <c r="B60" s="189" t="s">
        <v>66</v>
      </c>
      <c r="C60" s="62">
        <f>'[13]Quarterly data'!$M100</f>
        <v>12290</v>
      </c>
      <c r="D60" s="62">
        <f>'[13]Quarterly data'!$O100</f>
        <v>5410</v>
      </c>
      <c r="E60" s="269">
        <f>'[13]Quarterly data'!$P100</f>
        <v>620</v>
      </c>
    </row>
    <row r="61" spans="1:5">
      <c r="B61" s="189" t="s">
        <v>67</v>
      </c>
      <c r="C61" s="62">
        <f>'[13]Quarterly data'!$M101</f>
        <v>13040</v>
      </c>
      <c r="D61" s="62">
        <f>'[13]Quarterly data'!$O101</f>
        <v>6250</v>
      </c>
      <c r="E61" s="269">
        <f>'[13]Quarterly data'!$P101</f>
        <v>420</v>
      </c>
    </row>
    <row r="62" spans="1:5">
      <c r="A62" s="188">
        <v>2014</v>
      </c>
      <c r="B62" s="189" t="s">
        <v>64</v>
      </c>
      <c r="C62" s="62">
        <f>'[13]Quarterly data'!$M102</f>
        <v>14530</v>
      </c>
      <c r="D62" s="62">
        <f>'[13]Quarterly data'!$O102</f>
        <v>6040</v>
      </c>
      <c r="E62" s="269">
        <f>'[13]Quarterly data'!$P102</f>
        <v>1200</v>
      </c>
    </row>
    <row r="63" spans="1:5">
      <c r="B63" s="189" t="s">
        <v>65</v>
      </c>
      <c r="C63" s="62">
        <f>'[13]Quarterly data'!$M103</f>
        <v>15170</v>
      </c>
      <c r="D63" s="62">
        <f>'[13]Quarterly data'!$O103</f>
        <v>6130</v>
      </c>
      <c r="E63" s="269">
        <f>'[13]Quarterly data'!$P103</f>
        <v>930</v>
      </c>
    </row>
    <row r="64" spans="1:5">
      <c r="B64" s="189" t="s">
        <v>66</v>
      </c>
      <c r="C64" s="62">
        <f>'[13]Quarterly data'!$M104</f>
        <v>14400</v>
      </c>
      <c r="D64" s="62">
        <f>'[13]Quarterly data'!$O104</f>
        <v>6280</v>
      </c>
      <c r="E64" s="269">
        <f>'[13]Quarterly data'!$P104</f>
        <v>1040</v>
      </c>
    </row>
    <row r="65" spans="1:5">
      <c r="B65" s="189" t="s">
        <v>67</v>
      </c>
      <c r="C65" s="62">
        <f>'[13]Quarterly data'!$M105</f>
        <v>13940</v>
      </c>
      <c r="D65" s="62">
        <f>'[13]Quarterly data'!$O105</f>
        <v>5420</v>
      </c>
      <c r="E65" s="269">
        <f>'[13]Quarterly data'!$P105</f>
        <v>1120</v>
      </c>
    </row>
    <row r="66" spans="1:5">
      <c r="A66" s="188">
        <v>2015</v>
      </c>
      <c r="B66" s="189" t="s">
        <v>64</v>
      </c>
      <c r="C66" s="62">
        <f>'[13]Quarterly data'!$M106</f>
        <v>16170</v>
      </c>
      <c r="D66" s="62">
        <f>'[13]Quarterly data'!$O106</f>
        <v>6110</v>
      </c>
      <c r="E66" s="269">
        <f>'[13]Quarterly data'!$P106</f>
        <v>640</v>
      </c>
    </row>
    <row r="67" spans="1:5">
      <c r="B67" s="189" t="s">
        <v>65</v>
      </c>
      <c r="C67" s="62">
        <f>'[13]Quarterly data'!$M107</f>
        <v>16510</v>
      </c>
      <c r="D67" s="62">
        <f>'[13]Quarterly data'!$O107</f>
        <v>6060</v>
      </c>
      <c r="E67" s="269">
        <f>'[13]Quarterly data'!$P107</f>
        <v>750</v>
      </c>
    </row>
    <row r="68" spans="1:5">
      <c r="B68" s="189" t="s">
        <v>66</v>
      </c>
      <c r="C68" s="62">
        <f>'[13]Quarterly data'!$M108</f>
        <v>18070</v>
      </c>
      <c r="D68" s="62">
        <f>'[13]Quarterly data'!$O108</f>
        <v>6450</v>
      </c>
      <c r="E68" s="269">
        <f>'[13]Quarterly data'!$P108</f>
        <v>700</v>
      </c>
    </row>
    <row r="69" spans="1:5">
      <c r="B69" s="189" t="s">
        <v>67</v>
      </c>
      <c r="C69" s="62">
        <f>'[13]Quarterly data'!$M109</f>
        <v>18690</v>
      </c>
      <c r="D69" s="62">
        <f>'[13]Quarterly data'!$O109</f>
        <v>6300</v>
      </c>
      <c r="E69" s="269">
        <f>'[13]Quarterly data'!$P109</f>
        <v>670</v>
      </c>
    </row>
    <row r="70" spans="1:5">
      <c r="A70" s="188">
        <v>2016</v>
      </c>
      <c r="B70" s="189" t="s">
        <v>64</v>
      </c>
      <c r="C70" s="62">
        <f>'[13]Quarterly data'!$M110</f>
        <v>16300</v>
      </c>
      <c r="D70" s="62">
        <f>'[13]Quarterly data'!$O110</f>
        <v>5170</v>
      </c>
      <c r="E70" s="269">
        <f>'[13]Quarterly data'!$P110</f>
        <v>480</v>
      </c>
    </row>
    <row r="71" spans="1:5">
      <c r="B71" s="189" t="s">
        <v>65</v>
      </c>
      <c r="C71" s="62">
        <f>'[13]Quarterly data'!$M111</f>
        <v>15810</v>
      </c>
      <c r="D71" s="62">
        <f>'[13]Quarterly data'!$O111</f>
        <v>5060</v>
      </c>
      <c r="E71" s="269">
        <f>'[13]Quarterly data'!$P111</f>
        <v>410</v>
      </c>
    </row>
    <row r="72" spans="1:5">
      <c r="B72" s="189" t="s">
        <v>66</v>
      </c>
      <c r="C72" s="62">
        <f>'[13]Quarterly data'!$M112</f>
        <v>13770</v>
      </c>
      <c r="D72" s="62">
        <f>'[13]Quarterly data'!$O112</f>
        <v>4080</v>
      </c>
      <c r="E72" s="269">
        <f>'[13]Quarterly data'!$P112</f>
        <v>440</v>
      </c>
    </row>
    <row r="73" spans="1:5">
      <c r="B73" s="189" t="s">
        <v>67</v>
      </c>
      <c r="C73" s="62">
        <f>'[13]Quarterly data'!$M113</f>
        <v>13580</v>
      </c>
      <c r="D73" s="62">
        <f>'[13]Quarterly data'!$O113</f>
        <v>4160</v>
      </c>
      <c r="E73" s="269">
        <f>'[13]Quarterly data'!$P113</f>
        <v>440</v>
      </c>
    </row>
    <row r="74" spans="1:5">
      <c r="A74" s="188">
        <v>2017</v>
      </c>
      <c r="B74" s="189" t="s">
        <v>64</v>
      </c>
      <c r="C74" s="62">
        <f>'[13]Quarterly data'!$M114</f>
        <v>12890</v>
      </c>
      <c r="D74" s="62">
        <f>'[13]Quarterly data'!$O114</f>
        <v>4280</v>
      </c>
      <c r="E74" s="269">
        <f>'[13]Quarterly data'!$P114</f>
        <v>330</v>
      </c>
    </row>
    <row r="75" spans="1:5">
      <c r="B75" s="189" t="s">
        <v>65</v>
      </c>
      <c r="C75" s="62">
        <f>'[13]Quarterly data'!$M115</f>
        <v>13000</v>
      </c>
      <c r="D75" s="62">
        <f>'[13]Quarterly data'!$O115</f>
        <v>3910</v>
      </c>
      <c r="E75" s="269">
        <f>'[13]Quarterly data'!$P115</f>
        <v>340</v>
      </c>
    </row>
    <row r="76" spans="1:5">
      <c r="B76" s="189" t="s">
        <v>66</v>
      </c>
      <c r="C76" s="62">
        <f>'[13]Quarterly data'!$M116</f>
        <v>13380</v>
      </c>
      <c r="D76" s="62">
        <f>'[13]Quarterly data'!$O116</f>
        <v>4040</v>
      </c>
      <c r="E76" s="269">
        <f>'[13]Quarterly data'!$P116</f>
        <v>840</v>
      </c>
    </row>
    <row r="77" spans="1:5">
      <c r="B77" s="189" t="s">
        <v>67</v>
      </c>
      <c r="C77" s="62">
        <f>'[13]Quarterly data'!$M117</f>
        <v>13100</v>
      </c>
      <c r="D77" s="62">
        <f>'[13]Quarterly data'!$O117</f>
        <v>4030</v>
      </c>
      <c r="E77" s="269">
        <f>'[13]Quarterly data'!$P117</f>
        <v>840</v>
      </c>
    </row>
    <row r="78" spans="1:5">
      <c r="A78" s="188">
        <v>2018</v>
      </c>
      <c r="B78" s="189" t="s">
        <v>64</v>
      </c>
      <c r="C78" s="62">
        <f>'[13]Quarterly data'!$M118</f>
        <v>14350</v>
      </c>
      <c r="D78" s="62">
        <f>'[13]Quarterly data'!$O118</f>
        <v>4030</v>
      </c>
      <c r="E78" s="269">
        <f>'[13]Quarterly data'!$P118</f>
        <v>750</v>
      </c>
    </row>
    <row r="79" spans="1:5">
      <c r="B79" s="189" t="s">
        <v>65</v>
      </c>
      <c r="C79" s="62">
        <v>12930</v>
      </c>
      <c r="D79" s="62">
        <v>3700</v>
      </c>
      <c r="E79" s="269">
        <v>700</v>
      </c>
    </row>
    <row r="80" spans="1:5">
      <c r="B80" s="189" t="s">
        <v>66</v>
      </c>
      <c r="C80" s="62">
        <v>13310</v>
      </c>
      <c r="D80" s="62">
        <v>3160</v>
      </c>
      <c r="E80" s="269">
        <v>190</v>
      </c>
    </row>
    <row r="81" spans="1:5">
      <c r="B81" s="189" t="s">
        <v>67</v>
      </c>
      <c r="C81" s="62">
        <v>13490</v>
      </c>
      <c r="D81" s="62">
        <v>2700</v>
      </c>
      <c r="E81" s="269">
        <v>890</v>
      </c>
    </row>
    <row r="82" spans="1:5">
      <c r="A82" s="188">
        <v>2019</v>
      </c>
      <c r="B82" s="189" t="s">
        <v>64</v>
      </c>
      <c r="C82" s="62">
        <v>11070</v>
      </c>
      <c r="D82" s="62">
        <v>2110</v>
      </c>
      <c r="E82" s="269">
        <v>970</v>
      </c>
    </row>
  </sheetData>
  <customSheetViews>
    <customSheetView guid="{CDEF6930-6739-4FEE-9F65-E195F9A4F82A}" topLeftCell="F4">
      <selection activeCell="D80" sqref="D80"/>
      <pageMargins left="0.7" right="0.7" top="0.75" bottom="0.75" header="0.3" footer="0.3"/>
      <pageSetup paperSize="9" orientation="portrait" r:id="rId1"/>
    </customSheetView>
    <customSheetView guid="{9883963A-B599-466E-88D7-AE85360E0737}" topLeftCell="F4">
      <selection activeCell="D80" sqref="D80"/>
      <pageMargins left="0.7" right="0.7" top="0.75" bottom="0.75" header="0.3" footer="0.3"/>
      <pageSetup paperSize="9" orientation="portrait" r:id="rId2"/>
    </customSheetView>
  </customSheetViews>
  <hyperlinks>
    <hyperlink ref="C1" location="Index!A1" display="Index home" xr:uid="{00000000-0004-0000-1A00-000001000000}"/>
  </hyperlinks>
  <pageMargins left="0.7" right="0.7" top="0.75" bottom="0.75" header="0.3" footer="0.3"/>
  <pageSetup paperSize="9" orientation="portrait" r:id="rId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5">
    <tabColor rgb="FF117733"/>
  </sheetPr>
  <dimension ref="A1:K170"/>
  <sheetViews>
    <sheetView zoomScaleNormal="100" workbookViewId="0"/>
  </sheetViews>
  <sheetFormatPr defaultColWidth="9.140625" defaultRowHeight="15"/>
  <cols>
    <col min="1" max="1" width="28.7109375" style="155" bestFit="1" customWidth="1"/>
    <col min="2" max="3" width="9.140625" style="156" customWidth="1"/>
    <col min="4" max="4" width="21.5703125" style="156" customWidth="1"/>
    <col min="5" max="5" width="7.5703125" style="155" customWidth="1"/>
    <col min="6" max="6" width="9.140625" style="156"/>
    <col min="7" max="7" width="24" style="156" customWidth="1"/>
    <col min="8" max="8" width="10" style="155" customWidth="1"/>
    <col min="9" max="9" width="9.140625" style="156"/>
    <col min="10" max="10" width="22" style="156" customWidth="1"/>
    <col min="11" max="11" width="17.85546875" style="155" customWidth="1"/>
    <col min="12" max="12" width="9.140625" style="156" customWidth="1"/>
    <col min="13" max="16384" width="9.140625" style="156"/>
  </cols>
  <sheetData>
    <row r="1" spans="1:11" ht="15" customHeight="1">
      <c r="A1" s="74" t="s">
        <v>30</v>
      </c>
      <c r="B1" s="155">
        <v>3.5</v>
      </c>
      <c r="C1" s="292" t="s">
        <v>2930</v>
      </c>
      <c r="H1" s="74"/>
    </row>
    <row r="2" spans="1:11" ht="15" customHeight="1">
      <c r="A2" s="73" t="s">
        <v>31</v>
      </c>
      <c r="B2" s="155" t="s">
        <v>3052</v>
      </c>
      <c r="H2" s="73"/>
    </row>
    <row r="3" spans="1:11" ht="15" customHeight="1">
      <c r="A3" s="53" t="s">
        <v>40</v>
      </c>
      <c r="B3" s="157" t="s">
        <v>3174</v>
      </c>
      <c r="H3" s="53"/>
    </row>
    <row r="4" spans="1:11">
      <c r="D4" s="155"/>
      <c r="E4" s="156"/>
      <c r="G4" s="155"/>
      <c r="H4" s="156"/>
      <c r="J4" s="155"/>
      <c r="K4" s="156"/>
    </row>
    <row r="5" spans="1:11">
      <c r="A5" s="74" t="s">
        <v>86</v>
      </c>
      <c r="B5" s="183"/>
      <c r="C5" s="183"/>
      <c r="D5" s="74" t="s">
        <v>87</v>
      </c>
      <c r="E5" s="183"/>
      <c r="F5" s="183"/>
      <c r="G5" s="74" t="s">
        <v>88</v>
      </c>
      <c r="H5" s="183"/>
      <c r="I5" s="183"/>
      <c r="J5" s="74" t="s">
        <v>43</v>
      </c>
      <c r="K5" s="183"/>
    </row>
    <row r="6" spans="1:11">
      <c r="A6" s="74" t="s">
        <v>89</v>
      </c>
      <c r="B6" s="268">
        <f>VLOOKUP(A6,[14]Table125!$D$3:$W$409,20,FALSE)</f>
        <v>2.0750000000000001E-2</v>
      </c>
      <c r="C6" s="183"/>
      <c r="D6" s="74" t="s">
        <v>90</v>
      </c>
      <c r="E6" s="268">
        <f>VLOOKUP(D6,[14]Table125!$D$3:$W$409,20,FALSE)</f>
        <v>3.1152647975077882E-2</v>
      </c>
      <c r="F6" s="183"/>
      <c r="G6" s="74" t="s">
        <v>107</v>
      </c>
      <c r="H6" s="268">
        <f>VLOOKUP(G6,[14]Table125!$D$3:$W$409,20,FALSE)</f>
        <v>3.922683342808414E-2</v>
      </c>
      <c r="I6" s="183"/>
      <c r="J6" s="74" t="s">
        <v>96</v>
      </c>
      <c r="K6" s="268">
        <f>VLOOKUP(J6,[14]Table125!$D$3:$W$409,20,FALSE)</f>
        <v>3.582407188460629E-2</v>
      </c>
    </row>
    <row r="7" spans="1:11">
      <c r="A7" s="74" t="s">
        <v>93</v>
      </c>
      <c r="B7" s="268">
        <f>VLOOKUP(A7,[14]Table125!$D$3:$W$409,20,FALSE)</f>
        <v>1.6747868453105969E-2</v>
      </c>
      <c r="C7" s="183"/>
      <c r="D7" s="74" t="s">
        <v>94</v>
      </c>
      <c r="E7" s="268">
        <f>VLOOKUP(D7,[14]Table125!$D$3:$W$409,20,FALSE)</f>
        <v>3.6963755733429263E-2</v>
      </c>
      <c r="F7" s="183"/>
      <c r="G7" s="74" t="s">
        <v>203</v>
      </c>
      <c r="H7" s="268">
        <f>VLOOKUP(G7,[14]Table125!$D$3:$W$409,20,FALSE)</f>
        <v>3.7286380113930609E-2</v>
      </c>
      <c r="I7" s="183"/>
      <c r="J7" s="74" t="s">
        <v>92</v>
      </c>
      <c r="K7" s="268">
        <f>VLOOKUP(J7,[14]Table125!$D$3:$W$409,20,FALSE)</f>
        <v>4.4868616757560736E-2</v>
      </c>
    </row>
    <row r="8" spans="1:11">
      <c r="A8" s="74" t="s">
        <v>101</v>
      </c>
      <c r="B8" s="268">
        <f>VLOOKUP(A8,[14]Table125!$D$3:$W$409,20,FALSE)</f>
        <v>2.294022617124394E-2</v>
      </c>
      <c r="C8" s="183"/>
      <c r="D8" s="74" t="s">
        <v>110</v>
      </c>
      <c r="E8" s="268">
        <f>VLOOKUP(D8,[14]Table125!$D$3:$W$409,20,FALSE)</f>
        <v>5.387205387205387E-2</v>
      </c>
      <c r="F8" s="183"/>
      <c r="G8" s="74" t="s">
        <v>91</v>
      </c>
      <c r="H8" s="268">
        <f>VLOOKUP(G8,[14]Table125!$D$3:$W$409,20,FALSE)</f>
        <v>4.192336589030804E-2</v>
      </c>
      <c r="I8" s="183"/>
      <c r="J8" s="74" t="s">
        <v>104</v>
      </c>
      <c r="K8" s="268">
        <f>VLOOKUP(J8,[14]Table125!$D$3:$W$409,20,FALSE)</f>
        <v>4.0710034013605442E-2</v>
      </c>
    </row>
    <row r="9" spans="1:11">
      <c r="A9" s="74" t="s">
        <v>117</v>
      </c>
      <c r="B9" s="268">
        <f>VLOOKUP(A9,[14]Table125!$D$3:$W$409,20,FALSE)</f>
        <v>1.110830598333754E-2</v>
      </c>
      <c r="C9" s="183"/>
      <c r="D9" s="74" t="s">
        <v>98</v>
      </c>
      <c r="E9" s="268">
        <f>VLOOKUP(D9,[14]Table125!$D$3:$W$409,20,FALSE)</f>
        <v>3.2338308457711441E-2</v>
      </c>
      <c r="F9" s="183"/>
      <c r="G9" s="74" t="s">
        <v>99</v>
      </c>
      <c r="H9" s="268">
        <f>VLOOKUP(G9,[14]Table125!$D$3:$W$409,20,FALSE)</f>
        <v>5.0839091806515302E-2</v>
      </c>
      <c r="I9" s="183"/>
      <c r="J9" s="74" t="s">
        <v>100</v>
      </c>
      <c r="K9" s="268">
        <f>VLOOKUP(J9,[14]Table125!$D$3:$W$409,20,FALSE)</f>
        <v>4.8786653185035389E-2</v>
      </c>
    </row>
    <row r="10" spans="1:11">
      <c r="A10" s="74" t="s">
        <v>97</v>
      </c>
      <c r="B10" s="268">
        <f>VLOOKUP(A10,[14]Table125!$D$3:$W$409,20,FALSE)</f>
        <v>4.7527910685805426E-2</v>
      </c>
      <c r="C10" s="183"/>
      <c r="D10" s="74" t="s">
        <v>102</v>
      </c>
      <c r="E10" s="268">
        <f>VLOOKUP(D10,[14]Table125!$D$3:$W$409,20,FALSE)</f>
        <v>5.5316763221827693E-2</v>
      </c>
      <c r="F10" s="183"/>
      <c r="G10" s="74" t="s">
        <v>159</v>
      </c>
      <c r="H10" s="268">
        <f>VLOOKUP(G10,[14]Table125!$D$3:$W$409,20,FALSE)</f>
        <v>3.7683311676257658E-2</v>
      </c>
      <c r="I10" s="183"/>
      <c r="J10" s="74" t="s">
        <v>112</v>
      </c>
      <c r="K10" s="268">
        <f>VLOOKUP(J10,[14]Table125!$D$3:$W$409,20,FALSE)</f>
        <v>3.5951242092269714E-2</v>
      </c>
    </row>
    <row r="11" spans="1:11">
      <c r="A11" s="74" t="s">
        <v>113</v>
      </c>
      <c r="B11" s="268">
        <f>VLOOKUP(A11,[14]Table125!$D$3:$W$409,20,FALSE)</f>
        <v>2.4539877300613498E-2</v>
      </c>
      <c r="C11" s="183"/>
      <c r="D11" s="74" t="s">
        <v>174</v>
      </c>
      <c r="E11" s="268">
        <f>VLOOKUP(D11,[14]Table125!$D$3:$W$409,20,FALSE)</f>
        <v>2.5067329604309095E-2</v>
      </c>
      <c r="F11" s="183"/>
      <c r="G11" s="74" t="s">
        <v>143</v>
      </c>
      <c r="H11" s="268">
        <f>VLOOKUP(G11,[14]Table125!$D$3:$W$409,20,FALSE)</f>
        <v>3.8073543768304588E-2</v>
      </c>
      <c r="I11" s="183"/>
      <c r="J11" s="74" t="s">
        <v>128</v>
      </c>
      <c r="K11" s="268">
        <f>VLOOKUP(J11,[14]Table125!$D$3:$W$409,20,FALSE)</f>
        <v>4.5515120451050745E-2</v>
      </c>
    </row>
    <row r="12" spans="1:11">
      <c r="A12" s="74" t="s">
        <v>105</v>
      </c>
      <c r="B12" s="268">
        <f>VLOOKUP(A12,[14]Table125!$D$3:$W$409,20,FALSE)</f>
        <v>2.6844033774095905E-2</v>
      </c>
      <c r="C12" s="183"/>
      <c r="D12" s="74" t="s">
        <v>118</v>
      </c>
      <c r="E12" s="268">
        <f>VLOOKUP(D12,[14]Table125!$D$3:$W$409,20,FALSE)</f>
        <v>4.4492739778372183E-2</v>
      </c>
      <c r="F12" s="183"/>
      <c r="G12" s="74" t="s">
        <v>127</v>
      </c>
      <c r="H12" s="268">
        <f>VLOOKUP(G12,[14]Table125!$D$3:$W$409,20,FALSE)</f>
        <v>5.1315543944765812E-2</v>
      </c>
      <c r="I12" s="183"/>
      <c r="J12" s="74" t="s">
        <v>120</v>
      </c>
      <c r="K12" s="268">
        <f>VLOOKUP(J12,[14]Table125!$D$3:$W$409,20,FALSE)</f>
        <v>4.40988655998798E-2</v>
      </c>
    </row>
    <row r="13" spans="1:11">
      <c r="A13" s="74" t="s">
        <v>141</v>
      </c>
      <c r="B13" s="268">
        <f>VLOOKUP(A13,[14]Table125!$D$3:$W$409,20,FALSE)</f>
        <v>4.5138888888888888E-2</v>
      </c>
      <c r="C13" s="183"/>
      <c r="D13" s="74" t="s">
        <v>142</v>
      </c>
      <c r="E13" s="268">
        <f>VLOOKUP(D13,[14]Table125!$D$3:$W$409,20,FALSE)</f>
        <v>4.9725022914757104E-2</v>
      </c>
      <c r="F13" s="183"/>
      <c r="G13" s="74" t="s">
        <v>139</v>
      </c>
      <c r="H13" s="268">
        <f>VLOOKUP(G13,[14]Table125!$D$3:$W$409,20,FALSE)</f>
        <v>4.5055588063194853E-2</v>
      </c>
      <c r="I13" s="183"/>
      <c r="J13" s="74" t="s">
        <v>124</v>
      </c>
      <c r="K13" s="268">
        <f>VLOOKUP(J13,[14]Table125!$D$3:$W$409,20,FALSE)</f>
        <v>4.5175546280383012E-2</v>
      </c>
    </row>
    <row r="14" spans="1:11">
      <c r="A14" s="74" t="s">
        <v>129</v>
      </c>
      <c r="B14" s="268">
        <f>VLOOKUP(A14,[14]Table125!$D$3:$W$409,20,FALSE)</f>
        <v>2.5557809330628803E-2</v>
      </c>
      <c r="C14" s="183"/>
      <c r="D14" s="74" t="s">
        <v>114</v>
      </c>
      <c r="E14" s="268">
        <f>VLOOKUP(D14,[14]Table125!$D$3:$W$409,20,FALSE)</f>
        <v>4.8634642216464019E-2</v>
      </c>
      <c r="F14" s="183"/>
      <c r="G14" s="74" t="s">
        <v>95</v>
      </c>
      <c r="H14" s="268">
        <f>VLOOKUP(G14,[14]Table125!$D$3:$W$409,20,FALSE)</f>
        <v>8.1243329775880474E-2</v>
      </c>
      <c r="I14" s="183"/>
      <c r="J14" s="74" t="s">
        <v>108</v>
      </c>
      <c r="K14" s="268">
        <f>VLOOKUP(J14,[14]Table125!$D$3:$W$409,20,FALSE)</f>
        <v>6.1941885187810061E-2</v>
      </c>
    </row>
    <row r="15" spans="1:11">
      <c r="A15" s="74" t="s">
        <v>125</v>
      </c>
      <c r="B15" s="268">
        <f>VLOOKUP(A15,[14]Table125!$D$3:$W$409,20,FALSE)</f>
        <v>4.607201309328969E-2</v>
      </c>
      <c r="C15" s="183"/>
      <c r="D15" s="74" t="s">
        <v>106</v>
      </c>
      <c r="E15" s="268">
        <f>VLOOKUP(D15,[14]Table125!$D$3:$W$409,20,FALSE)</f>
        <v>4.782806114726805E-2</v>
      </c>
      <c r="F15" s="183"/>
      <c r="G15" s="74" t="s">
        <v>123</v>
      </c>
      <c r="H15" s="268">
        <f>VLOOKUP(G15,[14]Table125!$D$3:$W$409,20,FALSE)</f>
        <v>4.4618712817739319E-2</v>
      </c>
      <c r="I15" s="183"/>
      <c r="J15" s="74" t="s">
        <v>156</v>
      </c>
      <c r="K15" s="268">
        <f>VLOOKUP(J15,[14]Table125!$D$3:$W$409,20,FALSE)</f>
        <v>4.8436848686952895E-2</v>
      </c>
    </row>
    <row r="16" spans="1:11">
      <c r="A16" s="74" t="s">
        <v>133</v>
      </c>
      <c r="B16" s="268">
        <f>VLOOKUP(A16,[14]Table125!$D$3:$W$409,20,FALSE)</f>
        <v>1.9418893269090378E-2</v>
      </c>
      <c r="C16" s="183"/>
      <c r="D16" s="74" t="s">
        <v>138</v>
      </c>
      <c r="E16" s="268">
        <f>VLOOKUP(D16,[14]Table125!$D$3:$W$409,20,FALSE)</f>
        <v>5.3600184034966643E-2</v>
      </c>
      <c r="F16" s="183"/>
      <c r="G16" s="74" t="s">
        <v>115</v>
      </c>
      <c r="H16" s="268">
        <f>VLOOKUP(G16,[14]Table125!$D$3:$W$409,20,FALSE)</f>
        <v>6.4553314121037458E-2</v>
      </c>
      <c r="I16" s="183"/>
      <c r="J16" s="74" t="s">
        <v>116</v>
      </c>
      <c r="K16" s="268">
        <f>VLOOKUP(J16,[14]Table125!$D$3:$W$409,20,FALSE)</f>
        <v>0.10055210489993098</v>
      </c>
    </row>
    <row r="17" spans="1:11">
      <c r="A17" s="74" t="s">
        <v>109</v>
      </c>
      <c r="B17" s="268">
        <f>VLOOKUP(A17,[14]Table125!$D$3:$W$409,20,FALSE)</f>
        <v>5.1643192488262914E-2</v>
      </c>
      <c r="C17" s="183"/>
      <c r="D17" s="74" t="s">
        <v>126</v>
      </c>
      <c r="E17" s="268">
        <f>VLOOKUP(D17,[14]Table125!$D$3:$W$409,20,FALSE)</f>
        <v>5.4204175445316992E-2</v>
      </c>
      <c r="F17" s="183"/>
      <c r="G17" s="74" t="s">
        <v>135</v>
      </c>
      <c r="H17" s="268">
        <f>VLOOKUP(G17,[14]Table125!$D$3:$W$409,20,FALSE)</f>
        <v>4.5307443365695796E-2</v>
      </c>
      <c r="I17" s="183"/>
      <c r="J17" s="74" t="s">
        <v>164</v>
      </c>
      <c r="K17" s="268">
        <f>VLOOKUP(J17,[14]Table125!$D$3:$W$409,20,FALSE)</f>
        <v>4.6420300070486357E-2</v>
      </c>
    </row>
    <row r="18" spans="1:11">
      <c r="A18" s="74" t="s">
        <v>121</v>
      </c>
      <c r="B18" s="268">
        <f>VLOOKUP(A18,[14]Table125!$D$3:$W$409,20,FALSE)</f>
        <v>4.0086830680173664E-2</v>
      </c>
      <c r="C18" s="183"/>
      <c r="D18" s="74" t="s">
        <v>122</v>
      </c>
      <c r="E18" s="268">
        <f>VLOOKUP(D18,[14]Table125!$D$3:$W$409,20,FALSE)</f>
        <v>6.955635824766139E-2</v>
      </c>
      <c r="F18" s="183"/>
      <c r="G18" s="74" t="s">
        <v>247</v>
      </c>
      <c r="H18" s="268">
        <f>VLOOKUP(G18,[14]Table125!$D$3:$W$409,20,FALSE)</f>
        <v>3.700418197947028E-2</v>
      </c>
      <c r="I18" s="183"/>
      <c r="J18" s="74" t="s">
        <v>132</v>
      </c>
      <c r="K18" s="268">
        <f>VLOOKUP(J18,[14]Table125!$D$3:$W$409,20,FALSE)</f>
        <v>7.6063516957459318E-2</v>
      </c>
    </row>
    <row r="19" spans="1:11">
      <c r="A19" s="74" t="s">
        <v>137</v>
      </c>
      <c r="B19" s="268">
        <f>VLOOKUP(A19,[14]Table125!$D$3:$W$409,20,FALSE)</f>
        <v>3.2218091697645598E-2</v>
      </c>
      <c r="C19" s="183"/>
      <c r="D19" s="74" t="s">
        <v>154</v>
      </c>
      <c r="E19" s="268">
        <f>VLOOKUP(D19,[14]Table125!$D$3:$W$409,20,FALSE)</f>
        <v>5.4102392130561144E-2</v>
      </c>
      <c r="F19" s="183"/>
      <c r="G19" s="74" t="s">
        <v>151</v>
      </c>
      <c r="H19" s="268">
        <f>VLOOKUP(G19,[14]Table125!$D$3:$W$409,20,FALSE)</f>
        <v>5.8525529929342755E-2</v>
      </c>
      <c r="I19" s="183"/>
      <c r="J19" s="74" t="s">
        <v>148</v>
      </c>
      <c r="K19" s="268">
        <f>VLOOKUP(J19,[14]Table125!$D$3:$W$409,20,FALSE)</f>
        <v>7.4343724364232977E-2</v>
      </c>
    </row>
    <row r="20" spans="1:11">
      <c r="A20" s="74" t="s">
        <v>251</v>
      </c>
      <c r="B20" s="268">
        <f>VLOOKUP(A20,[14]Table125!$D$3:$W$409,20,FALSE)</f>
        <v>8.1460674157303375E-2</v>
      </c>
      <c r="C20" s="183"/>
      <c r="D20" s="74" t="s">
        <v>166</v>
      </c>
      <c r="E20" s="268">
        <f>VLOOKUP(D20,[14]Table125!$D$3:$W$409,20,FALSE)</f>
        <v>4.3994068215521501E-2</v>
      </c>
      <c r="F20" s="183"/>
      <c r="G20" s="74" t="s">
        <v>215</v>
      </c>
      <c r="H20" s="268">
        <f>VLOOKUP(G20,[14]Table125!$D$3:$W$409,20,FALSE)</f>
        <v>3.9541473467284906E-2</v>
      </c>
      <c r="I20" s="183"/>
      <c r="J20" s="74" t="s">
        <v>136</v>
      </c>
      <c r="K20" s="268">
        <f>VLOOKUP(J20,[14]Table125!$D$3:$W$409,20,FALSE)</f>
        <v>6.3889110172867039E-2</v>
      </c>
    </row>
    <row r="21" spans="1:11">
      <c r="A21" s="74" t="s">
        <v>149</v>
      </c>
      <c r="B21" s="268">
        <f>VLOOKUP(A21,[14]Table125!$D$3:$W$409,20,FALSE)</f>
        <v>4.581023801760678E-2</v>
      </c>
      <c r="C21" s="183"/>
      <c r="D21" s="74" t="s">
        <v>146</v>
      </c>
      <c r="E21" s="268">
        <f>VLOOKUP(D21,[14]Table125!$D$3:$W$409,20,FALSE)</f>
        <v>6.5912969283276446E-2</v>
      </c>
      <c r="F21" s="183"/>
      <c r="G21" s="74" t="s">
        <v>179</v>
      </c>
      <c r="H21" s="268">
        <f>VLOOKUP(G21,[14]Table125!$D$3:$W$409,20,FALSE)</f>
        <v>5.131578947368421E-2</v>
      </c>
      <c r="I21" s="183"/>
      <c r="J21" s="74" t="s">
        <v>140</v>
      </c>
      <c r="K21" s="268">
        <f>VLOOKUP(J21,[14]Table125!$D$3:$W$409,20,FALSE)</f>
        <v>7.0108018280016615E-2</v>
      </c>
    </row>
    <row r="22" spans="1:11">
      <c r="A22" s="74" t="s">
        <v>161</v>
      </c>
      <c r="B22" s="268">
        <f>VLOOKUP(A22,[14]Table125!$D$3:$W$409,20,FALSE)</f>
        <v>3.0210431279949997E-2</v>
      </c>
      <c r="C22" s="183"/>
      <c r="D22" s="74" t="s">
        <v>182</v>
      </c>
      <c r="E22" s="268">
        <f>VLOOKUP(D22,[14]Table125!$D$3:$W$409,20,FALSE)</f>
        <v>3.7555400046652671E-2</v>
      </c>
      <c r="F22" s="183"/>
      <c r="G22" s="74" t="s">
        <v>171</v>
      </c>
      <c r="H22" s="268">
        <f>VLOOKUP(G22,[14]Table125!$D$3:$W$409,20,FALSE)</f>
        <v>5.3561413348289399E-2</v>
      </c>
      <c r="I22" s="183"/>
      <c r="J22" s="74" t="s">
        <v>152</v>
      </c>
      <c r="K22" s="268">
        <f>VLOOKUP(J22,[14]Table125!$D$3:$W$409,20,FALSE)</f>
        <v>7.2755234827871759E-2</v>
      </c>
    </row>
    <row r="23" spans="1:11">
      <c r="A23" s="74" t="s">
        <v>153</v>
      </c>
      <c r="B23" s="268">
        <f>VLOOKUP(A23,[14]Table125!$D$3:$W$409,20,FALSE)</f>
        <v>4.242900437759569E-2</v>
      </c>
      <c r="C23" s="183"/>
      <c r="D23" s="74" t="s">
        <v>162</v>
      </c>
      <c r="E23" s="268">
        <f>VLOOKUP(D23,[14]Table125!$D$3:$W$409,20,FALSE)</f>
        <v>6.0450819672131145E-2</v>
      </c>
      <c r="F23" s="183"/>
      <c r="G23" s="74" t="s">
        <v>195</v>
      </c>
      <c r="H23" s="268">
        <f>VLOOKUP(G23,[14]Table125!$D$3:$W$409,20,FALSE)</f>
        <v>5.0863571541752493E-2</v>
      </c>
      <c r="I23" s="183"/>
      <c r="J23" s="74" t="s">
        <v>144</v>
      </c>
      <c r="K23" s="268">
        <f>VLOOKUP(J23,[14]Table125!$D$3:$W$409,20,FALSE)</f>
        <v>9.4770835921003604E-2</v>
      </c>
    </row>
    <row r="24" spans="1:11">
      <c r="A24" s="74" t="s">
        <v>145</v>
      </c>
      <c r="B24" s="268">
        <f>VLOOKUP(A24,[14]Table125!$D$3:$W$409,20,FALSE)</f>
        <v>7.4515648286140088E-2</v>
      </c>
      <c r="C24" s="183"/>
      <c r="D24" s="74" t="s">
        <v>186</v>
      </c>
      <c r="E24" s="268">
        <f>VLOOKUP(D24,[14]Table125!$D$3:$W$409,20,FALSE)</f>
        <v>4.9053356282271948E-2</v>
      </c>
      <c r="F24" s="183"/>
      <c r="G24" s="74" t="s">
        <v>264</v>
      </c>
      <c r="H24" s="268">
        <f>VLOOKUP(G24,[14]Table125!$D$3:$W$409,20,FALSE)</f>
        <v>5.8314995284501729E-2</v>
      </c>
      <c r="I24" s="183"/>
      <c r="J24" s="74" t="s">
        <v>172</v>
      </c>
      <c r="K24" s="268">
        <f>VLOOKUP(J24,[14]Table125!$D$3:$W$409,20,FALSE)</f>
        <v>0.10385292391942108</v>
      </c>
    </row>
    <row r="25" spans="1:11">
      <c r="A25" s="74" t="s">
        <v>181</v>
      </c>
      <c r="B25" s="268">
        <f>VLOOKUP(A25,[14]Table125!$D$3:$W$409,20,FALSE)</f>
        <v>2.3096197842902278E-2</v>
      </c>
      <c r="C25" s="183"/>
      <c r="D25" s="74" t="s">
        <v>170</v>
      </c>
      <c r="E25" s="268">
        <f>VLOOKUP(D25,[14]Table125!$D$3:$W$409,20,FALSE)</f>
        <v>5.7099435518888408E-2</v>
      </c>
      <c r="F25" s="183"/>
      <c r="G25" s="74" t="s">
        <v>111</v>
      </c>
      <c r="H25" s="268">
        <f>VLOOKUP(G25,[14]Table125!$D$3:$W$409,20,FALSE)</f>
        <v>6.731693913999176E-2</v>
      </c>
      <c r="I25" s="183"/>
      <c r="J25" s="74" t="s">
        <v>160</v>
      </c>
      <c r="K25" s="268">
        <f>VLOOKUP(J25,[14]Table125!$D$3:$W$409,20,FALSE)</f>
        <v>0.10286801287679251</v>
      </c>
    </row>
    <row r="26" spans="1:11">
      <c r="A26" s="74" t="s">
        <v>185</v>
      </c>
      <c r="B26" s="268">
        <f>VLOOKUP(A26,[14]Table125!$D$3:$W$409,20,FALSE)</f>
        <v>2.9925187032418952E-2</v>
      </c>
      <c r="C26" s="183"/>
      <c r="D26" s="74" t="s">
        <v>206</v>
      </c>
      <c r="E26" s="268">
        <f>VLOOKUP(D26,[14]Table125!$D$3:$W$409,20,FALSE)</f>
        <v>5.3218884120171672E-2</v>
      </c>
      <c r="F26" s="183"/>
      <c r="G26" s="74" t="s">
        <v>131</v>
      </c>
      <c r="H26" s="268">
        <f>VLOOKUP(G26,[14]Table125!$D$3:$W$409,20,FALSE)</f>
        <v>6.9946650859513931E-2</v>
      </c>
      <c r="I26" s="183"/>
      <c r="J26" s="74" t="s">
        <v>184</v>
      </c>
      <c r="K26" s="268">
        <f>VLOOKUP(J26,[14]Table125!$D$3:$W$409,20,FALSE)</f>
        <v>8.8683052090975795E-2</v>
      </c>
    </row>
    <row r="27" spans="1:11">
      <c r="A27" s="74" t="s">
        <v>169</v>
      </c>
      <c r="B27" s="268">
        <f>VLOOKUP(A27,[14]Table125!$D$3:$W$409,20,FALSE)</f>
        <v>3.3662019721183274E-2</v>
      </c>
      <c r="C27" s="183"/>
      <c r="D27" s="74" t="s">
        <v>130</v>
      </c>
      <c r="E27" s="268">
        <f>VLOOKUP(D27,[14]Table125!$D$3:$W$409,20,FALSE)</f>
        <v>7.6398989512363166E-2</v>
      </c>
      <c r="F27" s="183"/>
      <c r="G27" s="74" t="s">
        <v>147</v>
      </c>
      <c r="H27" s="268">
        <f>VLOOKUP(G27,[14]Table125!$D$3:$W$409,20,FALSE)</f>
        <v>4.8548812664907653E-2</v>
      </c>
      <c r="I27" s="183"/>
      <c r="J27" s="74" t="s">
        <v>168</v>
      </c>
      <c r="K27" s="268">
        <f>VLOOKUP(J27,[14]Table125!$D$3:$W$409,20,FALSE)</f>
        <v>0.10597184576374924</v>
      </c>
    </row>
    <row r="28" spans="1:11">
      <c r="A28" s="74" t="s">
        <v>157</v>
      </c>
      <c r="B28" s="268">
        <f>VLOOKUP(A28,[14]Table125!$D$3:$W$409,20,FALSE)</f>
        <v>4.9399895634023305E-2</v>
      </c>
      <c r="C28" s="183"/>
      <c r="D28" s="74" t="s">
        <v>134</v>
      </c>
      <c r="E28" s="268">
        <f>VLOOKUP(D28,[14]Table125!$D$3:$W$409,20,FALSE)</f>
        <v>0.1148728562980485</v>
      </c>
      <c r="F28" s="183"/>
      <c r="G28" s="74" t="s">
        <v>191</v>
      </c>
      <c r="H28" s="268">
        <f>VLOOKUP(G28,[14]Table125!$D$3:$W$409,20,FALSE)</f>
        <v>4.4569765326541749E-2</v>
      </c>
      <c r="I28" s="183"/>
      <c r="J28" s="74" t="s">
        <v>180</v>
      </c>
      <c r="K28" s="268">
        <f>VLOOKUP(J28,[14]Table125!$D$3:$W$409,20,FALSE)</f>
        <v>9.6186904203781842E-2</v>
      </c>
    </row>
    <row r="29" spans="1:11">
      <c r="A29" s="74" t="s">
        <v>173</v>
      </c>
      <c r="B29" s="268">
        <f>VLOOKUP(A29,[14]Table125!$D$3:$W$409,20,FALSE)</f>
        <v>5.8447684391080619E-2</v>
      </c>
      <c r="C29" s="183"/>
      <c r="D29" s="74" t="s">
        <v>230</v>
      </c>
      <c r="E29" s="268">
        <f>VLOOKUP(D29,[14]Table125!$D$3:$W$409,20,FALSE)</f>
        <v>0.10388802488335926</v>
      </c>
      <c r="F29" s="183"/>
      <c r="G29" s="74" t="s">
        <v>228</v>
      </c>
      <c r="H29" s="268">
        <f>VLOOKUP(G29,[14]Table125!$D$3:$W$409,20,FALSE)</f>
        <v>7.8947368421052627E-2</v>
      </c>
      <c r="I29" s="183"/>
      <c r="J29" s="74" t="s">
        <v>188</v>
      </c>
      <c r="K29" s="268">
        <f>VLOOKUP(J29,[14]Table125!$D$3:$W$409,20,FALSE)</f>
        <v>0.14573115804223802</v>
      </c>
    </row>
    <row r="30" spans="1:11">
      <c r="A30" s="74" t="s">
        <v>165</v>
      </c>
      <c r="B30" s="268">
        <f>VLOOKUP(A30,[14]Table125!$D$3:$W$409,20,FALSE)</f>
        <v>4.0529247910863507E-2</v>
      </c>
      <c r="C30" s="183"/>
      <c r="D30" s="74" t="s">
        <v>190</v>
      </c>
      <c r="E30" s="268">
        <f>VLOOKUP(D30,[14]Table125!$D$3:$W$409,20,FALSE)</f>
        <v>6.5567697721800336E-2</v>
      </c>
      <c r="F30" s="183"/>
      <c r="G30" s="74" t="s">
        <v>183</v>
      </c>
      <c r="H30" s="268">
        <f>VLOOKUP(G30,[14]Table125!$D$3:$W$409,20,FALSE)</f>
        <v>5.4064719810576166E-2</v>
      </c>
      <c r="I30" s="183"/>
      <c r="J30" s="74" t="s">
        <v>192</v>
      </c>
      <c r="K30" s="268">
        <f>VLOOKUP(J30,[14]Table125!$D$3:$W$409,20,FALSE)</f>
        <v>0.12232204561161023</v>
      </c>
    </row>
    <row r="31" spans="1:11">
      <c r="A31" s="74" t="s">
        <v>177</v>
      </c>
      <c r="B31" s="268">
        <f>VLOOKUP(A31,[14]Table125!$D$3:$W$409,20,FALSE)</f>
        <v>4.9174078780177891E-2</v>
      </c>
      <c r="C31" s="183"/>
      <c r="D31" s="74" t="s">
        <v>238</v>
      </c>
      <c r="E31" s="268">
        <f>VLOOKUP(D31,[14]Table125!$D$3:$W$409,20,FALSE)</f>
        <v>6.1174704447363483E-2</v>
      </c>
      <c r="F31" s="183"/>
      <c r="G31" s="74" t="s">
        <v>187</v>
      </c>
      <c r="H31" s="268">
        <f>VLOOKUP(G31,[14]Table125!$D$3:$W$409,20,FALSE)</f>
        <v>5.007278020378457E-2</v>
      </c>
      <c r="I31" s="183"/>
      <c r="J31" s="74" t="s">
        <v>200</v>
      </c>
      <c r="K31" s="268">
        <f>VLOOKUP(J31,[14]Table125!$D$3:$W$409,20,FALSE)</f>
        <v>7.0563230605738575E-2</v>
      </c>
    </row>
    <row r="32" spans="1:11">
      <c r="A32" s="74" t="s">
        <v>213</v>
      </c>
      <c r="B32" s="268">
        <f>VLOOKUP(A32,[14]Table125!$D$3:$W$409,20,FALSE)</f>
        <v>4.4130372079607731E-2</v>
      </c>
      <c r="C32" s="183"/>
      <c r="D32" s="74" t="s">
        <v>158</v>
      </c>
      <c r="E32" s="268">
        <f>VLOOKUP(D32,[14]Table125!$D$3:$W$409,20,FALSE)</f>
        <v>4.8318904771491845E-2</v>
      </c>
      <c r="F32" s="183"/>
      <c r="G32" s="74" t="s">
        <v>119</v>
      </c>
      <c r="H32" s="268">
        <f>VLOOKUP(G32,[14]Table125!$D$3:$W$409,20,FALSE)</f>
        <v>3.8391224862888484E-2</v>
      </c>
      <c r="I32" s="183"/>
      <c r="J32" s="74" t="s">
        <v>196</v>
      </c>
      <c r="K32" s="268">
        <f>VLOOKUP(J32,[14]Table125!$D$3:$W$409,20,FALSE)</f>
        <v>7.78526148969889E-2</v>
      </c>
    </row>
    <row r="33" spans="1:11">
      <c r="A33" s="74" t="s">
        <v>197</v>
      </c>
      <c r="B33" s="268">
        <f>VLOOKUP(A33,[14]Table125!$D$3:$W$409,20,FALSE)</f>
        <v>4.8329480983399876E-2</v>
      </c>
      <c r="C33" s="183"/>
      <c r="D33" s="74" t="s">
        <v>214</v>
      </c>
      <c r="E33" s="268">
        <f>VLOOKUP(D33,[14]Table125!$D$3:$W$409,20,FALSE)</f>
        <v>6.8513553768245458E-2</v>
      </c>
      <c r="F33" s="183"/>
      <c r="G33" s="74" t="s">
        <v>175</v>
      </c>
      <c r="H33" s="268">
        <f>VLOOKUP(G33,[14]Table125!$D$3:$W$409,20,FALSE)</f>
        <v>5.8328069067172035E-2</v>
      </c>
      <c r="I33" s="183"/>
      <c r="J33" s="74" t="s">
        <v>208</v>
      </c>
      <c r="K33" s="268">
        <f>VLOOKUP(J33,[14]Table125!$D$3:$W$409,20,FALSE)</f>
        <v>9.7874966934132793E-2</v>
      </c>
    </row>
    <row r="34" spans="1:11">
      <c r="A34" s="74" t="s">
        <v>221</v>
      </c>
      <c r="B34" s="268">
        <f>VLOOKUP(A34,[14]Table125!$D$3:$W$409,20,FALSE)</f>
        <v>5.4541768045417681E-2</v>
      </c>
      <c r="C34" s="183"/>
      <c r="D34" s="74" t="s">
        <v>150</v>
      </c>
      <c r="E34" s="268">
        <f>VLOOKUP(D34,[14]Table125!$D$3:$W$409,20,FALSE)</f>
        <v>5.3043617191244605E-2</v>
      </c>
      <c r="F34" s="183"/>
      <c r="G34" s="74" t="s">
        <v>207</v>
      </c>
      <c r="H34" s="268">
        <f>VLOOKUP(G34,[14]Table125!$D$3:$W$409,20,FALSE)</f>
        <v>4.7925743512028794E-2</v>
      </c>
      <c r="I34" s="183"/>
      <c r="J34" s="74" t="s">
        <v>176</v>
      </c>
      <c r="K34" s="268">
        <f>VLOOKUP(J34,[14]Table125!$D$3:$W$409,20,FALSE)</f>
        <v>0.1900369003690037</v>
      </c>
    </row>
    <row r="35" spans="1:11">
      <c r="A35" s="74" t="s">
        <v>201</v>
      </c>
      <c r="B35" s="268">
        <f>VLOOKUP(A35,[14]Table125!$D$3:$W$409,20,FALSE)</f>
        <v>5.0543478260869565E-2</v>
      </c>
      <c r="C35" s="183"/>
      <c r="D35" s="74" t="s">
        <v>198</v>
      </c>
      <c r="E35" s="268">
        <f>VLOOKUP(D35,[14]Table125!$D$3:$W$409,20,FALSE)</f>
        <v>8.0230093854072052E-2</v>
      </c>
      <c r="F35" s="183"/>
      <c r="G35" s="74" t="s">
        <v>231</v>
      </c>
      <c r="H35" s="268">
        <f>VLOOKUP(G35,[14]Table125!$D$3:$W$409,20,FALSE)</f>
        <v>7.0738033482669188E-2</v>
      </c>
      <c r="I35" s="183"/>
      <c r="J35" s="74" t="s">
        <v>212</v>
      </c>
      <c r="K35" s="268">
        <f>VLOOKUP(J35,[14]Table125!$D$3:$W$409,20,FALSE)</f>
        <v>0.11301147434509634</v>
      </c>
    </row>
    <row r="36" spans="1:11">
      <c r="A36" s="74" t="s">
        <v>193</v>
      </c>
      <c r="B36" s="268">
        <f>VLOOKUP(A36,[14]Table125!$D$3:$W$409,20,FALSE)</f>
        <v>3.8332713062895422E-2</v>
      </c>
      <c r="C36" s="183"/>
      <c r="D36" s="74" t="s">
        <v>241</v>
      </c>
      <c r="E36" s="268">
        <f>VLOOKUP(D36,[14]Table125!$D$3:$W$409,20,FALSE)</f>
        <v>6.3382088786245835E-2</v>
      </c>
      <c r="F36" s="183"/>
      <c r="G36" s="74" t="s">
        <v>299</v>
      </c>
      <c r="H36" s="268">
        <f>VLOOKUP(G36,[14]Table125!$D$3:$W$409,20,FALSE)</f>
        <v>7.7152600170502988E-2</v>
      </c>
      <c r="I36" s="183"/>
      <c r="J36" s="74" t="s">
        <v>216</v>
      </c>
      <c r="K36" s="268">
        <f>VLOOKUP(J36,[14]Table125!$D$3:$W$409,20,FALSE)</f>
        <v>0.13093525179856116</v>
      </c>
    </row>
    <row r="37" spans="1:11">
      <c r="A37" s="74" t="s">
        <v>229</v>
      </c>
      <c r="B37" s="268">
        <f>VLOOKUP(A37,[14]Table125!$D$3:$W$409,20,FALSE)</f>
        <v>7.12890625E-2</v>
      </c>
      <c r="C37" s="183"/>
      <c r="D37" s="74" t="s">
        <v>202</v>
      </c>
      <c r="E37" s="268">
        <f>VLOOKUP(D37,[14]Table125!$D$3:$W$409,20,FALSE)</f>
        <v>5.0983387435554708E-2</v>
      </c>
      <c r="F37" s="183"/>
      <c r="G37" s="74" t="s">
        <v>167</v>
      </c>
      <c r="H37" s="268">
        <f>VLOOKUP(G37,[14]Table125!$D$3:$W$409,20,FALSE)</f>
        <v>7.6120052196607224E-2</v>
      </c>
      <c r="I37" s="183"/>
      <c r="J37" s="74" t="s">
        <v>204</v>
      </c>
      <c r="K37" s="268">
        <f>VLOOKUP(J37,[14]Table125!$D$3:$W$409,20,FALSE)</f>
        <v>0.12505288095439546</v>
      </c>
    </row>
    <row r="38" spans="1:11">
      <c r="A38" s="74" t="s">
        <v>205</v>
      </c>
      <c r="B38" s="268">
        <f>VLOOKUP(A38,[14]Table125!$D$3:$W$409,20,FALSE)</f>
        <v>6.1087491608861046E-2</v>
      </c>
      <c r="C38" s="183"/>
      <c r="D38" s="74" t="s">
        <v>255</v>
      </c>
      <c r="E38" s="268">
        <f>VLOOKUP(D38,[14]Table125!$D$3:$W$409,20,FALSE)</f>
        <v>6.2225475841874087E-2</v>
      </c>
      <c r="F38" s="183"/>
      <c r="G38" s="74" t="s">
        <v>155</v>
      </c>
      <c r="H38" s="268">
        <f>VLOOKUP(G38,[14]Table125!$D$3:$W$409,20,FALSE)</f>
        <v>9.0161001788908762E-2</v>
      </c>
      <c r="I38" s="183"/>
      <c r="J38" s="74" t="s">
        <v>220</v>
      </c>
      <c r="K38" s="268">
        <f>VLOOKUP(J38,[14]Table125!$D$3:$W$409,20,FALSE)</f>
        <v>0.23719204205751984</v>
      </c>
    </row>
    <row r="39" spans="1:11">
      <c r="A39" s="74" t="s">
        <v>257</v>
      </c>
      <c r="B39" s="268">
        <f>VLOOKUP(A39,[14]Table125!$D$3:$W$409,20,FALSE)</f>
        <v>6.1224489795918366E-2</v>
      </c>
      <c r="C39" s="183"/>
      <c r="D39" s="74" t="s">
        <v>233</v>
      </c>
      <c r="E39" s="268">
        <f>VLOOKUP(D39,[14]Table125!$D$3:$W$409,20,FALSE)</f>
        <v>6.5869193723784372E-2</v>
      </c>
      <c r="F39" s="183"/>
      <c r="G39" s="74" t="s">
        <v>262</v>
      </c>
      <c r="H39" s="268">
        <f>VLOOKUP(G39,[14]Table125!$D$3:$W$409,20,FALSE)</f>
        <v>4.61361014994233E-2</v>
      </c>
      <c r="I39" s="183"/>
      <c r="J39" s="74"/>
      <c r="K39" s="183"/>
    </row>
    <row r="40" spans="1:11">
      <c r="A40" s="74" t="s">
        <v>217</v>
      </c>
      <c r="B40" s="268">
        <f>VLOOKUP(A40,[14]Table125!$D$3:$W$409,20,FALSE)</f>
        <v>3.9603960396039604E-2</v>
      </c>
      <c r="C40" s="183"/>
      <c r="D40" s="74" t="s">
        <v>178</v>
      </c>
      <c r="E40" s="268">
        <f>VLOOKUP(D40,[14]Table125!$D$3:$W$409,20,FALSE)</f>
        <v>6.9610548911376885E-2</v>
      </c>
      <c r="F40" s="183"/>
      <c r="G40" s="74" t="s">
        <v>199</v>
      </c>
      <c r="H40" s="268">
        <f>VLOOKUP(G40,[14]Table125!$D$3:$W$409,20,FALSE)</f>
        <v>6.8965517241379309E-2</v>
      </c>
      <c r="I40" s="183"/>
      <c r="J40" s="74"/>
      <c r="K40" s="183"/>
    </row>
    <row r="41" spans="1:11">
      <c r="A41" s="74" t="s">
        <v>189</v>
      </c>
      <c r="B41" s="268">
        <f>VLOOKUP(A41,[14]Table125!$D$3:$W$409,20,FALSE)</f>
        <v>4.8453185822577342E-2</v>
      </c>
      <c r="C41" s="183"/>
      <c r="D41" s="74" t="s">
        <v>236</v>
      </c>
      <c r="E41" s="268">
        <f>VLOOKUP(D41,[14]Table125!$D$3:$W$409,20,FALSE)</f>
        <v>7.868190988567586E-2</v>
      </c>
      <c r="F41" s="183"/>
      <c r="G41" s="74" t="s">
        <v>219</v>
      </c>
      <c r="H41" s="268">
        <f>VLOOKUP(G41,[14]Table125!$D$3:$W$409,20,FALSE)</f>
        <v>6.488332384746727E-2</v>
      </c>
      <c r="I41" s="183"/>
      <c r="J41" s="74"/>
      <c r="K41" s="183"/>
    </row>
    <row r="42" spans="1:11">
      <c r="A42" s="74" t="s">
        <v>271</v>
      </c>
      <c r="B42" s="268">
        <f>VLOOKUP(A42,[14]Table125!$D$3:$W$409,20,FALSE)</f>
        <v>5.425444274449806E-2</v>
      </c>
      <c r="C42" s="183"/>
      <c r="D42" s="74" t="s">
        <v>194</v>
      </c>
      <c r="E42" s="268">
        <f>VLOOKUP(D42,[14]Table125!$D$3:$W$409,20,FALSE)</f>
        <v>0.11588821575141685</v>
      </c>
      <c r="F42" s="183"/>
      <c r="G42" s="74" t="s">
        <v>103</v>
      </c>
      <c r="H42" s="268">
        <f>VLOOKUP(G42,[14]Table125!$D$3:$W$409,20,FALSE)</f>
        <v>6.1158798283261803E-2</v>
      </c>
      <c r="I42" s="183"/>
      <c r="J42" s="74"/>
      <c r="K42" s="183"/>
    </row>
    <row r="43" spans="1:11">
      <c r="A43" s="74" t="s">
        <v>240</v>
      </c>
      <c r="B43" s="268">
        <f>VLOOKUP(A43,[14]Table125!$D$3:$W$409,20,FALSE)</f>
        <v>6.0588685015290522E-2</v>
      </c>
      <c r="C43" s="183"/>
      <c r="D43" s="74" t="s">
        <v>225</v>
      </c>
      <c r="E43" s="268">
        <f>VLOOKUP(D43,[14]Table125!$D$3:$W$409,20,FALSE)</f>
        <v>6.1594202898550728E-2</v>
      </c>
      <c r="F43" s="183"/>
      <c r="G43" s="74" t="s">
        <v>281</v>
      </c>
      <c r="H43" s="268">
        <f>VLOOKUP(G43,[14]Table125!$D$3:$W$409,20,FALSE)</f>
        <v>8.4920750327177552E-2</v>
      </c>
      <c r="I43" s="183"/>
      <c r="J43" s="74"/>
      <c r="K43" s="183"/>
    </row>
    <row r="44" spans="1:11">
      <c r="A44" s="74" t="s">
        <v>2535</v>
      </c>
      <c r="B44" s="268"/>
      <c r="C44" s="183"/>
      <c r="D44" s="74" t="s">
        <v>218</v>
      </c>
      <c r="E44" s="268">
        <f>VLOOKUP(D44,[14]Table125!$D$3:$W$409,20,FALSE)</f>
        <v>0.10764872521246459</v>
      </c>
      <c r="F44" s="183"/>
      <c r="G44" s="74" t="s">
        <v>296</v>
      </c>
      <c r="H44" s="268">
        <f>VLOOKUP(G44,[14]Table125!$D$3:$W$409,20,FALSE)</f>
        <v>5.7281916885061776E-2</v>
      </c>
      <c r="I44" s="183"/>
      <c r="J44" s="74"/>
      <c r="K44" s="183"/>
    </row>
    <row r="45" spans="1:11">
      <c r="A45" s="74" t="s">
        <v>2536</v>
      </c>
      <c r="B45" s="268"/>
      <c r="C45" s="183"/>
      <c r="D45" s="74" t="s">
        <v>272</v>
      </c>
      <c r="E45" s="268">
        <f>VLOOKUP(D45,[14]Table125!$D$3:$W$409,20,FALSE)</f>
        <v>0.10750564334085778</v>
      </c>
      <c r="F45" s="183"/>
      <c r="G45" s="74" t="s">
        <v>234</v>
      </c>
      <c r="H45" s="268">
        <f>VLOOKUP(G45,[14]Table125!$D$3:$W$409,20,FALSE)</f>
        <v>5.6910569105691054E-2</v>
      </c>
      <c r="I45" s="183"/>
      <c r="J45" s="74"/>
      <c r="K45" s="183"/>
    </row>
    <row r="46" spans="1:11">
      <c r="A46" s="74" t="s">
        <v>235</v>
      </c>
      <c r="B46" s="268">
        <f>VLOOKUP(A46,[14]Table125!$D$3:$W$409,20,FALSE)</f>
        <v>8.0715927292986975E-2</v>
      </c>
      <c r="C46" s="183"/>
      <c r="D46" s="74" t="s">
        <v>227</v>
      </c>
      <c r="E46" s="268">
        <f>VLOOKUP(D46,[14]Table125!$D$3:$W$409,20,FALSE)</f>
        <v>6.5010732904017168E-2</v>
      </c>
      <c r="F46" s="183"/>
      <c r="G46" s="74" t="s">
        <v>256</v>
      </c>
      <c r="H46" s="268">
        <f>VLOOKUP(G46,[14]Table125!$D$3:$W$409,20,FALSE)</f>
        <v>5.3713346122225267E-2</v>
      </c>
      <c r="I46" s="183"/>
      <c r="J46" s="74"/>
      <c r="K46" s="183"/>
    </row>
    <row r="47" spans="1:11">
      <c r="A47" s="74" t="s">
        <v>268</v>
      </c>
      <c r="B47" s="268">
        <f>VLOOKUP(A47,[14]Table125!$D$3:$W$409,20,FALSE)</f>
        <v>5.9450245045812915E-2</v>
      </c>
      <c r="C47" s="183"/>
      <c r="D47" s="74" t="s">
        <v>258</v>
      </c>
      <c r="E47" s="268">
        <f>VLOOKUP(D47,[14]Table125!$D$3:$W$409,20,FALSE)</f>
        <v>7.0396270396270402E-2</v>
      </c>
      <c r="F47" s="183"/>
      <c r="G47" s="74" t="s">
        <v>163</v>
      </c>
      <c r="H47" s="268">
        <f>VLOOKUP(G47,[14]Table125!$D$3:$W$409,20,FALSE)</f>
        <v>8.1536555142503103E-2</v>
      </c>
      <c r="I47" s="183"/>
      <c r="J47" s="74"/>
      <c r="K47" s="183"/>
    </row>
    <row r="48" spans="1:11">
      <c r="A48" s="74" t="s">
        <v>224</v>
      </c>
      <c r="B48" s="268">
        <f>VLOOKUP(A48,[14]Table125!$D$3:$W$409,20,FALSE)</f>
        <v>5.9557084497957428E-2</v>
      </c>
      <c r="C48" s="183"/>
      <c r="D48" s="74" t="s">
        <v>263</v>
      </c>
      <c r="E48" s="268">
        <f>VLOOKUP(D48,[14]Table125!$D$3:$W$409,20,FALSE)</f>
        <v>0.11139944392956441</v>
      </c>
      <c r="F48" s="183"/>
      <c r="G48" s="74" t="s">
        <v>369</v>
      </c>
      <c r="H48" s="268">
        <f>VLOOKUP(G48,[14]Table125!$D$3:$W$409,20,FALSE)</f>
        <v>6.4940402794903415E-2</v>
      </c>
      <c r="I48" s="183"/>
      <c r="J48" s="74"/>
      <c r="K48" s="183"/>
    </row>
    <row r="49" spans="1:11">
      <c r="A49" s="74" t="s">
        <v>248</v>
      </c>
      <c r="B49" s="268">
        <f>VLOOKUP(A49,[14]Table125!$D$3:$W$409,20,FALSE)</f>
        <v>6.385613791736848E-2</v>
      </c>
      <c r="C49" s="183"/>
      <c r="D49" s="74" t="s">
        <v>252</v>
      </c>
      <c r="E49" s="268">
        <f>VLOOKUP(D49,[14]Table125!$D$3:$W$409,20,FALSE)</f>
        <v>0.12903225806451613</v>
      </c>
      <c r="F49" s="183"/>
      <c r="G49" s="74" t="s">
        <v>267</v>
      </c>
      <c r="H49" s="268">
        <f>VLOOKUP(G49,[14]Table125!$D$3:$W$409,20,FALSE)</f>
        <v>6.215213358070501E-2</v>
      </c>
      <c r="I49" s="183"/>
      <c r="J49" s="74"/>
      <c r="K49" s="183"/>
    </row>
    <row r="50" spans="1:11">
      <c r="A50" s="74" t="s">
        <v>245</v>
      </c>
      <c r="B50" s="268">
        <f>VLOOKUP(A50,[14]Table125!$D$3:$W$409,20,FALSE)</f>
        <v>5.7058047493403694E-2</v>
      </c>
      <c r="C50" s="183"/>
      <c r="D50" s="74" t="s">
        <v>222</v>
      </c>
      <c r="E50" s="268">
        <f>VLOOKUP(D50,[14]Table125!$D$3:$W$409,20,FALSE)</f>
        <v>8.6080151766658758E-2</v>
      </c>
      <c r="F50" s="183"/>
      <c r="G50" s="74" t="s">
        <v>211</v>
      </c>
      <c r="H50" s="268">
        <f>VLOOKUP(G50,[14]Table125!$D$3:$W$409,20,FALSE)</f>
        <v>6.6690634549703393E-2</v>
      </c>
      <c r="I50" s="183"/>
      <c r="J50" s="74"/>
      <c r="K50" s="183"/>
    </row>
    <row r="51" spans="1:11">
      <c r="A51" s="74" t="s">
        <v>232</v>
      </c>
      <c r="B51" s="268">
        <f>VLOOKUP(A51,[14]Table125!$D$3:$W$409,20,FALSE)</f>
        <v>6.6097426131826273E-2</v>
      </c>
      <c r="C51" s="183"/>
      <c r="D51" s="74" t="s">
        <v>210</v>
      </c>
      <c r="E51" s="268">
        <f>VLOOKUP(D51,[14]Table125!$D$3:$W$409,20,FALSE)</f>
        <v>4.6711153479504289E-2</v>
      </c>
      <c r="F51" s="183"/>
      <c r="G51" s="74" t="s">
        <v>275</v>
      </c>
      <c r="H51" s="268">
        <f>VLOOKUP(G51,[14]Table125!$D$3:$W$409,20,FALSE)</f>
        <v>6.25E-2</v>
      </c>
      <c r="I51" s="183"/>
      <c r="J51" s="74"/>
      <c r="K51" s="183"/>
    </row>
    <row r="52" spans="1:11">
      <c r="A52" s="74" t="s">
        <v>2808</v>
      </c>
      <c r="B52" s="268"/>
      <c r="C52" s="183"/>
      <c r="D52" s="74" t="s">
        <v>277</v>
      </c>
      <c r="E52" s="268">
        <f>VLOOKUP(D52,[14]Table125!$D$3:$W$409,20,FALSE)</f>
        <v>6.3043989649494231E-2</v>
      </c>
      <c r="F52" s="183"/>
      <c r="G52" s="74" t="s">
        <v>270</v>
      </c>
      <c r="H52" s="268">
        <f>VLOOKUP(G52,[14]Table125!$D$3:$W$409,20,FALSE)</f>
        <v>7.1308724832214759E-2</v>
      </c>
      <c r="I52" s="183"/>
      <c r="J52" s="74"/>
      <c r="K52" s="183"/>
    </row>
    <row r="53" spans="1:11">
      <c r="A53" s="74" t="s">
        <v>279</v>
      </c>
      <c r="B53" s="268">
        <f>VLOOKUP(A53,[14]Table125!$D$3:$W$409,20,FALSE)</f>
        <v>6.0606060606060608E-2</v>
      </c>
      <c r="C53" s="183"/>
      <c r="D53" s="74" t="s">
        <v>261</v>
      </c>
      <c r="E53" s="268">
        <f>VLOOKUP(D53,[14]Table125!$D$3:$W$409,20,FALSE)</f>
        <v>7.0331062886108034E-2</v>
      </c>
      <c r="F53" s="183"/>
      <c r="G53" s="74" t="s">
        <v>326</v>
      </c>
      <c r="H53" s="268">
        <f>VLOOKUP(G53,[14]Table125!$D$3:$W$409,20,FALSE)</f>
        <v>5.2844560818852651E-2</v>
      </c>
      <c r="I53" s="183"/>
      <c r="J53" s="74"/>
      <c r="K53" s="183"/>
    </row>
    <row r="54" spans="1:11">
      <c r="A54" s="74" t="s">
        <v>2537</v>
      </c>
      <c r="B54" s="268"/>
      <c r="C54" s="183"/>
      <c r="D54" s="74" t="s">
        <v>280</v>
      </c>
      <c r="E54" s="268">
        <f>VLOOKUP(D54,[14]Table125!$D$3:$W$409,20,FALSE)</f>
        <v>9.2072520440810518E-2</v>
      </c>
      <c r="F54" s="183"/>
      <c r="G54" s="74" t="s">
        <v>305</v>
      </c>
      <c r="H54" s="268">
        <f>VLOOKUP(G54,[14]Table125!$D$3:$W$409,20,FALSE)</f>
        <v>7.0614035087719296E-2</v>
      </c>
      <c r="I54" s="183"/>
      <c r="J54" s="74"/>
      <c r="K54" s="183"/>
    </row>
    <row r="55" spans="1:11">
      <c r="A55" s="74" t="s">
        <v>285</v>
      </c>
      <c r="B55" s="268">
        <f>VLOOKUP(A55,[14]Table125!$D$3:$W$409,20,FALSE)</f>
        <v>7.7534246575342469E-2</v>
      </c>
      <c r="C55" s="183"/>
      <c r="D55" s="74" t="s">
        <v>243</v>
      </c>
      <c r="E55" s="268">
        <f>VLOOKUP(D55,[14]Table125!$D$3:$W$409,20,FALSE)</f>
        <v>7.0218185845608599E-2</v>
      </c>
      <c r="F55" s="183"/>
      <c r="G55" s="74" t="s">
        <v>290</v>
      </c>
      <c r="H55" s="268">
        <f>VLOOKUP(G55,[14]Table125!$D$3:$W$409,20,FALSE)</f>
        <v>5.5179833999385183E-2</v>
      </c>
      <c r="I55" s="183"/>
      <c r="J55" s="74"/>
      <c r="K55" s="183"/>
    </row>
    <row r="56" spans="1:11">
      <c r="A56" s="74" t="s">
        <v>254</v>
      </c>
      <c r="B56" s="268">
        <f>VLOOKUP(A56,[14]Table125!$D$3:$W$409,20,FALSE)</f>
        <v>7.1091225453641563E-2</v>
      </c>
      <c r="C56" s="183"/>
      <c r="D56" s="74" t="s">
        <v>249</v>
      </c>
      <c r="E56" s="268">
        <f>VLOOKUP(D56,[14]Table125!$D$3:$W$409,20,FALSE)</f>
        <v>8.1884897643877949E-2</v>
      </c>
      <c r="F56" s="183"/>
      <c r="G56" s="74" t="s">
        <v>226</v>
      </c>
      <c r="H56" s="268">
        <f>VLOOKUP(G56,[14]Table125!$D$3:$W$409,20,FALSE)</f>
        <v>5.8449498654927858E-2</v>
      </c>
      <c r="I56" s="183"/>
      <c r="J56" s="74"/>
      <c r="K56" s="183"/>
    </row>
    <row r="57" spans="1:11">
      <c r="A57" s="74" t="s">
        <v>288</v>
      </c>
      <c r="B57" s="268">
        <f>VLOOKUP(A57,[14]Table125!$D$3:$W$409,20,FALSE)</f>
        <v>5.2163860992702836E-2</v>
      </c>
      <c r="C57" s="183"/>
      <c r="D57" s="74" t="s">
        <v>269</v>
      </c>
      <c r="E57" s="268">
        <f>VLOOKUP(D57,[14]Table125!$D$3:$W$409,20,FALSE)</f>
        <v>8.0787781350482313E-2</v>
      </c>
      <c r="F57" s="183"/>
      <c r="G57" s="74" t="s">
        <v>330</v>
      </c>
      <c r="H57" s="268">
        <f>VLOOKUP(G57,[14]Table125!$D$3:$W$409,20,FALSE)</f>
        <v>7.9662139781384561E-2</v>
      </c>
      <c r="I57" s="183"/>
      <c r="J57" s="74"/>
      <c r="K57" s="183"/>
    </row>
    <row r="58" spans="1:11">
      <c r="A58" s="74" t="s">
        <v>300</v>
      </c>
      <c r="B58" s="268">
        <f>VLOOKUP(A58,[14]Table125!$D$3:$W$409,20,FALSE)</f>
        <v>7.5916901769684533E-2</v>
      </c>
      <c r="C58" s="183"/>
      <c r="D58" s="74" t="s">
        <v>286</v>
      </c>
      <c r="E58" s="268">
        <f>VLOOKUP(D58,[14]Table125!$D$3:$W$409,20,FALSE)</f>
        <v>9.9388379204892963E-2</v>
      </c>
      <c r="F58" s="183"/>
      <c r="G58" s="74" t="s">
        <v>259</v>
      </c>
      <c r="H58" s="268">
        <f>VLOOKUP(G58,[14]Table125!$D$3:$W$409,20,FALSE)</f>
        <v>5.8714748035136384E-2</v>
      </c>
      <c r="I58" s="183"/>
      <c r="J58" s="74"/>
      <c r="K58" s="183"/>
    </row>
    <row r="59" spans="1:11">
      <c r="A59" s="74" t="s">
        <v>209</v>
      </c>
      <c r="B59" s="268">
        <f>VLOOKUP(A59,[14]Table125!$D$3:$W$409,20,FALSE)</f>
        <v>6.7845684325847089E-2</v>
      </c>
      <c r="C59" s="183"/>
      <c r="D59" s="74" t="s">
        <v>266</v>
      </c>
      <c r="E59" s="268">
        <f>VLOOKUP(D59,[14]Table125!$D$3:$W$409,20,FALSE)</f>
        <v>8.7840670859538783E-2</v>
      </c>
      <c r="F59" s="183"/>
      <c r="G59" s="74" t="s">
        <v>317</v>
      </c>
      <c r="H59" s="268">
        <f>VLOOKUP(G59,[14]Table125!$D$3:$W$409,20,FALSE)</f>
        <v>4.4503546099290782E-2</v>
      </c>
      <c r="I59" s="183"/>
      <c r="J59" s="74"/>
      <c r="K59" s="183"/>
    </row>
    <row r="60" spans="1:11">
      <c r="A60" s="74" t="s">
        <v>297</v>
      </c>
      <c r="B60" s="268">
        <f>VLOOKUP(A60,[14]Table125!$D$3:$W$409,20,FALSE)</f>
        <v>6.3010257483776436E-2</v>
      </c>
      <c r="C60" s="183"/>
      <c r="D60" s="74" t="s">
        <v>2538</v>
      </c>
      <c r="E60" s="268"/>
      <c r="F60" s="183"/>
      <c r="G60" s="74" t="s">
        <v>323</v>
      </c>
      <c r="H60" s="268">
        <f>VLOOKUP(G60,[14]Table125!$D$3:$W$409,20,FALSE)</f>
        <v>6.4938465566902331E-2</v>
      </c>
      <c r="I60" s="183"/>
      <c r="J60" s="74"/>
      <c r="K60" s="183"/>
    </row>
    <row r="61" spans="1:11">
      <c r="A61" s="74" t="s">
        <v>265</v>
      </c>
      <c r="B61" s="268">
        <f>VLOOKUP(A61,[14]Table125!$D$3:$W$409,20,FALSE)</f>
        <v>4.7792494481236202E-2</v>
      </c>
      <c r="C61" s="183"/>
      <c r="D61" s="74" t="s">
        <v>246</v>
      </c>
      <c r="E61" s="268">
        <f>VLOOKUP(D61,[14]Table125!$D$3:$W$409,20,FALSE)</f>
        <v>0.10353802358682392</v>
      </c>
      <c r="F61" s="183"/>
      <c r="G61" s="74" t="s">
        <v>314</v>
      </c>
      <c r="H61" s="268">
        <f>VLOOKUP(G61,[14]Table125!$D$3:$W$409,20,FALSE)</f>
        <v>5.7306255835667598E-2</v>
      </c>
      <c r="I61" s="183"/>
      <c r="J61" s="74"/>
      <c r="K61" s="183"/>
    </row>
    <row r="62" spans="1:11">
      <c r="A62" s="74" t="s">
        <v>274</v>
      </c>
      <c r="B62" s="268">
        <f>VLOOKUP(A62,[14]Table125!$D$3:$W$409,20,FALSE)</f>
        <v>5.8441924747560221E-2</v>
      </c>
      <c r="C62" s="183"/>
      <c r="D62" s="74" t="s">
        <v>301</v>
      </c>
      <c r="E62" s="268">
        <f>VLOOKUP(D62,[14]Table125!$D$3:$W$409,20,FALSE)</f>
        <v>7.4891461649782928E-2</v>
      </c>
      <c r="F62" s="183"/>
      <c r="G62" s="74" t="s">
        <v>244</v>
      </c>
      <c r="H62" s="268">
        <f>VLOOKUP(G62,[14]Table125!$D$3:$W$409,20,FALSE)</f>
        <v>6.2683069712946696E-2</v>
      </c>
      <c r="I62" s="183"/>
      <c r="J62" s="74"/>
      <c r="K62" s="183"/>
    </row>
    <row r="63" spans="1:11">
      <c r="A63" s="74" t="s">
        <v>260</v>
      </c>
      <c r="B63" s="268">
        <f>VLOOKUP(A63,[14]Table125!$D$3:$W$409,20,FALSE)</f>
        <v>8.638367190494442E-2</v>
      </c>
      <c r="C63" s="183"/>
      <c r="D63" s="74" t="s">
        <v>307</v>
      </c>
      <c r="E63" s="268">
        <f>VLOOKUP(D63,[14]Table125!$D$3:$W$409,20,FALSE)</f>
        <v>7.2775564409030546E-2</v>
      </c>
      <c r="F63" s="183"/>
      <c r="G63" s="74" t="s">
        <v>223</v>
      </c>
      <c r="H63" s="268">
        <f>VLOOKUP(G63,[14]Table125!$D$3:$W$409,20,FALSE)</f>
        <v>7.7159037281736662E-2</v>
      </c>
      <c r="I63" s="183"/>
      <c r="J63" s="74"/>
      <c r="K63" s="183"/>
    </row>
    <row r="64" spans="1:11">
      <c r="A64" s="74" t="s">
        <v>315</v>
      </c>
      <c r="B64" s="268">
        <f>VLOOKUP(A64,[14]Table125!$D$3:$W$409,20,FALSE)</f>
        <v>5.6813446311987779E-2</v>
      </c>
      <c r="C64" s="183"/>
      <c r="D64" s="74" t="s">
        <v>283</v>
      </c>
      <c r="E64" s="268">
        <f>VLOOKUP(D64,[14]Table125!$D$3:$W$409,20,FALSE)</f>
        <v>6.8247821878025167E-2</v>
      </c>
      <c r="F64" s="183"/>
      <c r="G64" s="74" t="s">
        <v>253</v>
      </c>
      <c r="H64" s="268">
        <f>VLOOKUP(G64,[14]Table125!$D$3:$W$409,20,FALSE)</f>
        <v>6.5516379094773688E-2</v>
      </c>
      <c r="I64" s="183"/>
      <c r="J64" s="74"/>
      <c r="K64" s="183"/>
    </row>
    <row r="65" spans="1:11">
      <c r="A65" s="74" t="s">
        <v>303</v>
      </c>
      <c r="B65" s="268">
        <f>VLOOKUP(A65,[14]Table125!$D$3:$W$409,20,FALSE)</f>
        <v>7.2130037250253978E-2</v>
      </c>
      <c r="C65" s="183"/>
      <c r="D65" s="74" t="s">
        <v>295</v>
      </c>
      <c r="E65" s="268">
        <f>VLOOKUP(D65,[14]Table125!$D$3:$W$409,20,FALSE)</f>
        <v>8.8869715271786026E-2</v>
      </c>
      <c r="F65" s="183"/>
      <c r="G65" s="74" t="s">
        <v>239</v>
      </c>
      <c r="H65" s="268">
        <f>VLOOKUP(G65,[14]Table125!$D$3:$W$409,20,FALSE)</f>
        <v>8.775906735751296E-2</v>
      </c>
      <c r="I65" s="183"/>
      <c r="J65" s="74"/>
      <c r="K65" s="183"/>
    </row>
    <row r="66" spans="1:11">
      <c r="A66" s="74" t="s">
        <v>324</v>
      </c>
      <c r="B66" s="268">
        <f>VLOOKUP(A66,[14]Table125!$D$3:$W$409,20,FALSE)</f>
        <v>7.4339453649798479E-2</v>
      </c>
      <c r="C66" s="183"/>
      <c r="D66" s="74" t="s">
        <v>304</v>
      </c>
      <c r="E66" s="268">
        <f>VLOOKUP(D66,[14]Table125!$D$3:$W$409,20,FALSE)</f>
        <v>9.2870800327779293E-2</v>
      </c>
      <c r="F66" s="183"/>
      <c r="G66" s="74" t="s">
        <v>335</v>
      </c>
      <c r="H66" s="268">
        <f>VLOOKUP(G66,[14]Table125!$D$3:$W$409,20,FALSE)</f>
        <v>7.9907866761162294E-2</v>
      </c>
      <c r="I66" s="183"/>
      <c r="J66" s="74"/>
      <c r="K66" s="183"/>
    </row>
    <row r="67" spans="1:11">
      <c r="A67" s="74" t="s">
        <v>276</v>
      </c>
      <c r="B67" s="268">
        <f>VLOOKUP(A67,[14]Table125!$D$3:$W$409,20,FALSE)</f>
        <v>8.1640260950605781E-2</v>
      </c>
      <c r="C67" s="183"/>
      <c r="D67" s="74" t="s">
        <v>289</v>
      </c>
      <c r="E67" s="268">
        <f>VLOOKUP(D67,[14]Table125!$D$3:$W$409,20,FALSE)</f>
        <v>0.10838537020517396</v>
      </c>
      <c r="F67" s="183"/>
      <c r="G67" s="74" t="s">
        <v>242</v>
      </c>
      <c r="H67" s="268">
        <f>VLOOKUP(G67,[14]Table125!$D$3:$W$409,20,FALSE)</f>
        <v>7.0438799076212477E-2</v>
      </c>
      <c r="I67" s="183"/>
      <c r="J67" s="74"/>
      <c r="K67" s="183"/>
    </row>
    <row r="68" spans="1:11">
      <c r="A68" s="74" t="s">
        <v>321</v>
      </c>
      <c r="B68" s="268">
        <f>VLOOKUP(A68,[14]Table125!$D$3:$W$409,20,FALSE)</f>
        <v>7.780320366132723E-2</v>
      </c>
      <c r="C68" s="183"/>
      <c r="D68" s="74" t="s">
        <v>298</v>
      </c>
      <c r="E68" s="268">
        <f>VLOOKUP(D68,[14]Table125!$D$3:$W$409,20,FALSE)</f>
        <v>0.10862619808306709</v>
      </c>
      <c r="F68" s="183"/>
      <c r="G68" s="74" t="s">
        <v>278</v>
      </c>
      <c r="H68" s="268">
        <f>VLOOKUP(G68,[14]Table125!$D$3:$W$409,20,FALSE)</f>
        <v>5.5427251732101619E-2</v>
      </c>
      <c r="I68" s="183"/>
      <c r="J68" s="74"/>
      <c r="K68" s="183"/>
    </row>
    <row r="69" spans="1:11">
      <c r="A69" s="74" t="s">
        <v>282</v>
      </c>
      <c r="B69" s="268">
        <f>VLOOKUP(A69,[14]Table125!$D$3:$W$409,20,FALSE)</f>
        <v>9.8136645962732916E-2</v>
      </c>
      <c r="C69" s="183"/>
      <c r="D69" s="74" t="s">
        <v>292</v>
      </c>
      <c r="E69" s="268">
        <f>VLOOKUP(D69,[14]Table125!$D$3:$W$409,20,FALSE)</f>
        <v>0.12431811656617858</v>
      </c>
      <c r="F69" s="183"/>
      <c r="G69" s="74" t="s">
        <v>320</v>
      </c>
      <c r="H69" s="268">
        <f>VLOOKUP(G69,[14]Table125!$D$3:$W$409,20,FALSE)</f>
        <v>7.8824721377912868E-2</v>
      </c>
      <c r="I69" s="183"/>
      <c r="J69" s="74"/>
      <c r="K69" s="183"/>
    </row>
    <row r="70" spans="1:11">
      <c r="A70" s="74" t="s">
        <v>306</v>
      </c>
      <c r="B70" s="268">
        <f>VLOOKUP(A70,[14]Table125!$D$3:$W$409,20,FALSE)</f>
        <v>7.6765509168942647E-2</v>
      </c>
      <c r="C70" s="183"/>
      <c r="D70" s="74" t="s">
        <v>310</v>
      </c>
      <c r="E70" s="268">
        <f>VLOOKUP(D70,[14]Table125!$D$3:$W$409,20,FALSE)</f>
        <v>9.8239771646051383E-2</v>
      </c>
      <c r="F70" s="183"/>
      <c r="G70" s="74" t="s">
        <v>311</v>
      </c>
      <c r="H70" s="268">
        <f>VLOOKUP(G70,[14]Table125!$D$3:$W$409,20,FALSE)</f>
        <v>6.1463207145895364E-2</v>
      </c>
      <c r="I70" s="183"/>
      <c r="J70" s="74"/>
      <c r="K70" s="183"/>
    </row>
    <row r="71" spans="1:11">
      <c r="A71" s="74" t="s">
        <v>312</v>
      </c>
      <c r="B71" s="268">
        <f>VLOOKUP(A71,[14]Table125!$D$3:$W$409,20,FALSE)</f>
        <v>8.0410549211528001E-2</v>
      </c>
      <c r="C71" s="183"/>
      <c r="D71" s="74" t="s">
        <v>313</v>
      </c>
      <c r="E71" s="268">
        <f>VLOOKUP(D71,[14]Table125!$D$3:$W$409,20,FALSE)</f>
        <v>8.3589743589743595E-2</v>
      </c>
      <c r="F71" s="183"/>
      <c r="G71" s="74" t="s">
        <v>2539</v>
      </c>
      <c r="H71" s="268"/>
      <c r="I71" s="183"/>
      <c r="J71" s="74"/>
      <c r="K71" s="183"/>
    </row>
    <row r="72" spans="1:11">
      <c r="A72" s="74" t="s">
        <v>291</v>
      </c>
      <c r="B72" s="268">
        <f>VLOOKUP(A72,[14]Table125!$D$3:$W$409,20,FALSE)</f>
        <v>8.7125871258712587E-2</v>
      </c>
      <c r="C72" s="183"/>
      <c r="D72" s="74" t="s">
        <v>322</v>
      </c>
      <c r="E72" s="268">
        <f>VLOOKUP(D72,[14]Table125!$D$3:$W$409,20,FALSE)</f>
        <v>0.10442555046871593</v>
      </c>
      <c r="F72" s="183"/>
      <c r="G72" s="74" t="s">
        <v>293</v>
      </c>
      <c r="H72" s="268">
        <f>VLOOKUP(G72,[14]Table125!$D$3:$W$409,20,FALSE)</f>
        <v>6.636074832333215E-2</v>
      </c>
      <c r="I72" s="183"/>
      <c r="J72" s="74"/>
      <c r="K72" s="183"/>
    </row>
    <row r="73" spans="1:11">
      <c r="A73" s="74" t="s">
        <v>294</v>
      </c>
      <c r="B73" s="268">
        <f>VLOOKUP(A73,[14]Table125!$D$3:$W$409,20,FALSE)</f>
        <v>9.8421102391982609E-2</v>
      </c>
      <c r="C73" s="183"/>
      <c r="D73" s="74" t="s">
        <v>316</v>
      </c>
      <c r="E73" s="268">
        <f>VLOOKUP(D73,[14]Table125!$D$3:$W$409,20,FALSE)</f>
        <v>0.11415752741774676</v>
      </c>
      <c r="F73" s="183"/>
      <c r="G73" s="74" t="s">
        <v>334</v>
      </c>
      <c r="H73" s="268">
        <f>VLOOKUP(G73,[14]Table125!$D$3:$W$409,20,FALSE)</f>
        <v>6.5346534653465349E-2</v>
      </c>
      <c r="I73" s="183"/>
      <c r="J73" s="74"/>
      <c r="K73" s="183"/>
    </row>
    <row r="74" spans="1:11">
      <c r="A74" s="74" t="s">
        <v>318</v>
      </c>
      <c r="B74" s="268">
        <f>VLOOKUP(A74,[14]Table125!$D$3:$W$409,20,FALSE)</f>
        <v>0.124724548259145</v>
      </c>
      <c r="C74" s="183"/>
      <c r="D74" s="74" t="s">
        <v>325</v>
      </c>
      <c r="E74" s="268">
        <f>VLOOKUP(D74,[14]Table125!$D$3:$W$409,20,FALSE)</f>
        <v>0.13437821171634121</v>
      </c>
      <c r="F74" s="183"/>
      <c r="G74" s="74" t="s">
        <v>345</v>
      </c>
      <c r="H74" s="268">
        <f>VLOOKUP(G74,[14]Table125!$D$3:$W$409,20,FALSE)</f>
        <v>8.5737840065952184E-2</v>
      </c>
      <c r="I74" s="183"/>
      <c r="J74" s="74"/>
      <c r="K74" s="183"/>
    </row>
    <row r="75" spans="1:11">
      <c r="A75" s="74" t="s">
        <v>309</v>
      </c>
      <c r="B75" s="268">
        <f>VLOOKUP(A75,[14]Table125!$D$3:$W$409,20,FALSE)</f>
        <v>6.4307194078186442E-2</v>
      </c>
      <c r="C75" s="183"/>
      <c r="D75" s="74" t="s">
        <v>319</v>
      </c>
      <c r="E75" s="268">
        <f>VLOOKUP(D75,[14]Table125!$D$3:$W$409,20,FALSE)</f>
        <v>0.17262143717382578</v>
      </c>
      <c r="F75" s="183"/>
      <c r="G75" s="74" t="s">
        <v>302</v>
      </c>
      <c r="H75" s="268">
        <f>VLOOKUP(G75,[14]Table125!$D$3:$W$409,20,FALSE)</f>
        <v>0.10147924288213775</v>
      </c>
      <c r="I75" s="183"/>
      <c r="J75" s="74"/>
      <c r="K75" s="183"/>
    </row>
    <row r="76" spans="1:11">
      <c r="A76" s="74" t="s">
        <v>329</v>
      </c>
      <c r="B76" s="268">
        <f>VLOOKUP(A76,[14]Table125!$D$3:$W$409,20,FALSE)</f>
        <v>7.6889890225780161E-2</v>
      </c>
      <c r="C76" s="183"/>
      <c r="D76" s="74"/>
      <c r="E76" s="183"/>
      <c r="F76" s="183"/>
      <c r="G76" s="74" t="s">
        <v>237</v>
      </c>
      <c r="H76" s="268">
        <f>VLOOKUP(G76,[14]Table125!$D$3:$W$409,20,FALSE)</f>
        <v>7.8395288921604717E-2</v>
      </c>
      <c r="I76" s="183"/>
      <c r="J76" s="74"/>
      <c r="K76" s="183"/>
    </row>
    <row r="77" spans="1:11">
      <c r="A77" s="74" t="s">
        <v>327</v>
      </c>
      <c r="B77" s="268">
        <f>VLOOKUP(A77,[14]Table125!$D$3:$W$409,20,FALSE)</f>
        <v>0.11464245175936436</v>
      </c>
      <c r="C77" s="183"/>
      <c r="D77" s="74"/>
      <c r="E77" s="183"/>
      <c r="F77" s="183"/>
      <c r="G77" s="74" t="s">
        <v>250</v>
      </c>
      <c r="H77" s="268">
        <f>VLOOKUP(G77,[14]Table125!$D$3:$W$409,20,FALSE)</f>
        <v>9.1272218893549029E-2</v>
      </c>
      <c r="I77" s="183"/>
      <c r="J77" s="74"/>
      <c r="K77" s="183"/>
    </row>
    <row r="78" spans="1:11">
      <c r="A78" s="74"/>
      <c r="B78" s="183"/>
      <c r="C78" s="183"/>
      <c r="D78" s="74"/>
      <c r="E78" s="183"/>
      <c r="F78" s="183"/>
      <c r="G78" s="74" t="s">
        <v>284</v>
      </c>
      <c r="H78" s="268">
        <f>VLOOKUP(G78,[14]Table125!$D$3:$W$409,20,FALSE)</f>
        <v>0.11666666666666667</v>
      </c>
      <c r="I78" s="183"/>
      <c r="J78" s="74"/>
      <c r="K78" s="183"/>
    </row>
    <row r="79" spans="1:11">
      <c r="A79" s="74"/>
      <c r="B79" s="183"/>
      <c r="C79" s="183"/>
      <c r="D79" s="74"/>
      <c r="E79" s="183"/>
      <c r="F79" s="183"/>
      <c r="G79" s="74" t="s">
        <v>331</v>
      </c>
      <c r="H79" s="268">
        <f>VLOOKUP(G79,[14]Table125!$D$3:$W$409,20,FALSE)</f>
        <v>8.703665779234078E-2</v>
      </c>
      <c r="I79" s="183"/>
      <c r="J79" s="74"/>
      <c r="K79" s="183"/>
    </row>
    <row r="80" spans="1:11">
      <c r="A80" s="74"/>
      <c r="B80" s="183"/>
      <c r="C80" s="183"/>
      <c r="D80" s="74"/>
      <c r="E80" s="183"/>
      <c r="F80" s="183"/>
      <c r="G80" s="74" t="s">
        <v>273</v>
      </c>
      <c r="H80" s="268">
        <f>VLOOKUP(G80,[14]Table125!$D$3:$W$409,20,FALSE)</f>
        <v>7.7617837990403615E-2</v>
      </c>
      <c r="I80" s="183"/>
      <c r="J80" s="74"/>
      <c r="K80" s="183"/>
    </row>
    <row r="81" spans="1:11">
      <c r="A81" s="74"/>
      <c r="B81" s="183"/>
      <c r="C81" s="183"/>
      <c r="D81" s="74"/>
      <c r="E81" s="183"/>
      <c r="F81" s="183"/>
      <c r="G81" s="74" t="s">
        <v>287</v>
      </c>
      <c r="H81" s="268">
        <f>VLOOKUP(G81,[14]Table125!$D$3:$W$409,20,FALSE)</f>
        <v>9.9398655818889278E-2</v>
      </c>
      <c r="I81" s="183"/>
      <c r="J81" s="74"/>
      <c r="K81" s="183"/>
    </row>
    <row r="82" spans="1:11">
      <c r="A82" s="74"/>
      <c r="B82" s="183"/>
      <c r="C82" s="183"/>
      <c r="D82" s="74"/>
      <c r="E82" s="183"/>
      <c r="F82" s="183"/>
      <c r="G82" s="74" t="s">
        <v>352</v>
      </c>
      <c r="H82" s="268">
        <f>VLOOKUP(G82,[14]Table125!$D$3:$W$409,20,FALSE)</f>
        <v>6.2940958039361311E-2</v>
      </c>
      <c r="I82" s="183"/>
      <c r="J82" s="74"/>
      <c r="K82" s="183"/>
    </row>
    <row r="83" spans="1:11">
      <c r="A83" s="74"/>
      <c r="B83" s="183"/>
      <c r="C83" s="183"/>
      <c r="D83" s="74"/>
      <c r="E83" s="183"/>
      <c r="F83" s="183"/>
      <c r="G83" s="74" t="s">
        <v>336</v>
      </c>
      <c r="H83" s="268">
        <f>VLOOKUP(G83,[14]Table125!$D$3:$W$409,20,FALSE)</f>
        <v>0.10335507921714818</v>
      </c>
      <c r="I83" s="183"/>
      <c r="J83" s="74"/>
      <c r="K83" s="183"/>
    </row>
    <row r="84" spans="1:11">
      <c r="A84" s="74"/>
      <c r="B84" s="183"/>
      <c r="C84" s="183"/>
      <c r="D84" s="74"/>
      <c r="E84" s="183"/>
      <c r="F84" s="183"/>
      <c r="G84" s="74" t="s">
        <v>360</v>
      </c>
      <c r="H84" s="268">
        <f>VLOOKUP(G84,[14]Table125!$D$3:$W$409,20,FALSE)</f>
        <v>7.0588235294117646E-2</v>
      </c>
      <c r="I84" s="183"/>
      <c r="J84" s="74"/>
      <c r="K84" s="183"/>
    </row>
    <row r="85" spans="1:11">
      <c r="A85" s="74"/>
      <c r="B85" s="183"/>
      <c r="C85" s="183"/>
      <c r="D85" s="74"/>
      <c r="E85" s="183"/>
      <c r="F85" s="183"/>
      <c r="G85" s="74" t="s">
        <v>308</v>
      </c>
      <c r="H85" s="268">
        <f>VLOOKUP(G85,[14]Table125!$D$3:$W$409,20,FALSE)</f>
        <v>9.3048973143759872E-2</v>
      </c>
      <c r="I85" s="183"/>
      <c r="J85" s="74"/>
      <c r="K85" s="183"/>
    </row>
    <row r="86" spans="1:11">
      <c r="A86" s="74"/>
      <c r="B86" s="183"/>
      <c r="C86" s="183"/>
      <c r="D86" s="74"/>
      <c r="E86" s="183"/>
      <c r="F86" s="183"/>
      <c r="G86" s="74" t="s">
        <v>367</v>
      </c>
      <c r="H86" s="268">
        <f>VLOOKUP(G86,[14]Table125!$D$3:$W$409,20,FALSE)</f>
        <v>6.7914213624894873E-2</v>
      </c>
      <c r="I86" s="183"/>
      <c r="J86" s="74"/>
      <c r="K86" s="183"/>
    </row>
    <row r="87" spans="1:11">
      <c r="A87" s="74"/>
      <c r="B87" s="183"/>
      <c r="C87" s="183"/>
      <c r="D87" s="74"/>
      <c r="E87" s="183"/>
      <c r="F87" s="183"/>
      <c r="G87" s="74" t="s">
        <v>362</v>
      </c>
      <c r="H87" s="268">
        <f>VLOOKUP(G87,[14]Table125!$D$3:$W$409,20,FALSE)</f>
        <v>4.9236723285314983E-2</v>
      </c>
      <c r="I87" s="183"/>
      <c r="J87" s="74"/>
      <c r="K87" s="183"/>
    </row>
    <row r="88" spans="1:11">
      <c r="A88" s="74"/>
      <c r="B88" s="183"/>
      <c r="C88" s="183"/>
      <c r="D88" s="74"/>
      <c r="E88" s="183"/>
      <c r="F88" s="183"/>
      <c r="G88" s="74" t="s">
        <v>377</v>
      </c>
      <c r="H88" s="268">
        <f>VLOOKUP(G88,[14]Table125!$D$3:$W$409,20,FALSE)</f>
        <v>3.9480949751518502E-2</v>
      </c>
      <c r="I88" s="183"/>
      <c r="J88" s="74"/>
      <c r="K88" s="183"/>
    </row>
    <row r="89" spans="1:11">
      <c r="A89" s="74"/>
      <c r="B89" s="183"/>
      <c r="C89" s="183"/>
      <c r="D89" s="74"/>
      <c r="E89" s="183"/>
      <c r="F89" s="183"/>
      <c r="G89" s="74" t="s">
        <v>349</v>
      </c>
      <c r="H89" s="268">
        <f>VLOOKUP(G89,[14]Table125!$D$3:$W$409,20,FALSE)</f>
        <v>7.989988448209473E-2</v>
      </c>
      <c r="I89" s="183"/>
      <c r="J89" s="74"/>
      <c r="K89" s="183"/>
    </row>
    <row r="90" spans="1:11">
      <c r="A90" s="74"/>
      <c r="B90" s="183"/>
      <c r="C90" s="183"/>
      <c r="D90" s="74"/>
      <c r="E90" s="183"/>
      <c r="F90" s="183"/>
      <c r="G90" s="74" t="s">
        <v>333</v>
      </c>
      <c r="H90" s="268">
        <f>VLOOKUP(G90,[14]Table125!$D$3:$W$409,20,FALSE)</f>
        <v>5.5975006508721684E-2</v>
      </c>
      <c r="I90" s="183"/>
      <c r="J90" s="74"/>
      <c r="K90" s="183"/>
    </row>
    <row r="91" spans="1:11">
      <c r="A91" s="74"/>
      <c r="B91" s="183"/>
      <c r="C91" s="183"/>
      <c r="D91" s="74"/>
      <c r="E91" s="183"/>
      <c r="F91" s="183"/>
      <c r="G91" s="74" t="s">
        <v>328</v>
      </c>
      <c r="H91" s="268">
        <f>VLOOKUP(G91,[14]Table125!$D$3:$W$409,20,FALSE)</f>
        <v>8.6479683567062204E-2</v>
      </c>
      <c r="I91" s="183"/>
      <c r="J91" s="74"/>
      <c r="K91" s="183"/>
    </row>
    <row r="92" spans="1:11">
      <c r="A92" s="74"/>
      <c r="B92" s="183"/>
      <c r="C92" s="183"/>
      <c r="D92" s="74"/>
      <c r="E92" s="183"/>
      <c r="F92" s="183"/>
      <c r="G92" s="74" t="s">
        <v>368</v>
      </c>
      <c r="H92" s="268">
        <f>VLOOKUP(G92,[14]Table125!$D$3:$W$409,20,FALSE)</f>
        <v>7.3112178088171109E-2</v>
      </c>
      <c r="I92" s="183"/>
      <c r="J92" s="74"/>
      <c r="K92" s="183"/>
    </row>
    <row r="93" spans="1:11">
      <c r="A93" s="74"/>
      <c r="B93" s="183"/>
      <c r="C93" s="183"/>
      <c r="D93" s="74"/>
      <c r="E93" s="183"/>
      <c r="F93" s="183"/>
      <c r="G93" s="74" t="s">
        <v>339</v>
      </c>
      <c r="H93" s="268">
        <f>VLOOKUP(G93,[14]Table125!$D$3:$W$409,20,FALSE)</f>
        <v>9.6093586797576777E-2</v>
      </c>
      <c r="I93" s="183"/>
      <c r="J93" s="74"/>
      <c r="K93" s="183"/>
    </row>
    <row r="94" spans="1:11">
      <c r="A94" s="74"/>
      <c r="B94" s="183"/>
      <c r="C94" s="183"/>
      <c r="D94" s="74"/>
      <c r="E94" s="183"/>
      <c r="F94" s="183"/>
      <c r="G94" s="74" t="s">
        <v>354</v>
      </c>
      <c r="H94" s="268">
        <f>VLOOKUP(G94,[14]Table125!$D$3:$W$409,20,FALSE)</f>
        <v>9.092649310872894E-2</v>
      </c>
      <c r="I94" s="183"/>
      <c r="J94" s="74"/>
      <c r="K94" s="183"/>
    </row>
    <row r="95" spans="1:11">
      <c r="A95" s="74"/>
      <c r="B95" s="183"/>
      <c r="C95" s="183"/>
      <c r="D95" s="74"/>
      <c r="E95" s="183"/>
      <c r="F95" s="183"/>
      <c r="G95" s="74" t="s">
        <v>351</v>
      </c>
      <c r="H95" s="268">
        <f>VLOOKUP(G95,[14]Table125!$D$3:$W$409,20,FALSE)</f>
        <v>0.11997113476456793</v>
      </c>
      <c r="I95" s="183"/>
      <c r="J95" s="74"/>
      <c r="K95" s="183"/>
    </row>
    <row r="96" spans="1:11">
      <c r="A96" s="74"/>
      <c r="B96" s="183"/>
      <c r="C96" s="183"/>
      <c r="D96" s="74"/>
      <c r="E96" s="183"/>
      <c r="F96" s="183"/>
      <c r="G96" s="74" t="s">
        <v>371</v>
      </c>
      <c r="H96" s="268">
        <f>VLOOKUP(G96,[14]Table125!$D$3:$W$409,20,FALSE)</f>
        <v>5.2397868561278864E-2</v>
      </c>
      <c r="I96" s="183"/>
      <c r="J96" s="74"/>
      <c r="K96" s="183"/>
    </row>
    <row r="97" spans="1:11">
      <c r="A97" s="74"/>
      <c r="B97" s="183"/>
      <c r="C97" s="183"/>
      <c r="D97" s="74"/>
      <c r="E97" s="183"/>
      <c r="F97" s="183"/>
      <c r="G97" s="74" t="s">
        <v>340</v>
      </c>
      <c r="H97" s="268">
        <f>VLOOKUP(G97,[14]Table125!$D$3:$W$409,20,FALSE)</f>
        <v>0.12658490958220744</v>
      </c>
      <c r="I97" s="183"/>
      <c r="J97" s="74"/>
      <c r="K97" s="183"/>
    </row>
    <row r="98" spans="1:11">
      <c r="A98" s="74"/>
      <c r="B98" s="183"/>
      <c r="C98" s="183"/>
      <c r="D98" s="74"/>
      <c r="E98" s="183"/>
      <c r="F98" s="183"/>
      <c r="G98" s="74" t="s">
        <v>337</v>
      </c>
      <c r="H98" s="268">
        <f>VLOOKUP(G98,[14]Table125!$D$3:$W$409,20,FALSE)</f>
        <v>0.13248752079866888</v>
      </c>
      <c r="I98" s="183"/>
      <c r="J98" s="74"/>
      <c r="K98" s="183"/>
    </row>
    <row r="99" spans="1:11">
      <c r="A99" s="74"/>
      <c r="B99" s="183"/>
      <c r="C99" s="183"/>
      <c r="D99" s="74"/>
      <c r="E99" s="183"/>
      <c r="F99" s="183"/>
      <c r="G99" s="74" t="s">
        <v>374</v>
      </c>
      <c r="H99" s="268">
        <f>VLOOKUP(G99,[14]Table125!$D$3:$W$409,20,FALSE)</f>
        <v>6.5836881755650181E-2</v>
      </c>
      <c r="I99" s="183"/>
      <c r="J99" s="74"/>
      <c r="K99" s="183"/>
    </row>
    <row r="100" spans="1:11">
      <c r="A100" s="74"/>
      <c r="B100" s="183"/>
      <c r="C100" s="183"/>
      <c r="D100" s="74"/>
      <c r="E100" s="183"/>
      <c r="F100" s="183"/>
      <c r="G100" s="74" t="s">
        <v>373</v>
      </c>
      <c r="H100" s="268">
        <f>VLOOKUP(G100,[14]Table125!$D$3:$W$409,20,FALSE)</f>
        <v>7.9187396351575456E-2</v>
      </c>
      <c r="I100" s="183"/>
      <c r="J100" s="74"/>
      <c r="K100" s="183"/>
    </row>
    <row r="101" spans="1:11">
      <c r="A101" s="74"/>
      <c r="B101" s="183"/>
      <c r="C101" s="183"/>
      <c r="D101" s="74"/>
      <c r="E101" s="183"/>
      <c r="F101" s="183"/>
      <c r="G101" s="74" t="s">
        <v>350</v>
      </c>
      <c r="H101" s="268">
        <f>VLOOKUP(G101,[14]Table125!$D$3:$W$409,20,FALSE)</f>
        <v>8.3602026715799166E-2</v>
      </c>
      <c r="I101" s="183"/>
      <c r="J101" s="74"/>
      <c r="K101" s="183"/>
    </row>
    <row r="102" spans="1:11">
      <c r="A102" s="74"/>
      <c r="B102" s="183"/>
      <c r="C102" s="183"/>
      <c r="D102" s="74"/>
      <c r="E102" s="183"/>
      <c r="F102" s="183"/>
      <c r="G102" s="74" t="s">
        <v>355</v>
      </c>
      <c r="H102" s="268">
        <f>VLOOKUP(G102,[14]Table125!$D$3:$W$409,20,FALSE)</f>
        <v>6.9669984284965944E-2</v>
      </c>
      <c r="I102" s="183"/>
      <c r="J102" s="74"/>
      <c r="K102" s="183"/>
    </row>
    <row r="103" spans="1:11">
      <c r="A103" s="74"/>
      <c r="B103" s="183"/>
      <c r="C103" s="183"/>
      <c r="D103" s="74"/>
      <c r="E103" s="183"/>
      <c r="F103" s="183"/>
      <c r="G103" s="74" t="s">
        <v>348</v>
      </c>
      <c r="H103" s="268">
        <f>VLOOKUP(G103,[14]Table125!$D$3:$W$409,20,FALSE)</f>
        <v>8.6317435496481631E-2</v>
      </c>
      <c r="I103" s="183"/>
      <c r="J103" s="74"/>
      <c r="K103" s="183"/>
    </row>
    <row r="104" spans="1:11">
      <c r="A104" s="74"/>
      <c r="B104" s="183"/>
      <c r="C104" s="183"/>
      <c r="D104" s="74"/>
      <c r="E104" s="183"/>
      <c r="F104" s="183"/>
      <c r="G104" s="74" t="s">
        <v>2540</v>
      </c>
      <c r="H104" s="268"/>
      <c r="I104" s="183"/>
      <c r="J104" s="74"/>
      <c r="K104" s="183"/>
    </row>
    <row r="105" spans="1:11">
      <c r="A105" s="74"/>
      <c r="B105" s="183"/>
      <c r="C105" s="183"/>
      <c r="D105" s="74"/>
      <c r="E105" s="183"/>
      <c r="F105" s="183"/>
      <c r="G105" s="74" t="s">
        <v>364</v>
      </c>
      <c r="H105" s="268">
        <f>VLOOKUP(G105,[14]Table125!$D$3:$W$409,20,FALSE)</f>
        <v>8.0967612954818066E-2</v>
      </c>
      <c r="I105" s="183"/>
      <c r="J105" s="74"/>
      <c r="K105" s="183"/>
    </row>
    <row r="106" spans="1:11">
      <c r="A106" s="74"/>
      <c r="B106" s="183"/>
      <c r="C106" s="183"/>
      <c r="D106" s="74"/>
      <c r="E106" s="183"/>
      <c r="F106" s="183"/>
      <c r="G106" s="74" t="s">
        <v>341</v>
      </c>
      <c r="H106" s="268">
        <f>VLOOKUP(G106,[14]Table125!$D$3:$W$409,20,FALSE)</f>
        <v>8.8916169764994737E-2</v>
      </c>
      <c r="I106" s="183"/>
      <c r="J106" s="74"/>
      <c r="K106" s="183"/>
    </row>
    <row r="107" spans="1:11">
      <c r="A107" s="74"/>
      <c r="B107" s="183"/>
      <c r="C107" s="183"/>
      <c r="D107" s="74"/>
      <c r="E107" s="183"/>
      <c r="F107" s="183"/>
      <c r="G107" s="74" t="s">
        <v>347</v>
      </c>
      <c r="H107" s="268">
        <f>VLOOKUP(G107,[14]Table125!$D$3:$W$409,20,FALSE)</f>
        <v>6.4589320828921493E-2</v>
      </c>
      <c r="I107" s="183"/>
      <c r="J107" s="74"/>
      <c r="K107" s="183"/>
    </row>
    <row r="108" spans="1:11">
      <c r="A108" s="74"/>
      <c r="B108" s="183"/>
      <c r="C108" s="183"/>
      <c r="D108" s="74"/>
      <c r="E108" s="183"/>
      <c r="F108" s="183"/>
      <c r="G108" s="74" t="s">
        <v>338</v>
      </c>
      <c r="H108" s="268">
        <f>VLOOKUP(G108,[14]Table125!$D$3:$W$409,20,FALSE)</f>
        <v>0.13270020533880902</v>
      </c>
      <c r="I108" s="183"/>
      <c r="J108" s="74"/>
      <c r="K108" s="183"/>
    </row>
    <row r="109" spans="1:11">
      <c r="A109" s="74"/>
      <c r="B109" s="183"/>
      <c r="C109" s="183"/>
      <c r="D109" s="74"/>
      <c r="E109" s="183"/>
      <c r="F109" s="183"/>
      <c r="G109" s="74" t="s">
        <v>356</v>
      </c>
      <c r="H109" s="268">
        <f>VLOOKUP(G109,[14]Table125!$D$3:$W$409,20,FALSE)</f>
        <v>9.6113223489649346E-2</v>
      </c>
      <c r="I109" s="183"/>
      <c r="J109" s="74"/>
      <c r="K109" s="183"/>
    </row>
    <row r="110" spans="1:11">
      <c r="A110" s="74"/>
      <c r="B110" s="183"/>
      <c r="C110" s="183"/>
      <c r="D110" s="74"/>
      <c r="E110" s="183"/>
      <c r="F110" s="183"/>
      <c r="G110" s="74" t="s">
        <v>359</v>
      </c>
      <c r="H110" s="268">
        <f>VLOOKUP(G110,[14]Table125!$D$3:$W$409,20,FALSE)</f>
        <v>8.1649656321599665E-2</v>
      </c>
      <c r="I110" s="183"/>
      <c r="J110" s="74"/>
      <c r="K110" s="183"/>
    </row>
    <row r="111" spans="1:11">
      <c r="A111" s="74"/>
      <c r="B111" s="183"/>
      <c r="C111" s="183"/>
      <c r="D111" s="74"/>
      <c r="E111" s="183"/>
      <c r="F111" s="183"/>
      <c r="G111" s="74" t="s">
        <v>343</v>
      </c>
      <c r="H111" s="268">
        <f>VLOOKUP(G111,[14]Table125!$D$3:$W$409,20,FALSE)</f>
        <v>6.610142879572932E-2</v>
      </c>
      <c r="I111" s="183"/>
      <c r="J111" s="74"/>
      <c r="K111" s="183"/>
    </row>
    <row r="112" spans="1:11">
      <c r="A112" s="74"/>
      <c r="B112" s="183"/>
      <c r="C112" s="183"/>
      <c r="D112" s="74"/>
      <c r="E112" s="183"/>
      <c r="F112" s="183"/>
      <c r="G112" s="74" t="s">
        <v>346</v>
      </c>
      <c r="H112" s="268">
        <f>VLOOKUP(G112,[14]Table125!$D$3:$W$409,20,FALSE)</f>
        <v>7.4868021116621344E-2</v>
      </c>
      <c r="I112" s="183"/>
      <c r="J112" s="74"/>
      <c r="K112" s="183"/>
    </row>
    <row r="113" spans="1:11">
      <c r="A113" s="74"/>
      <c r="B113" s="183"/>
      <c r="C113" s="183"/>
      <c r="D113" s="74"/>
      <c r="E113" s="183"/>
      <c r="F113" s="183"/>
      <c r="G113" s="74" t="s">
        <v>363</v>
      </c>
      <c r="H113" s="268">
        <f>VLOOKUP(G113,[14]Table125!$D$3:$W$409,20,FALSE)</f>
        <v>8.8404778636683071E-2</v>
      </c>
      <c r="I113" s="183"/>
      <c r="J113" s="74"/>
      <c r="K113" s="183"/>
    </row>
    <row r="114" spans="1:11">
      <c r="A114" s="74"/>
      <c r="B114" s="183"/>
      <c r="C114" s="183"/>
      <c r="D114" s="74"/>
      <c r="E114" s="183"/>
      <c r="F114" s="183"/>
      <c r="G114" s="74" t="s">
        <v>361</v>
      </c>
      <c r="H114" s="268">
        <f>VLOOKUP(G114,[14]Table125!$D$3:$W$409,20,FALSE)</f>
        <v>5.6765037897113367E-2</v>
      </c>
      <c r="I114" s="183"/>
      <c r="J114" s="74"/>
      <c r="K114" s="183"/>
    </row>
    <row r="115" spans="1:11">
      <c r="A115" s="74"/>
      <c r="B115" s="183"/>
      <c r="C115" s="183"/>
      <c r="D115" s="74"/>
      <c r="E115" s="183"/>
      <c r="F115" s="183"/>
      <c r="G115" s="74" t="s">
        <v>332</v>
      </c>
      <c r="H115" s="268">
        <f>VLOOKUP(G115,[14]Table125!$D$3:$W$409,20,FALSE)</f>
        <v>0.15047084752554599</v>
      </c>
      <c r="I115" s="183"/>
      <c r="J115" s="74"/>
      <c r="K115" s="183"/>
    </row>
    <row r="116" spans="1:11">
      <c r="A116" s="74"/>
      <c r="B116" s="183"/>
      <c r="C116" s="183"/>
      <c r="D116" s="74"/>
      <c r="E116" s="183"/>
      <c r="F116" s="183"/>
      <c r="G116" s="74" t="s">
        <v>342</v>
      </c>
      <c r="H116" s="268">
        <f>VLOOKUP(G116,[14]Table125!$D$3:$W$409,20,FALSE)</f>
        <v>8.5427135678391955E-2</v>
      </c>
      <c r="I116" s="183"/>
      <c r="J116" s="74"/>
      <c r="K116" s="183"/>
    </row>
    <row r="117" spans="1:11">
      <c r="A117" s="74"/>
      <c r="B117" s="183"/>
      <c r="C117" s="183"/>
      <c r="D117" s="74"/>
      <c r="E117" s="183"/>
      <c r="F117" s="183"/>
      <c r="G117" s="74" t="s">
        <v>2541</v>
      </c>
      <c r="H117" s="268"/>
      <c r="I117" s="183"/>
      <c r="J117" s="74"/>
      <c r="K117" s="183"/>
    </row>
    <row r="118" spans="1:11">
      <c r="A118" s="74"/>
      <c r="B118" s="183"/>
      <c r="C118" s="183"/>
      <c r="D118" s="74"/>
      <c r="E118" s="183"/>
      <c r="F118" s="183"/>
      <c r="G118" s="74" t="s">
        <v>344</v>
      </c>
      <c r="H118" s="268">
        <f>VLOOKUP(G118,[14]Table125!$D$3:$W$409,20,FALSE)</f>
        <v>0.14624393030562696</v>
      </c>
      <c r="I118" s="183"/>
      <c r="J118" s="74"/>
      <c r="K118" s="183"/>
    </row>
    <row r="119" spans="1:11">
      <c r="A119" s="74"/>
      <c r="B119" s="183"/>
      <c r="C119" s="183"/>
      <c r="D119" s="74"/>
      <c r="E119" s="183"/>
      <c r="F119" s="183"/>
      <c r="G119" s="74" t="s">
        <v>358</v>
      </c>
      <c r="H119" s="268">
        <f>VLOOKUP(G119,[14]Table125!$D$3:$W$409,20,FALSE)</f>
        <v>8.6635648965185302E-2</v>
      </c>
      <c r="I119" s="183"/>
      <c r="J119" s="74"/>
      <c r="K119" s="183"/>
    </row>
    <row r="120" spans="1:11">
      <c r="A120" s="74"/>
      <c r="B120" s="183"/>
      <c r="C120" s="183"/>
      <c r="D120" s="74"/>
      <c r="E120" s="183"/>
      <c r="F120" s="183"/>
      <c r="G120" s="74" t="s">
        <v>375</v>
      </c>
      <c r="H120" s="268">
        <f>VLOOKUP(G120,[14]Table125!$D$3:$W$409,20,FALSE)</f>
        <v>8.0038456916236025E-2</v>
      </c>
      <c r="I120" s="183"/>
      <c r="J120" s="74"/>
      <c r="K120" s="183"/>
    </row>
    <row r="121" spans="1:11">
      <c r="A121" s="74"/>
      <c r="B121" s="183"/>
      <c r="C121" s="183"/>
      <c r="D121" s="74"/>
      <c r="E121" s="183"/>
      <c r="F121" s="183"/>
      <c r="G121" s="74" t="s">
        <v>353</v>
      </c>
      <c r="H121" s="268">
        <f>VLOOKUP(G121,[14]Table125!$D$3:$W$409,20,FALSE)</f>
        <v>9.7843392676219429E-2</v>
      </c>
      <c r="I121" s="183"/>
      <c r="J121" s="74"/>
      <c r="K121" s="183"/>
    </row>
    <row r="122" spans="1:11">
      <c r="A122" s="74"/>
      <c r="B122" s="183"/>
      <c r="C122" s="183"/>
      <c r="D122" s="74"/>
      <c r="E122" s="183"/>
      <c r="F122" s="183"/>
      <c r="G122" s="74" t="s">
        <v>357</v>
      </c>
      <c r="H122" s="268">
        <f>VLOOKUP(G122,[14]Table125!$D$3:$W$409,20,FALSE)</f>
        <v>0.11171139769954688</v>
      </c>
      <c r="I122" s="183"/>
      <c r="J122" s="74"/>
      <c r="K122" s="183"/>
    </row>
    <row r="123" spans="1:11">
      <c r="A123" s="74"/>
      <c r="B123" s="183"/>
      <c r="C123" s="183"/>
      <c r="D123" s="74"/>
      <c r="E123" s="183"/>
      <c r="F123" s="183"/>
      <c r="G123" s="74" t="s">
        <v>385</v>
      </c>
      <c r="H123" s="268">
        <f>VLOOKUP(G123,[14]Table125!$D$3:$W$409,20,FALSE)</f>
        <v>9.0925266903914587E-2</v>
      </c>
      <c r="I123" s="183"/>
      <c r="J123" s="74"/>
      <c r="K123" s="183"/>
    </row>
    <row r="124" spans="1:11">
      <c r="A124" s="74"/>
      <c r="B124" s="183"/>
      <c r="C124" s="183"/>
      <c r="D124" s="74"/>
      <c r="E124" s="183"/>
      <c r="F124" s="183"/>
      <c r="G124" s="74" t="s">
        <v>395</v>
      </c>
      <c r="H124" s="268">
        <f>VLOOKUP(G124,[14]Table125!$D$3:$W$409,20,FALSE)</f>
        <v>7.4224021592442652E-2</v>
      </c>
      <c r="I124" s="183"/>
      <c r="J124" s="74"/>
      <c r="K124" s="183"/>
    </row>
    <row r="125" spans="1:11">
      <c r="A125" s="74"/>
      <c r="B125" s="183"/>
      <c r="C125" s="183"/>
      <c r="D125" s="74"/>
      <c r="E125" s="183"/>
      <c r="F125" s="183"/>
      <c r="G125" s="74" t="s">
        <v>378</v>
      </c>
      <c r="H125" s="268">
        <f>VLOOKUP(G125,[14]Table125!$D$3:$W$409,20,FALSE)</f>
        <v>9.3721838389906872E-2</v>
      </c>
      <c r="I125" s="183"/>
      <c r="J125" s="74"/>
      <c r="K125" s="183"/>
    </row>
    <row r="126" spans="1:11">
      <c r="A126" s="74"/>
      <c r="B126" s="183"/>
      <c r="C126" s="183"/>
      <c r="D126" s="74"/>
      <c r="E126" s="183"/>
      <c r="F126" s="183"/>
      <c r="G126" s="74" t="s">
        <v>370</v>
      </c>
      <c r="H126" s="268">
        <f>VLOOKUP(G126,[14]Table125!$D$3:$W$409,20,FALSE)</f>
        <v>8.987463837994214E-2</v>
      </c>
      <c r="I126" s="183"/>
      <c r="J126" s="74"/>
      <c r="K126" s="183"/>
    </row>
    <row r="127" spans="1:11">
      <c r="A127" s="74"/>
      <c r="B127" s="183"/>
      <c r="C127" s="183"/>
      <c r="D127" s="74"/>
      <c r="E127" s="183"/>
      <c r="F127" s="183"/>
      <c r="G127" s="74" t="s">
        <v>379</v>
      </c>
      <c r="H127" s="268">
        <f>VLOOKUP(G127,[14]Table125!$D$3:$W$409,20,FALSE)</f>
        <v>9.9960175228992434E-2</v>
      </c>
      <c r="I127" s="183"/>
      <c r="J127" s="74"/>
      <c r="K127" s="183"/>
    </row>
    <row r="128" spans="1:11">
      <c r="A128" s="74"/>
      <c r="B128" s="183"/>
      <c r="C128" s="183"/>
      <c r="D128" s="74"/>
      <c r="E128" s="183"/>
      <c r="F128" s="183"/>
      <c r="G128" s="74" t="s">
        <v>2542</v>
      </c>
      <c r="H128" s="268"/>
      <c r="I128" s="183"/>
      <c r="J128" s="74"/>
      <c r="K128" s="183"/>
    </row>
    <row r="129" spans="1:11">
      <c r="A129" s="74"/>
      <c r="B129" s="183"/>
      <c r="C129" s="183"/>
      <c r="D129" s="74"/>
      <c r="E129" s="183"/>
      <c r="F129" s="183"/>
      <c r="G129" s="74" t="s">
        <v>365</v>
      </c>
      <c r="H129" s="268">
        <f>VLOOKUP(G129,[14]Table125!$D$3:$W$409,20,FALSE)</f>
        <v>0.14281760309991698</v>
      </c>
      <c r="I129" s="183"/>
      <c r="J129" s="74"/>
      <c r="K129" s="183"/>
    </row>
    <row r="130" spans="1:11">
      <c r="A130" s="74"/>
      <c r="B130" s="183"/>
      <c r="C130" s="183"/>
      <c r="D130" s="74"/>
      <c r="E130" s="183"/>
      <c r="F130" s="183"/>
      <c r="G130" s="74" t="s">
        <v>384</v>
      </c>
      <c r="H130" s="268">
        <f>VLOOKUP(G130,[14]Table125!$D$3:$W$409,20,FALSE)</f>
        <v>9.7578465442109324E-2</v>
      </c>
      <c r="I130" s="183"/>
      <c r="J130" s="74"/>
      <c r="K130" s="183"/>
    </row>
    <row r="131" spans="1:11">
      <c r="A131" s="74"/>
      <c r="B131" s="183"/>
      <c r="C131" s="183"/>
      <c r="D131" s="74"/>
      <c r="E131" s="183"/>
      <c r="F131" s="183"/>
      <c r="G131" s="74" t="s">
        <v>399</v>
      </c>
      <c r="H131" s="268">
        <f>VLOOKUP(G131,[14]Table125!$D$3:$W$409,20,FALSE)</f>
        <v>4.4444444444444446E-2</v>
      </c>
      <c r="I131" s="183"/>
      <c r="J131" s="74"/>
      <c r="K131" s="183"/>
    </row>
    <row r="132" spans="1:11">
      <c r="A132" s="74"/>
      <c r="B132" s="183"/>
      <c r="C132" s="183"/>
      <c r="D132" s="74"/>
      <c r="E132" s="183"/>
      <c r="F132" s="183"/>
      <c r="G132" s="74" t="s">
        <v>387</v>
      </c>
      <c r="H132" s="268">
        <f>VLOOKUP(G132,[14]Table125!$D$3:$W$409,20,FALSE)</f>
        <v>8.551444043321299E-2</v>
      </c>
      <c r="I132" s="183"/>
      <c r="J132" s="74"/>
      <c r="K132" s="183"/>
    </row>
    <row r="133" spans="1:11">
      <c r="A133" s="74"/>
      <c r="B133" s="183"/>
      <c r="C133" s="183"/>
      <c r="D133" s="74"/>
      <c r="E133" s="183"/>
      <c r="F133" s="183"/>
      <c r="G133" s="74" t="s">
        <v>372</v>
      </c>
      <c r="H133" s="268">
        <f>VLOOKUP(G133,[14]Table125!$D$3:$W$409,20,FALSE)</f>
        <v>0.1111562690510059</v>
      </c>
      <c r="I133" s="183"/>
      <c r="J133" s="74"/>
      <c r="K133" s="183"/>
    </row>
    <row r="134" spans="1:11">
      <c r="A134" s="74"/>
      <c r="B134" s="183"/>
      <c r="C134" s="183"/>
      <c r="D134" s="74"/>
      <c r="E134" s="183"/>
      <c r="F134" s="183"/>
      <c r="G134" s="74" t="s">
        <v>401</v>
      </c>
      <c r="H134" s="268">
        <f>VLOOKUP(G134,[14]Table125!$D$3:$W$409,20,FALSE)</f>
        <v>0.11523234007084809</v>
      </c>
      <c r="I134" s="183"/>
      <c r="J134" s="74"/>
      <c r="K134" s="183"/>
    </row>
    <row r="135" spans="1:11">
      <c r="A135" s="74"/>
      <c r="B135" s="183"/>
      <c r="C135" s="183"/>
      <c r="D135" s="74"/>
      <c r="E135" s="183"/>
      <c r="F135" s="183"/>
      <c r="G135" s="74" t="s">
        <v>398</v>
      </c>
      <c r="H135" s="268">
        <f>VLOOKUP(G135,[14]Table125!$D$3:$W$409,20,FALSE)</f>
        <v>0.10915254237288136</v>
      </c>
      <c r="I135" s="183"/>
      <c r="J135" s="74"/>
      <c r="K135" s="183"/>
    </row>
    <row r="136" spans="1:11">
      <c r="A136" s="74"/>
      <c r="B136" s="183"/>
      <c r="C136" s="183"/>
      <c r="D136" s="74"/>
      <c r="E136" s="183"/>
      <c r="F136" s="183"/>
      <c r="G136" s="74" t="s">
        <v>382</v>
      </c>
      <c r="H136" s="268">
        <f>VLOOKUP(G136,[14]Table125!$D$3:$W$409,20,FALSE)</f>
        <v>9.9749889657201704E-2</v>
      </c>
      <c r="I136" s="183"/>
      <c r="J136" s="74"/>
      <c r="K136" s="183"/>
    </row>
    <row r="137" spans="1:11">
      <c r="A137" s="74"/>
      <c r="B137" s="183"/>
      <c r="C137" s="183"/>
      <c r="D137" s="74"/>
      <c r="E137" s="183"/>
      <c r="F137" s="183"/>
      <c r="G137" s="74" t="s">
        <v>386</v>
      </c>
      <c r="H137" s="268">
        <f>VLOOKUP(G137,[14]Table125!$D$3:$W$409,20,FALSE)</f>
        <v>0.11707317073170732</v>
      </c>
      <c r="I137" s="183"/>
      <c r="J137" s="74"/>
      <c r="K137" s="183"/>
    </row>
    <row r="138" spans="1:11">
      <c r="A138" s="74"/>
      <c r="B138" s="183"/>
      <c r="C138" s="183"/>
      <c r="D138" s="74"/>
      <c r="E138" s="183"/>
      <c r="F138" s="183"/>
      <c r="G138" s="74" t="s">
        <v>396</v>
      </c>
      <c r="H138" s="268">
        <f>VLOOKUP(G138,[14]Table125!$D$3:$W$409,20,FALSE)</f>
        <v>8.3131362094037806E-2</v>
      </c>
      <c r="I138" s="183"/>
      <c r="J138" s="74"/>
      <c r="K138" s="183"/>
    </row>
    <row r="139" spans="1:11">
      <c r="A139" s="74"/>
      <c r="B139" s="183"/>
      <c r="C139" s="183"/>
      <c r="D139" s="74"/>
      <c r="E139" s="183"/>
      <c r="F139" s="183"/>
      <c r="G139" s="74" t="s">
        <v>391</v>
      </c>
      <c r="H139" s="268">
        <f>VLOOKUP(G139,[14]Table125!$D$3:$W$409,20,FALSE)</f>
        <v>6.7864619678995111E-2</v>
      </c>
      <c r="I139" s="183"/>
      <c r="J139" s="74"/>
      <c r="K139" s="183"/>
    </row>
    <row r="140" spans="1:11">
      <c r="A140" s="74"/>
      <c r="B140" s="183"/>
      <c r="C140" s="183"/>
      <c r="D140" s="74"/>
      <c r="E140" s="183"/>
      <c r="F140" s="183"/>
      <c r="G140" s="74" t="s">
        <v>394</v>
      </c>
      <c r="H140" s="268">
        <f>VLOOKUP(G140,[14]Table125!$D$3:$W$409,20,FALSE)</f>
        <v>8.8936170212765953E-2</v>
      </c>
      <c r="I140" s="183"/>
      <c r="J140" s="74"/>
      <c r="K140" s="183"/>
    </row>
    <row r="141" spans="1:11">
      <c r="A141" s="74"/>
      <c r="B141" s="183"/>
      <c r="C141" s="183"/>
      <c r="D141" s="74"/>
      <c r="E141" s="183"/>
      <c r="F141" s="183"/>
      <c r="G141" s="74" t="s">
        <v>392</v>
      </c>
      <c r="H141" s="268">
        <f>VLOOKUP(G141,[14]Table125!$D$3:$W$409,20,FALSE)</f>
        <v>0.15778944736184047</v>
      </c>
      <c r="I141" s="183"/>
      <c r="J141" s="74"/>
      <c r="K141" s="183"/>
    </row>
    <row r="142" spans="1:11">
      <c r="A142" s="74"/>
      <c r="B142" s="183"/>
      <c r="C142" s="183"/>
      <c r="D142" s="74"/>
      <c r="E142" s="183"/>
      <c r="F142" s="183"/>
      <c r="G142" s="74" t="s">
        <v>381</v>
      </c>
      <c r="H142" s="268">
        <f>VLOOKUP(G142,[14]Table125!$D$3:$W$409,20,FALSE)</f>
        <v>9.8591549295774641E-2</v>
      </c>
      <c r="I142" s="183"/>
      <c r="J142" s="74"/>
      <c r="K142" s="183"/>
    </row>
    <row r="143" spans="1:11">
      <c r="A143" s="74"/>
      <c r="B143" s="183"/>
      <c r="C143" s="183"/>
      <c r="D143" s="74"/>
      <c r="E143" s="183"/>
      <c r="F143" s="183"/>
      <c r="G143" s="74" t="s">
        <v>376</v>
      </c>
      <c r="H143" s="268">
        <f>VLOOKUP(G143,[14]Table125!$D$3:$W$409,20,FALSE)</f>
        <v>0.12611516626115166</v>
      </c>
      <c r="I143" s="183"/>
      <c r="J143" s="74"/>
      <c r="K143" s="183"/>
    </row>
    <row r="144" spans="1:11">
      <c r="A144" s="74"/>
      <c r="B144" s="183"/>
      <c r="C144" s="183"/>
      <c r="D144" s="74"/>
      <c r="E144" s="183"/>
      <c r="F144" s="183"/>
      <c r="G144" s="74" t="s">
        <v>403</v>
      </c>
      <c r="H144" s="268">
        <f>VLOOKUP(G144,[14]Table125!$D$3:$W$409,20,FALSE)</f>
        <v>7.4584050487664949E-2</v>
      </c>
      <c r="I144" s="183"/>
      <c r="J144" s="74"/>
      <c r="K144" s="183"/>
    </row>
    <row r="145" spans="1:11">
      <c r="A145" s="74"/>
      <c r="B145" s="183"/>
      <c r="C145" s="183"/>
      <c r="D145" s="74"/>
      <c r="E145" s="183"/>
      <c r="F145" s="183"/>
      <c r="G145" s="74" t="s">
        <v>393</v>
      </c>
      <c r="H145" s="268">
        <f>VLOOKUP(G145,[14]Table125!$D$3:$W$409,20,FALSE)</f>
        <v>0.11253797293565314</v>
      </c>
      <c r="I145" s="183"/>
      <c r="J145" s="74"/>
      <c r="K145" s="183"/>
    </row>
    <row r="146" spans="1:11">
      <c r="A146" s="74"/>
      <c r="B146" s="183"/>
      <c r="C146" s="183"/>
      <c r="D146" s="74"/>
      <c r="E146" s="183"/>
      <c r="F146" s="183"/>
      <c r="G146" s="74" t="s">
        <v>366</v>
      </c>
      <c r="H146" s="268">
        <f>VLOOKUP(G146,[14]Table125!$D$3:$W$409,20,FALSE)</f>
        <v>0.1566957632531403</v>
      </c>
      <c r="I146" s="183"/>
      <c r="J146" s="74"/>
      <c r="K146" s="183"/>
    </row>
    <row r="147" spans="1:11">
      <c r="A147" s="74"/>
      <c r="B147" s="183"/>
      <c r="C147" s="183"/>
      <c r="D147" s="74"/>
      <c r="E147" s="183"/>
      <c r="F147" s="183"/>
      <c r="G147" s="74" t="s">
        <v>390</v>
      </c>
      <c r="H147" s="268">
        <f>VLOOKUP(G147,[14]Table125!$D$3:$W$409,20,FALSE)</f>
        <v>0.10039467192895905</v>
      </c>
      <c r="I147" s="183"/>
      <c r="J147" s="74"/>
      <c r="K147" s="183"/>
    </row>
    <row r="148" spans="1:11">
      <c r="A148" s="74"/>
      <c r="B148" s="183"/>
      <c r="C148" s="183"/>
      <c r="D148" s="74"/>
      <c r="E148" s="183"/>
      <c r="F148" s="183"/>
      <c r="G148" s="74" t="s">
        <v>383</v>
      </c>
      <c r="H148" s="268">
        <f>VLOOKUP(G148,[14]Table125!$D$3:$W$409,20,FALSE)</f>
        <v>0.15814574589851202</v>
      </c>
      <c r="I148" s="183"/>
      <c r="J148" s="74"/>
      <c r="K148" s="183"/>
    </row>
    <row r="149" spans="1:11">
      <c r="A149" s="74"/>
      <c r="B149" s="183"/>
      <c r="C149" s="183"/>
      <c r="D149" s="74"/>
      <c r="E149" s="183"/>
      <c r="F149" s="183"/>
      <c r="G149" s="74" t="s">
        <v>402</v>
      </c>
      <c r="H149" s="268">
        <f>VLOOKUP(G149,[14]Table125!$D$3:$W$409,20,FALSE)</f>
        <v>7.9505548532097209E-2</v>
      </c>
      <c r="I149" s="183"/>
      <c r="J149" s="74"/>
      <c r="K149" s="183"/>
    </row>
    <row r="150" spans="1:11">
      <c r="A150" s="74"/>
      <c r="B150" s="183"/>
      <c r="C150" s="183"/>
      <c r="D150" s="74"/>
      <c r="E150" s="183"/>
      <c r="F150" s="183"/>
      <c r="G150" s="74" t="s">
        <v>389</v>
      </c>
      <c r="H150" s="268">
        <f>VLOOKUP(G150,[14]Table125!$D$3:$W$409,20,FALSE)</f>
        <v>0.13047068538398018</v>
      </c>
      <c r="I150" s="183"/>
      <c r="J150" s="74"/>
      <c r="K150" s="183"/>
    </row>
    <row r="151" spans="1:11">
      <c r="A151" s="74"/>
      <c r="B151" s="183"/>
      <c r="C151" s="183"/>
      <c r="D151" s="74"/>
      <c r="E151" s="183"/>
      <c r="F151" s="183"/>
      <c r="G151" s="74" t="s">
        <v>397</v>
      </c>
      <c r="H151" s="268">
        <f>VLOOKUP(G151,[14]Table125!$D$3:$W$409,20,FALSE)</f>
        <v>0.11341933322164517</v>
      </c>
      <c r="I151" s="183"/>
      <c r="J151" s="74"/>
      <c r="K151" s="183"/>
    </row>
    <row r="152" spans="1:11">
      <c r="A152" s="74"/>
      <c r="B152" s="183"/>
      <c r="C152" s="183"/>
      <c r="D152" s="74"/>
      <c r="E152" s="183"/>
      <c r="F152" s="183"/>
      <c r="G152" s="74" t="s">
        <v>380</v>
      </c>
      <c r="H152" s="268">
        <f>VLOOKUP(G152,[14]Table125!$D$3:$W$409,20,FALSE)</f>
        <v>0.11824040347436257</v>
      </c>
      <c r="I152" s="183"/>
      <c r="J152" s="74"/>
      <c r="K152" s="183"/>
    </row>
    <row r="153" spans="1:11">
      <c r="A153" s="74"/>
      <c r="B153" s="183"/>
      <c r="C153" s="183"/>
      <c r="D153" s="74"/>
      <c r="E153" s="183"/>
      <c r="F153" s="183"/>
      <c r="G153" s="74" t="s">
        <v>388</v>
      </c>
      <c r="H153" s="268">
        <f>VLOOKUP(G153,[14]Table125!$D$3:$W$409,20,FALSE)</f>
        <v>0.12191416635017091</v>
      </c>
      <c r="I153" s="183"/>
      <c r="J153" s="74"/>
      <c r="K153" s="183"/>
    </row>
    <row r="154" spans="1:11">
      <c r="A154" s="74"/>
      <c r="B154" s="183"/>
      <c r="C154" s="183"/>
      <c r="D154" s="74"/>
      <c r="E154" s="183"/>
      <c r="F154" s="183"/>
      <c r="G154" s="74" t="s">
        <v>404</v>
      </c>
      <c r="H154" s="268">
        <f>VLOOKUP(G154,[14]Table125!$D$3:$W$409,20,FALSE)</f>
        <v>0.10780206092175292</v>
      </c>
      <c r="I154" s="183"/>
      <c r="J154" s="74"/>
      <c r="K154" s="183"/>
    </row>
    <row r="155" spans="1:11">
      <c r="A155" s="74"/>
      <c r="B155" s="183"/>
      <c r="C155" s="183"/>
      <c r="D155" s="74"/>
      <c r="E155" s="183"/>
      <c r="F155" s="183"/>
      <c r="G155" s="74" t="s">
        <v>400</v>
      </c>
      <c r="H155" s="268">
        <f>VLOOKUP(G155,[14]Table125!$D$3:$W$409,20,FALSE)</f>
        <v>0.17705022250476796</v>
      </c>
      <c r="I155" s="183"/>
      <c r="J155" s="74"/>
      <c r="K155" s="183"/>
    </row>
    <row r="156" spans="1:11">
      <c r="A156" s="74"/>
      <c r="B156" s="183"/>
      <c r="C156" s="183"/>
      <c r="D156" s="74"/>
      <c r="E156" s="183"/>
      <c r="F156" s="183"/>
      <c r="G156" s="74" t="s">
        <v>405</v>
      </c>
      <c r="H156" s="268">
        <f>VLOOKUP(G156,[14]Table125!$D$3:$W$409,20,FALSE)</f>
        <v>0.14494093477144324</v>
      </c>
      <c r="I156" s="183"/>
      <c r="J156" s="74"/>
      <c r="K156" s="183"/>
    </row>
    <row r="157" spans="1:11">
      <c r="D157" s="155"/>
      <c r="E157" s="156"/>
      <c r="G157" s="155"/>
      <c r="H157" s="156"/>
      <c r="J157" s="155"/>
      <c r="K157" s="156"/>
    </row>
    <row r="158" spans="1:11">
      <c r="D158" s="155"/>
      <c r="E158" s="156"/>
      <c r="G158" s="155"/>
      <c r="H158" s="156"/>
      <c r="J158" s="155"/>
      <c r="K158" s="156"/>
    </row>
    <row r="159" spans="1:11">
      <c r="D159" s="155"/>
      <c r="E159" s="156"/>
      <c r="G159" s="155"/>
      <c r="H159" s="156"/>
      <c r="J159" s="155"/>
      <c r="K159" s="156"/>
    </row>
    <row r="160" spans="1:11">
      <c r="D160" s="155"/>
      <c r="E160" s="156"/>
      <c r="G160" s="155"/>
      <c r="H160" s="156"/>
      <c r="J160" s="155"/>
      <c r="K160" s="156"/>
    </row>
    <row r="161" spans="4:11">
      <c r="D161" s="155"/>
      <c r="E161" s="156"/>
      <c r="G161" s="155"/>
      <c r="H161" s="156"/>
      <c r="J161" s="155"/>
      <c r="K161" s="156"/>
    </row>
    <row r="162" spans="4:11">
      <c r="D162" s="155"/>
      <c r="E162" s="156"/>
      <c r="G162" s="155"/>
      <c r="H162" s="156"/>
      <c r="J162" s="155"/>
      <c r="K162" s="156"/>
    </row>
    <row r="163" spans="4:11">
      <c r="D163" s="155"/>
      <c r="E163" s="156"/>
      <c r="G163" s="155"/>
      <c r="H163" s="156"/>
      <c r="J163" s="155"/>
      <c r="K163" s="156"/>
    </row>
    <row r="164" spans="4:11">
      <c r="D164" s="155"/>
      <c r="E164" s="156"/>
      <c r="G164" s="155"/>
      <c r="H164" s="156"/>
      <c r="J164" s="155"/>
      <c r="K164" s="156"/>
    </row>
    <row r="165" spans="4:11">
      <c r="D165" s="155"/>
      <c r="E165" s="156"/>
      <c r="G165" s="155"/>
      <c r="H165" s="156"/>
      <c r="J165" s="155"/>
      <c r="K165" s="156"/>
    </row>
    <row r="166" spans="4:11">
      <c r="D166" s="155"/>
      <c r="E166" s="156"/>
      <c r="G166" s="155"/>
      <c r="H166" s="156"/>
      <c r="J166" s="155"/>
      <c r="K166" s="156"/>
    </row>
    <row r="167" spans="4:11">
      <c r="D167" s="155"/>
      <c r="E167" s="156"/>
      <c r="G167" s="155"/>
      <c r="H167" s="156"/>
      <c r="J167" s="155"/>
      <c r="K167" s="156"/>
    </row>
    <row r="168" spans="4:11">
      <c r="D168" s="155"/>
      <c r="E168" s="156"/>
      <c r="G168" s="155"/>
      <c r="H168" s="156"/>
      <c r="J168" s="155"/>
      <c r="K168" s="156"/>
    </row>
    <row r="169" spans="4:11">
      <c r="D169" s="155"/>
      <c r="E169" s="156"/>
      <c r="G169" s="155"/>
      <c r="H169" s="156"/>
      <c r="J169" s="155"/>
      <c r="K169" s="156"/>
    </row>
    <row r="170" spans="4:11">
      <c r="D170" s="155"/>
      <c r="E170" s="156"/>
      <c r="G170" s="155"/>
      <c r="H170" s="156"/>
      <c r="J170" s="155"/>
      <c r="K170" s="156"/>
    </row>
  </sheetData>
  <customSheetViews>
    <customSheetView guid="{CDEF6930-6739-4FEE-9F65-E195F9A4F82A}">
      <pageMargins left="0.7" right="0.7" top="0.75" bottom="0.75" header="0.3" footer="0.3"/>
      <pageSetup paperSize="9" orientation="portrait" r:id="rId1"/>
    </customSheetView>
    <customSheetView guid="{9883963A-B599-466E-88D7-AE85360E0737}">
      <pageMargins left="0.7" right="0.7" top="0.75" bottom="0.75" header="0.3" footer="0.3"/>
      <pageSetup paperSize="9" orientation="portrait" r:id="rId2"/>
    </customSheetView>
  </customSheetViews>
  <hyperlinks>
    <hyperlink ref="C1" location="Index!A1" display="Index home" xr:uid="{00000000-0004-0000-1B00-000000000000}"/>
  </hyperlinks>
  <pageMargins left="0.7" right="0.7" top="0.75" bottom="0.75" header="0.3" footer="0.3"/>
  <pageSetup paperSize="9" orientation="portrait"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6">
    <tabColor rgb="FF117733"/>
  </sheetPr>
  <dimension ref="A1:F38"/>
  <sheetViews>
    <sheetView zoomScaleNormal="100" workbookViewId="0"/>
  </sheetViews>
  <sheetFormatPr defaultColWidth="9.140625" defaultRowHeight="15"/>
  <cols>
    <col min="1" max="1" width="24" style="74" bestFit="1" customWidth="1"/>
    <col min="2" max="2" width="12.140625" style="183" customWidth="1"/>
    <col min="3" max="3" width="14.140625" style="183" customWidth="1"/>
    <col min="4" max="6" width="12.140625" style="183" customWidth="1"/>
    <col min="7" max="16384" width="9.140625" style="183"/>
  </cols>
  <sheetData>
    <row r="1" spans="1:6" ht="15" customHeight="1">
      <c r="A1" s="74" t="s">
        <v>30</v>
      </c>
      <c r="B1" s="74">
        <v>3.6</v>
      </c>
      <c r="C1" s="290" t="s">
        <v>2930</v>
      </c>
    </row>
    <row r="2" spans="1:6" ht="15" customHeight="1">
      <c r="A2" s="73" t="s">
        <v>31</v>
      </c>
      <c r="B2" s="74" t="s">
        <v>2966</v>
      </c>
    </row>
    <row r="3" spans="1:6" ht="15" customHeight="1">
      <c r="A3" s="53" t="s">
        <v>40</v>
      </c>
      <c r="B3" s="169" t="s">
        <v>3175</v>
      </c>
    </row>
    <row r="5" spans="1:6">
      <c r="A5" s="299"/>
      <c r="B5" s="300" t="s">
        <v>436</v>
      </c>
      <c r="C5" s="300" t="s">
        <v>437</v>
      </c>
      <c r="D5" s="300" t="s">
        <v>430</v>
      </c>
      <c r="E5" s="300" t="s">
        <v>429</v>
      </c>
      <c r="F5" s="300" t="s">
        <v>2573</v>
      </c>
    </row>
    <row r="6" spans="1:6">
      <c r="A6" s="299" t="s">
        <v>140</v>
      </c>
      <c r="B6" s="299">
        <v>1589</v>
      </c>
      <c r="C6" s="299">
        <v>446</v>
      </c>
      <c r="D6" s="299">
        <v>646</v>
      </c>
      <c r="E6" s="299">
        <v>36</v>
      </c>
      <c r="F6" s="301">
        <v>2717</v>
      </c>
    </row>
    <row r="7" spans="1:6">
      <c r="A7" s="299" t="s">
        <v>108</v>
      </c>
      <c r="B7" s="299">
        <v>1284</v>
      </c>
      <c r="C7" s="299">
        <v>263</v>
      </c>
      <c r="D7" s="299">
        <v>313</v>
      </c>
      <c r="E7" s="299">
        <v>139</v>
      </c>
      <c r="F7" s="301">
        <v>1999</v>
      </c>
    </row>
    <row r="8" spans="1:6">
      <c r="A8" s="299" t="s">
        <v>220</v>
      </c>
      <c r="B8" s="299">
        <v>6127</v>
      </c>
      <c r="C8" s="299">
        <v>744</v>
      </c>
      <c r="D8" s="299">
        <v>1053</v>
      </c>
      <c r="E8" s="299">
        <v>819</v>
      </c>
      <c r="F8" s="301">
        <v>8743</v>
      </c>
    </row>
    <row r="9" spans="1:6">
      <c r="A9" s="299" t="s">
        <v>128</v>
      </c>
      <c r="B9" s="299">
        <v>1910</v>
      </c>
      <c r="C9" s="299">
        <v>159</v>
      </c>
      <c r="D9" s="299">
        <v>134</v>
      </c>
      <c r="E9" s="299">
        <v>367</v>
      </c>
      <c r="F9" s="301">
        <v>2570</v>
      </c>
    </row>
    <row r="10" spans="1:6">
      <c r="A10" s="299" t="s">
        <v>200</v>
      </c>
      <c r="B10" s="299">
        <v>2193</v>
      </c>
      <c r="C10" s="299">
        <v>307</v>
      </c>
      <c r="D10" s="299">
        <v>117</v>
      </c>
      <c r="E10" s="299">
        <v>243</v>
      </c>
      <c r="F10" s="299">
        <v>2860</v>
      </c>
    </row>
    <row r="11" spans="1:6">
      <c r="A11" s="299" t="s">
        <v>172</v>
      </c>
      <c r="B11" s="299">
        <v>5182</v>
      </c>
      <c r="C11" s="299">
        <v>788</v>
      </c>
      <c r="D11" s="299">
        <v>248</v>
      </c>
      <c r="E11" s="299">
        <v>285</v>
      </c>
      <c r="F11" s="301">
        <v>6503</v>
      </c>
    </row>
    <row r="12" spans="1:6">
      <c r="A12" s="299" t="s">
        <v>216</v>
      </c>
      <c r="B12" s="299">
        <v>3060</v>
      </c>
      <c r="C12" s="299">
        <v>384</v>
      </c>
      <c r="D12" s="299">
        <v>144</v>
      </c>
      <c r="E12" s="299">
        <v>211</v>
      </c>
      <c r="F12" s="301">
        <v>3799</v>
      </c>
    </row>
    <row r="13" spans="1:6">
      <c r="A13" s="299" t="s">
        <v>136</v>
      </c>
      <c r="B13" s="299">
        <v>3054</v>
      </c>
      <c r="C13" s="299">
        <v>363</v>
      </c>
      <c r="D13" s="299">
        <v>103</v>
      </c>
      <c r="E13" s="299">
        <v>255</v>
      </c>
      <c r="F13" s="301">
        <v>3775</v>
      </c>
    </row>
    <row r="14" spans="1:6">
      <c r="A14" s="299" t="s">
        <v>96</v>
      </c>
      <c r="B14" s="299">
        <v>707</v>
      </c>
      <c r="C14" s="299">
        <v>31</v>
      </c>
      <c r="D14" s="299">
        <v>12</v>
      </c>
      <c r="E14" s="299">
        <v>120</v>
      </c>
      <c r="F14" s="301">
        <v>870</v>
      </c>
    </row>
    <row r="15" spans="1:6">
      <c r="A15" s="299" t="s">
        <v>212</v>
      </c>
      <c r="B15" s="299">
        <v>1725</v>
      </c>
      <c r="C15" s="299">
        <v>135</v>
      </c>
      <c r="D15" s="299">
        <v>0</v>
      </c>
      <c r="E15" s="299">
        <v>258</v>
      </c>
      <c r="F15" s="301">
        <v>2118</v>
      </c>
    </row>
    <row r="16" spans="1:6">
      <c r="A16" s="299" t="s">
        <v>204</v>
      </c>
      <c r="B16" s="299">
        <v>3775</v>
      </c>
      <c r="C16" s="299">
        <v>392</v>
      </c>
      <c r="D16" s="299">
        <v>169</v>
      </c>
      <c r="E16" s="299">
        <v>294</v>
      </c>
      <c r="F16" s="301">
        <v>4630</v>
      </c>
    </row>
    <row r="17" spans="1:6">
      <c r="A17" s="299" t="s">
        <v>196</v>
      </c>
      <c r="B17" s="299">
        <v>2088</v>
      </c>
      <c r="C17" s="299">
        <v>194</v>
      </c>
      <c r="D17" s="299">
        <v>97</v>
      </c>
      <c r="E17" s="299">
        <v>172</v>
      </c>
      <c r="F17" s="301">
        <v>2551</v>
      </c>
    </row>
    <row r="18" spans="1:6">
      <c r="A18" s="299" t="s">
        <v>148</v>
      </c>
      <c r="B18" s="299">
        <v>2600</v>
      </c>
      <c r="C18" s="299">
        <v>301</v>
      </c>
      <c r="D18" s="299">
        <v>90</v>
      </c>
      <c r="E18" s="299">
        <v>185</v>
      </c>
      <c r="F18" s="301">
        <v>3176</v>
      </c>
    </row>
    <row r="19" spans="1:6">
      <c r="A19" s="299" t="s">
        <v>156</v>
      </c>
      <c r="B19" s="299">
        <v>1603</v>
      </c>
      <c r="C19" s="299">
        <v>204</v>
      </c>
      <c r="D19" s="299">
        <v>143</v>
      </c>
      <c r="E19" s="299">
        <v>-4</v>
      </c>
      <c r="F19" s="301">
        <v>1946</v>
      </c>
    </row>
    <row r="20" spans="1:6">
      <c r="A20" s="299" t="s">
        <v>168</v>
      </c>
      <c r="B20" s="299">
        <v>3069</v>
      </c>
      <c r="C20" s="299">
        <v>222</v>
      </c>
      <c r="D20" s="299">
        <v>84</v>
      </c>
      <c r="E20" s="299">
        <v>281</v>
      </c>
      <c r="F20" s="301">
        <v>3656</v>
      </c>
    </row>
    <row r="21" spans="1:6">
      <c r="A21" s="299" t="s">
        <v>160</v>
      </c>
      <c r="B21" s="299">
        <v>5358</v>
      </c>
      <c r="C21" s="299">
        <v>380</v>
      </c>
      <c r="D21" s="299">
        <v>430</v>
      </c>
      <c r="E21" s="299">
        <v>206</v>
      </c>
      <c r="F21" s="301">
        <v>6374</v>
      </c>
    </row>
    <row r="22" spans="1:6">
      <c r="A22" s="299" t="s">
        <v>180</v>
      </c>
      <c r="B22" s="299">
        <v>3378</v>
      </c>
      <c r="C22" s="299">
        <v>444</v>
      </c>
      <c r="D22" s="299">
        <v>290</v>
      </c>
      <c r="E22" s="299">
        <v>-110</v>
      </c>
      <c r="F22" s="301">
        <v>4002</v>
      </c>
    </row>
    <row r="23" spans="1:6">
      <c r="A23" s="299" t="s">
        <v>164</v>
      </c>
      <c r="B23" s="299">
        <v>1477</v>
      </c>
      <c r="C23" s="299">
        <v>102</v>
      </c>
      <c r="D23" s="299">
        <v>109</v>
      </c>
      <c r="E23" s="299">
        <v>61</v>
      </c>
      <c r="F23" s="301">
        <v>1749</v>
      </c>
    </row>
    <row r="24" spans="1:6">
      <c r="A24" s="299" t="s">
        <v>188</v>
      </c>
      <c r="B24" s="299">
        <v>4800</v>
      </c>
      <c r="C24" s="299">
        <v>543</v>
      </c>
      <c r="D24" s="299">
        <v>215</v>
      </c>
      <c r="E24" s="299">
        <v>106</v>
      </c>
      <c r="F24" s="301">
        <v>5664</v>
      </c>
    </row>
    <row r="25" spans="1:6">
      <c r="A25" s="299" t="s">
        <v>192</v>
      </c>
      <c r="B25" s="299">
        <v>6160</v>
      </c>
      <c r="C25" s="299">
        <v>703</v>
      </c>
      <c r="D25" s="299">
        <v>223</v>
      </c>
      <c r="E25" s="299">
        <v>173</v>
      </c>
      <c r="F25" s="301">
        <v>7259</v>
      </c>
    </row>
    <row r="26" spans="1:6">
      <c r="A26" s="299" t="s">
        <v>92</v>
      </c>
      <c r="B26" s="299">
        <v>1542</v>
      </c>
      <c r="C26" s="299">
        <v>174</v>
      </c>
      <c r="D26" s="299">
        <v>65</v>
      </c>
      <c r="E26" s="299">
        <v>21</v>
      </c>
      <c r="F26" s="301">
        <v>1802</v>
      </c>
    </row>
    <row r="27" spans="1:6">
      <c r="A27" s="299" t="s">
        <v>144</v>
      </c>
      <c r="B27" s="299">
        <v>2596</v>
      </c>
      <c r="C27" s="299">
        <v>338</v>
      </c>
      <c r="D27" s="299">
        <v>52</v>
      </c>
      <c r="E27" s="299">
        <v>30</v>
      </c>
      <c r="F27" s="301">
        <v>3016</v>
      </c>
    </row>
    <row r="28" spans="1:6">
      <c r="A28" s="299" t="s">
        <v>116</v>
      </c>
      <c r="B28" s="299">
        <v>5988</v>
      </c>
      <c r="C28" s="299">
        <v>319</v>
      </c>
      <c r="D28" s="299">
        <v>565</v>
      </c>
      <c r="E28" s="299">
        <v>78</v>
      </c>
      <c r="F28" s="301">
        <v>6950</v>
      </c>
    </row>
    <row r="29" spans="1:6">
      <c r="A29" s="299" t="s">
        <v>124</v>
      </c>
      <c r="B29" s="299">
        <v>1227</v>
      </c>
      <c r="C29" s="299">
        <v>17</v>
      </c>
      <c r="D29" s="299">
        <v>45</v>
      </c>
      <c r="E29" s="299">
        <v>119</v>
      </c>
      <c r="F29" s="301">
        <v>1408</v>
      </c>
    </row>
    <row r="30" spans="1:6">
      <c r="A30" s="299" t="s">
        <v>208</v>
      </c>
      <c r="B30" s="299">
        <v>2977</v>
      </c>
      <c r="C30" s="299">
        <v>233</v>
      </c>
      <c r="D30" s="299">
        <v>32</v>
      </c>
      <c r="E30" s="299">
        <v>153</v>
      </c>
      <c r="F30" s="301">
        <v>3395</v>
      </c>
    </row>
    <row r="31" spans="1:6">
      <c r="A31" s="299" t="s">
        <v>132</v>
      </c>
      <c r="B31" s="299">
        <v>2424</v>
      </c>
      <c r="C31" s="299">
        <v>52</v>
      </c>
      <c r="D31" s="299">
        <v>119</v>
      </c>
      <c r="E31" s="299">
        <v>72</v>
      </c>
      <c r="F31" s="301">
        <v>2667</v>
      </c>
    </row>
    <row r="32" spans="1:6">
      <c r="A32" s="299" t="s">
        <v>184</v>
      </c>
      <c r="B32" s="299">
        <v>2920</v>
      </c>
      <c r="C32" s="299">
        <v>96</v>
      </c>
      <c r="D32" s="299">
        <v>107</v>
      </c>
      <c r="E32" s="299">
        <v>-17</v>
      </c>
      <c r="F32" s="301">
        <v>3106</v>
      </c>
    </row>
    <row r="33" spans="1:6">
      <c r="A33" s="299" t="s">
        <v>112</v>
      </c>
      <c r="B33" s="299">
        <v>755</v>
      </c>
      <c r="C33" s="299">
        <v>22</v>
      </c>
      <c r="D33" s="299">
        <v>0</v>
      </c>
      <c r="E33" s="299">
        <v>15</v>
      </c>
      <c r="F33" s="301">
        <v>792</v>
      </c>
    </row>
    <row r="34" spans="1:6">
      <c r="A34" s="299" t="s">
        <v>100</v>
      </c>
      <c r="B34" s="299">
        <v>1664</v>
      </c>
      <c r="C34" s="299">
        <v>212</v>
      </c>
      <c r="D34" s="299">
        <v>64</v>
      </c>
      <c r="E34" s="299">
        <v>-220</v>
      </c>
      <c r="F34" s="301">
        <v>1720</v>
      </c>
    </row>
    <row r="35" spans="1:6">
      <c r="A35" s="299" t="s">
        <v>120</v>
      </c>
      <c r="B35" s="299">
        <v>2196</v>
      </c>
      <c r="C35" s="299">
        <v>15</v>
      </c>
      <c r="D35" s="299">
        <v>25</v>
      </c>
      <c r="E35" s="299">
        <v>22</v>
      </c>
      <c r="F35" s="301">
        <v>2258</v>
      </c>
    </row>
    <row r="36" spans="1:6">
      <c r="A36" s="299" t="s">
        <v>104</v>
      </c>
      <c r="B36" s="299">
        <v>1169</v>
      </c>
      <c r="C36" s="299">
        <v>155</v>
      </c>
      <c r="D36" s="299">
        <v>279</v>
      </c>
      <c r="E36" s="299">
        <v>-402</v>
      </c>
      <c r="F36" s="301">
        <v>1201</v>
      </c>
    </row>
    <row r="37" spans="1:6">
      <c r="A37" s="299" t="s">
        <v>176</v>
      </c>
      <c r="B37" s="299">
        <v>222</v>
      </c>
      <c r="C37" s="299">
        <v>0</v>
      </c>
      <c r="D37" s="299">
        <v>0</v>
      </c>
      <c r="E37" s="299">
        <v>0</v>
      </c>
      <c r="F37" s="301">
        <v>222</v>
      </c>
    </row>
    <row r="38" spans="1:6">
      <c r="A38" s="299" t="s">
        <v>152</v>
      </c>
      <c r="B38" s="299">
        <v>2328</v>
      </c>
      <c r="C38" s="299">
        <v>120</v>
      </c>
      <c r="D38" s="299">
        <v>91</v>
      </c>
      <c r="E38" s="299">
        <v>-275</v>
      </c>
      <c r="F38" s="301">
        <v>2264</v>
      </c>
    </row>
  </sheetData>
  <customSheetViews>
    <customSheetView guid="{CDEF6930-6739-4FEE-9F65-E195F9A4F82A}" showAutoFilter="1">
      <selection activeCell="B3" sqref="B3"/>
      <pageMargins left="0.7" right="0.7" top="0.75" bottom="0.75" header="0.3" footer="0.3"/>
      <pageSetup paperSize="9" orientation="portrait" r:id="rId1"/>
      <autoFilter ref="A6:H39" xr:uid="{00000000-0000-0000-0000-000000000000}">
        <sortState xmlns:xlrd2="http://schemas.microsoft.com/office/spreadsheetml/2017/richdata2" ref="A7:H39">
          <sortCondition descending="1" ref="G6:G39"/>
        </sortState>
      </autoFilter>
    </customSheetView>
    <customSheetView guid="{9883963A-B599-466E-88D7-AE85360E0737}" showAutoFilter="1">
      <selection activeCell="B3" sqref="B3"/>
      <pageMargins left="0.7" right="0.7" top="0.75" bottom="0.75" header="0.3" footer="0.3"/>
      <pageSetup paperSize="9" orientation="portrait" r:id="rId2"/>
      <autoFilter ref="A6:H39" xr:uid="{00000000-0000-0000-0000-000000000000}">
        <sortState xmlns:xlrd2="http://schemas.microsoft.com/office/spreadsheetml/2017/richdata2" ref="A7:H39">
          <sortCondition descending="1" ref="G6:G39"/>
        </sortState>
      </autoFilter>
    </customSheetView>
  </customSheetViews>
  <hyperlinks>
    <hyperlink ref="C1" location="Index!A1" display="Index home" xr:uid="{00000000-0004-0000-1C00-000000000000}"/>
  </hyperlinks>
  <pageMargins left="0.7" right="0.7" top="0.75" bottom="0.75" header="0.3" footer="0.3"/>
  <pageSetup paperSize="9" orientation="portrait"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93">
    <tabColor rgb="FF4477AA"/>
  </sheetPr>
  <dimension ref="A1:O66"/>
  <sheetViews>
    <sheetView zoomScaleNormal="100" workbookViewId="0">
      <selection activeCell="C1" sqref="C1"/>
    </sheetView>
  </sheetViews>
  <sheetFormatPr defaultColWidth="9.140625" defaultRowHeight="15"/>
  <cols>
    <col min="1" max="1" width="13.85546875" style="74" customWidth="1"/>
    <col min="2" max="4" width="13.85546875" style="183" customWidth="1"/>
    <col min="5" max="5" width="7" style="183" customWidth="1"/>
    <col min="6" max="9" width="11.85546875" style="183" customWidth="1"/>
    <col min="10" max="12" width="8.85546875" style="183" customWidth="1"/>
    <col min="13" max="15" width="11.5703125" style="183" customWidth="1"/>
    <col min="16" max="16384" width="9.140625" style="183"/>
  </cols>
  <sheetData>
    <row r="1" spans="1:15" ht="15" customHeight="1">
      <c r="A1" s="74" t="s">
        <v>30</v>
      </c>
      <c r="B1" s="74">
        <v>1.1000000000000001</v>
      </c>
      <c r="C1" s="290" t="s">
        <v>2930</v>
      </c>
    </row>
    <row r="2" spans="1:15" ht="15" customHeight="1">
      <c r="A2" s="73" t="s">
        <v>31</v>
      </c>
      <c r="B2" s="74" t="s">
        <v>2952</v>
      </c>
    </row>
    <row r="3" spans="1:15" ht="15" customHeight="1">
      <c r="A3" s="53" t="s">
        <v>40</v>
      </c>
      <c r="B3" s="74" t="s">
        <v>2945</v>
      </c>
    </row>
    <row r="5" spans="1:15">
      <c r="A5" s="184" t="s">
        <v>5</v>
      </c>
      <c r="B5" s="184"/>
      <c r="C5" s="184"/>
      <c r="D5" s="184"/>
      <c r="F5" s="184" t="s">
        <v>6</v>
      </c>
      <c r="G5" s="184"/>
      <c r="H5" s="184"/>
      <c r="I5" s="184"/>
      <c r="L5" s="184" t="s">
        <v>2733</v>
      </c>
      <c r="M5" s="184"/>
      <c r="N5" s="184"/>
      <c r="O5" s="184"/>
    </row>
    <row r="6" spans="1:15">
      <c r="A6" s="74" t="s">
        <v>4</v>
      </c>
      <c r="B6" s="183" t="s">
        <v>3</v>
      </c>
      <c r="F6" s="183" t="s">
        <v>0</v>
      </c>
      <c r="G6" s="183" t="s">
        <v>43</v>
      </c>
      <c r="H6" s="183" t="s">
        <v>1440</v>
      </c>
      <c r="I6" s="183" t="s">
        <v>1441</v>
      </c>
      <c r="L6" s="183" t="s">
        <v>0</v>
      </c>
      <c r="M6" s="183" t="s">
        <v>43</v>
      </c>
      <c r="N6" s="183" t="s">
        <v>1440</v>
      </c>
      <c r="O6" s="183" t="s">
        <v>1441</v>
      </c>
    </row>
    <row r="7" spans="1:15">
      <c r="A7" s="74">
        <v>1801</v>
      </c>
      <c r="B7" s="185">
        <v>1097000</v>
      </c>
      <c r="C7" s="185">
        <v>939000</v>
      </c>
      <c r="D7" s="185">
        <v>158000</v>
      </c>
      <c r="E7" s="82"/>
      <c r="F7" s="183">
        <v>1961</v>
      </c>
      <c r="G7" s="185">
        <v>7977000</v>
      </c>
      <c r="H7" s="185">
        <v>3481000</v>
      </c>
      <c r="I7" s="185">
        <v>4496000</v>
      </c>
      <c r="J7" s="185"/>
    </row>
    <row r="8" spans="1:15">
      <c r="A8" s="74">
        <v>1811</v>
      </c>
      <c r="B8" s="185">
        <v>1303000</v>
      </c>
      <c r="C8" s="185">
        <v>1109000</v>
      </c>
      <c r="D8" s="185">
        <v>194000</v>
      </c>
      <c r="E8" s="83"/>
      <c r="F8" s="183">
        <v>1962</v>
      </c>
      <c r="G8" s="185">
        <v>7970000</v>
      </c>
      <c r="H8" s="185">
        <v>3470000</v>
      </c>
      <c r="I8" s="185">
        <v>4500000</v>
      </c>
      <c r="J8" s="185"/>
    </row>
    <row r="9" spans="1:15">
      <c r="A9" s="74">
        <v>1821</v>
      </c>
      <c r="B9" s="185">
        <v>1573000</v>
      </c>
      <c r="C9" s="185">
        <v>1349000</v>
      </c>
      <c r="D9" s="185">
        <v>224000</v>
      </c>
      <c r="E9" s="83"/>
      <c r="F9" s="183">
        <v>1963</v>
      </c>
      <c r="G9" s="185">
        <v>7926000</v>
      </c>
      <c r="H9" s="185">
        <v>3438000</v>
      </c>
      <c r="I9" s="185">
        <v>4488000</v>
      </c>
      <c r="J9" s="185"/>
    </row>
    <row r="10" spans="1:15">
      <c r="A10" s="74">
        <v>1831</v>
      </c>
      <c r="B10" s="185">
        <v>1878000</v>
      </c>
      <c r="C10" s="185">
        <v>1624000</v>
      </c>
      <c r="D10" s="185">
        <v>254000</v>
      </c>
      <c r="E10" s="83"/>
      <c r="F10" s="183">
        <v>1964</v>
      </c>
      <c r="G10" s="185">
        <v>7894000</v>
      </c>
      <c r="H10" s="185">
        <v>3409000</v>
      </c>
      <c r="I10" s="185">
        <v>4485000</v>
      </c>
      <c r="J10" s="185"/>
    </row>
    <row r="11" spans="1:15">
      <c r="A11" s="74">
        <v>1841</v>
      </c>
      <c r="B11" s="185">
        <v>2207000</v>
      </c>
      <c r="C11" s="185">
        <v>1904000</v>
      </c>
      <c r="D11" s="185">
        <v>303000</v>
      </c>
      <c r="E11" s="83"/>
      <c r="F11" s="183">
        <v>1965</v>
      </c>
      <c r="G11" s="185">
        <v>7857000</v>
      </c>
      <c r="H11" s="185">
        <v>3376000</v>
      </c>
      <c r="I11" s="185">
        <v>4481000</v>
      </c>
      <c r="J11" s="185"/>
    </row>
    <row r="12" spans="1:15">
      <c r="A12" s="74">
        <v>1851</v>
      </c>
      <c r="B12" s="185">
        <v>2651000</v>
      </c>
      <c r="C12" s="185">
        <v>2308000</v>
      </c>
      <c r="D12" s="185">
        <v>343000</v>
      </c>
      <c r="E12" s="83"/>
      <c r="F12" s="183">
        <v>1966</v>
      </c>
      <c r="G12" s="185">
        <v>7810000</v>
      </c>
      <c r="H12" s="185">
        <v>3338000</v>
      </c>
      <c r="I12" s="185">
        <v>4472000</v>
      </c>
      <c r="J12" s="185"/>
      <c r="K12" s="186"/>
      <c r="L12" s="183">
        <v>2019</v>
      </c>
      <c r="M12" s="185">
        <v>9106157.2259999998</v>
      </c>
      <c r="N12" s="185">
        <v>3653832.628</v>
      </c>
      <c r="O12" s="185">
        <v>5452324.5980000002</v>
      </c>
    </row>
    <row r="13" spans="1:15">
      <c r="A13" s="74">
        <v>1861</v>
      </c>
      <c r="B13" s="185">
        <v>3188000</v>
      </c>
      <c r="C13" s="185">
        <v>2745000</v>
      </c>
      <c r="D13" s="185">
        <v>443000</v>
      </c>
      <c r="E13" s="83"/>
      <c r="F13" s="183">
        <v>1967</v>
      </c>
      <c r="G13" s="185">
        <v>7761000</v>
      </c>
      <c r="H13" s="185">
        <v>3300000</v>
      </c>
      <c r="I13" s="185">
        <v>4461000</v>
      </c>
      <c r="J13" s="185"/>
      <c r="K13" s="186"/>
      <c r="L13" s="183">
        <v>2020</v>
      </c>
      <c r="M13" s="185">
        <v>9203331.2670000009</v>
      </c>
      <c r="N13" s="185">
        <v>3690484.3139999998</v>
      </c>
      <c r="O13" s="185">
        <v>5512846.9529999997</v>
      </c>
    </row>
    <row r="14" spans="1:15">
      <c r="A14" s="74">
        <v>1871</v>
      </c>
      <c r="B14" s="185">
        <v>3841000</v>
      </c>
      <c r="C14" s="185">
        <v>3244000</v>
      </c>
      <c r="D14" s="185">
        <v>597000</v>
      </c>
      <c r="E14" s="83"/>
      <c r="F14" s="183">
        <v>1968</v>
      </c>
      <c r="G14" s="185">
        <v>7693000</v>
      </c>
      <c r="H14" s="185">
        <v>3246000</v>
      </c>
      <c r="I14" s="185">
        <v>4447000</v>
      </c>
      <c r="J14" s="185"/>
      <c r="K14" s="186"/>
      <c r="L14" s="183">
        <v>2021</v>
      </c>
      <c r="M14" s="185">
        <v>9298024.1809999999</v>
      </c>
      <c r="N14" s="185">
        <v>3725665.057</v>
      </c>
      <c r="O14" s="185">
        <v>5572359.1239999998</v>
      </c>
    </row>
    <row r="15" spans="1:15">
      <c r="A15" s="74">
        <v>1881</v>
      </c>
      <c r="B15" s="185">
        <v>4713000</v>
      </c>
      <c r="C15" s="185">
        <v>3906000</v>
      </c>
      <c r="D15" s="185">
        <v>807000</v>
      </c>
      <c r="E15" s="83"/>
      <c r="F15" s="183">
        <v>1969</v>
      </c>
      <c r="G15" s="185">
        <v>7619000</v>
      </c>
      <c r="H15" s="185">
        <v>3181000</v>
      </c>
      <c r="I15" s="185">
        <v>4438000</v>
      </c>
      <c r="J15" s="185"/>
      <c r="K15" s="186"/>
      <c r="L15" s="183">
        <v>2022</v>
      </c>
      <c r="M15" s="185">
        <v>9390069.0059999991</v>
      </c>
      <c r="N15" s="185">
        <v>3759589.0989999999</v>
      </c>
      <c r="O15" s="185">
        <v>5630479.9079999998</v>
      </c>
    </row>
    <row r="16" spans="1:15">
      <c r="A16" s="74">
        <v>1891</v>
      </c>
      <c r="B16" s="185">
        <v>5572000</v>
      </c>
      <c r="C16" s="185">
        <v>4432000</v>
      </c>
      <c r="D16" s="185">
        <v>1140000</v>
      </c>
      <c r="E16" s="83"/>
      <c r="F16" s="183">
        <v>1970</v>
      </c>
      <c r="G16" s="185">
        <v>7530000</v>
      </c>
      <c r="H16" s="185">
        <v>3102000</v>
      </c>
      <c r="I16" s="185">
        <v>4428000</v>
      </c>
      <c r="J16" s="185"/>
      <c r="K16" s="186"/>
      <c r="L16" s="183">
        <v>2023</v>
      </c>
      <c r="M16" s="185">
        <v>9479609.5620000008</v>
      </c>
      <c r="N16" s="185">
        <v>3792358.8829999999</v>
      </c>
      <c r="O16" s="185">
        <v>5687250.6789999995</v>
      </c>
    </row>
    <row r="17" spans="1:15">
      <c r="A17" s="74">
        <v>1901</v>
      </c>
      <c r="B17" s="185">
        <v>6510000</v>
      </c>
      <c r="C17" s="185">
        <v>4898000</v>
      </c>
      <c r="D17" s="185">
        <v>1612000</v>
      </c>
      <c r="E17" s="83"/>
      <c r="F17" s="183">
        <v>1971</v>
      </c>
      <c r="G17" s="185">
        <v>7529400</v>
      </c>
      <c r="H17" s="185">
        <v>3059700</v>
      </c>
      <c r="I17" s="185">
        <v>4469700</v>
      </c>
      <c r="J17" s="185"/>
      <c r="K17" s="186"/>
      <c r="L17" s="183">
        <v>2024</v>
      </c>
      <c r="M17" s="185">
        <v>9566482.1170000006</v>
      </c>
      <c r="N17" s="185">
        <v>3823950.625</v>
      </c>
      <c r="O17" s="185">
        <v>5742531.4919999996</v>
      </c>
    </row>
    <row r="18" spans="1:15">
      <c r="A18" s="74">
        <v>1911</v>
      </c>
      <c r="B18" s="185">
        <v>7162000</v>
      </c>
      <c r="C18" s="185">
        <v>5002000</v>
      </c>
      <c r="D18" s="185">
        <v>2160000</v>
      </c>
      <c r="E18" s="83"/>
      <c r="F18" s="183">
        <v>1972</v>
      </c>
      <c r="G18" s="185">
        <v>7442800</v>
      </c>
      <c r="H18" s="185">
        <v>2990800</v>
      </c>
      <c r="I18" s="185">
        <v>4452000</v>
      </c>
      <c r="J18" s="185"/>
      <c r="K18" s="186"/>
      <c r="L18" s="183">
        <v>2025</v>
      </c>
      <c r="M18" s="185">
        <v>9650676.5960000008</v>
      </c>
      <c r="N18" s="185">
        <v>3854464.4</v>
      </c>
      <c r="O18" s="185">
        <v>5796212.1960000005</v>
      </c>
    </row>
    <row r="19" spans="1:15">
      <c r="A19" s="74">
        <v>1921</v>
      </c>
      <c r="B19" s="185">
        <v>7387000</v>
      </c>
      <c r="C19" s="185">
        <v>4978000</v>
      </c>
      <c r="D19" s="185">
        <v>2409000</v>
      </c>
      <c r="E19" s="83"/>
      <c r="F19" s="183">
        <v>1973</v>
      </c>
      <c r="G19" s="185">
        <v>7362400</v>
      </c>
      <c r="H19" s="185">
        <v>2930200</v>
      </c>
      <c r="I19" s="185">
        <v>4432200</v>
      </c>
      <c r="J19" s="185"/>
      <c r="K19" s="186"/>
      <c r="L19" s="183">
        <v>2026</v>
      </c>
      <c r="M19" s="185">
        <v>9732424.75</v>
      </c>
      <c r="N19" s="185">
        <v>3884062.7220000001</v>
      </c>
      <c r="O19" s="185">
        <v>5848362.0279999999</v>
      </c>
    </row>
    <row r="20" spans="1:15">
      <c r="A20" s="74">
        <v>1931</v>
      </c>
      <c r="B20" s="185">
        <v>8110000</v>
      </c>
      <c r="C20" s="185">
        <v>4898000</v>
      </c>
      <c r="D20" s="185">
        <v>3212000</v>
      </c>
      <c r="E20" s="83"/>
      <c r="F20" s="183">
        <v>1974</v>
      </c>
      <c r="G20" s="185">
        <v>7263600</v>
      </c>
      <c r="H20" s="185">
        <v>2870800</v>
      </c>
      <c r="I20" s="185">
        <v>4392800</v>
      </c>
      <c r="J20" s="185"/>
      <c r="K20" s="186"/>
      <c r="L20" s="183">
        <v>2027</v>
      </c>
      <c r="M20" s="185">
        <v>9811951.8129999992</v>
      </c>
      <c r="N20" s="185">
        <v>3912978.7990000001</v>
      </c>
      <c r="O20" s="185">
        <v>5898973.0149999997</v>
      </c>
    </row>
    <row r="21" spans="1:15">
      <c r="A21" s="74">
        <v>1939</v>
      </c>
      <c r="B21" s="185">
        <v>8615000</v>
      </c>
      <c r="C21" s="185">
        <v>4441000</v>
      </c>
      <c r="D21" s="185">
        <v>4174000</v>
      </c>
      <c r="E21" s="83"/>
      <c r="F21" s="183">
        <v>1975</v>
      </c>
      <c r="G21" s="185">
        <v>7179000</v>
      </c>
      <c r="H21" s="185">
        <v>2815700</v>
      </c>
      <c r="I21" s="185">
        <v>4363300</v>
      </c>
      <c r="J21" s="185"/>
      <c r="K21" s="186"/>
      <c r="L21" s="183">
        <v>2028</v>
      </c>
      <c r="M21" s="185">
        <v>9889686.1129999999</v>
      </c>
      <c r="N21" s="185">
        <v>3941218.4270000001</v>
      </c>
      <c r="O21" s="185">
        <v>5948467.6869999999</v>
      </c>
    </row>
    <row r="22" spans="1:15">
      <c r="A22" s="74">
        <v>1951</v>
      </c>
      <c r="B22" s="185">
        <v>8197000</v>
      </c>
      <c r="C22" s="185">
        <v>3680000</v>
      </c>
      <c r="D22" s="185">
        <v>4517000</v>
      </c>
      <c r="E22" s="83"/>
      <c r="F22" s="183">
        <v>1976</v>
      </c>
      <c r="G22" s="185">
        <v>7089100</v>
      </c>
      <c r="H22" s="185">
        <v>2755500</v>
      </c>
      <c r="I22" s="185">
        <v>4333600</v>
      </c>
      <c r="J22" s="185"/>
      <c r="K22" s="186"/>
      <c r="L22" s="183">
        <v>2029</v>
      </c>
      <c r="M22" s="185">
        <v>9965796.1009999998</v>
      </c>
      <c r="N22" s="185">
        <v>3968988.81</v>
      </c>
      <c r="O22" s="185">
        <v>5996807.2910000002</v>
      </c>
    </row>
    <row r="23" spans="1:15">
      <c r="A23" s="74">
        <v>1961</v>
      </c>
      <c r="B23" s="185">
        <v>7997094</v>
      </c>
      <c r="C23" s="185">
        <v>3492881</v>
      </c>
      <c r="D23" s="185">
        <v>4499119.0000000009</v>
      </c>
      <c r="E23" s="83"/>
      <c r="F23" s="183">
        <v>1977</v>
      </c>
      <c r="G23" s="185">
        <v>7012000</v>
      </c>
      <c r="H23" s="185">
        <v>2705000</v>
      </c>
      <c r="I23" s="185">
        <v>4307000</v>
      </c>
      <c r="J23" s="185"/>
      <c r="K23" s="186"/>
      <c r="L23" s="183">
        <v>2030</v>
      </c>
      <c r="M23" s="185">
        <v>10040425.157</v>
      </c>
      <c r="N23" s="185">
        <v>3996467.0780000002</v>
      </c>
      <c r="O23" s="185">
        <v>6043958.0789999999</v>
      </c>
    </row>
    <row r="24" spans="1:15">
      <c r="A24" s="74">
        <v>1971</v>
      </c>
      <c r="B24" s="185">
        <v>7452343</v>
      </c>
      <c r="C24" s="185">
        <v>3031000</v>
      </c>
      <c r="D24" s="185">
        <v>4498400</v>
      </c>
      <c r="E24" s="83"/>
      <c r="F24" s="183">
        <v>1978</v>
      </c>
      <c r="G24" s="185">
        <v>6946800</v>
      </c>
      <c r="H24" s="185">
        <v>2658400</v>
      </c>
      <c r="I24" s="185">
        <v>4288400</v>
      </c>
      <c r="J24" s="185"/>
      <c r="K24" s="186"/>
      <c r="L24" s="183">
        <v>2031</v>
      </c>
      <c r="M24" s="185">
        <v>10113737.653000001</v>
      </c>
      <c r="N24" s="185">
        <v>4023675.7220000001</v>
      </c>
      <c r="O24" s="185">
        <v>6090061.932</v>
      </c>
    </row>
    <row r="25" spans="1:15">
      <c r="A25" s="74">
        <v>1981</v>
      </c>
      <c r="B25" s="185">
        <v>6713165.0000000019</v>
      </c>
      <c r="C25" s="185">
        <v>2497978</v>
      </c>
      <c r="D25" s="185">
        <v>4307622</v>
      </c>
      <c r="E25" s="83"/>
      <c r="F25" s="183">
        <v>1979</v>
      </c>
      <c r="G25" s="185">
        <v>6887600</v>
      </c>
      <c r="H25" s="185">
        <v>2617600</v>
      </c>
      <c r="I25" s="185">
        <v>4270000</v>
      </c>
      <c r="J25" s="185"/>
      <c r="K25" s="186"/>
      <c r="L25" s="183">
        <v>2032</v>
      </c>
      <c r="M25" s="185">
        <v>10186039.301000001</v>
      </c>
      <c r="N25" s="185">
        <v>4050463.1030000001</v>
      </c>
      <c r="O25" s="185">
        <v>6135576.1979999999</v>
      </c>
    </row>
    <row r="26" spans="1:15">
      <c r="A26" s="74">
        <v>1991</v>
      </c>
      <c r="B26" s="185">
        <v>6393568.0000000019</v>
      </c>
      <c r="C26" s="185">
        <v>2343132.9999999995</v>
      </c>
      <c r="D26" s="185">
        <v>4486181.0000000009</v>
      </c>
      <c r="E26" s="83"/>
      <c r="F26" s="183">
        <v>1980</v>
      </c>
      <c r="G26" s="185">
        <v>6850600</v>
      </c>
      <c r="H26" s="185">
        <v>2587400</v>
      </c>
      <c r="I26" s="185">
        <v>4263200</v>
      </c>
      <c r="J26" s="185"/>
      <c r="K26" s="186"/>
      <c r="L26" s="183">
        <v>2033</v>
      </c>
      <c r="M26" s="185">
        <v>10257459.966</v>
      </c>
      <c r="N26" s="185">
        <v>4076920.8679999998</v>
      </c>
      <c r="O26" s="185">
        <v>6180539.0980000002</v>
      </c>
    </row>
    <row r="27" spans="1:15">
      <c r="A27" s="74">
        <v>2001</v>
      </c>
      <c r="B27" s="185">
        <v>7172057</v>
      </c>
      <c r="C27" s="185">
        <v>2766065</v>
      </c>
      <c r="D27" s="185">
        <v>4556338</v>
      </c>
      <c r="E27" s="83"/>
      <c r="F27" s="183">
        <v>1981</v>
      </c>
      <c r="G27" s="185">
        <v>6805600</v>
      </c>
      <c r="H27" s="185">
        <v>2550100</v>
      </c>
      <c r="I27" s="185">
        <v>4255400</v>
      </c>
      <c r="J27" s="185"/>
      <c r="K27" s="186"/>
      <c r="L27" s="183">
        <v>2034</v>
      </c>
      <c r="M27" s="185">
        <v>10327806.255000001</v>
      </c>
      <c r="N27" s="185">
        <v>4103084.926</v>
      </c>
      <c r="O27" s="185">
        <v>6224721.3289999999</v>
      </c>
    </row>
    <row r="28" spans="1:15">
      <c r="A28" s="74">
        <v>2011</v>
      </c>
      <c r="B28" s="185">
        <v>8173941</v>
      </c>
      <c r="C28" s="185">
        <v>3232000.0000000005</v>
      </c>
      <c r="D28" s="185">
        <v>4942100</v>
      </c>
      <c r="E28" s="83"/>
      <c r="F28" s="183">
        <v>1982</v>
      </c>
      <c r="G28" s="185">
        <v>6765100</v>
      </c>
      <c r="H28" s="185">
        <v>2520800</v>
      </c>
      <c r="I28" s="185">
        <v>4244200</v>
      </c>
      <c r="J28" s="185"/>
      <c r="K28" s="186"/>
      <c r="L28" s="183">
        <v>2035</v>
      </c>
      <c r="M28" s="185">
        <v>10396960.196</v>
      </c>
      <c r="N28" s="185">
        <v>4128919.486</v>
      </c>
      <c r="O28" s="185">
        <v>6268040.71</v>
      </c>
    </row>
    <row r="29" spans="1:15">
      <c r="F29" s="183">
        <v>1983</v>
      </c>
      <c r="G29" s="185">
        <v>6753000</v>
      </c>
      <c r="H29" s="185">
        <v>2517900</v>
      </c>
      <c r="I29" s="185">
        <v>4235100</v>
      </c>
      <c r="J29" s="185"/>
      <c r="K29" s="186"/>
      <c r="L29" s="183">
        <v>2036</v>
      </c>
      <c r="M29" s="185">
        <v>10464787.459000001</v>
      </c>
      <c r="N29" s="185">
        <v>4154204.497</v>
      </c>
      <c r="O29" s="185">
        <v>6310582.9620000003</v>
      </c>
    </row>
    <row r="30" spans="1:15">
      <c r="F30" s="183">
        <v>1984</v>
      </c>
      <c r="G30" s="185">
        <v>6754700</v>
      </c>
      <c r="H30" s="185">
        <v>2523400</v>
      </c>
      <c r="I30" s="185">
        <v>4231300</v>
      </c>
      <c r="J30" s="185"/>
      <c r="K30" s="186"/>
      <c r="L30" s="183">
        <v>2037</v>
      </c>
      <c r="M30" s="185">
        <v>10531108.642000001</v>
      </c>
      <c r="N30" s="185">
        <v>4178810.5809999998</v>
      </c>
      <c r="O30" s="185">
        <v>6352298.0609999998</v>
      </c>
    </row>
    <row r="31" spans="1:15">
      <c r="F31" s="183">
        <v>1985</v>
      </c>
      <c r="G31" s="185">
        <v>6767000</v>
      </c>
      <c r="H31" s="185">
        <v>2531900</v>
      </c>
      <c r="I31" s="185">
        <v>4235100</v>
      </c>
      <c r="J31" s="185"/>
      <c r="K31" s="186"/>
      <c r="L31" s="183">
        <v>2038</v>
      </c>
      <c r="M31" s="185">
        <v>10596111.970000001</v>
      </c>
      <c r="N31" s="185">
        <v>4202733.5690000001</v>
      </c>
      <c r="O31" s="185">
        <v>6393378.4000000004</v>
      </c>
    </row>
    <row r="32" spans="1:15">
      <c r="F32" s="183">
        <v>1986</v>
      </c>
      <c r="G32" s="185">
        <v>6774200</v>
      </c>
      <c r="H32" s="185">
        <v>2536600</v>
      </c>
      <c r="I32" s="185">
        <v>4237600</v>
      </c>
      <c r="J32" s="185"/>
      <c r="K32" s="186"/>
      <c r="L32" s="183">
        <v>2039</v>
      </c>
      <c r="M32" s="185">
        <v>10659260.143999999</v>
      </c>
      <c r="N32" s="185">
        <v>4225761.7120000003</v>
      </c>
      <c r="O32" s="185">
        <v>6433498.432</v>
      </c>
    </row>
    <row r="33" spans="6:15">
      <c r="F33" s="183">
        <v>1987</v>
      </c>
      <c r="G33" s="185">
        <v>6765600</v>
      </c>
      <c r="H33" s="185">
        <v>2540600</v>
      </c>
      <c r="I33" s="185">
        <v>4224900</v>
      </c>
      <c r="J33" s="185"/>
      <c r="K33" s="186"/>
      <c r="L33" s="183">
        <v>2040</v>
      </c>
      <c r="M33" s="185">
        <v>10718733.674000001</v>
      </c>
      <c r="N33" s="185">
        <v>4247040.0379999997</v>
      </c>
      <c r="O33" s="185">
        <v>6471693.6359999999</v>
      </c>
    </row>
    <row r="34" spans="6:15">
      <c r="F34" s="183">
        <v>1988</v>
      </c>
      <c r="G34" s="185">
        <v>6729300</v>
      </c>
      <c r="H34" s="185">
        <v>2526700</v>
      </c>
      <c r="I34" s="185">
        <v>4202600</v>
      </c>
      <c r="J34" s="185"/>
      <c r="K34" s="186"/>
      <c r="L34" s="183">
        <v>2041</v>
      </c>
      <c r="M34" s="185">
        <v>10776412.364</v>
      </c>
      <c r="N34" s="185">
        <v>4267461.0470000003</v>
      </c>
      <c r="O34" s="185">
        <v>6508951.3169999998</v>
      </c>
    </row>
    <row r="35" spans="6:15">
      <c r="F35" s="183">
        <v>1989</v>
      </c>
      <c r="G35" s="185">
        <v>6751600</v>
      </c>
      <c r="H35" s="185">
        <v>2542200</v>
      </c>
      <c r="I35" s="185">
        <v>4209300</v>
      </c>
      <c r="J35" s="185"/>
      <c r="K35" s="186"/>
      <c r="M35" s="185"/>
      <c r="N35" s="185"/>
      <c r="O35" s="185"/>
    </row>
    <row r="36" spans="6:15">
      <c r="F36" s="183">
        <v>1990</v>
      </c>
      <c r="G36" s="185">
        <v>6798800</v>
      </c>
      <c r="H36" s="185">
        <v>2571400</v>
      </c>
      <c r="I36" s="185">
        <v>4227400</v>
      </c>
      <c r="J36" s="185"/>
      <c r="K36" s="186"/>
      <c r="L36" s="186"/>
      <c r="M36" s="186"/>
    </row>
    <row r="37" spans="6:15">
      <c r="F37" s="183">
        <v>1991</v>
      </c>
      <c r="G37" s="185">
        <v>6829300</v>
      </c>
      <c r="H37" s="185">
        <v>2599300</v>
      </c>
      <c r="I37" s="185">
        <v>4230000</v>
      </c>
      <c r="J37" s="185"/>
      <c r="K37" s="186"/>
      <c r="L37" s="186"/>
      <c r="M37" s="186"/>
    </row>
    <row r="38" spans="6:15">
      <c r="F38" s="183">
        <v>1992</v>
      </c>
      <c r="G38" s="185">
        <v>6829400</v>
      </c>
      <c r="H38" s="185">
        <v>2598100</v>
      </c>
      <c r="I38" s="185">
        <v>4231300</v>
      </c>
      <c r="J38" s="185"/>
      <c r="K38" s="186"/>
      <c r="L38" s="186"/>
      <c r="M38" s="186"/>
    </row>
    <row r="39" spans="6:15">
      <c r="F39" s="183">
        <v>1993</v>
      </c>
      <c r="G39" s="185">
        <v>6844500</v>
      </c>
      <c r="H39" s="185">
        <v>2601700</v>
      </c>
      <c r="I39" s="185">
        <v>4242800</v>
      </c>
      <c r="J39" s="185"/>
      <c r="K39" s="186"/>
      <c r="L39" s="186"/>
      <c r="M39" s="186"/>
    </row>
    <row r="40" spans="6:15">
      <c r="F40" s="183">
        <v>1994</v>
      </c>
      <c r="G40" s="185">
        <v>6873500</v>
      </c>
      <c r="H40" s="185">
        <v>2612400</v>
      </c>
      <c r="I40" s="185">
        <v>4261200</v>
      </c>
      <c r="J40" s="185"/>
      <c r="K40" s="186"/>
      <c r="L40" s="186"/>
      <c r="M40" s="186"/>
    </row>
    <row r="41" spans="6:15">
      <c r="F41" s="183">
        <v>1995</v>
      </c>
      <c r="G41" s="185">
        <v>6913100</v>
      </c>
      <c r="H41" s="185">
        <v>2628600</v>
      </c>
      <c r="I41" s="185">
        <v>4284500</v>
      </c>
      <c r="J41" s="185"/>
      <c r="K41" s="186"/>
      <c r="L41" s="186"/>
      <c r="M41" s="186"/>
    </row>
    <row r="42" spans="6:15">
      <c r="F42" s="183">
        <v>1996</v>
      </c>
      <c r="G42" s="185">
        <v>6974400</v>
      </c>
      <c r="H42" s="185">
        <v>2656400</v>
      </c>
      <c r="I42" s="185">
        <v>4318000</v>
      </c>
      <c r="J42" s="185"/>
      <c r="K42" s="186"/>
      <c r="L42" s="186"/>
      <c r="M42" s="186"/>
    </row>
    <row r="43" spans="6:15">
      <c r="F43" s="183">
        <v>1997</v>
      </c>
      <c r="G43" s="185">
        <v>7014800</v>
      </c>
      <c r="H43" s="185">
        <v>2672400</v>
      </c>
      <c r="I43" s="185">
        <v>4342500</v>
      </c>
      <c r="J43" s="185"/>
      <c r="K43" s="186"/>
      <c r="L43" s="186"/>
      <c r="M43" s="186"/>
    </row>
    <row r="44" spans="6:15">
      <c r="F44" s="183">
        <v>1998</v>
      </c>
      <c r="G44" s="185">
        <v>7065500</v>
      </c>
      <c r="H44" s="185">
        <v>2699200</v>
      </c>
      <c r="I44" s="185">
        <v>4366300</v>
      </c>
      <c r="J44" s="185"/>
      <c r="K44" s="186"/>
      <c r="L44" s="186"/>
      <c r="M44" s="186"/>
    </row>
    <row r="45" spans="6:15">
      <c r="F45" s="183">
        <v>1999</v>
      </c>
      <c r="G45" s="185">
        <v>7153900</v>
      </c>
      <c r="H45" s="185">
        <v>2750700</v>
      </c>
      <c r="I45" s="185">
        <v>4403200</v>
      </c>
      <c r="J45" s="185"/>
      <c r="K45" s="186"/>
      <c r="L45" s="186"/>
      <c r="M45" s="186"/>
    </row>
    <row r="46" spans="6:15">
      <c r="F46" s="183">
        <v>2000</v>
      </c>
      <c r="G46" s="185">
        <v>7236700</v>
      </c>
      <c r="H46" s="185">
        <v>2804900</v>
      </c>
      <c r="I46" s="185">
        <v>4431800</v>
      </c>
      <c r="J46" s="185"/>
      <c r="K46" s="186"/>
      <c r="L46" s="186"/>
      <c r="M46" s="186"/>
    </row>
    <row r="47" spans="6:15">
      <c r="F47" s="183">
        <v>2001</v>
      </c>
      <c r="G47" s="185">
        <v>7322403</v>
      </c>
      <c r="H47" s="185">
        <v>2859375</v>
      </c>
      <c r="I47" s="185">
        <v>4463028</v>
      </c>
      <c r="J47" s="185"/>
      <c r="K47" s="186"/>
      <c r="L47" s="186"/>
      <c r="M47" s="186"/>
    </row>
    <row r="48" spans="6:15">
      <c r="F48" s="183">
        <v>2002</v>
      </c>
      <c r="G48" s="185">
        <v>7376671</v>
      </c>
      <c r="H48" s="185">
        <v>2890923</v>
      </c>
      <c r="I48" s="185">
        <v>4485748</v>
      </c>
      <c r="J48" s="185"/>
      <c r="K48" s="186"/>
      <c r="L48" s="186"/>
      <c r="M48" s="186"/>
    </row>
    <row r="49" spans="6:13">
      <c r="F49" s="183">
        <v>2003</v>
      </c>
      <c r="G49" s="185">
        <v>7394817</v>
      </c>
      <c r="H49" s="185">
        <v>2898563</v>
      </c>
      <c r="I49" s="185">
        <v>4496254</v>
      </c>
      <c r="J49" s="185"/>
      <c r="K49" s="186"/>
      <c r="L49" s="186"/>
      <c r="M49" s="186"/>
    </row>
    <row r="50" spans="6:13">
      <c r="F50" s="183">
        <v>2004</v>
      </c>
      <c r="G50" s="185">
        <v>7432730</v>
      </c>
      <c r="H50" s="185">
        <v>2915912</v>
      </c>
      <c r="I50" s="185">
        <v>4516818</v>
      </c>
      <c r="J50" s="185"/>
      <c r="K50" s="186"/>
      <c r="L50" s="186"/>
      <c r="M50" s="186"/>
    </row>
    <row r="51" spans="6:13">
      <c r="F51" s="183">
        <v>2005</v>
      </c>
      <c r="G51" s="185">
        <v>7519009</v>
      </c>
      <c r="H51" s="185">
        <v>2957048</v>
      </c>
      <c r="I51" s="185">
        <v>4561961</v>
      </c>
      <c r="J51" s="185"/>
      <c r="K51" s="186"/>
      <c r="L51" s="186"/>
      <c r="M51" s="186"/>
    </row>
    <row r="52" spans="6:13">
      <c r="F52" s="183">
        <v>2006</v>
      </c>
      <c r="G52" s="185">
        <v>7597825</v>
      </c>
      <c r="H52" s="185">
        <v>2989670</v>
      </c>
      <c r="I52" s="185">
        <v>4608155</v>
      </c>
      <c r="J52" s="185"/>
      <c r="K52" s="186"/>
      <c r="L52" s="186"/>
      <c r="M52" s="186"/>
    </row>
    <row r="53" spans="6:13">
      <c r="F53" s="183">
        <v>2007</v>
      </c>
      <c r="G53" s="185">
        <v>7693473</v>
      </c>
      <c r="H53" s="185">
        <v>3030764</v>
      </c>
      <c r="I53" s="185">
        <v>4662709</v>
      </c>
      <c r="J53" s="185"/>
      <c r="K53" s="186"/>
      <c r="L53" s="186"/>
      <c r="M53" s="186"/>
    </row>
    <row r="54" spans="6:13">
      <c r="F54" s="183">
        <v>2008</v>
      </c>
      <c r="G54" s="185">
        <v>7812161</v>
      </c>
      <c r="H54" s="185">
        <v>3078914</v>
      </c>
      <c r="I54" s="185">
        <v>4733247</v>
      </c>
      <c r="J54" s="185"/>
      <c r="K54" s="186"/>
      <c r="L54" s="186"/>
      <c r="M54" s="186"/>
    </row>
    <row r="55" spans="6:13">
      <c r="F55" s="183">
        <v>2009</v>
      </c>
      <c r="G55" s="185">
        <v>7942594</v>
      </c>
      <c r="H55" s="185">
        <v>3134393</v>
      </c>
      <c r="I55" s="185">
        <v>4808201</v>
      </c>
      <c r="J55" s="185"/>
      <c r="K55" s="186"/>
      <c r="L55" s="186"/>
      <c r="M55" s="186"/>
    </row>
    <row r="56" spans="6:13">
      <c r="F56" s="183">
        <v>2010</v>
      </c>
      <c r="G56" s="185">
        <v>8061495</v>
      </c>
      <c r="H56" s="185">
        <v>3179428</v>
      </c>
      <c r="I56" s="185">
        <v>4882067</v>
      </c>
      <c r="J56" s="185"/>
      <c r="K56" s="186"/>
      <c r="L56" s="186"/>
      <c r="M56" s="186"/>
    </row>
    <row r="57" spans="6:13">
      <c r="F57" s="183">
        <v>2011</v>
      </c>
      <c r="G57" s="185">
        <v>8204407</v>
      </c>
      <c r="H57" s="185">
        <v>3241102</v>
      </c>
      <c r="I57" s="185">
        <v>4963305</v>
      </c>
      <c r="J57" s="185"/>
      <c r="K57" s="186"/>
      <c r="L57" s="186"/>
      <c r="M57" s="186"/>
    </row>
    <row r="58" spans="6:13">
      <c r="F58" s="183">
        <v>2012</v>
      </c>
      <c r="G58" s="185">
        <v>8308833</v>
      </c>
      <c r="H58" s="185">
        <v>3288497</v>
      </c>
      <c r="I58" s="185">
        <v>5020336</v>
      </c>
      <c r="J58" s="185"/>
      <c r="K58" s="186"/>
      <c r="L58" s="186"/>
      <c r="M58" s="186"/>
    </row>
    <row r="59" spans="6:13">
      <c r="F59" s="183">
        <v>2013</v>
      </c>
      <c r="G59" s="185">
        <v>8417458</v>
      </c>
      <c r="H59" s="185">
        <v>3339200</v>
      </c>
      <c r="I59" s="185">
        <v>5078258</v>
      </c>
      <c r="J59" s="185"/>
      <c r="K59" s="186"/>
      <c r="L59" s="186"/>
      <c r="M59" s="186"/>
    </row>
    <row r="60" spans="6:13">
      <c r="F60" s="183">
        <v>2014</v>
      </c>
      <c r="G60" s="185">
        <v>8539398</v>
      </c>
      <c r="H60" s="185">
        <v>3399421</v>
      </c>
      <c r="I60" s="185">
        <v>5139977</v>
      </c>
      <c r="J60" s="185"/>
      <c r="K60" s="186"/>
      <c r="L60" s="186"/>
      <c r="M60" s="186"/>
    </row>
    <row r="61" spans="6:13">
      <c r="F61" s="183">
        <v>2015</v>
      </c>
      <c r="G61" s="185">
        <v>8666930</v>
      </c>
      <c r="H61" s="185">
        <v>3467455</v>
      </c>
      <c r="I61" s="185">
        <v>5199475</v>
      </c>
      <c r="J61" s="185"/>
      <c r="K61" s="186"/>
      <c r="L61" s="186"/>
      <c r="M61" s="186"/>
    </row>
    <row r="62" spans="6:13">
      <c r="F62" s="183">
        <v>2016</v>
      </c>
      <c r="G62" s="185">
        <v>8769659</v>
      </c>
      <c r="H62" s="185">
        <v>3514904</v>
      </c>
      <c r="I62" s="185">
        <v>5254755</v>
      </c>
      <c r="J62" s="185"/>
      <c r="K62" s="186"/>
      <c r="L62" s="186"/>
      <c r="M62" s="186"/>
    </row>
    <row r="63" spans="6:13">
      <c r="F63" s="183">
        <v>2017</v>
      </c>
      <c r="G63" s="185">
        <v>8825001</v>
      </c>
      <c r="H63" s="185">
        <v>3545507</v>
      </c>
      <c r="I63" s="185">
        <v>5279494</v>
      </c>
      <c r="J63" s="185"/>
      <c r="K63" s="186"/>
      <c r="L63" s="186"/>
      <c r="M63" s="186"/>
    </row>
    <row r="64" spans="6:13">
      <c r="F64" s="183">
        <v>2018</v>
      </c>
      <c r="G64" s="185">
        <v>8908081</v>
      </c>
      <c r="H64" s="185">
        <v>3600203</v>
      </c>
      <c r="I64" s="185">
        <v>5307878</v>
      </c>
      <c r="J64" s="185"/>
      <c r="K64" s="186"/>
      <c r="L64" s="186"/>
      <c r="M64" s="186"/>
    </row>
    <row r="65" spans="7:9">
      <c r="G65" s="187"/>
      <c r="H65" s="187"/>
      <c r="I65" s="187"/>
    </row>
    <row r="66" spans="7:9">
      <c r="G66" s="187"/>
      <c r="H66" s="187"/>
      <c r="I66" s="187"/>
    </row>
  </sheetData>
  <customSheetViews>
    <customSheetView guid="{CDEF6930-6739-4FEE-9F65-E195F9A4F82A}" scale="110">
      <selection activeCell="AC21" sqref="AC21"/>
      <pageMargins left="0.7" right="0.7" top="0.75" bottom="0.75" header="0.3" footer="0.3"/>
      <pageSetup paperSize="9" orientation="portrait" r:id="rId1"/>
    </customSheetView>
    <customSheetView guid="{9883963A-B599-466E-88D7-AE85360E0737}" scale="110">
      <selection activeCell="AC21" sqref="AC21"/>
      <pageMargins left="0.7" right="0.7" top="0.75" bottom="0.75" header="0.3" footer="0.3"/>
      <pageSetup paperSize="9" orientation="portrait" r:id="rId2"/>
    </customSheetView>
  </customSheetViews>
  <mergeCells count="3">
    <mergeCell ref="F5:I5"/>
    <mergeCell ref="A5:D5"/>
    <mergeCell ref="L5:O5"/>
  </mergeCells>
  <hyperlinks>
    <hyperlink ref="C1" location="Index!A1" display="Index home" xr:uid="{00000000-0004-0000-0200-000000000000}"/>
  </hyperlinks>
  <pageMargins left="0.7" right="0.7" top="0.75" bottom="0.75" header="0.3" footer="0.3"/>
  <pageSetup paperSize="9" orientation="portrait"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2">
    <tabColor rgb="FF117733"/>
  </sheetPr>
  <dimension ref="A1:C5"/>
  <sheetViews>
    <sheetView zoomScaleNormal="100" workbookViewId="0"/>
  </sheetViews>
  <sheetFormatPr defaultColWidth="9.140625" defaultRowHeight="15"/>
  <cols>
    <col min="1" max="1" width="14.42578125" style="188" customWidth="1"/>
    <col min="2" max="2" width="9.85546875" style="189" customWidth="1"/>
    <col min="3" max="3" width="10.7109375" style="189" customWidth="1"/>
    <col min="4" max="4" width="11.28515625" style="189" bestFit="1" customWidth="1"/>
    <col min="5" max="5" width="11.28515625" style="189" customWidth="1"/>
    <col min="6" max="16384" width="9.140625" style="189"/>
  </cols>
  <sheetData>
    <row r="1" spans="1:3" ht="15" customHeight="1">
      <c r="A1" s="188" t="s">
        <v>30</v>
      </c>
      <c r="B1" s="188">
        <v>3.7</v>
      </c>
      <c r="C1" s="290" t="s">
        <v>2930</v>
      </c>
    </row>
    <row r="2" spans="1:3" ht="15" customHeight="1">
      <c r="A2" s="166" t="s">
        <v>31</v>
      </c>
      <c r="B2" s="189" t="s">
        <v>3135</v>
      </c>
    </row>
    <row r="3" spans="1:3" ht="15" customHeight="1">
      <c r="A3" s="167" t="s">
        <v>40</v>
      </c>
      <c r="B3" s="190" t="s">
        <v>3159</v>
      </c>
    </row>
    <row r="5" spans="1:3">
      <c r="A5" s="188" t="s">
        <v>3160</v>
      </c>
    </row>
  </sheetData>
  <hyperlinks>
    <hyperlink ref="C1" location="Index!A1" display="Index home" xr:uid="{00000000-0004-0000-1D00-000000000000}"/>
  </hyperlinks>
  <pageMargins left="0.7" right="0.7" top="0.75" bottom="0.75" header="0.3" footer="0.3"/>
  <pageSetup paperSize="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27">
    <tabColor rgb="FF117733"/>
  </sheetPr>
  <dimension ref="A1:D32"/>
  <sheetViews>
    <sheetView zoomScaleNormal="100" workbookViewId="0"/>
  </sheetViews>
  <sheetFormatPr defaultColWidth="9.140625" defaultRowHeight="15"/>
  <cols>
    <col min="1" max="1" width="13" style="74" customWidth="1"/>
    <col min="2" max="4" width="13" style="183" customWidth="1"/>
    <col min="5" max="6" width="7.140625" style="183" customWidth="1"/>
    <col min="7" max="7" width="11.28515625" style="183" bestFit="1" customWidth="1"/>
    <col min="8" max="16384" width="9.140625" style="183"/>
  </cols>
  <sheetData>
    <row r="1" spans="1:4" ht="15" customHeight="1">
      <c r="A1" s="74" t="s">
        <v>30</v>
      </c>
      <c r="B1" s="74">
        <v>3.8</v>
      </c>
      <c r="C1" s="290" t="s">
        <v>2930</v>
      </c>
    </row>
    <row r="2" spans="1:4" ht="15" customHeight="1">
      <c r="A2" s="73" t="s">
        <v>31</v>
      </c>
      <c r="B2" s="74" t="s">
        <v>3136</v>
      </c>
    </row>
    <row r="3" spans="1:4" ht="15" customHeight="1">
      <c r="A3" s="53" t="s">
        <v>40</v>
      </c>
      <c r="B3" s="169" t="s">
        <v>3163</v>
      </c>
    </row>
    <row r="4" spans="1:4">
      <c r="A4" s="53"/>
      <c r="B4" s="169"/>
    </row>
    <row r="5" spans="1:4">
      <c r="A5" s="74" t="s">
        <v>0</v>
      </c>
      <c r="B5" s="74" t="s">
        <v>438</v>
      </c>
      <c r="C5" s="74" t="s">
        <v>439</v>
      </c>
      <c r="D5" s="74" t="s">
        <v>2786</v>
      </c>
    </row>
    <row r="6" spans="1:4">
      <c r="A6" s="74" t="s">
        <v>8</v>
      </c>
      <c r="B6" s="266">
        <v>25</v>
      </c>
      <c r="C6" s="266"/>
      <c r="D6" s="266"/>
    </row>
    <row r="7" spans="1:4">
      <c r="A7" s="74" t="s">
        <v>9</v>
      </c>
      <c r="B7" s="266">
        <v>24</v>
      </c>
      <c r="C7" s="266"/>
      <c r="D7" s="266"/>
    </row>
    <row r="8" spans="1:4">
      <c r="A8" s="74" t="s">
        <v>10</v>
      </c>
      <c r="B8" s="266">
        <v>26</v>
      </c>
      <c r="C8" s="266"/>
      <c r="D8" s="266"/>
    </row>
    <row r="9" spans="1:4">
      <c r="A9" s="74" t="s">
        <v>11</v>
      </c>
      <c r="B9" s="266">
        <v>28</v>
      </c>
      <c r="C9" s="266"/>
      <c r="D9" s="266"/>
    </row>
    <row r="10" spans="1:4">
      <c r="A10" s="74" t="s">
        <v>12</v>
      </c>
      <c r="B10" s="266">
        <v>29</v>
      </c>
      <c r="C10" s="266"/>
      <c r="D10" s="266"/>
    </row>
    <row r="11" spans="1:4">
      <c r="A11" s="74" t="s">
        <v>13</v>
      </c>
      <c r="B11" s="266">
        <v>35</v>
      </c>
      <c r="C11" s="266"/>
      <c r="D11" s="266"/>
    </row>
    <row r="12" spans="1:4">
      <c r="A12" s="74" t="s">
        <v>14</v>
      </c>
      <c r="B12" s="266">
        <v>32</v>
      </c>
      <c r="C12" s="266"/>
      <c r="D12" s="266"/>
    </row>
    <row r="13" spans="1:4">
      <c r="A13" s="74" t="s">
        <v>15</v>
      </c>
      <c r="B13" s="266">
        <v>33</v>
      </c>
      <c r="C13" s="266"/>
      <c r="D13" s="266"/>
    </row>
    <row r="14" spans="1:4">
      <c r="A14" s="74" t="s">
        <v>16</v>
      </c>
      <c r="B14" s="266">
        <v>33</v>
      </c>
      <c r="C14" s="266"/>
      <c r="D14" s="266"/>
    </row>
    <row r="15" spans="1:4">
      <c r="A15" s="74" t="s">
        <v>17</v>
      </c>
      <c r="B15" s="266">
        <v>34</v>
      </c>
      <c r="C15" s="266"/>
      <c r="D15" s="266"/>
    </row>
    <row r="16" spans="1:4">
      <c r="A16" s="74" t="s">
        <v>18</v>
      </c>
      <c r="B16" s="266">
        <v>32</v>
      </c>
      <c r="C16" s="266"/>
      <c r="D16" s="266"/>
    </row>
    <row r="17" spans="1:4">
      <c r="A17" s="74" t="s">
        <v>19</v>
      </c>
      <c r="B17" s="266">
        <v>27</v>
      </c>
      <c r="C17" s="266"/>
      <c r="D17" s="266"/>
    </row>
    <row r="18" spans="1:4">
      <c r="A18" s="74" t="s">
        <v>20</v>
      </c>
      <c r="B18" s="266">
        <v>21</v>
      </c>
      <c r="C18" s="266"/>
      <c r="D18" s="266"/>
    </row>
    <row r="19" spans="1:4">
      <c r="A19" s="74" t="s">
        <v>21</v>
      </c>
      <c r="B19" s="266">
        <v>18</v>
      </c>
      <c r="C19" s="266"/>
      <c r="D19" s="266">
        <v>5528</v>
      </c>
    </row>
    <row r="20" spans="1:4">
      <c r="A20" s="74" t="s">
        <v>22</v>
      </c>
      <c r="B20" s="266">
        <v>15</v>
      </c>
      <c r="C20" s="266"/>
      <c r="D20" s="266">
        <v>5461</v>
      </c>
    </row>
    <row r="21" spans="1:4">
      <c r="A21" s="74" t="s">
        <v>23</v>
      </c>
      <c r="B21" s="266">
        <v>15</v>
      </c>
      <c r="C21" s="266"/>
      <c r="D21" s="266">
        <v>5265</v>
      </c>
    </row>
    <row r="22" spans="1:4">
      <c r="A22" s="74" t="s">
        <v>24</v>
      </c>
      <c r="B22" s="266">
        <v>14</v>
      </c>
      <c r="C22" s="266"/>
      <c r="D22" s="266">
        <v>5238</v>
      </c>
    </row>
    <row r="23" spans="1:4">
      <c r="A23" s="74" t="s">
        <v>25</v>
      </c>
      <c r="B23" s="266">
        <v>12</v>
      </c>
      <c r="C23" s="267">
        <v>14.665337009444448</v>
      </c>
      <c r="D23" s="266">
        <v>4998</v>
      </c>
    </row>
    <row r="24" spans="1:4">
      <c r="A24" s="74" t="s">
        <v>26</v>
      </c>
      <c r="B24" s="266">
        <v>15</v>
      </c>
      <c r="C24" s="267">
        <v>17.920272663481139</v>
      </c>
      <c r="D24" s="266">
        <v>5363</v>
      </c>
    </row>
    <row r="25" spans="1:4">
      <c r="A25" s="74" t="s">
        <v>27</v>
      </c>
      <c r="B25" s="266">
        <v>20</v>
      </c>
      <c r="C25" s="267">
        <v>20.092996461196609</v>
      </c>
      <c r="D25" s="266">
        <v>4883</v>
      </c>
    </row>
    <row r="26" spans="1:4">
      <c r="A26" s="74" t="s">
        <v>28</v>
      </c>
      <c r="B26" s="266">
        <v>23</v>
      </c>
      <c r="C26" s="267">
        <v>24.035459211140221</v>
      </c>
      <c r="D26" s="266">
        <v>6697</v>
      </c>
    </row>
    <row r="27" spans="1:4">
      <c r="A27" s="74" t="s">
        <v>29</v>
      </c>
      <c r="B27" s="266"/>
      <c r="C27" s="267">
        <v>22.502244010218877</v>
      </c>
      <c r="D27" s="266">
        <v>6518</v>
      </c>
    </row>
    <row r="28" spans="1:4">
      <c r="A28" s="74" t="s">
        <v>2430</v>
      </c>
      <c r="B28" s="266"/>
      <c r="C28" s="267">
        <v>23.287051985792704</v>
      </c>
      <c r="D28" s="266">
        <v>7212</v>
      </c>
    </row>
    <row r="29" spans="1:4">
      <c r="A29" s="74" t="s">
        <v>2496</v>
      </c>
      <c r="B29" s="266"/>
      <c r="C29" s="267">
        <v>23.31481376495266</v>
      </c>
      <c r="D29" s="266">
        <v>8225</v>
      </c>
    </row>
    <row r="30" spans="1:4">
      <c r="A30" s="74" t="s">
        <v>2567</v>
      </c>
      <c r="B30" s="266"/>
      <c r="C30" s="267">
        <v>19.78319783197832</v>
      </c>
      <c r="D30" s="266">
        <v>7884</v>
      </c>
    </row>
    <row r="31" spans="1:4">
      <c r="A31" s="74" t="s">
        <v>2734</v>
      </c>
      <c r="B31" s="266"/>
      <c r="C31" s="267">
        <v>19.671228046980012</v>
      </c>
      <c r="D31" s="266">
        <v>8927</v>
      </c>
    </row>
    <row r="32" spans="1:4">
      <c r="A32" s="74" t="s">
        <v>2776</v>
      </c>
      <c r="B32" s="266"/>
      <c r="C32" s="267">
        <v>19.600220567962502</v>
      </c>
      <c r="D32" s="266">
        <v>7109</v>
      </c>
    </row>
  </sheetData>
  <customSheetViews>
    <customSheetView guid="{CDEF6930-6739-4FEE-9F65-E195F9A4F82A}">
      <pageMargins left="0.7" right="0.7" top="0.75" bottom="0.75" header="0.3" footer="0.3"/>
      <pageSetup paperSize="9" orientation="portrait" r:id="rId1"/>
    </customSheetView>
    <customSheetView guid="{9883963A-B599-466E-88D7-AE85360E0737}">
      <pageMargins left="0.7" right="0.7" top="0.75" bottom="0.75" header="0.3" footer="0.3"/>
      <pageSetup paperSize="9" orientation="portrait" r:id="rId2"/>
    </customSheetView>
  </customSheetViews>
  <hyperlinks>
    <hyperlink ref="C1" location="Index!A1" display="Index home" xr:uid="{00000000-0004-0000-1E00-000000000000}"/>
  </hyperlinks>
  <pageMargins left="0.7" right="0.7" top="0.75" bottom="0.75" header="0.3" footer="0.3"/>
  <pageSetup paperSize="9" orientation="portrait" r:id="rId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55">
    <tabColor rgb="FF117733"/>
  </sheetPr>
  <dimension ref="A1:H8"/>
  <sheetViews>
    <sheetView zoomScaleNormal="100" workbookViewId="0"/>
  </sheetViews>
  <sheetFormatPr defaultColWidth="9.140625" defaultRowHeight="15"/>
  <cols>
    <col min="1" max="1" width="9.140625" style="188"/>
    <col min="2" max="16384" width="9.140625" style="189"/>
  </cols>
  <sheetData>
    <row r="1" spans="1:8" ht="15" customHeight="1">
      <c r="A1" s="188" t="s">
        <v>30</v>
      </c>
      <c r="B1" s="265">
        <v>3.9</v>
      </c>
      <c r="C1" s="290" t="s">
        <v>2930</v>
      </c>
    </row>
    <row r="2" spans="1:8" ht="15" customHeight="1">
      <c r="A2" s="166" t="s">
        <v>31</v>
      </c>
      <c r="B2" s="189" t="s">
        <v>2550</v>
      </c>
    </row>
    <row r="3" spans="1:8" ht="15" customHeight="1">
      <c r="A3" s="167" t="s">
        <v>40</v>
      </c>
      <c r="B3" s="190" t="s">
        <v>2934</v>
      </c>
    </row>
    <row r="5" spans="1:8">
      <c r="B5" s="208" t="s">
        <v>2517</v>
      </c>
      <c r="C5" s="208"/>
      <c r="D5" s="208"/>
      <c r="E5" s="208"/>
      <c r="F5" s="208"/>
      <c r="G5" s="208"/>
      <c r="H5" s="210" t="s">
        <v>2516</v>
      </c>
    </row>
    <row r="6" spans="1:8">
      <c r="B6" s="189" t="s">
        <v>2515</v>
      </c>
      <c r="C6" s="189" t="s">
        <v>2514</v>
      </c>
      <c r="D6" s="189" t="s">
        <v>2513</v>
      </c>
      <c r="E6" s="189" t="s">
        <v>2512</v>
      </c>
      <c r="F6" s="189" t="s">
        <v>2511</v>
      </c>
      <c r="G6" s="189" t="s">
        <v>2676</v>
      </c>
      <c r="H6" s="189" t="s">
        <v>2933</v>
      </c>
    </row>
    <row r="7" spans="1:8">
      <c r="A7" s="188" t="s">
        <v>43</v>
      </c>
      <c r="B7" s="205">
        <v>100.2871</v>
      </c>
      <c r="C7" s="205">
        <v>92.960800000000006</v>
      </c>
      <c r="D7" s="205">
        <v>76.564400000000006</v>
      </c>
      <c r="E7" s="205">
        <v>74.210899999999995</v>
      </c>
      <c r="F7" s="205">
        <v>67.5578</v>
      </c>
      <c r="G7" s="205">
        <v>80.384900000000002</v>
      </c>
      <c r="H7" s="205">
        <v>77.205581991013176</v>
      </c>
    </row>
    <row r="8" spans="1:8">
      <c r="A8" s="188" t="s">
        <v>46</v>
      </c>
      <c r="B8" s="205">
        <v>108.35550000000001</v>
      </c>
      <c r="C8" s="205">
        <v>97.331699999999998</v>
      </c>
      <c r="D8" s="205">
        <v>88.595100000000002</v>
      </c>
      <c r="E8" s="205">
        <v>88.815100000000001</v>
      </c>
      <c r="F8" s="205">
        <v>84.924800000000005</v>
      </c>
      <c r="G8" s="205">
        <v>94.242699999999999</v>
      </c>
      <c r="H8" s="205">
        <v>91.653264606183043</v>
      </c>
    </row>
  </sheetData>
  <customSheetViews>
    <customSheetView guid="{CDEF6930-6739-4FEE-9F65-E195F9A4F82A}">
      <selection activeCell="H9" sqref="H9"/>
      <pageMargins left="0.7" right="0.7" top="0.75" bottom="0.75" header="0.3" footer="0.3"/>
      <pageSetup paperSize="9" orientation="portrait" r:id="rId1"/>
    </customSheetView>
    <customSheetView guid="{9883963A-B599-466E-88D7-AE85360E0737}">
      <selection activeCell="H9" sqref="H9"/>
      <pageMargins left="0.7" right="0.7" top="0.75" bottom="0.75" header="0.3" footer="0.3"/>
      <pageSetup paperSize="9" orientation="portrait" r:id="rId2"/>
    </customSheetView>
  </customSheetViews>
  <mergeCells count="1">
    <mergeCell ref="B5:G5"/>
  </mergeCells>
  <hyperlinks>
    <hyperlink ref="C1" location="Index!A1" display="Index home" xr:uid="{00000000-0004-0000-1F00-000000000000}"/>
  </hyperlinks>
  <pageMargins left="0.7" right="0.7" top="0.75" bottom="0.75" header="0.3" footer="0.3"/>
  <pageSetup paperSize="9" orientation="portrait" r:id="rId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94">
    <tabColor rgb="FF117733"/>
  </sheetPr>
  <dimension ref="A1:C27"/>
  <sheetViews>
    <sheetView zoomScaleNormal="100" workbookViewId="0"/>
  </sheetViews>
  <sheetFormatPr defaultColWidth="9.140625" defaultRowHeight="15"/>
  <cols>
    <col min="1" max="1" width="11.5703125" style="74" customWidth="1"/>
    <col min="2" max="8" width="11.5703125" style="183" customWidth="1"/>
    <col min="9" max="16384" width="9.140625" style="183"/>
  </cols>
  <sheetData>
    <row r="1" spans="1:3" ht="15" customHeight="1">
      <c r="A1" s="77" t="s">
        <v>30</v>
      </c>
      <c r="B1" s="262">
        <v>3.1</v>
      </c>
      <c r="C1" s="290" t="s">
        <v>2930</v>
      </c>
    </row>
    <row r="2" spans="1:3" ht="15" customHeight="1">
      <c r="A2" s="53" t="s">
        <v>31</v>
      </c>
      <c r="B2" s="74" t="s">
        <v>3137</v>
      </c>
    </row>
    <row r="3" spans="1:3" ht="15" customHeight="1">
      <c r="A3" s="53" t="s">
        <v>40</v>
      </c>
      <c r="B3" s="169" t="s">
        <v>3176</v>
      </c>
    </row>
    <row r="4" spans="1:3">
      <c r="A4" s="53"/>
      <c r="B4" s="255"/>
    </row>
    <row r="5" spans="1:3">
      <c r="A5" s="74" t="s">
        <v>0</v>
      </c>
      <c r="B5" s="183" t="s">
        <v>43</v>
      </c>
      <c r="C5" s="183" t="s">
        <v>46</v>
      </c>
    </row>
    <row r="6" spans="1:3">
      <c r="A6" s="74">
        <v>1997</v>
      </c>
      <c r="B6" s="264">
        <v>5.9891685250079645E-2</v>
      </c>
      <c r="C6" s="264">
        <v>6.0484657976106096E-2</v>
      </c>
    </row>
    <row r="7" spans="1:3">
      <c r="A7" s="74">
        <v>1998</v>
      </c>
      <c r="B7" s="264">
        <v>4.9658832448824866E-2</v>
      </c>
      <c r="C7" s="264">
        <v>5.878748718862796E-2</v>
      </c>
    </row>
    <row r="8" spans="1:3">
      <c r="A8" s="74">
        <v>1999</v>
      </c>
      <c r="B8" s="264">
        <v>4.1819291819291816E-2</v>
      </c>
      <c r="C8" s="264">
        <v>5.7817924717453013E-2</v>
      </c>
    </row>
    <row r="9" spans="1:3">
      <c r="A9" s="74">
        <v>2000</v>
      </c>
      <c r="B9" s="264">
        <v>3.2216494845360821E-2</v>
      </c>
      <c r="C9" s="264">
        <v>6.4687180399306321E-2</v>
      </c>
    </row>
    <row r="10" spans="1:3">
      <c r="A10" s="74">
        <v>2001</v>
      </c>
      <c r="B10" s="264">
        <v>2.6492287055667339E-2</v>
      </c>
      <c r="C10" s="264">
        <v>6.7319205328807419E-2</v>
      </c>
    </row>
    <row r="11" spans="1:3">
      <c r="A11" s="74">
        <v>2002</v>
      </c>
      <c r="B11" s="264">
        <v>4.9424005945745079E-2</v>
      </c>
      <c r="C11" s="264">
        <v>7.1974172115710791E-2</v>
      </c>
    </row>
    <row r="12" spans="1:3">
      <c r="A12" s="74">
        <v>2003</v>
      </c>
      <c r="B12" s="264">
        <v>2.9449423815621E-2</v>
      </c>
      <c r="C12" s="264">
        <v>7.4717970446480583E-2</v>
      </c>
    </row>
    <row r="13" spans="1:3">
      <c r="A13" s="74">
        <v>2004</v>
      </c>
      <c r="B13" s="264">
        <v>3.3395176252319109E-2</v>
      </c>
      <c r="C13" s="264">
        <v>7.724759135739126E-2</v>
      </c>
    </row>
    <row r="14" spans="1:3">
      <c r="A14" s="74">
        <v>2005</v>
      </c>
      <c r="B14" s="264">
        <v>2.7453671928620454E-2</v>
      </c>
      <c r="C14" s="264">
        <v>8.6271481615351753E-2</v>
      </c>
    </row>
    <row r="15" spans="1:3">
      <c r="A15" s="74">
        <v>2006</v>
      </c>
      <c r="B15" s="264">
        <v>3.5971223021582732E-2</v>
      </c>
      <c r="C15" s="264">
        <v>9.2690278824415981E-2</v>
      </c>
    </row>
    <row r="16" spans="1:3">
      <c r="A16" s="74">
        <v>2007</v>
      </c>
      <c r="B16" s="264">
        <v>3.8147138964577658E-2</v>
      </c>
      <c r="C16" s="264">
        <v>0.10301433341662312</v>
      </c>
    </row>
    <row r="17" spans="1:3">
      <c r="A17" s="74">
        <v>2008</v>
      </c>
      <c r="B17" s="264">
        <v>6.8645640074211506E-2</v>
      </c>
      <c r="C17" s="264">
        <v>0.11243523316062176</v>
      </c>
    </row>
    <row r="18" spans="1:3">
      <c r="A18" s="74">
        <v>2009</v>
      </c>
      <c r="B18" s="264">
        <v>6.6098081023454158E-2</v>
      </c>
      <c r="C18" s="264">
        <v>9.6023958200586207E-2</v>
      </c>
    </row>
    <row r="19" spans="1:3">
      <c r="A19" s="74">
        <v>2010</v>
      </c>
      <c r="B19" s="264">
        <v>4.3478260869565216E-2</v>
      </c>
      <c r="C19" s="264">
        <v>0.10253033581036591</v>
      </c>
    </row>
    <row r="20" spans="1:3">
      <c r="A20" s="74">
        <v>2011</v>
      </c>
      <c r="B20" s="264">
        <v>4.5676998368678633E-2</v>
      </c>
      <c r="C20" s="264">
        <v>9.4963031423290198E-2</v>
      </c>
    </row>
    <row r="21" spans="1:3">
      <c r="A21" s="74">
        <v>2012</v>
      </c>
      <c r="B21" s="264">
        <v>7.5022872827081422E-2</v>
      </c>
      <c r="C21" s="264">
        <v>9.1073174400240653E-2</v>
      </c>
    </row>
    <row r="22" spans="1:3">
      <c r="A22" s="74">
        <v>2013</v>
      </c>
      <c r="B22" s="264">
        <v>4.832214765100671E-2</v>
      </c>
      <c r="C22" s="264">
        <v>9.6169202104789006E-2</v>
      </c>
    </row>
    <row r="23" spans="1:3">
      <c r="A23" s="74">
        <v>2014</v>
      </c>
      <c r="B23" s="264">
        <v>8.5255066387141865E-2</v>
      </c>
      <c r="C23" s="264">
        <v>0.10248682564021221</v>
      </c>
    </row>
    <row r="24" spans="1:3">
      <c r="A24" s="74">
        <v>2015</v>
      </c>
      <c r="B24" s="264">
        <v>0.15419648666232921</v>
      </c>
      <c r="C24" s="264">
        <v>0.12663427494137303</v>
      </c>
    </row>
    <row r="25" spans="1:3">
      <c r="A25" s="74">
        <v>2016</v>
      </c>
      <c r="B25" s="264">
        <v>0.13458856345885634</v>
      </c>
      <c r="C25" s="264">
        <v>0.15407501702241036</v>
      </c>
    </row>
    <row r="26" spans="1:3">
      <c r="A26" s="74">
        <v>2017</v>
      </c>
      <c r="B26" s="264">
        <v>0.17714884696016772</v>
      </c>
      <c r="C26" s="264">
        <v>0.1359883236030025</v>
      </c>
    </row>
    <row r="27" spans="1:3">
      <c r="A27" s="74">
        <v>2018</v>
      </c>
      <c r="B27" s="264">
        <v>0.15853658536585366</v>
      </c>
      <c r="C27" s="264">
        <v>4.2679544931888587E-2</v>
      </c>
    </row>
  </sheetData>
  <customSheetViews>
    <customSheetView guid="{CDEF6930-6739-4FEE-9F65-E195F9A4F82A}">
      <selection activeCell="G31" sqref="G31"/>
      <pageMargins left="0.7" right="0.7" top="0.75" bottom="0.75" header="0.3" footer="0.3"/>
      <pageSetup paperSize="9" orientation="portrait" r:id="rId1"/>
    </customSheetView>
    <customSheetView guid="{9883963A-B599-466E-88D7-AE85360E0737}">
      <selection activeCell="G31" sqref="G31"/>
      <pageMargins left="0.7" right="0.7" top="0.75" bottom="0.75" header="0.3" footer="0.3"/>
      <pageSetup paperSize="9" orientation="portrait" r:id="rId2"/>
    </customSheetView>
  </customSheetViews>
  <hyperlinks>
    <hyperlink ref="C1" location="Index!A1" display="Index home" xr:uid="{00000000-0004-0000-2000-000000000000}"/>
  </hyperlinks>
  <pageMargins left="0.7" right="0.7" top="0.75" bottom="0.75" header="0.3" footer="0.3"/>
  <pageSetup paperSize="9" orientation="portrait"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29">
    <tabColor rgb="FF117733"/>
  </sheetPr>
  <dimension ref="A1:H31"/>
  <sheetViews>
    <sheetView zoomScaleNormal="100" workbookViewId="0"/>
  </sheetViews>
  <sheetFormatPr defaultColWidth="9.140625" defaultRowHeight="15"/>
  <cols>
    <col min="1" max="1" width="12.85546875" style="74" bestFit="1" customWidth="1"/>
    <col min="2" max="8" width="12.140625" style="183" customWidth="1"/>
    <col min="9" max="16384" width="9.140625" style="183"/>
  </cols>
  <sheetData>
    <row r="1" spans="1:8" ht="15" customHeight="1">
      <c r="A1" s="74" t="s">
        <v>30</v>
      </c>
      <c r="B1" s="74">
        <v>3.11</v>
      </c>
      <c r="C1" s="290" t="s">
        <v>2930</v>
      </c>
    </row>
    <row r="2" spans="1:8" ht="15" customHeight="1">
      <c r="A2" s="73" t="s">
        <v>31</v>
      </c>
      <c r="B2" s="74" t="s">
        <v>3138</v>
      </c>
    </row>
    <row r="3" spans="1:8" ht="15" customHeight="1">
      <c r="A3" s="53" t="s">
        <v>40</v>
      </c>
      <c r="B3" s="169" t="s">
        <v>3177</v>
      </c>
    </row>
    <row r="5" spans="1:8">
      <c r="A5" s="226" t="s">
        <v>0</v>
      </c>
      <c r="B5" s="226" t="s">
        <v>436</v>
      </c>
      <c r="C5" s="226" t="s">
        <v>437</v>
      </c>
      <c r="D5" s="226" t="s">
        <v>429</v>
      </c>
      <c r="E5" s="226" t="s">
        <v>430</v>
      </c>
      <c r="F5" s="226" t="s">
        <v>2968</v>
      </c>
      <c r="G5" s="226" t="s">
        <v>2967</v>
      </c>
      <c r="H5" s="226" t="s">
        <v>2549</v>
      </c>
    </row>
    <row r="6" spans="1:8">
      <c r="A6" s="226" t="s">
        <v>21</v>
      </c>
      <c r="B6" s="303">
        <v>39065</v>
      </c>
      <c r="C6" s="303">
        <v>7509</v>
      </c>
      <c r="D6" s="303">
        <v>8897</v>
      </c>
      <c r="E6" s="303">
        <v>0</v>
      </c>
      <c r="F6" s="303">
        <f>SUM(B6:E6)</f>
        <v>55471</v>
      </c>
      <c r="G6" s="303">
        <f>SUM(C6:E6)</f>
        <v>16406</v>
      </c>
      <c r="H6" s="304">
        <f>SUM(C6:E6)/F6</f>
        <v>0.29575814389500821</v>
      </c>
    </row>
    <row r="7" spans="1:8">
      <c r="A7" s="226" t="s">
        <v>22</v>
      </c>
      <c r="B7" s="303">
        <v>36067</v>
      </c>
      <c r="C7" s="303">
        <v>8291</v>
      </c>
      <c r="D7" s="303">
        <v>8980</v>
      </c>
      <c r="E7" s="303">
        <v>6</v>
      </c>
      <c r="F7" s="303">
        <f t="shared" ref="F7:F18" si="0">SUM(B7:E7)</f>
        <v>53344</v>
      </c>
      <c r="G7" s="303">
        <f t="shared" ref="G7:G18" si="1">SUM(C7:E7)</f>
        <v>17277</v>
      </c>
      <c r="H7" s="304">
        <f t="shared" ref="H7:H18" si="2">SUM(C7:E7)/F7</f>
        <v>0.32387897420515899</v>
      </c>
    </row>
    <row r="8" spans="1:8">
      <c r="A8" s="226" t="s">
        <v>23</v>
      </c>
      <c r="B8" s="303">
        <v>39670</v>
      </c>
      <c r="C8" s="303">
        <v>8591</v>
      </c>
      <c r="D8" s="303">
        <v>9626</v>
      </c>
      <c r="E8" s="303">
        <v>49</v>
      </c>
      <c r="F8" s="303">
        <f t="shared" si="0"/>
        <v>57936</v>
      </c>
      <c r="G8" s="303">
        <f t="shared" si="1"/>
        <v>18266</v>
      </c>
      <c r="H8" s="304">
        <f t="shared" si="2"/>
        <v>0.31527892847279759</v>
      </c>
    </row>
    <row r="9" spans="1:8">
      <c r="A9" s="226" t="s">
        <v>24</v>
      </c>
      <c r="B9" s="303">
        <v>54246</v>
      </c>
      <c r="C9" s="303">
        <v>11688</v>
      </c>
      <c r="D9" s="303">
        <v>14448</v>
      </c>
      <c r="E9" s="303">
        <v>106</v>
      </c>
      <c r="F9" s="303">
        <f t="shared" si="0"/>
        <v>80488</v>
      </c>
      <c r="G9" s="303">
        <f t="shared" si="1"/>
        <v>26242</v>
      </c>
      <c r="H9" s="304">
        <f t="shared" si="2"/>
        <v>0.32603617930623197</v>
      </c>
    </row>
    <row r="10" spans="1:8">
      <c r="A10" s="226" t="s">
        <v>25</v>
      </c>
      <c r="B10" s="303">
        <v>35286</v>
      </c>
      <c r="C10" s="303">
        <v>6086</v>
      </c>
      <c r="D10" s="303">
        <v>6217</v>
      </c>
      <c r="E10" s="303">
        <v>155</v>
      </c>
      <c r="F10" s="303">
        <f t="shared" si="0"/>
        <v>47744</v>
      </c>
      <c r="G10" s="303">
        <f t="shared" si="1"/>
        <v>12458</v>
      </c>
      <c r="H10" s="304">
        <f t="shared" si="2"/>
        <v>0.2609333109919571</v>
      </c>
    </row>
    <row r="11" spans="1:8">
      <c r="A11" s="226" t="s">
        <v>26</v>
      </c>
      <c r="B11" s="303">
        <v>34221</v>
      </c>
      <c r="C11" s="303">
        <v>6557</v>
      </c>
      <c r="D11" s="303">
        <v>5062</v>
      </c>
      <c r="E11" s="303">
        <v>431</v>
      </c>
      <c r="F11" s="303">
        <f t="shared" si="0"/>
        <v>46271</v>
      </c>
      <c r="G11" s="303">
        <f t="shared" si="1"/>
        <v>12050</v>
      </c>
      <c r="H11" s="304">
        <f t="shared" si="2"/>
        <v>0.26042229474184697</v>
      </c>
    </row>
    <row r="12" spans="1:8">
      <c r="A12" s="226" t="s">
        <v>27</v>
      </c>
      <c r="B12" s="303">
        <v>44056</v>
      </c>
      <c r="C12" s="303">
        <v>5598</v>
      </c>
      <c r="D12" s="303">
        <v>8128</v>
      </c>
      <c r="E12" s="303">
        <v>580</v>
      </c>
      <c r="F12" s="303">
        <f t="shared" si="0"/>
        <v>58362</v>
      </c>
      <c r="G12" s="303">
        <f t="shared" si="1"/>
        <v>14306</v>
      </c>
      <c r="H12" s="304">
        <f t="shared" si="2"/>
        <v>0.24512525273294267</v>
      </c>
    </row>
    <row r="13" spans="1:8">
      <c r="A13" s="226" t="s">
        <v>28</v>
      </c>
      <c r="B13" s="303">
        <v>69105</v>
      </c>
      <c r="C13" s="303">
        <v>7544</v>
      </c>
      <c r="D13" s="303">
        <v>6985</v>
      </c>
      <c r="E13" s="303">
        <v>2725</v>
      </c>
      <c r="F13" s="303">
        <f t="shared" si="0"/>
        <v>86359</v>
      </c>
      <c r="G13" s="303">
        <f t="shared" si="1"/>
        <v>17254</v>
      </c>
      <c r="H13" s="304">
        <f t="shared" si="2"/>
        <v>0.19979388367164974</v>
      </c>
    </row>
    <row r="14" spans="1:8">
      <c r="A14" s="226" t="s">
        <v>29</v>
      </c>
      <c r="B14" s="303">
        <v>36683</v>
      </c>
      <c r="C14" s="303">
        <v>4521</v>
      </c>
      <c r="D14" s="303">
        <v>833</v>
      </c>
      <c r="E14" s="303">
        <v>3584</v>
      </c>
      <c r="F14" s="303">
        <f t="shared" si="0"/>
        <v>45621</v>
      </c>
      <c r="G14" s="303">
        <f t="shared" si="1"/>
        <v>8938</v>
      </c>
      <c r="H14" s="304">
        <f t="shared" si="2"/>
        <v>0.1959185462835098</v>
      </c>
    </row>
    <row r="15" spans="1:8">
      <c r="A15" s="226" t="s">
        <v>2430</v>
      </c>
      <c r="B15" s="303">
        <v>56856</v>
      </c>
      <c r="C15" s="303">
        <v>4896</v>
      </c>
      <c r="D15" s="303">
        <v>2795</v>
      </c>
      <c r="E15" s="303">
        <v>3469</v>
      </c>
      <c r="F15" s="303">
        <f t="shared" si="0"/>
        <v>68016</v>
      </c>
      <c r="G15" s="303">
        <f t="shared" si="1"/>
        <v>11160</v>
      </c>
      <c r="H15" s="304">
        <f t="shared" si="2"/>
        <v>0.16407904022582923</v>
      </c>
    </row>
    <row r="16" spans="1:8">
      <c r="A16" s="226" t="s">
        <v>2496</v>
      </c>
      <c r="B16" s="303">
        <v>77733</v>
      </c>
      <c r="C16" s="303">
        <v>5768</v>
      </c>
      <c r="D16" s="303">
        <v>2488</v>
      </c>
      <c r="E16" s="303">
        <v>3869</v>
      </c>
      <c r="F16" s="303">
        <f t="shared" si="0"/>
        <v>89858</v>
      </c>
      <c r="G16" s="303">
        <f t="shared" si="1"/>
        <v>12125</v>
      </c>
      <c r="H16" s="304">
        <f t="shared" si="2"/>
        <v>0.13493511985577245</v>
      </c>
    </row>
    <row r="17" spans="1:8">
      <c r="A17" s="226" t="s">
        <v>2567</v>
      </c>
      <c r="B17" s="303">
        <v>65720</v>
      </c>
      <c r="C17" s="303">
        <v>5657</v>
      </c>
      <c r="D17" s="303">
        <v>338</v>
      </c>
      <c r="E17" s="303">
        <v>4961</v>
      </c>
      <c r="F17" s="303">
        <f t="shared" si="0"/>
        <v>76676</v>
      </c>
      <c r="G17" s="303">
        <f t="shared" si="1"/>
        <v>10956</v>
      </c>
      <c r="H17" s="304">
        <f t="shared" si="2"/>
        <v>0.14288695289269132</v>
      </c>
    </row>
    <row r="18" spans="1:8">
      <c r="A18" s="226" t="s">
        <v>2734</v>
      </c>
      <c r="B18" s="303">
        <v>56994</v>
      </c>
      <c r="C18" s="303">
        <v>4851</v>
      </c>
      <c r="D18" s="303">
        <v>3132</v>
      </c>
      <c r="E18" s="303">
        <v>4250</v>
      </c>
      <c r="F18" s="303">
        <f t="shared" si="0"/>
        <v>69227</v>
      </c>
      <c r="G18" s="303">
        <f t="shared" si="1"/>
        <v>12233</v>
      </c>
      <c r="H18" s="304">
        <f t="shared" si="2"/>
        <v>0.17670850968552732</v>
      </c>
    </row>
    <row r="19" spans="1:8">
      <c r="A19" s="226" t="s">
        <v>2776</v>
      </c>
      <c r="B19" s="303">
        <v>53299</v>
      </c>
      <c r="C19" s="303">
        <v>7169</v>
      </c>
      <c r="D19" s="303">
        <v>1589</v>
      </c>
      <c r="E19" s="303">
        <v>3077</v>
      </c>
      <c r="F19" s="303">
        <f t="shared" ref="F19" si="3">SUM(B19:E19)</f>
        <v>65134</v>
      </c>
      <c r="G19" s="303">
        <f t="shared" ref="G19" si="4">SUM(C19:E19)</f>
        <v>11835</v>
      </c>
      <c r="H19" s="304">
        <f t="shared" ref="H19" si="5">SUM(C19:E19)/F19</f>
        <v>0.18170233672122088</v>
      </c>
    </row>
    <row r="22" spans="1:8">
      <c r="C22" s="185"/>
      <c r="D22" s="185"/>
    </row>
    <row r="23" spans="1:8">
      <c r="C23" s="185"/>
      <c r="D23" s="185"/>
    </row>
    <row r="24" spans="1:8">
      <c r="C24" s="185"/>
      <c r="D24" s="185"/>
    </row>
    <row r="25" spans="1:8">
      <c r="C25" s="185"/>
      <c r="D25" s="185"/>
    </row>
    <row r="26" spans="1:8">
      <c r="C26" s="185"/>
      <c r="D26" s="185"/>
    </row>
    <row r="27" spans="1:8">
      <c r="C27" s="185"/>
      <c r="D27" s="185"/>
    </row>
    <row r="28" spans="1:8">
      <c r="C28" s="185"/>
      <c r="D28" s="185"/>
    </row>
    <row r="29" spans="1:8">
      <c r="C29" s="185"/>
      <c r="D29" s="185"/>
    </row>
    <row r="30" spans="1:8">
      <c r="C30" s="185"/>
      <c r="D30" s="185"/>
    </row>
    <row r="31" spans="1:8">
      <c r="C31" s="185"/>
      <c r="D31" s="185"/>
    </row>
  </sheetData>
  <customSheetViews>
    <customSheetView guid="{CDEF6930-6739-4FEE-9F65-E195F9A4F82A}">
      <selection activeCell="G22" sqref="G22"/>
      <pageMargins left="0.7" right="0.7" top="0.75" bottom="0.75" header="0.3" footer="0.3"/>
      <pageSetup paperSize="9" orientation="portrait" r:id="rId1"/>
    </customSheetView>
    <customSheetView guid="{9883963A-B599-466E-88D7-AE85360E0737}">
      <selection activeCell="G22" sqref="G22"/>
      <pageMargins left="0.7" right="0.7" top="0.75" bottom="0.75" header="0.3" footer="0.3"/>
      <pageSetup paperSize="9" orientation="portrait" r:id="rId2"/>
    </customSheetView>
  </customSheetViews>
  <hyperlinks>
    <hyperlink ref="C1" location="Index!A1" display="Index home" xr:uid="{00000000-0004-0000-2100-000000000000}"/>
  </hyperlinks>
  <pageMargins left="0.7" right="0.7" top="0.75" bottom="0.75" header="0.3" footer="0.3"/>
  <pageSetup paperSize="9" orientation="portrait" r:id="rId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9">
    <tabColor rgb="FF117733"/>
  </sheetPr>
  <dimension ref="A1:D12"/>
  <sheetViews>
    <sheetView zoomScaleNormal="100" workbookViewId="0"/>
  </sheetViews>
  <sheetFormatPr defaultColWidth="9.140625" defaultRowHeight="15"/>
  <cols>
    <col min="1" max="1" width="17.42578125" style="188" bestFit="1" customWidth="1"/>
    <col min="2" max="6" width="11.140625" style="189" customWidth="1"/>
    <col min="7" max="7" width="5.5703125" style="189" customWidth="1"/>
    <col min="8" max="10" width="11.140625" style="189" customWidth="1"/>
    <col min="11" max="16384" width="9.140625" style="189"/>
  </cols>
  <sheetData>
    <row r="1" spans="1:4" ht="15" customHeight="1">
      <c r="A1" s="188" t="s">
        <v>30</v>
      </c>
      <c r="B1" s="188">
        <v>3.12</v>
      </c>
      <c r="C1" s="291" t="s">
        <v>2930</v>
      </c>
    </row>
    <row r="2" spans="1:4" ht="15" customHeight="1">
      <c r="A2" s="166" t="s">
        <v>31</v>
      </c>
      <c r="B2" s="189" t="s">
        <v>2883</v>
      </c>
    </row>
    <row r="3" spans="1:4" ht="15" customHeight="1">
      <c r="A3" s="167" t="s">
        <v>40</v>
      </c>
      <c r="B3" s="190" t="s">
        <v>2884</v>
      </c>
    </row>
    <row r="5" spans="1:4" s="249" customFormat="1">
      <c r="A5" s="188" t="s">
        <v>0</v>
      </c>
      <c r="B5" s="211" t="s">
        <v>2924</v>
      </c>
      <c r="C5" s="211" t="s">
        <v>2881</v>
      </c>
      <c r="D5" s="211" t="s">
        <v>2925</v>
      </c>
    </row>
    <row r="6" spans="1:4">
      <c r="A6" s="188">
        <v>2012</v>
      </c>
      <c r="B6" s="62">
        <v>39845</v>
      </c>
      <c r="C6" s="62">
        <v>13052</v>
      </c>
      <c r="D6" s="192">
        <v>0.24674367166379946</v>
      </c>
    </row>
    <row r="7" spans="1:4">
      <c r="A7" s="188">
        <v>2013</v>
      </c>
      <c r="B7" s="62">
        <v>30414</v>
      </c>
      <c r="C7" s="62">
        <v>9934</v>
      </c>
      <c r="D7" s="192">
        <v>0.24620799048279965</v>
      </c>
    </row>
    <row r="8" spans="1:4">
      <c r="A8" s="188">
        <v>2014</v>
      </c>
      <c r="B8" s="62">
        <v>36293</v>
      </c>
      <c r="C8" s="62">
        <v>10180</v>
      </c>
      <c r="D8" s="192">
        <v>0.21905192262173737</v>
      </c>
    </row>
    <row r="9" spans="1:4">
      <c r="A9" s="188">
        <v>2015</v>
      </c>
      <c r="B9" s="62">
        <v>39547</v>
      </c>
      <c r="C9" s="62">
        <v>13835</v>
      </c>
      <c r="D9" s="192">
        <v>0.25916975759619348</v>
      </c>
    </row>
    <row r="10" spans="1:4">
      <c r="A10" s="188">
        <v>2016</v>
      </c>
      <c r="B10" s="62">
        <v>26201</v>
      </c>
      <c r="C10" s="62">
        <v>8606</v>
      </c>
      <c r="D10" s="192">
        <v>0.2472491165570144</v>
      </c>
    </row>
    <row r="11" spans="1:4">
      <c r="A11" s="188">
        <v>2017</v>
      </c>
      <c r="B11" s="62">
        <v>17596</v>
      </c>
      <c r="C11" s="62">
        <v>6188</v>
      </c>
      <c r="D11" s="192">
        <v>0.26017490750084088</v>
      </c>
    </row>
    <row r="12" spans="1:4">
      <c r="A12" s="188">
        <v>2018</v>
      </c>
      <c r="B12" s="62">
        <v>28621</v>
      </c>
      <c r="C12" s="62">
        <v>14141</v>
      </c>
      <c r="D12" s="192">
        <v>0.33069080024320657</v>
      </c>
    </row>
  </sheetData>
  <hyperlinks>
    <hyperlink ref="C1" location="Index!A1" display="Index home" xr:uid="{00000000-0004-0000-2200-000000000000}"/>
  </hyperlinks>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28">
    <tabColor rgb="FF117733"/>
  </sheetPr>
  <dimension ref="A1:K11"/>
  <sheetViews>
    <sheetView zoomScaleNormal="100" workbookViewId="0"/>
  </sheetViews>
  <sheetFormatPr defaultColWidth="9.140625" defaultRowHeight="15"/>
  <cols>
    <col min="1" max="1" width="15.85546875" style="74" customWidth="1"/>
    <col min="2" max="4" width="15.85546875" style="183" customWidth="1"/>
    <col min="5" max="12" width="12.140625" style="183" customWidth="1"/>
    <col min="13" max="16384" width="9.140625" style="183"/>
  </cols>
  <sheetData>
    <row r="1" spans="1:11" ht="15" customHeight="1">
      <c r="A1" s="74" t="s">
        <v>30</v>
      </c>
      <c r="B1" s="169">
        <v>3.13</v>
      </c>
      <c r="C1" s="182" t="s">
        <v>2930</v>
      </c>
    </row>
    <row r="2" spans="1:11" ht="15" customHeight="1">
      <c r="A2" s="73" t="s">
        <v>31</v>
      </c>
      <c r="B2" s="74" t="s">
        <v>3139</v>
      </c>
      <c r="C2" s="74"/>
    </row>
    <row r="3" spans="1:11" ht="15" customHeight="1">
      <c r="A3" s="53" t="s">
        <v>40</v>
      </c>
      <c r="B3" s="169" t="s">
        <v>3178</v>
      </c>
      <c r="C3" s="74"/>
    </row>
    <row r="5" spans="1:11">
      <c r="A5" s="74" t="s">
        <v>3166</v>
      </c>
      <c r="B5" s="183">
        <v>2018</v>
      </c>
      <c r="C5" s="183">
        <v>2017</v>
      </c>
      <c r="D5" s="183">
        <v>2016</v>
      </c>
      <c r="E5" s="183">
        <v>2015</v>
      </c>
      <c r="F5" s="183">
        <v>2014</v>
      </c>
      <c r="G5" s="183">
        <v>2013</v>
      </c>
      <c r="H5" s="183">
        <v>2012</v>
      </c>
      <c r="I5" s="183">
        <v>2011</v>
      </c>
      <c r="J5" s="183">
        <v>2010</v>
      </c>
      <c r="K5" s="183">
        <v>2009</v>
      </c>
    </row>
    <row r="6" spans="1:11">
      <c r="A6" s="74" t="s">
        <v>2780</v>
      </c>
      <c r="B6" s="185">
        <v>122245</v>
      </c>
      <c r="C6" s="185">
        <v>138184</v>
      </c>
      <c r="D6" s="185">
        <v>132997</v>
      </c>
      <c r="E6" s="185">
        <v>127043</v>
      </c>
      <c r="F6" s="185">
        <v>125743</v>
      </c>
      <c r="G6" s="185">
        <v>117352</v>
      </c>
      <c r="H6" s="185">
        <v>107040</v>
      </c>
      <c r="I6" s="185">
        <v>80264</v>
      </c>
      <c r="J6" s="185">
        <v>76321</v>
      </c>
      <c r="K6" s="185">
        <v>71282</v>
      </c>
    </row>
    <row r="7" spans="1:11">
      <c r="A7" s="74" t="s">
        <v>2969</v>
      </c>
      <c r="B7" s="185">
        <v>47842</v>
      </c>
      <c r="C7" s="185">
        <v>45964</v>
      </c>
      <c r="D7" s="185">
        <v>45220</v>
      </c>
      <c r="E7" s="185">
        <v>40095</v>
      </c>
      <c r="F7" s="185">
        <v>35925</v>
      </c>
      <c r="G7" s="185">
        <v>33326</v>
      </c>
      <c r="H7" s="185">
        <v>31838</v>
      </c>
      <c r="I7" s="185">
        <v>28004</v>
      </c>
      <c r="J7" s="185">
        <v>28141</v>
      </c>
      <c r="K7" s="185">
        <v>26312</v>
      </c>
    </row>
    <row r="8" spans="1:11">
      <c r="A8" s="74" t="s">
        <v>2781</v>
      </c>
      <c r="B8" s="185">
        <v>45979</v>
      </c>
      <c r="C8" s="185">
        <v>38274</v>
      </c>
      <c r="D8" s="185">
        <v>37096</v>
      </c>
      <c r="E8" s="185">
        <v>38694</v>
      </c>
      <c r="F8" s="185">
        <v>33313</v>
      </c>
      <c r="G8" s="185">
        <v>30613</v>
      </c>
      <c r="H8" s="185">
        <v>32937</v>
      </c>
      <c r="I8" s="185">
        <v>29412</v>
      </c>
      <c r="J8" s="185">
        <v>25707</v>
      </c>
      <c r="K8" s="185">
        <v>23335</v>
      </c>
    </row>
    <row r="9" spans="1:11">
      <c r="A9" s="74" t="s">
        <v>2782</v>
      </c>
      <c r="B9" s="185">
        <v>18999</v>
      </c>
      <c r="C9" s="185">
        <v>17551</v>
      </c>
      <c r="D9" s="185">
        <v>17424</v>
      </c>
      <c r="E9" s="185">
        <v>16221</v>
      </c>
      <c r="F9" s="185">
        <v>14086</v>
      </c>
      <c r="G9" s="185">
        <v>11171</v>
      </c>
      <c r="H9" s="185">
        <v>11448</v>
      </c>
      <c r="I9" s="185">
        <v>10790</v>
      </c>
      <c r="J9" s="185">
        <v>11187</v>
      </c>
      <c r="K9" s="185">
        <v>13378</v>
      </c>
    </row>
    <row r="10" spans="1:11">
      <c r="A10" s="74" t="s">
        <v>2783</v>
      </c>
      <c r="B10" s="185">
        <v>21771</v>
      </c>
      <c r="C10" s="185">
        <v>20168</v>
      </c>
      <c r="D10" s="185">
        <v>20013</v>
      </c>
      <c r="E10" s="185">
        <v>20400</v>
      </c>
      <c r="F10" s="185">
        <v>17397</v>
      </c>
      <c r="G10" s="185">
        <v>12282</v>
      </c>
      <c r="H10" s="185">
        <v>12783</v>
      </c>
      <c r="I10" s="185">
        <v>13163</v>
      </c>
      <c r="J10" s="185">
        <v>14699</v>
      </c>
      <c r="K10" s="185">
        <v>17463</v>
      </c>
    </row>
    <row r="11" spans="1:11">
      <c r="A11" s="74" t="s">
        <v>2784</v>
      </c>
      <c r="B11" s="185">
        <v>20123</v>
      </c>
      <c r="C11" s="185">
        <v>22288</v>
      </c>
      <c r="D11" s="185">
        <v>22592</v>
      </c>
      <c r="E11" s="185">
        <v>21352</v>
      </c>
      <c r="F11" s="185">
        <v>19166</v>
      </c>
      <c r="G11" s="185">
        <v>16704</v>
      </c>
      <c r="H11" s="185">
        <v>17797</v>
      </c>
      <c r="I11" s="185">
        <v>18641</v>
      </c>
      <c r="J11" s="185">
        <v>20176</v>
      </c>
      <c r="K11" s="185">
        <v>22946</v>
      </c>
    </row>
  </sheetData>
  <customSheetViews>
    <customSheetView guid="{CDEF6930-6739-4FEE-9F65-E195F9A4F82A}">
      <pageMargins left="0.7" right="0.7" top="0.75" bottom="0.75" header="0.3" footer="0.3"/>
      <pageSetup paperSize="9" orientation="portrait" r:id="rId1"/>
    </customSheetView>
    <customSheetView guid="{9883963A-B599-466E-88D7-AE85360E0737}">
      <pageMargins left="0.7" right="0.7" top="0.75" bottom="0.75" header="0.3" footer="0.3"/>
      <pageSetup paperSize="9" orientation="portrait" r:id="rId2"/>
    </customSheetView>
  </customSheetViews>
  <hyperlinks>
    <hyperlink ref="C1" location="Index!A1" display="Index home" xr:uid="{00000000-0004-0000-2300-000000000000}"/>
  </hyperlinks>
  <pageMargins left="0.7" right="0.7" top="0.75" bottom="0.75" header="0.3" footer="0.3"/>
  <pageSetup paperSize="9" orientation="portrait" r:id="rId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21">
    <tabColor rgb="FF117733"/>
  </sheetPr>
  <dimension ref="A1:D170"/>
  <sheetViews>
    <sheetView zoomScaleNormal="100" workbookViewId="0"/>
  </sheetViews>
  <sheetFormatPr defaultColWidth="9.140625" defaultRowHeight="15"/>
  <cols>
    <col min="1" max="1" width="17.42578125" style="188" bestFit="1" customWidth="1"/>
    <col min="2" max="2" width="9.140625" style="189" customWidth="1"/>
    <col min="3" max="16384" width="9.140625" style="189"/>
  </cols>
  <sheetData>
    <row r="1" spans="1:3" ht="15" customHeight="1">
      <c r="A1" s="188" t="s">
        <v>30</v>
      </c>
      <c r="B1" s="225">
        <v>3.14</v>
      </c>
      <c r="C1" s="290" t="s">
        <v>2930</v>
      </c>
    </row>
    <row r="2" spans="1:3" ht="15" customHeight="1">
      <c r="A2" s="166" t="s">
        <v>31</v>
      </c>
      <c r="B2" s="189" t="s">
        <v>3021</v>
      </c>
    </row>
    <row r="3" spans="1:3" ht="15" customHeight="1">
      <c r="A3" s="167" t="s">
        <v>40</v>
      </c>
      <c r="B3" s="191" t="s">
        <v>3179</v>
      </c>
    </row>
    <row r="5" spans="1:3">
      <c r="A5" s="188" t="s">
        <v>431</v>
      </c>
      <c r="B5" s="189" t="s">
        <v>3009</v>
      </c>
    </row>
    <row r="6" spans="1:3">
      <c r="A6" s="188" t="s">
        <v>104</v>
      </c>
      <c r="B6" s="189">
        <v>0</v>
      </c>
    </row>
    <row r="7" spans="1:3">
      <c r="A7" s="188" t="s">
        <v>120</v>
      </c>
      <c r="B7" s="189">
        <v>0</v>
      </c>
    </row>
    <row r="8" spans="1:3">
      <c r="A8" s="188" t="s">
        <v>156</v>
      </c>
      <c r="B8" s="189">
        <v>0</v>
      </c>
    </row>
    <row r="9" spans="1:3">
      <c r="A9" s="188" t="s">
        <v>132</v>
      </c>
      <c r="B9" s="189">
        <v>0</v>
      </c>
    </row>
    <row r="10" spans="1:3">
      <c r="A10" s="188" t="s">
        <v>112</v>
      </c>
      <c r="B10" s="189">
        <v>0</v>
      </c>
    </row>
    <row r="11" spans="1:3">
      <c r="A11" s="188" t="s">
        <v>92</v>
      </c>
      <c r="B11" s="189">
        <v>0</v>
      </c>
    </row>
    <row r="12" spans="1:3">
      <c r="A12" s="188" t="s">
        <v>124</v>
      </c>
      <c r="B12" s="189">
        <v>0</v>
      </c>
    </row>
    <row r="13" spans="1:3">
      <c r="A13" s="188" t="s">
        <v>128</v>
      </c>
      <c r="B13" s="189">
        <v>160</v>
      </c>
    </row>
    <row r="14" spans="1:3">
      <c r="A14" s="188" t="s">
        <v>444</v>
      </c>
      <c r="B14" s="189">
        <v>176</v>
      </c>
    </row>
    <row r="15" spans="1:3">
      <c r="A15" s="188" t="s">
        <v>200</v>
      </c>
      <c r="B15" s="189">
        <v>216</v>
      </c>
    </row>
    <row r="16" spans="1:3">
      <c r="A16" s="188" t="s">
        <v>176</v>
      </c>
      <c r="B16" s="189">
        <v>352</v>
      </c>
    </row>
    <row r="17" spans="1:2">
      <c r="A17" s="188" t="s">
        <v>152</v>
      </c>
      <c r="B17" s="189">
        <v>384</v>
      </c>
    </row>
    <row r="18" spans="1:2">
      <c r="A18" s="188" t="s">
        <v>100</v>
      </c>
      <c r="B18" s="189">
        <v>504</v>
      </c>
    </row>
    <row r="19" spans="1:2">
      <c r="A19" s="188" t="s">
        <v>148</v>
      </c>
      <c r="B19" s="189">
        <v>552</v>
      </c>
    </row>
    <row r="20" spans="1:2">
      <c r="A20" s="188" t="s">
        <v>140</v>
      </c>
      <c r="B20" s="189">
        <v>576</v>
      </c>
    </row>
    <row r="21" spans="1:2">
      <c r="A21" s="188" t="s">
        <v>212</v>
      </c>
      <c r="B21" s="62">
        <v>1120</v>
      </c>
    </row>
    <row r="22" spans="1:2">
      <c r="A22" s="188" t="s">
        <v>164</v>
      </c>
      <c r="B22" s="189">
        <v>1392</v>
      </c>
    </row>
    <row r="23" spans="1:2">
      <c r="A23" s="188" t="s">
        <v>3008</v>
      </c>
      <c r="B23" s="62">
        <v>1728</v>
      </c>
    </row>
    <row r="24" spans="1:2">
      <c r="A24" s="188" t="s">
        <v>196</v>
      </c>
      <c r="B24" s="62">
        <v>1872</v>
      </c>
    </row>
    <row r="25" spans="1:2">
      <c r="A25" s="188" t="s">
        <v>442</v>
      </c>
      <c r="B25" s="62">
        <v>2800</v>
      </c>
    </row>
    <row r="26" spans="1:2">
      <c r="A26" s="188" t="s">
        <v>216</v>
      </c>
      <c r="B26" s="62">
        <v>3360</v>
      </c>
    </row>
    <row r="27" spans="1:2">
      <c r="A27" s="188" t="s">
        <v>168</v>
      </c>
      <c r="B27" s="62">
        <v>3808</v>
      </c>
    </row>
    <row r="28" spans="1:2">
      <c r="A28" s="188" t="s">
        <v>184</v>
      </c>
      <c r="B28" s="62">
        <v>3864</v>
      </c>
    </row>
    <row r="29" spans="1:2">
      <c r="A29" s="188" t="s">
        <v>160</v>
      </c>
      <c r="B29" s="62">
        <v>3872</v>
      </c>
    </row>
    <row r="30" spans="1:2">
      <c r="A30" s="188" t="s">
        <v>136</v>
      </c>
      <c r="B30" s="62">
        <v>4320</v>
      </c>
    </row>
    <row r="31" spans="1:2">
      <c r="A31" s="188" t="s">
        <v>192</v>
      </c>
      <c r="B31" s="62">
        <v>5336</v>
      </c>
    </row>
    <row r="32" spans="1:2">
      <c r="A32" s="188" t="s">
        <v>180</v>
      </c>
      <c r="B32" s="62">
        <v>6448</v>
      </c>
    </row>
    <row r="33" spans="1:2">
      <c r="A33" s="188" t="s">
        <v>188</v>
      </c>
      <c r="B33" s="62">
        <v>6912</v>
      </c>
    </row>
    <row r="34" spans="1:2">
      <c r="A34" s="188" t="s">
        <v>116</v>
      </c>
      <c r="B34" s="62">
        <v>7440</v>
      </c>
    </row>
    <row r="35" spans="1:2">
      <c r="A35" s="188" t="s">
        <v>443</v>
      </c>
      <c r="B35" s="62">
        <v>9840</v>
      </c>
    </row>
    <row r="36" spans="1:2">
      <c r="A36" s="188" t="s">
        <v>204</v>
      </c>
      <c r="B36" s="62">
        <v>11408</v>
      </c>
    </row>
    <row r="37" spans="1:2">
      <c r="A37" s="188" t="s">
        <v>172</v>
      </c>
      <c r="B37" s="62">
        <v>16008</v>
      </c>
    </row>
    <row r="38" spans="1:2">
      <c r="A38" s="188" t="s">
        <v>220</v>
      </c>
      <c r="B38" s="62">
        <v>20448</v>
      </c>
    </row>
    <row r="72" spans="4:4">
      <c r="D72" s="62"/>
    </row>
    <row r="73" spans="4:4">
      <c r="D73" s="62"/>
    </row>
    <row r="75" spans="4:4">
      <c r="D75" s="62"/>
    </row>
    <row r="79" spans="4:4">
      <c r="D79" s="62"/>
    </row>
    <row r="80" spans="4:4">
      <c r="D80" s="62"/>
    </row>
    <row r="81" spans="4:4">
      <c r="D81" s="62"/>
    </row>
    <row r="83" spans="4:4">
      <c r="D83" s="62"/>
    </row>
    <row r="84" spans="4:4">
      <c r="D84" s="62"/>
    </row>
    <row r="85" spans="4:4">
      <c r="D85" s="62"/>
    </row>
    <row r="86" spans="4:4">
      <c r="D86" s="62"/>
    </row>
    <row r="88" spans="4:4">
      <c r="D88" s="62"/>
    </row>
    <row r="91" spans="4:4">
      <c r="D91" s="62"/>
    </row>
    <row r="94" spans="4:4">
      <c r="D94" s="62"/>
    </row>
    <row r="95" spans="4:4">
      <c r="D95" s="62"/>
    </row>
    <row r="97" spans="4:4">
      <c r="D97" s="62"/>
    </row>
    <row r="98" spans="4:4">
      <c r="D98" s="62"/>
    </row>
    <row r="100" spans="4:4">
      <c r="D100" s="62"/>
    </row>
    <row r="102" spans="4:4">
      <c r="D102" s="62"/>
    </row>
    <row r="104" spans="4:4">
      <c r="D104" s="62"/>
    </row>
    <row r="138" spans="4:4">
      <c r="D138" s="62"/>
    </row>
    <row r="139" spans="4:4">
      <c r="D139" s="62"/>
    </row>
    <row r="140" spans="4:4">
      <c r="D140" s="62"/>
    </row>
    <row r="141" spans="4:4">
      <c r="D141" s="62"/>
    </row>
    <row r="142" spans="4:4">
      <c r="D142" s="62"/>
    </row>
    <row r="143" spans="4:4">
      <c r="D143" s="62"/>
    </row>
    <row r="145" spans="4:4">
      <c r="D145" s="62"/>
    </row>
    <row r="146" spans="4:4">
      <c r="D146" s="62"/>
    </row>
    <row r="147" spans="4:4">
      <c r="D147" s="62"/>
    </row>
    <row r="148" spans="4:4">
      <c r="D148" s="62"/>
    </row>
    <row r="149" spans="4:4">
      <c r="D149" s="62"/>
    </row>
    <row r="150" spans="4:4">
      <c r="D150" s="62"/>
    </row>
    <row r="151" spans="4:4">
      <c r="D151" s="62"/>
    </row>
    <row r="152" spans="4:4">
      <c r="D152" s="62"/>
    </row>
    <row r="153" spans="4:4">
      <c r="D153" s="62"/>
    </row>
    <row r="154" spans="4:4">
      <c r="D154" s="62"/>
    </row>
    <row r="155" spans="4:4">
      <c r="D155" s="62"/>
    </row>
    <row r="156" spans="4:4">
      <c r="D156" s="62"/>
    </row>
    <row r="159" spans="4:4">
      <c r="D159" s="62"/>
    </row>
    <row r="160" spans="4:4">
      <c r="D160" s="62"/>
    </row>
    <row r="161" spans="4:4">
      <c r="D161" s="62"/>
    </row>
    <row r="162" spans="4:4">
      <c r="D162" s="62"/>
    </row>
    <row r="163" spans="4:4">
      <c r="D163" s="62"/>
    </row>
    <row r="164" spans="4:4">
      <c r="D164" s="62"/>
    </row>
    <row r="166" spans="4:4">
      <c r="D166" s="62"/>
    </row>
    <row r="168" spans="4:4">
      <c r="D168" s="62"/>
    </row>
    <row r="169" spans="4:4">
      <c r="D169" s="62"/>
    </row>
    <row r="170" spans="4:4">
      <c r="D170" s="62"/>
    </row>
  </sheetData>
  <sortState xmlns:xlrd2="http://schemas.microsoft.com/office/spreadsheetml/2017/richdata2" ref="A6:B38">
    <sortCondition ref="B6:B38"/>
  </sortState>
  <customSheetViews>
    <customSheetView guid="{CDEF6930-6739-4FEE-9F65-E195F9A4F82A}" topLeftCell="A366">
      <selection activeCell="P399" sqref="P399"/>
      <pageMargins left="0.7" right="0.7" top="0.75" bottom="0.75" header="0.3" footer="0.3"/>
      <pageSetup paperSize="9" orientation="portrait" r:id="rId1"/>
    </customSheetView>
    <customSheetView guid="{9883963A-B599-466E-88D7-AE85360E0737}" topLeftCell="A366">
      <selection activeCell="P399" sqref="P399"/>
      <pageMargins left="0.7" right="0.7" top="0.75" bottom="0.75" header="0.3" footer="0.3"/>
      <pageSetup paperSize="9" orientation="portrait" r:id="rId2"/>
    </customSheetView>
  </customSheetViews>
  <hyperlinks>
    <hyperlink ref="C1" location="Index!A1" display="Index home" xr:uid="{00000000-0004-0000-2400-000000000000}"/>
  </hyperlinks>
  <pageMargins left="0.7" right="0.7" top="0.75" bottom="0.75" header="0.3" footer="0.3"/>
  <pageSetup paperSize="9" orientation="portrait" r:id="rId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111">
    <tabColor rgb="FF117733"/>
  </sheetPr>
  <dimension ref="A1:K7"/>
  <sheetViews>
    <sheetView zoomScaleNormal="100" workbookViewId="0"/>
  </sheetViews>
  <sheetFormatPr defaultColWidth="9.140625" defaultRowHeight="15"/>
  <cols>
    <col min="1" max="1" width="18.28515625" style="188" bestFit="1" customWidth="1"/>
    <col min="2" max="2" width="8.42578125" style="189" customWidth="1"/>
    <col min="3" max="16384" width="9.140625" style="189"/>
  </cols>
  <sheetData>
    <row r="1" spans="1:11" ht="15" customHeight="1">
      <c r="A1" s="146" t="s">
        <v>30</v>
      </c>
      <c r="B1" s="188">
        <v>3.15</v>
      </c>
      <c r="C1" s="291" t="s">
        <v>2930</v>
      </c>
    </row>
    <row r="2" spans="1:11" ht="15" customHeight="1">
      <c r="A2" s="167" t="s">
        <v>31</v>
      </c>
      <c r="B2" s="189" t="s">
        <v>3140</v>
      </c>
    </row>
    <row r="3" spans="1:11" ht="15" customHeight="1">
      <c r="A3" s="167" t="s">
        <v>40</v>
      </c>
      <c r="B3" s="263" t="s">
        <v>2834</v>
      </c>
    </row>
    <row r="4" spans="1:11">
      <c r="A4" s="167"/>
    </row>
    <row r="5" spans="1:11">
      <c r="B5" s="189">
        <v>2009</v>
      </c>
      <c r="C5" s="189">
        <v>2010</v>
      </c>
      <c r="D5" s="189">
        <v>2011</v>
      </c>
      <c r="E5" s="189">
        <v>2012</v>
      </c>
      <c r="F5" s="189">
        <v>2013</v>
      </c>
      <c r="G5" s="189">
        <v>2014</v>
      </c>
      <c r="H5" s="189">
        <v>2015</v>
      </c>
      <c r="I5" s="189">
        <v>2016</v>
      </c>
      <c r="J5" s="189">
        <v>2017</v>
      </c>
      <c r="K5" s="189">
        <v>2018</v>
      </c>
    </row>
    <row r="6" spans="1:11">
      <c r="A6" s="188" t="s">
        <v>2787</v>
      </c>
      <c r="B6" s="62">
        <v>1311</v>
      </c>
      <c r="C6" s="62">
        <v>1739</v>
      </c>
      <c r="D6" s="62">
        <v>2130</v>
      </c>
      <c r="E6" s="62">
        <v>2387</v>
      </c>
      <c r="F6" s="62">
        <v>4085</v>
      </c>
      <c r="G6" s="62">
        <v>5917</v>
      </c>
      <c r="H6" s="62">
        <v>13837</v>
      </c>
      <c r="I6" s="62">
        <v>18333</v>
      </c>
      <c r="J6" s="62">
        <v>24015</v>
      </c>
      <c r="K6" s="62">
        <v>29931</v>
      </c>
    </row>
    <row r="7" spans="1:11">
      <c r="A7" s="188" t="s">
        <v>2788</v>
      </c>
      <c r="B7" s="62">
        <v>44</v>
      </c>
      <c r="C7" s="62">
        <v>270</v>
      </c>
      <c r="D7" s="62">
        <v>270</v>
      </c>
      <c r="E7" s="62">
        <v>997</v>
      </c>
      <c r="F7" s="62">
        <v>1950</v>
      </c>
      <c r="G7" s="62">
        <v>3702</v>
      </c>
      <c r="H7" s="62">
        <v>5367</v>
      </c>
      <c r="I7" s="62">
        <v>8994</v>
      </c>
      <c r="J7" s="62">
        <v>12517</v>
      </c>
      <c r="K7" s="62">
        <v>17504</v>
      </c>
    </row>
  </sheetData>
  <customSheetViews>
    <customSheetView guid="{CDEF6930-6739-4FEE-9F65-E195F9A4F82A}">
      <selection activeCell="Q18" sqref="Q18"/>
      <pageMargins left="0.7" right="0.7" top="0.75" bottom="0.75" header="0.3" footer="0.3"/>
      <pageSetup paperSize="9" orientation="portrait" r:id="rId1"/>
    </customSheetView>
    <customSheetView guid="{9883963A-B599-466E-88D7-AE85360E0737}">
      <selection activeCell="Q18" sqref="Q18"/>
      <pageMargins left="0.7" right="0.7" top="0.75" bottom="0.75" header="0.3" footer="0.3"/>
      <pageSetup paperSize="9" orientation="portrait" r:id="rId2"/>
    </customSheetView>
  </customSheetViews>
  <hyperlinks>
    <hyperlink ref="B3" r:id="rId3" xr:uid="{00000000-0004-0000-2500-000000000000}"/>
    <hyperlink ref="C1" location="Index!A1" display="Index home" xr:uid="{00000000-0004-0000-2500-000001000000}"/>
  </hyperlinks>
  <pageMargins left="0.7" right="0.7" top="0.75" bottom="0.75" header="0.3" footer="0.3"/>
  <pageSetup paperSize="9" orientation="portrait"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112">
    <tabColor rgb="FF117733"/>
  </sheetPr>
  <dimension ref="A1:C30"/>
  <sheetViews>
    <sheetView zoomScaleNormal="100" workbookViewId="0"/>
  </sheetViews>
  <sheetFormatPr defaultColWidth="9.140625" defaultRowHeight="15"/>
  <cols>
    <col min="1" max="1" width="18.28515625" style="188" bestFit="1" customWidth="1"/>
    <col min="2" max="2" width="9.7109375" style="189" customWidth="1"/>
    <col min="3" max="16384" width="9.140625" style="189"/>
  </cols>
  <sheetData>
    <row r="1" spans="1:3" ht="15" customHeight="1">
      <c r="A1" s="146" t="s">
        <v>30</v>
      </c>
      <c r="B1" s="188">
        <v>3.16</v>
      </c>
      <c r="C1" s="291" t="s">
        <v>2930</v>
      </c>
    </row>
    <row r="2" spans="1:3" ht="15" customHeight="1">
      <c r="A2" s="167" t="s">
        <v>31</v>
      </c>
      <c r="B2" s="189" t="s">
        <v>3141</v>
      </c>
    </row>
    <row r="3" spans="1:3" ht="15" customHeight="1">
      <c r="A3" s="167" t="s">
        <v>40</v>
      </c>
      <c r="B3" s="189" t="s">
        <v>2851</v>
      </c>
    </row>
    <row r="4" spans="1:3">
      <c r="A4" s="167"/>
    </row>
    <row r="5" spans="1:3">
      <c r="A5" s="188" t="s">
        <v>431</v>
      </c>
      <c r="B5" s="189" t="s">
        <v>2556</v>
      </c>
    </row>
    <row r="6" spans="1:3">
      <c r="A6" s="188" t="s">
        <v>160</v>
      </c>
      <c r="B6" s="189">
        <v>1</v>
      </c>
    </row>
    <row r="7" spans="1:3">
      <c r="A7" s="188" t="s">
        <v>104</v>
      </c>
      <c r="B7" s="189">
        <v>1</v>
      </c>
    </row>
    <row r="8" spans="1:3">
      <c r="A8" s="188" t="s">
        <v>184</v>
      </c>
      <c r="B8" s="189">
        <v>2</v>
      </c>
    </row>
    <row r="9" spans="1:3">
      <c r="A9" s="188" t="s">
        <v>120</v>
      </c>
      <c r="B9" s="189">
        <v>1</v>
      </c>
    </row>
    <row r="10" spans="1:3">
      <c r="A10" s="188" t="s">
        <v>148</v>
      </c>
      <c r="B10" s="189">
        <v>6</v>
      </c>
    </row>
    <row r="11" spans="1:3">
      <c r="A11" s="188" t="s">
        <v>116</v>
      </c>
      <c r="B11" s="189">
        <v>4</v>
      </c>
    </row>
    <row r="12" spans="1:3">
      <c r="A12" s="188" t="s">
        <v>136</v>
      </c>
      <c r="B12" s="189">
        <v>1</v>
      </c>
    </row>
    <row r="13" spans="1:3">
      <c r="A13" s="188" t="s">
        <v>156</v>
      </c>
      <c r="B13" s="189">
        <v>3</v>
      </c>
    </row>
    <row r="14" spans="1:3">
      <c r="A14" s="188" t="s">
        <v>172</v>
      </c>
      <c r="B14" s="189">
        <v>1</v>
      </c>
    </row>
    <row r="15" spans="1:3">
      <c r="A15" s="188" t="s">
        <v>216</v>
      </c>
      <c r="B15" s="189">
        <v>5</v>
      </c>
    </row>
    <row r="16" spans="1:3">
      <c r="A16" s="188" t="s">
        <v>196</v>
      </c>
      <c r="B16" s="189">
        <v>3</v>
      </c>
    </row>
    <row r="17" spans="1:2">
      <c r="A17" s="188" t="s">
        <v>152</v>
      </c>
      <c r="B17" s="189">
        <v>3</v>
      </c>
    </row>
    <row r="18" spans="1:2">
      <c r="A18" s="188" t="s">
        <v>212</v>
      </c>
      <c r="B18" s="189">
        <v>2</v>
      </c>
    </row>
    <row r="19" spans="1:2">
      <c r="A19" s="188" t="s">
        <v>180</v>
      </c>
      <c r="B19" s="189">
        <v>8</v>
      </c>
    </row>
    <row r="20" spans="1:2">
      <c r="A20" s="188" t="s">
        <v>168</v>
      </c>
      <c r="B20" s="189">
        <v>14</v>
      </c>
    </row>
    <row r="21" spans="1:2">
      <c r="A21" s="188" t="s">
        <v>92</v>
      </c>
      <c r="B21" s="189">
        <v>2</v>
      </c>
    </row>
    <row r="22" spans="1:2">
      <c r="A22" s="188" t="s">
        <v>3161</v>
      </c>
      <c r="B22" s="189">
        <v>3</v>
      </c>
    </row>
    <row r="23" spans="1:2">
      <c r="A23" s="188" t="s">
        <v>164</v>
      </c>
      <c r="B23" s="189">
        <v>3</v>
      </c>
    </row>
    <row r="24" spans="1:2">
      <c r="A24" s="188" t="s">
        <v>204</v>
      </c>
      <c r="B24" s="189">
        <v>6</v>
      </c>
    </row>
    <row r="25" spans="1:2">
      <c r="A25" s="188" t="s">
        <v>220</v>
      </c>
      <c r="B25" s="189">
        <v>8</v>
      </c>
    </row>
    <row r="26" spans="1:2">
      <c r="A26" s="188" t="s">
        <v>140</v>
      </c>
      <c r="B26" s="189">
        <v>7</v>
      </c>
    </row>
    <row r="27" spans="1:2">
      <c r="A27" s="188" t="s">
        <v>192</v>
      </c>
      <c r="B27" s="189">
        <v>4</v>
      </c>
    </row>
    <row r="28" spans="1:2">
      <c r="A28" s="188" t="s">
        <v>208</v>
      </c>
      <c r="B28" s="189">
        <v>3</v>
      </c>
    </row>
    <row r="29" spans="1:2">
      <c r="A29" s="188" t="s">
        <v>144</v>
      </c>
      <c r="B29" s="189">
        <v>1</v>
      </c>
    </row>
    <row r="30" spans="1:2">
      <c r="A30" s="188" t="s">
        <v>96</v>
      </c>
      <c r="B30" s="189">
        <v>2</v>
      </c>
    </row>
  </sheetData>
  <hyperlinks>
    <hyperlink ref="C1" location="Index!A1" display="Index home" xr:uid="{00000000-0004-0000-2600-000000000000}"/>
  </hyperlink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99">
    <tabColor rgb="FF4477AA"/>
  </sheetPr>
  <dimension ref="A1:E18"/>
  <sheetViews>
    <sheetView zoomScaleNormal="100" workbookViewId="0"/>
  </sheetViews>
  <sheetFormatPr defaultColWidth="9.140625" defaultRowHeight="15"/>
  <cols>
    <col min="1" max="1" width="12.140625" style="74" customWidth="1"/>
    <col min="2" max="5" width="12.140625" style="183" customWidth="1"/>
    <col min="6" max="16384" width="9.140625" style="183"/>
  </cols>
  <sheetData>
    <row r="1" spans="1:5" ht="15" customHeight="1">
      <c r="A1" s="74" t="s">
        <v>30</v>
      </c>
      <c r="B1" s="74">
        <v>1.2</v>
      </c>
      <c r="C1" s="290" t="s">
        <v>2930</v>
      </c>
    </row>
    <row r="2" spans="1:5" ht="15" customHeight="1">
      <c r="A2" s="73" t="s">
        <v>31</v>
      </c>
      <c r="B2" s="74" t="s">
        <v>2932</v>
      </c>
    </row>
    <row r="3" spans="1:5" ht="15" customHeight="1">
      <c r="A3" s="53" t="s">
        <v>40</v>
      </c>
      <c r="B3" s="74" t="s">
        <v>2931</v>
      </c>
    </row>
    <row r="5" spans="1:5">
      <c r="B5" s="183" t="s">
        <v>2898</v>
      </c>
      <c r="C5" s="183" t="s">
        <v>2899</v>
      </c>
      <c r="D5" s="183" t="s">
        <v>2900</v>
      </c>
      <c r="E5" s="183" t="s">
        <v>2696</v>
      </c>
    </row>
    <row r="6" spans="1:5">
      <c r="A6" s="74">
        <v>1901</v>
      </c>
      <c r="B6" s="197">
        <v>0.98</v>
      </c>
      <c r="C6" s="197">
        <v>1.45</v>
      </c>
      <c r="D6" s="197">
        <f>B6-C6</f>
        <v>-0.47</v>
      </c>
      <c r="E6" s="197">
        <f>B6/C6</f>
        <v>0.67586206896551726</v>
      </c>
    </row>
    <row r="7" spans="1:5">
      <c r="A7" s="74">
        <v>1911</v>
      </c>
      <c r="B7" s="197">
        <v>1.23</v>
      </c>
      <c r="C7" s="197">
        <v>1.625</v>
      </c>
      <c r="D7" s="197">
        <f t="shared" ref="D7:D16" si="0">B7-C7</f>
        <v>-0.39500000000000002</v>
      </c>
      <c r="E7" s="197">
        <f t="shared" ref="E7:E16" si="1">B7/C7</f>
        <v>0.75692307692307692</v>
      </c>
    </row>
    <row r="8" spans="1:5">
      <c r="A8" s="74">
        <v>1921</v>
      </c>
      <c r="B8" s="197">
        <v>1.3</v>
      </c>
      <c r="C8" s="197">
        <v>1.8</v>
      </c>
      <c r="D8" s="197">
        <f t="shared" si="0"/>
        <v>-0.5</v>
      </c>
      <c r="E8" s="197">
        <f t="shared" si="1"/>
        <v>0.72222222222222221</v>
      </c>
    </row>
    <row r="9" spans="1:5">
      <c r="A9" s="74">
        <v>1931</v>
      </c>
      <c r="B9" s="197">
        <v>1.5</v>
      </c>
      <c r="C9" s="197">
        <v>2.1749999999999998</v>
      </c>
      <c r="D9" s="197">
        <f t="shared" si="0"/>
        <v>-0.67499999999999982</v>
      </c>
      <c r="E9" s="197">
        <f t="shared" si="1"/>
        <v>0.68965517241379315</v>
      </c>
    </row>
    <row r="10" spans="1:5">
      <c r="A10" s="74">
        <v>1951</v>
      </c>
      <c r="B10" s="197">
        <v>2.1520000000000001</v>
      </c>
      <c r="C10" s="197">
        <v>2.6309999999999998</v>
      </c>
      <c r="D10" s="197">
        <f t="shared" si="0"/>
        <v>-0.47899999999999965</v>
      </c>
      <c r="E10" s="197">
        <f t="shared" si="1"/>
        <v>0.81793994678829351</v>
      </c>
    </row>
    <row r="11" spans="1:5">
      <c r="A11" s="74">
        <v>1961</v>
      </c>
      <c r="B11" s="197">
        <f>[7]Summary!B11</f>
        <v>2.4105819999999998</v>
      </c>
      <c r="C11" s="197">
        <f>[7]Summary!C11</f>
        <v>2.658166</v>
      </c>
      <c r="D11" s="197">
        <f t="shared" si="0"/>
        <v>-0.24758400000000025</v>
      </c>
      <c r="E11" s="197">
        <f t="shared" si="1"/>
        <v>0.9068590900643525</v>
      </c>
    </row>
    <row r="12" spans="1:5">
      <c r="A12" s="74">
        <v>1971</v>
      </c>
      <c r="B12" s="197">
        <f>[7]Summary!B12</f>
        <v>2.6010399999999998</v>
      </c>
      <c r="C12" s="197">
        <f>[7]Summary!C12</f>
        <v>2.6498249999999999</v>
      </c>
      <c r="D12" s="197">
        <f t="shared" si="0"/>
        <v>-4.8785000000000078E-2</v>
      </c>
      <c r="E12" s="197">
        <f t="shared" si="1"/>
        <v>0.98158935024011018</v>
      </c>
    </row>
    <row r="13" spans="1:5">
      <c r="A13" s="74">
        <v>1981</v>
      </c>
      <c r="B13" s="197">
        <f>[7]Summary!B13</f>
        <v>2.7139000000000002</v>
      </c>
      <c r="C13" s="197">
        <f>[7]Summary!C13</f>
        <v>2.505274</v>
      </c>
      <c r="D13" s="197">
        <f t="shared" si="0"/>
        <v>0.2086260000000002</v>
      </c>
      <c r="E13" s="197">
        <f t="shared" si="1"/>
        <v>1.0832747236430027</v>
      </c>
    </row>
    <row r="14" spans="1:5">
      <c r="A14" s="74">
        <v>1991</v>
      </c>
      <c r="B14" s="197">
        <f>[7]Summary!B14</f>
        <v>2.9139620000000002</v>
      </c>
      <c r="C14" s="197">
        <f>[7]Summary!C14</f>
        <v>2.7611289999999999</v>
      </c>
      <c r="D14" s="197">
        <f t="shared" si="0"/>
        <v>0.15283300000000022</v>
      </c>
      <c r="E14" s="197">
        <f t="shared" si="1"/>
        <v>1.0553516333354944</v>
      </c>
    </row>
    <row r="15" spans="1:5">
      <c r="A15" s="74">
        <v>2001</v>
      </c>
      <c r="B15" s="197">
        <f>[7]Summary!B15</f>
        <v>3.0904020000000001</v>
      </c>
      <c r="C15" s="197">
        <f>[7]Summary!C15</f>
        <v>3.015997</v>
      </c>
      <c r="D15" s="197">
        <f t="shared" si="0"/>
        <v>7.4405000000000054E-2</v>
      </c>
      <c r="E15" s="197">
        <f t="shared" si="1"/>
        <v>1.0246701173774377</v>
      </c>
    </row>
    <row r="16" spans="1:5">
      <c r="A16" s="74">
        <v>2011</v>
      </c>
      <c r="B16" s="197">
        <f>[7]Summary!B16</f>
        <v>3.3581629999999998</v>
      </c>
      <c r="C16" s="197">
        <f>[7]Summary!C16</f>
        <v>3.2661730000000002</v>
      </c>
      <c r="D16" s="197">
        <f t="shared" si="0"/>
        <v>9.1989999999999572E-2</v>
      </c>
      <c r="E16" s="197">
        <f t="shared" si="1"/>
        <v>1.0281644603638569</v>
      </c>
    </row>
    <row r="17" spans="1:5">
      <c r="A17" s="74">
        <v>2018</v>
      </c>
      <c r="B17" s="197">
        <v>3.556</v>
      </c>
      <c r="C17" s="197">
        <v>3.4889999999999999</v>
      </c>
      <c r="D17" s="197"/>
      <c r="E17" s="197"/>
    </row>
    <row r="18" spans="1:5">
      <c r="B18" s="187"/>
    </row>
  </sheetData>
  <hyperlinks>
    <hyperlink ref="C1" location="Index!A1" display="Index home" xr:uid="{00000000-0004-0000-0300-000000000000}"/>
  </hyperlinks>
  <pageMargins left="0.7" right="0.7" top="0.75" bottom="0.75" header="0.3" footer="0.3"/>
  <pageSetup paperSize="9" orientation="portrait"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22">
    <tabColor rgb="FF117733"/>
  </sheetPr>
  <dimension ref="A1:E12"/>
  <sheetViews>
    <sheetView zoomScaleNormal="100" workbookViewId="0"/>
  </sheetViews>
  <sheetFormatPr defaultColWidth="9.140625" defaultRowHeight="15"/>
  <cols>
    <col min="1" max="1" width="10.7109375" style="74" bestFit="1" customWidth="1"/>
    <col min="2" max="2" width="12.28515625" style="183" customWidth="1"/>
    <col min="3" max="6" width="16" style="183" customWidth="1"/>
    <col min="7" max="16384" width="9.140625" style="183"/>
  </cols>
  <sheetData>
    <row r="1" spans="1:5" ht="15" customHeight="1">
      <c r="A1" s="77" t="s">
        <v>30</v>
      </c>
      <c r="B1" s="74">
        <v>3.17</v>
      </c>
      <c r="C1" s="292" t="s">
        <v>2930</v>
      </c>
      <c r="D1" s="74"/>
    </row>
    <row r="2" spans="1:5" ht="15" customHeight="1">
      <c r="A2" s="53" t="s">
        <v>31</v>
      </c>
      <c r="B2" s="74" t="s">
        <v>3117</v>
      </c>
      <c r="C2" s="74"/>
      <c r="D2" s="74"/>
    </row>
    <row r="3" spans="1:5" ht="15" customHeight="1">
      <c r="A3" s="53" t="s">
        <v>40</v>
      </c>
      <c r="B3" s="169" t="s">
        <v>2800</v>
      </c>
      <c r="C3" s="74"/>
      <c r="D3" s="74"/>
    </row>
    <row r="4" spans="1:5">
      <c r="A4" s="169"/>
    </row>
    <row r="5" spans="1:5">
      <c r="A5" s="169" t="s">
        <v>0</v>
      </c>
      <c r="B5" s="74" t="s">
        <v>437</v>
      </c>
      <c r="C5" s="74" t="s">
        <v>2799</v>
      </c>
      <c r="D5" s="74" t="s">
        <v>2802</v>
      </c>
      <c r="E5" s="74" t="s">
        <v>2949</v>
      </c>
    </row>
    <row r="6" spans="1:5">
      <c r="A6" s="74" t="s">
        <v>29</v>
      </c>
      <c r="B6" s="185">
        <v>3505</v>
      </c>
      <c r="C6" s="185">
        <v>4936</v>
      </c>
      <c r="D6" s="185">
        <v>1687</v>
      </c>
      <c r="E6" s="185"/>
    </row>
    <row r="7" spans="1:5">
      <c r="A7" s="74" t="s">
        <v>2430</v>
      </c>
      <c r="B7" s="185">
        <v>2829</v>
      </c>
      <c r="C7" s="185">
        <v>4648</v>
      </c>
      <c r="D7" s="185">
        <v>1323</v>
      </c>
      <c r="E7" s="185"/>
    </row>
    <row r="8" spans="1:5">
      <c r="A8" s="74" t="s">
        <v>2496</v>
      </c>
      <c r="B8" s="185">
        <v>2380</v>
      </c>
      <c r="C8" s="185">
        <v>6130</v>
      </c>
      <c r="D8" s="185">
        <v>1076</v>
      </c>
      <c r="E8" s="185"/>
    </row>
    <row r="9" spans="1:5">
      <c r="A9" s="74" t="s">
        <v>2567</v>
      </c>
      <c r="B9" s="185">
        <v>3012</v>
      </c>
      <c r="C9" s="185">
        <v>3846</v>
      </c>
      <c r="D9" s="185">
        <v>331</v>
      </c>
      <c r="E9" s="185"/>
    </row>
    <row r="10" spans="1:5">
      <c r="A10" s="74" t="s">
        <v>2734</v>
      </c>
      <c r="B10" s="185">
        <v>3664</v>
      </c>
      <c r="C10" s="185">
        <v>3749</v>
      </c>
      <c r="D10" s="185">
        <v>3</v>
      </c>
      <c r="E10" s="185"/>
    </row>
    <row r="11" spans="1:5">
      <c r="A11" s="74" t="s">
        <v>2776</v>
      </c>
      <c r="B11" s="185">
        <v>6838</v>
      </c>
      <c r="C11" s="185">
        <v>2792</v>
      </c>
      <c r="D11" s="185">
        <v>2814</v>
      </c>
      <c r="E11" s="185">
        <v>111</v>
      </c>
    </row>
    <row r="12" spans="1:5">
      <c r="A12" s="74" t="s">
        <v>2878</v>
      </c>
      <c r="B12" s="185">
        <v>8544</v>
      </c>
      <c r="C12" s="185">
        <v>1717</v>
      </c>
      <c r="D12" s="185">
        <v>3991</v>
      </c>
      <c r="E12" s="185">
        <v>292</v>
      </c>
    </row>
  </sheetData>
  <hyperlinks>
    <hyperlink ref="C1" location="Index!A1" display="Index home" xr:uid="{00000000-0004-0000-2700-000000000000}"/>
  </hyperlink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115">
    <tabColor rgb="FF117733"/>
  </sheetPr>
  <dimension ref="A1:C44"/>
  <sheetViews>
    <sheetView zoomScaleNormal="100" workbookViewId="0"/>
  </sheetViews>
  <sheetFormatPr defaultColWidth="9.140625" defaultRowHeight="15"/>
  <cols>
    <col min="1" max="1" width="17.5703125" style="74" customWidth="1"/>
    <col min="2" max="3" width="17.5703125" style="183" customWidth="1"/>
    <col min="4" max="16384" width="9.140625" style="183"/>
  </cols>
  <sheetData>
    <row r="1" spans="1:3" ht="15" customHeight="1">
      <c r="A1" s="77" t="s">
        <v>30</v>
      </c>
      <c r="B1" s="262">
        <v>3.18</v>
      </c>
      <c r="C1" s="290" t="s">
        <v>2930</v>
      </c>
    </row>
    <row r="2" spans="1:3" ht="15" customHeight="1">
      <c r="A2" s="53" t="s">
        <v>31</v>
      </c>
      <c r="B2" s="74" t="s">
        <v>3104</v>
      </c>
    </row>
    <row r="3" spans="1:3" ht="15" customHeight="1">
      <c r="A3" s="53" t="s">
        <v>40</v>
      </c>
      <c r="B3" s="74" t="s">
        <v>3114</v>
      </c>
    </row>
    <row r="5" spans="1:3">
      <c r="A5" s="74" t="s">
        <v>0</v>
      </c>
      <c r="B5" s="183" t="s">
        <v>3111</v>
      </c>
      <c r="C5" s="183" t="s">
        <v>3073</v>
      </c>
    </row>
    <row r="6" spans="1:3">
      <c r="A6" s="74" t="s">
        <v>3105</v>
      </c>
      <c r="B6" s="185">
        <v>2630</v>
      </c>
      <c r="C6" s="185"/>
    </row>
    <row r="7" spans="1:3">
      <c r="A7" s="74" t="s">
        <v>3106</v>
      </c>
      <c r="B7" s="185">
        <v>2400</v>
      </c>
      <c r="C7" s="185"/>
    </row>
    <row r="8" spans="1:3">
      <c r="A8" s="74" t="s">
        <v>3107</v>
      </c>
      <c r="B8" s="185">
        <v>3420</v>
      </c>
      <c r="C8" s="185"/>
    </row>
    <row r="9" spans="1:3">
      <c r="A9" s="74" t="s">
        <v>3108</v>
      </c>
      <c r="B9" s="185">
        <v>2740</v>
      </c>
      <c r="C9" s="185"/>
    </row>
    <row r="10" spans="1:3">
      <c r="A10" s="74" t="s">
        <v>3109</v>
      </c>
      <c r="B10" s="185">
        <v>1970</v>
      </c>
      <c r="C10" s="185"/>
    </row>
    <row r="11" spans="1:3">
      <c r="A11" s="74" t="s">
        <v>3110</v>
      </c>
      <c r="B11" s="185">
        <v>1220</v>
      </c>
      <c r="C11" s="185"/>
    </row>
    <row r="12" spans="1:3">
      <c r="A12" s="74" t="s">
        <v>2958</v>
      </c>
      <c r="B12" s="185">
        <v>1630</v>
      </c>
      <c r="C12" s="185"/>
    </row>
    <row r="13" spans="1:3">
      <c r="A13" s="74" t="s">
        <v>2959</v>
      </c>
      <c r="B13" s="185">
        <v>1050</v>
      </c>
      <c r="C13" s="185"/>
    </row>
    <row r="14" spans="1:3">
      <c r="A14" s="74" t="s">
        <v>2701</v>
      </c>
      <c r="B14" s="185">
        <v>1020</v>
      </c>
      <c r="C14" s="185"/>
    </row>
    <row r="15" spans="1:3">
      <c r="A15" s="74" t="s">
        <v>2702</v>
      </c>
      <c r="B15" s="185">
        <v>1190</v>
      </c>
      <c r="C15" s="185"/>
    </row>
    <row r="16" spans="1:3">
      <c r="A16" s="74" t="s">
        <v>7</v>
      </c>
      <c r="B16" s="185">
        <v>130</v>
      </c>
      <c r="C16" s="185"/>
    </row>
    <row r="17" spans="1:3">
      <c r="A17" s="74" t="s">
        <v>8</v>
      </c>
      <c r="B17" s="185">
        <v>110</v>
      </c>
      <c r="C17" s="185"/>
    </row>
    <row r="18" spans="1:3">
      <c r="A18" s="74" t="s">
        <v>9</v>
      </c>
      <c r="B18" s="185">
        <v>210</v>
      </c>
      <c r="C18" s="185"/>
    </row>
    <row r="19" spans="1:3">
      <c r="A19" s="74" t="s">
        <v>10</v>
      </c>
      <c r="B19" s="185">
        <v>60</v>
      </c>
      <c r="C19" s="185"/>
    </row>
    <row r="20" spans="1:3">
      <c r="A20" s="74" t="s">
        <v>11</v>
      </c>
      <c r="B20" s="185">
        <v>50</v>
      </c>
      <c r="C20" s="185"/>
    </row>
    <row r="21" spans="1:3">
      <c r="A21" s="74" t="s">
        <v>12</v>
      </c>
      <c r="B21" s="185">
        <v>0</v>
      </c>
      <c r="C21" s="185"/>
    </row>
    <row r="22" spans="1:3">
      <c r="A22" s="74" t="s">
        <v>13</v>
      </c>
      <c r="B22" s="185">
        <v>0</v>
      </c>
      <c r="C22" s="185"/>
    </row>
    <row r="23" spans="1:3">
      <c r="A23" s="74" t="s">
        <v>14</v>
      </c>
      <c r="B23" s="185">
        <v>50</v>
      </c>
      <c r="C23" s="185"/>
    </row>
    <row r="24" spans="1:3">
      <c r="A24" s="74" t="s">
        <v>15</v>
      </c>
      <c r="B24" s="185">
        <v>0</v>
      </c>
      <c r="C24" s="185"/>
    </row>
    <row r="25" spans="1:3">
      <c r="A25" s="74" t="s">
        <v>16</v>
      </c>
      <c r="B25" s="185">
        <v>0</v>
      </c>
      <c r="C25" s="185"/>
    </row>
    <row r="26" spans="1:3">
      <c r="A26" s="74" t="s">
        <v>17</v>
      </c>
      <c r="B26" s="185">
        <v>140</v>
      </c>
      <c r="C26" s="185"/>
    </row>
    <row r="27" spans="1:3">
      <c r="A27" s="74" t="s">
        <v>18</v>
      </c>
      <c r="B27" s="185">
        <v>10</v>
      </c>
      <c r="C27" s="185"/>
    </row>
    <row r="28" spans="1:3">
      <c r="A28" s="74" t="s">
        <v>19</v>
      </c>
      <c r="B28" s="185">
        <v>0</v>
      </c>
      <c r="C28" s="185"/>
    </row>
    <row r="29" spans="1:3">
      <c r="A29" s="74" t="s">
        <v>20</v>
      </c>
      <c r="B29" s="185">
        <v>0</v>
      </c>
      <c r="C29" s="185"/>
    </row>
    <row r="30" spans="1:3">
      <c r="A30" s="74" t="s">
        <v>21</v>
      </c>
      <c r="B30" s="185">
        <v>100</v>
      </c>
      <c r="C30" s="185"/>
    </row>
    <row r="31" spans="1:3">
      <c r="A31" s="74" t="s">
        <v>22</v>
      </c>
      <c r="B31" s="185">
        <v>40</v>
      </c>
      <c r="C31" s="185"/>
    </row>
    <row r="32" spans="1:3">
      <c r="A32" s="74" t="s">
        <v>23</v>
      </c>
      <c r="B32" s="185">
        <v>0</v>
      </c>
      <c r="C32" s="185"/>
    </row>
    <row r="33" spans="1:3">
      <c r="A33" s="74" t="s">
        <v>24</v>
      </c>
      <c r="B33" s="185">
        <v>20</v>
      </c>
      <c r="C33" s="185"/>
    </row>
    <row r="34" spans="1:3">
      <c r="A34" s="74" t="s">
        <v>25</v>
      </c>
      <c r="B34" s="185">
        <v>0</v>
      </c>
      <c r="C34" s="185"/>
    </row>
    <row r="35" spans="1:3">
      <c r="A35" s="74" t="s">
        <v>26</v>
      </c>
      <c r="B35" s="185">
        <v>40</v>
      </c>
      <c r="C35" s="185"/>
    </row>
    <row r="36" spans="1:3">
      <c r="A36" s="74" t="s">
        <v>27</v>
      </c>
      <c r="B36" s="185">
        <v>340</v>
      </c>
      <c r="C36" s="185"/>
    </row>
    <row r="37" spans="1:3">
      <c r="A37" s="74" t="s">
        <v>28</v>
      </c>
      <c r="B37" s="185">
        <v>450</v>
      </c>
      <c r="C37" s="185"/>
    </row>
    <row r="38" spans="1:3">
      <c r="A38" s="74" t="s">
        <v>29</v>
      </c>
      <c r="B38" s="185">
        <v>360</v>
      </c>
      <c r="C38" s="185"/>
    </row>
    <row r="39" spans="1:3">
      <c r="A39" s="74" t="s">
        <v>2430</v>
      </c>
      <c r="B39" s="185">
        <v>1190</v>
      </c>
      <c r="C39" s="185"/>
    </row>
    <row r="40" spans="1:3">
      <c r="A40" s="74" t="s">
        <v>2496</v>
      </c>
      <c r="B40" s="185">
        <v>640</v>
      </c>
      <c r="C40" s="185"/>
    </row>
    <row r="41" spans="1:3">
      <c r="A41" s="74" t="s">
        <v>2567</v>
      </c>
      <c r="B41" s="185">
        <v>480</v>
      </c>
      <c r="C41" s="185"/>
    </row>
    <row r="42" spans="1:3">
      <c r="A42" s="74" t="s">
        <v>2734</v>
      </c>
      <c r="B42" s="185">
        <v>340</v>
      </c>
      <c r="C42" s="185"/>
    </row>
    <row r="43" spans="1:3">
      <c r="A43" s="74" t="s">
        <v>2776</v>
      </c>
      <c r="B43" s="185">
        <v>750</v>
      </c>
      <c r="C43" s="185"/>
    </row>
    <row r="44" spans="1:3">
      <c r="A44" s="74" t="s">
        <v>2878</v>
      </c>
      <c r="B44" s="185"/>
      <c r="C44" s="185">
        <v>1916</v>
      </c>
    </row>
  </sheetData>
  <hyperlinks>
    <hyperlink ref="C1" location="Index!A1" display="Index home" xr:uid="{00000000-0004-0000-2800-000000000000}"/>
  </hyperlink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31">
    <tabColor rgb="FF117733"/>
  </sheetPr>
  <dimension ref="A1:P32"/>
  <sheetViews>
    <sheetView zoomScaleNormal="100" workbookViewId="0"/>
  </sheetViews>
  <sheetFormatPr defaultColWidth="8.7109375" defaultRowHeight="15"/>
  <cols>
    <col min="1" max="1" width="10.7109375" style="77" bestFit="1" customWidth="1"/>
    <col min="2" max="5" width="15" style="78" customWidth="1"/>
    <col min="6" max="16384" width="8.7109375" style="78"/>
  </cols>
  <sheetData>
    <row r="1" spans="1:16" s="77" customFormat="1" ht="15" customHeight="1">
      <c r="A1" s="77" t="s">
        <v>30</v>
      </c>
      <c r="B1" s="95">
        <v>3.19</v>
      </c>
      <c r="C1" s="292" t="s">
        <v>2930</v>
      </c>
    </row>
    <row r="2" spans="1:16" s="77" customFormat="1" ht="15" customHeight="1">
      <c r="A2" s="53" t="s">
        <v>31</v>
      </c>
      <c r="B2" s="77" t="s">
        <v>2953</v>
      </c>
    </row>
    <row r="3" spans="1:16" s="77" customFormat="1" ht="15" customHeight="1">
      <c r="A3" s="53" t="s">
        <v>40</v>
      </c>
      <c r="B3" s="80" t="s">
        <v>3164</v>
      </c>
      <c r="C3" s="153"/>
      <c r="E3" s="153"/>
      <c r="F3" s="153"/>
      <c r="G3" s="153"/>
      <c r="H3" s="153"/>
      <c r="I3" s="153"/>
      <c r="J3" s="153"/>
      <c r="K3" s="153"/>
      <c r="L3" s="153"/>
      <c r="M3" s="153"/>
      <c r="N3" s="153"/>
      <c r="O3" s="153"/>
      <c r="P3" s="153"/>
    </row>
    <row r="4" spans="1:16" s="77" customFormat="1" ht="12.75" customHeight="1">
      <c r="A4" s="53"/>
      <c r="B4" s="153"/>
      <c r="C4" s="153"/>
      <c r="E4" s="153"/>
      <c r="F4" s="153"/>
      <c r="G4" s="153"/>
      <c r="H4" s="153"/>
      <c r="I4" s="153"/>
      <c r="J4" s="153"/>
      <c r="K4" s="153"/>
      <c r="L4" s="153"/>
      <c r="M4" s="153"/>
      <c r="N4" s="153"/>
      <c r="O4" s="153"/>
      <c r="P4" s="153"/>
    </row>
    <row r="5" spans="1:16">
      <c r="A5" s="77" t="s">
        <v>0</v>
      </c>
      <c r="B5" s="77" t="s">
        <v>2802</v>
      </c>
      <c r="C5" s="77" t="s">
        <v>430</v>
      </c>
      <c r="D5" s="77" t="s">
        <v>437</v>
      </c>
    </row>
    <row r="6" spans="1:16">
      <c r="A6" s="77" t="s">
        <v>8</v>
      </c>
      <c r="B6" s="87">
        <v>4325</v>
      </c>
      <c r="C6" s="87">
        <v>0</v>
      </c>
      <c r="D6" s="87">
        <v>1601</v>
      </c>
      <c r="E6" s="87"/>
      <c r="G6" s="87"/>
    </row>
    <row r="7" spans="1:16">
      <c r="A7" s="77" t="s">
        <v>9</v>
      </c>
      <c r="B7" s="87">
        <v>11936</v>
      </c>
      <c r="C7" s="87">
        <v>0</v>
      </c>
      <c r="D7" s="87">
        <v>3023</v>
      </c>
      <c r="E7" s="87"/>
      <c r="G7" s="87"/>
    </row>
    <row r="8" spans="1:16">
      <c r="A8" s="77" t="s">
        <v>10</v>
      </c>
      <c r="B8" s="87">
        <v>10060</v>
      </c>
      <c r="C8" s="87">
        <v>0</v>
      </c>
      <c r="D8" s="87">
        <v>4086</v>
      </c>
      <c r="E8" s="87"/>
      <c r="G8" s="87"/>
    </row>
    <row r="9" spans="1:16">
      <c r="A9" s="77" t="s">
        <v>11</v>
      </c>
      <c r="B9" s="87">
        <v>11075</v>
      </c>
      <c r="C9" s="87">
        <v>0</v>
      </c>
      <c r="D9" s="87">
        <v>4376</v>
      </c>
      <c r="E9" s="87"/>
      <c r="G9" s="87"/>
    </row>
    <row r="10" spans="1:16">
      <c r="A10" s="77" t="s">
        <v>12</v>
      </c>
      <c r="B10" s="87">
        <v>12830</v>
      </c>
      <c r="C10" s="87">
        <v>0</v>
      </c>
      <c r="D10" s="87">
        <v>4318</v>
      </c>
      <c r="E10" s="87"/>
      <c r="G10" s="87"/>
    </row>
    <row r="11" spans="1:16">
      <c r="A11" s="77" t="s">
        <v>13</v>
      </c>
      <c r="B11" s="87">
        <v>9270</v>
      </c>
      <c r="C11" s="87">
        <v>0</v>
      </c>
      <c r="D11" s="87">
        <v>3609</v>
      </c>
      <c r="E11" s="87"/>
      <c r="G11" s="87"/>
    </row>
    <row r="12" spans="1:16">
      <c r="A12" s="77" t="s">
        <v>14</v>
      </c>
      <c r="B12" s="87">
        <v>7362</v>
      </c>
      <c r="C12" s="87">
        <v>0</v>
      </c>
      <c r="D12" s="87">
        <v>3177</v>
      </c>
      <c r="E12" s="87"/>
      <c r="G12" s="87"/>
    </row>
    <row r="13" spans="1:16">
      <c r="A13" s="77" t="s">
        <v>15</v>
      </c>
      <c r="B13" s="87">
        <v>6987</v>
      </c>
      <c r="C13" s="87">
        <v>0</v>
      </c>
      <c r="D13" s="87">
        <v>2823</v>
      </c>
      <c r="E13" s="87"/>
      <c r="G13" s="87"/>
    </row>
    <row r="14" spans="1:16">
      <c r="A14" s="77" t="s">
        <v>16</v>
      </c>
      <c r="B14" s="87">
        <v>5844</v>
      </c>
      <c r="C14" s="87">
        <v>0</v>
      </c>
      <c r="D14" s="87">
        <v>2443</v>
      </c>
      <c r="E14" s="87"/>
      <c r="G14" s="87"/>
    </row>
    <row r="15" spans="1:16">
      <c r="A15" s="77" t="s">
        <v>17</v>
      </c>
      <c r="B15" s="87">
        <v>6084</v>
      </c>
      <c r="C15" s="87">
        <v>0</v>
      </c>
      <c r="D15" s="87">
        <v>2189</v>
      </c>
      <c r="E15" s="87"/>
      <c r="G15" s="87"/>
    </row>
    <row r="16" spans="1:16">
      <c r="A16" s="77" t="s">
        <v>18</v>
      </c>
      <c r="B16" s="87">
        <v>6609</v>
      </c>
      <c r="C16" s="87">
        <v>0</v>
      </c>
      <c r="D16" s="87">
        <v>1884</v>
      </c>
      <c r="E16" s="87"/>
      <c r="G16" s="87"/>
    </row>
    <row r="17" spans="1:7">
      <c r="A17" s="77" t="s">
        <v>19</v>
      </c>
      <c r="B17" s="87">
        <v>5369</v>
      </c>
      <c r="C17" s="87">
        <v>0</v>
      </c>
      <c r="D17" s="87">
        <v>3110</v>
      </c>
      <c r="E17" s="87"/>
      <c r="G17" s="87"/>
    </row>
    <row r="18" spans="1:7">
      <c r="A18" s="77" t="s">
        <v>20</v>
      </c>
      <c r="B18" s="87">
        <v>5350</v>
      </c>
      <c r="C18" s="87">
        <v>0</v>
      </c>
      <c r="D18" s="87">
        <v>5560</v>
      </c>
      <c r="E18" s="87"/>
      <c r="G18" s="87"/>
    </row>
    <row r="19" spans="1:7">
      <c r="A19" s="77" t="s">
        <v>21</v>
      </c>
      <c r="B19" s="87">
        <v>5326</v>
      </c>
      <c r="C19" s="87">
        <v>0</v>
      </c>
      <c r="D19" s="87">
        <v>4519</v>
      </c>
      <c r="E19" s="87"/>
      <c r="G19" s="87"/>
    </row>
    <row r="20" spans="1:7">
      <c r="A20" s="77" t="s">
        <v>22</v>
      </c>
      <c r="B20" s="87">
        <v>5573</v>
      </c>
      <c r="C20" s="87">
        <v>0</v>
      </c>
      <c r="D20" s="87">
        <v>5931</v>
      </c>
      <c r="E20" s="87"/>
      <c r="G20" s="87"/>
    </row>
    <row r="21" spans="1:7">
      <c r="A21" s="77" t="s">
        <v>23</v>
      </c>
      <c r="B21" s="87">
        <v>6822</v>
      </c>
      <c r="C21" s="87">
        <v>0</v>
      </c>
      <c r="D21" s="87">
        <v>6357</v>
      </c>
      <c r="E21" s="87"/>
      <c r="G21" s="87"/>
    </row>
    <row r="22" spans="1:7">
      <c r="A22" s="77" t="s">
        <v>24</v>
      </c>
      <c r="B22" s="87">
        <v>7901.9406873829867</v>
      </c>
      <c r="C22" s="87">
        <v>0</v>
      </c>
      <c r="D22" s="87">
        <v>7160.470937583581</v>
      </c>
      <c r="E22" s="87"/>
      <c r="G22" s="87"/>
    </row>
    <row r="23" spans="1:7">
      <c r="A23" s="77" t="s">
        <v>25</v>
      </c>
      <c r="B23" s="87">
        <v>6527.3110443740106</v>
      </c>
      <c r="C23" s="87">
        <v>0</v>
      </c>
      <c r="D23" s="87">
        <v>6765.6889556259894</v>
      </c>
      <c r="E23" s="87"/>
      <c r="G23" s="87"/>
    </row>
    <row r="24" spans="1:7">
      <c r="A24" s="77" t="s">
        <v>26</v>
      </c>
      <c r="B24" s="87">
        <v>7364.2509096831018</v>
      </c>
      <c r="C24" s="87">
        <v>0</v>
      </c>
      <c r="D24" s="87">
        <v>6506.9160352250783</v>
      </c>
      <c r="E24" s="87"/>
      <c r="G24" s="87"/>
    </row>
    <row r="25" spans="1:7">
      <c r="A25" s="77" t="s">
        <v>27</v>
      </c>
      <c r="B25" s="87">
        <v>9500</v>
      </c>
      <c r="C25" s="87">
        <v>0</v>
      </c>
      <c r="D25" s="87">
        <v>5121</v>
      </c>
      <c r="E25" s="87"/>
      <c r="G25" s="87"/>
    </row>
    <row r="26" spans="1:7">
      <c r="A26" s="77" t="s">
        <v>28</v>
      </c>
      <c r="B26" s="87">
        <v>11374</v>
      </c>
      <c r="C26" s="87">
        <v>349</v>
      </c>
      <c r="D26" s="87">
        <v>5712</v>
      </c>
      <c r="E26" s="87"/>
      <c r="G26" s="87"/>
    </row>
    <row r="27" spans="1:7">
      <c r="A27" s="77" t="s">
        <v>29</v>
      </c>
      <c r="B27" s="87">
        <v>5064</v>
      </c>
      <c r="C27" s="87">
        <v>478</v>
      </c>
      <c r="D27" s="87">
        <v>3359</v>
      </c>
    </row>
    <row r="28" spans="1:7">
      <c r="A28" s="77" t="s">
        <v>2430</v>
      </c>
      <c r="B28" s="87">
        <v>3591</v>
      </c>
      <c r="C28" s="87">
        <v>2404</v>
      </c>
      <c r="D28" s="87">
        <v>3385</v>
      </c>
    </row>
    <row r="29" spans="1:7">
      <c r="A29" s="77" t="s">
        <v>2496</v>
      </c>
      <c r="B29" s="87">
        <v>3157</v>
      </c>
      <c r="C29" s="87">
        <v>9633</v>
      </c>
      <c r="D29" s="87">
        <v>5439</v>
      </c>
    </row>
    <row r="30" spans="1:7">
      <c r="A30" s="77" t="s">
        <v>2567</v>
      </c>
      <c r="B30" s="87">
        <v>1062</v>
      </c>
      <c r="C30" s="87">
        <v>2808</v>
      </c>
      <c r="D30" s="87">
        <v>1919</v>
      </c>
    </row>
    <row r="31" spans="1:7">
      <c r="A31" s="77" t="s">
        <v>2734</v>
      </c>
      <c r="B31" s="154">
        <v>1149</v>
      </c>
      <c r="C31" s="154">
        <v>3164</v>
      </c>
      <c r="D31" s="154">
        <v>2705</v>
      </c>
    </row>
    <row r="32" spans="1:7">
      <c r="A32" s="77" t="s">
        <v>2776</v>
      </c>
      <c r="B32" s="154">
        <v>1089</v>
      </c>
      <c r="C32" s="154">
        <v>3191</v>
      </c>
      <c r="D32" s="154">
        <v>2851</v>
      </c>
    </row>
  </sheetData>
  <customSheetViews>
    <customSheetView guid="{CDEF6930-6739-4FEE-9F65-E195F9A4F82A}" topLeftCell="F1">
      <selection activeCell="B34" sqref="B34"/>
      <pageMargins left="0.7" right="0.7" top="0.75" bottom="0.75" header="0.3" footer="0.3"/>
      <pageSetup paperSize="9" scale="95" orientation="portrait" r:id="rId1"/>
    </customSheetView>
    <customSheetView guid="{9883963A-B599-466E-88D7-AE85360E0737}" topLeftCell="F1">
      <selection activeCell="B34" sqref="B34"/>
      <pageMargins left="0.7" right="0.7" top="0.75" bottom="0.75" header="0.3" footer="0.3"/>
      <pageSetup paperSize="9" scale="95" orientation="portrait" r:id="rId2"/>
    </customSheetView>
  </customSheetViews>
  <hyperlinks>
    <hyperlink ref="C1" location="Index!A1" display="Index home" xr:uid="{00000000-0004-0000-2900-000000000000}"/>
  </hyperlinks>
  <pageMargins left="0.7" right="0.7" top="0.75" bottom="0.75" header="0.3" footer="0.3"/>
  <pageSetup paperSize="9" scale="95" orientation="portrait" r:id="rId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61">
    <tabColor rgb="FF117733"/>
  </sheetPr>
  <dimension ref="A1:D13"/>
  <sheetViews>
    <sheetView zoomScaleNormal="100" workbookViewId="0"/>
  </sheetViews>
  <sheetFormatPr defaultColWidth="9.140625" defaultRowHeight="15"/>
  <cols>
    <col min="1" max="1" width="9.140625" style="356"/>
    <col min="2" max="2" width="9.140625" style="259"/>
    <col min="3" max="3" width="11.28515625" style="259" customWidth="1"/>
    <col min="4" max="16384" width="9.140625" style="259"/>
  </cols>
  <sheetData>
    <row r="1" spans="1:4" ht="15" customHeight="1">
      <c r="A1" s="146" t="s">
        <v>30</v>
      </c>
      <c r="B1" s="258">
        <v>3.2</v>
      </c>
      <c r="C1" s="291" t="s">
        <v>2930</v>
      </c>
    </row>
    <row r="2" spans="1:4" ht="15" customHeight="1">
      <c r="A2" s="167" t="s">
        <v>31</v>
      </c>
      <c r="B2" s="259" t="s">
        <v>3053</v>
      </c>
    </row>
    <row r="3" spans="1:4" ht="15" customHeight="1">
      <c r="A3" s="167" t="s">
        <v>40</v>
      </c>
      <c r="B3" s="259" t="s">
        <v>3007</v>
      </c>
      <c r="C3" s="260"/>
    </row>
    <row r="5" spans="1:4">
      <c r="A5" s="356" t="s">
        <v>0</v>
      </c>
      <c r="B5" s="259" t="s">
        <v>3005</v>
      </c>
      <c r="C5" s="259" t="s">
        <v>3004</v>
      </c>
      <c r="D5" s="259" t="s">
        <v>3006</v>
      </c>
    </row>
    <row r="6" spans="1:4">
      <c r="A6" s="356" t="s">
        <v>28</v>
      </c>
      <c r="B6" s="259">
        <v>842</v>
      </c>
      <c r="C6" s="259">
        <v>535</v>
      </c>
      <c r="D6" s="259">
        <v>1828</v>
      </c>
    </row>
    <row r="7" spans="1:4">
      <c r="A7" s="356" t="s">
        <v>29</v>
      </c>
      <c r="B7" s="259">
        <v>1687</v>
      </c>
      <c r="C7" s="259">
        <v>4271</v>
      </c>
      <c r="D7" s="259">
        <v>4936</v>
      </c>
    </row>
    <row r="8" spans="1:4">
      <c r="A8" s="356" t="s">
        <v>2430</v>
      </c>
      <c r="B8" s="259">
        <v>1323</v>
      </c>
      <c r="C8" s="259">
        <v>3972</v>
      </c>
      <c r="D8" s="259">
        <v>4648</v>
      </c>
    </row>
    <row r="9" spans="1:4">
      <c r="A9" s="356" t="s">
        <v>2496</v>
      </c>
      <c r="B9" s="259">
        <v>1076</v>
      </c>
      <c r="C9" s="259">
        <v>3737</v>
      </c>
      <c r="D9" s="259">
        <v>6130</v>
      </c>
    </row>
    <row r="10" spans="1:4">
      <c r="A10" s="356" t="s">
        <v>2567</v>
      </c>
      <c r="B10" s="259">
        <v>331</v>
      </c>
      <c r="C10" s="259">
        <v>2030</v>
      </c>
      <c r="D10" s="259">
        <v>3846</v>
      </c>
    </row>
    <row r="11" spans="1:4">
      <c r="A11" s="356" t="s">
        <v>2734</v>
      </c>
      <c r="B11" s="259">
        <v>3</v>
      </c>
      <c r="C11" s="259">
        <v>1663</v>
      </c>
      <c r="D11" s="259">
        <v>3749</v>
      </c>
    </row>
    <row r="12" spans="1:4">
      <c r="A12" s="356" t="s">
        <v>2776</v>
      </c>
      <c r="B12" s="259">
        <v>2814</v>
      </c>
      <c r="C12" s="261">
        <v>993</v>
      </c>
      <c r="D12" s="259">
        <v>2792</v>
      </c>
    </row>
    <row r="13" spans="1:4">
      <c r="A13" s="356" t="s">
        <v>2878</v>
      </c>
      <c r="B13" s="259">
        <v>3991</v>
      </c>
      <c r="C13" s="261">
        <v>236</v>
      </c>
      <c r="D13" s="259">
        <v>1717</v>
      </c>
    </row>
  </sheetData>
  <customSheetViews>
    <customSheetView guid="{CDEF6930-6739-4FEE-9F65-E195F9A4F82A}" topLeftCell="A7">
      <selection activeCell="C16" sqref="C16"/>
      <pageMargins left="0.7" right="0.7" top="0.75" bottom="0.75" header="0.3" footer="0.3"/>
      <pageSetup paperSize="9" orientation="portrait" r:id="rId1"/>
    </customSheetView>
    <customSheetView guid="{9883963A-B599-466E-88D7-AE85360E0737}" topLeftCell="A7">
      <selection activeCell="C16" sqref="C16"/>
      <pageMargins left="0.7" right="0.7" top="0.75" bottom="0.75" header="0.3" footer="0.3"/>
      <pageSetup paperSize="9" orientation="portrait" r:id="rId2"/>
    </customSheetView>
  </customSheetViews>
  <hyperlinks>
    <hyperlink ref="C1" location="Index!A1" display="Index home" xr:uid="{00000000-0004-0000-2A00-000000000000}"/>
  </hyperlinks>
  <pageMargins left="0.7" right="0.7" top="0.75" bottom="0.75" header="0.3" footer="0.3"/>
  <pageSetup paperSize="9" orientation="portrait"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35">
    <tabColor rgb="FF117733"/>
  </sheetPr>
  <dimension ref="A1:C44"/>
  <sheetViews>
    <sheetView zoomScaleNormal="100" zoomScaleSheetLayoutView="100" workbookViewId="0"/>
  </sheetViews>
  <sheetFormatPr defaultColWidth="9.140625" defaultRowHeight="15"/>
  <cols>
    <col min="1" max="1" width="12.42578125" style="77" customWidth="1"/>
    <col min="2" max="3" width="12.42578125" style="78" customWidth="1"/>
    <col min="4" max="16384" width="9.140625" style="78"/>
  </cols>
  <sheetData>
    <row r="1" spans="1:3" ht="15" customHeight="1">
      <c r="A1" s="77" t="s">
        <v>30</v>
      </c>
      <c r="B1" s="95">
        <v>3.21</v>
      </c>
      <c r="C1" s="290" t="s">
        <v>2930</v>
      </c>
    </row>
    <row r="2" spans="1:3" ht="15" customHeight="1">
      <c r="A2" s="53" t="s">
        <v>31</v>
      </c>
      <c r="B2" s="77" t="s">
        <v>2971</v>
      </c>
    </row>
    <row r="3" spans="1:3" ht="15" customHeight="1">
      <c r="A3" s="53" t="s">
        <v>40</v>
      </c>
      <c r="B3" s="80" t="s">
        <v>3165</v>
      </c>
      <c r="C3" s="148"/>
    </row>
    <row r="5" spans="1:3">
      <c r="A5" s="317" t="s">
        <v>0</v>
      </c>
      <c r="B5" s="317" t="s">
        <v>2942</v>
      </c>
      <c r="C5" s="317" t="s">
        <v>2943</v>
      </c>
    </row>
    <row r="6" spans="1:3">
      <c r="A6" s="355">
        <v>1981</v>
      </c>
      <c r="B6" s="149">
        <v>330</v>
      </c>
      <c r="C6" s="149"/>
    </row>
    <row r="7" spans="1:3">
      <c r="A7" s="355">
        <v>1982</v>
      </c>
      <c r="B7" s="149">
        <v>6830</v>
      </c>
      <c r="C7" s="149"/>
    </row>
    <row r="8" spans="1:3">
      <c r="A8" s="355">
        <v>1983</v>
      </c>
      <c r="B8" s="149">
        <v>17310</v>
      </c>
      <c r="C8" s="149"/>
    </row>
    <row r="9" spans="1:3">
      <c r="A9" s="355">
        <v>1984</v>
      </c>
      <c r="B9" s="149">
        <v>12690</v>
      </c>
      <c r="C9" s="149"/>
    </row>
    <row r="10" spans="1:3">
      <c r="A10" s="355">
        <v>1985</v>
      </c>
      <c r="B10" s="149">
        <v>11420</v>
      </c>
      <c r="C10" s="149"/>
    </row>
    <row r="11" spans="1:3">
      <c r="A11" s="355">
        <v>1986</v>
      </c>
      <c r="B11" s="149">
        <v>10800</v>
      </c>
      <c r="C11" s="149"/>
    </row>
    <row r="12" spans="1:3">
      <c r="A12" s="355">
        <v>1987</v>
      </c>
      <c r="B12" s="149">
        <v>12300</v>
      </c>
      <c r="C12" s="149"/>
    </row>
    <row r="13" spans="1:3">
      <c r="A13" s="355">
        <v>1988</v>
      </c>
      <c r="B13" s="149">
        <v>16490</v>
      </c>
      <c r="C13" s="149"/>
    </row>
    <row r="14" spans="1:3">
      <c r="A14" s="355">
        <v>1989</v>
      </c>
      <c r="B14" s="149">
        <v>24920</v>
      </c>
      <c r="C14" s="149"/>
    </row>
    <row r="15" spans="1:3">
      <c r="A15" s="355">
        <v>1990</v>
      </c>
      <c r="B15" s="149">
        <v>26260</v>
      </c>
      <c r="C15" s="149"/>
    </row>
    <row r="16" spans="1:3">
      <c r="A16" s="317" t="s">
        <v>7</v>
      </c>
      <c r="B16" s="150">
        <v>18060</v>
      </c>
      <c r="C16" s="150"/>
    </row>
    <row r="17" spans="1:3">
      <c r="A17" s="317" t="s">
        <v>8</v>
      </c>
      <c r="B17" s="150">
        <v>10570</v>
      </c>
      <c r="C17" s="150"/>
    </row>
    <row r="18" spans="1:3">
      <c r="A18" s="317" t="s">
        <v>9</v>
      </c>
      <c r="B18" s="150">
        <v>7330</v>
      </c>
      <c r="C18" s="150"/>
    </row>
    <row r="19" spans="1:3">
      <c r="A19" s="317" t="s">
        <v>10</v>
      </c>
      <c r="B19" s="150">
        <v>7320</v>
      </c>
      <c r="C19" s="150"/>
    </row>
    <row r="20" spans="1:3">
      <c r="A20" s="317" t="s">
        <v>11</v>
      </c>
      <c r="B20" s="150">
        <v>6360</v>
      </c>
      <c r="C20" s="150"/>
    </row>
    <row r="21" spans="1:3">
      <c r="A21" s="317" t="s">
        <v>12</v>
      </c>
      <c r="B21" s="150">
        <v>4640</v>
      </c>
      <c r="C21" s="150"/>
    </row>
    <row r="22" spans="1:3">
      <c r="A22" s="317" t="s">
        <v>13</v>
      </c>
      <c r="B22" s="150">
        <v>5220</v>
      </c>
      <c r="C22" s="150"/>
    </row>
    <row r="23" spans="1:3">
      <c r="A23" s="317" t="s">
        <v>14</v>
      </c>
      <c r="B23" s="150">
        <v>7120</v>
      </c>
      <c r="C23" s="150"/>
    </row>
    <row r="24" spans="1:3">
      <c r="A24" s="317" t="s">
        <v>15</v>
      </c>
      <c r="B24" s="150">
        <v>8050</v>
      </c>
      <c r="C24" s="151">
        <v>0.53</v>
      </c>
    </row>
    <row r="25" spans="1:3">
      <c r="A25" s="317" t="s">
        <v>16</v>
      </c>
      <c r="B25" s="150">
        <v>11335</v>
      </c>
      <c r="C25" s="151">
        <v>0.51</v>
      </c>
    </row>
    <row r="26" spans="1:3">
      <c r="A26" s="317" t="s">
        <v>17</v>
      </c>
      <c r="B26" s="150">
        <v>11440</v>
      </c>
      <c r="C26" s="151">
        <v>0.48</v>
      </c>
    </row>
    <row r="27" spans="1:3">
      <c r="A27" s="317" t="s">
        <v>18</v>
      </c>
      <c r="B27" s="150">
        <v>10198</v>
      </c>
      <c r="C27" s="151">
        <v>0.42</v>
      </c>
    </row>
    <row r="28" spans="1:3">
      <c r="A28" s="317" t="s">
        <v>19</v>
      </c>
      <c r="B28" s="150">
        <v>11610</v>
      </c>
      <c r="C28" s="151">
        <v>0.37</v>
      </c>
    </row>
    <row r="29" spans="1:3">
      <c r="A29" s="317" t="s">
        <v>20</v>
      </c>
      <c r="B29" s="150">
        <v>12780</v>
      </c>
      <c r="C29" s="151">
        <v>0.32</v>
      </c>
    </row>
    <row r="30" spans="1:3">
      <c r="A30" s="317" t="s">
        <v>21</v>
      </c>
      <c r="B30" s="150">
        <v>10690</v>
      </c>
      <c r="C30" s="151">
        <v>0.28000000000000003</v>
      </c>
    </row>
    <row r="31" spans="1:3">
      <c r="A31" s="317" t="s">
        <v>22</v>
      </c>
      <c r="B31" s="150">
        <v>4068</v>
      </c>
      <c r="C31" s="151">
        <v>0.22</v>
      </c>
    </row>
    <row r="32" spans="1:3">
      <c r="A32" s="317" t="s">
        <v>23</v>
      </c>
      <c r="B32" s="150">
        <v>2198</v>
      </c>
      <c r="C32" s="151">
        <v>0.14000000000000001</v>
      </c>
    </row>
    <row r="33" spans="1:3">
      <c r="A33" s="317" t="s">
        <v>24</v>
      </c>
      <c r="B33" s="150">
        <v>1862.1</v>
      </c>
      <c r="C33" s="151">
        <v>0.13</v>
      </c>
    </row>
    <row r="34" spans="1:3">
      <c r="A34" s="317" t="s">
        <v>25</v>
      </c>
      <c r="B34" s="150">
        <v>396.5</v>
      </c>
      <c r="C34" s="151">
        <v>0.12</v>
      </c>
    </row>
    <row r="35" spans="1:3">
      <c r="A35" s="317" t="s">
        <v>26</v>
      </c>
      <c r="B35" s="150">
        <v>247</v>
      </c>
      <c r="C35" s="151">
        <v>0.14000000000000001</v>
      </c>
    </row>
    <row r="36" spans="1:3">
      <c r="A36" s="317" t="s">
        <v>27</v>
      </c>
      <c r="B36" s="150">
        <v>379.5</v>
      </c>
      <c r="C36" s="151">
        <v>0.13</v>
      </c>
    </row>
    <row r="37" spans="1:3">
      <c r="A37" s="317" t="s">
        <v>28</v>
      </c>
      <c r="B37" s="150">
        <v>310.8</v>
      </c>
      <c r="C37" s="152">
        <v>0.12883766902047095</v>
      </c>
    </row>
    <row r="38" spans="1:3">
      <c r="A38" s="317" t="s">
        <v>29</v>
      </c>
      <c r="B38" s="150">
        <v>1055.18</v>
      </c>
      <c r="C38" s="83">
        <v>0.40716870069374522</v>
      </c>
    </row>
    <row r="39" spans="1:3">
      <c r="A39" s="77" t="s">
        <v>2430</v>
      </c>
      <c r="B39" s="87">
        <v>2962</v>
      </c>
      <c r="C39" s="83">
        <v>0.46233809877685217</v>
      </c>
    </row>
    <row r="40" spans="1:3">
      <c r="A40" s="77" t="s">
        <v>2496</v>
      </c>
      <c r="B40" s="150">
        <v>4086.7</v>
      </c>
      <c r="C40" s="83">
        <v>0.44903829227934705</v>
      </c>
    </row>
    <row r="41" spans="1:3">
      <c r="A41" s="77" t="s">
        <v>2567</v>
      </c>
      <c r="B41" s="150">
        <v>3586.7</v>
      </c>
      <c r="C41" s="83">
        <v>0.42369017715413609</v>
      </c>
    </row>
    <row r="42" spans="1:3">
      <c r="A42" s="77" t="s">
        <v>2734</v>
      </c>
      <c r="B42" s="150">
        <v>3137.1</v>
      </c>
      <c r="C42" s="83">
        <v>0.38509075952981614</v>
      </c>
    </row>
    <row r="43" spans="1:3">
      <c r="A43" s="77" t="s">
        <v>2776</v>
      </c>
      <c r="B43" s="150">
        <v>2085.9499999999998</v>
      </c>
      <c r="C43" s="83">
        <v>0.36142105453433987</v>
      </c>
    </row>
    <row r="44" spans="1:3">
      <c r="A44" s="77" t="s">
        <v>2878</v>
      </c>
      <c r="B44" s="150">
        <v>1708</v>
      </c>
      <c r="C44" s="83"/>
    </row>
  </sheetData>
  <customSheetViews>
    <customSheetView guid="{CDEF6930-6739-4FEE-9F65-E195F9A4F82A}">
      <selection activeCell="B43" sqref="B43"/>
      <pageMargins left="0.75" right="0.75" top="1" bottom="1" header="0.5" footer="0.5"/>
      <pageSetup paperSize="9" scale="95" orientation="landscape" r:id="rId1"/>
      <headerFooter alignWithMargins="0"/>
    </customSheetView>
    <customSheetView guid="{9883963A-B599-466E-88D7-AE85360E0737}">
      <selection activeCell="B43" sqref="B43"/>
      <pageMargins left="0.75" right="0.75" top="1" bottom="1" header="0.5" footer="0.5"/>
      <pageSetup paperSize="9" scale="95" orientation="landscape" r:id="rId2"/>
      <headerFooter alignWithMargins="0"/>
    </customSheetView>
  </customSheetViews>
  <hyperlinks>
    <hyperlink ref="C1" location="Index!A1" display="Index home" xr:uid="{00000000-0004-0000-2B00-000000000000}"/>
  </hyperlinks>
  <pageMargins left="0.75" right="0.75" top="1" bottom="1" header="0.5" footer="0.5"/>
  <pageSetup paperSize="9" scale="95" orientation="landscape" r:id="rId3"/>
  <headerFooter alignWithMargins="0"/>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24">
    <tabColor rgb="FF117733"/>
  </sheetPr>
  <dimension ref="A1:V27"/>
  <sheetViews>
    <sheetView zoomScaleNormal="100" workbookViewId="0"/>
  </sheetViews>
  <sheetFormatPr defaultColWidth="9.140625" defaultRowHeight="15"/>
  <cols>
    <col min="1" max="1" width="17.42578125" style="74" bestFit="1" customWidth="1"/>
    <col min="2" max="2" width="9.140625" style="183"/>
    <col min="3" max="3" width="11.140625" style="183" bestFit="1" customWidth="1"/>
    <col min="4" max="16384" width="9.140625" style="183"/>
  </cols>
  <sheetData>
    <row r="1" spans="1:22" ht="15" customHeight="1">
      <c r="A1" s="77" t="s">
        <v>30</v>
      </c>
      <c r="B1" s="74">
        <v>3.22</v>
      </c>
      <c r="C1" s="290" t="s">
        <v>2930</v>
      </c>
      <c r="D1" s="185"/>
      <c r="E1" s="185"/>
      <c r="F1" s="185"/>
      <c r="G1" s="185"/>
      <c r="H1" s="185"/>
      <c r="I1" s="185"/>
      <c r="J1" s="185"/>
      <c r="K1" s="185"/>
      <c r="L1" s="185"/>
      <c r="M1" s="185"/>
      <c r="N1" s="185"/>
      <c r="O1" s="185"/>
      <c r="P1" s="185"/>
      <c r="Q1" s="185"/>
      <c r="R1" s="185"/>
      <c r="S1" s="185"/>
      <c r="T1" s="185"/>
      <c r="U1" s="185"/>
      <c r="V1" s="185"/>
    </row>
    <row r="2" spans="1:22" ht="15" customHeight="1">
      <c r="A2" s="53" t="s">
        <v>31</v>
      </c>
      <c r="B2" s="74" t="s">
        <v>2836</v>
      </c>
    </row>
    <row r="3" spans="1:22" ht="15" customHeight="1">
      <c r="A3" s="53" t="s">
        <v>40</v>
      </c>
      <c r="B3" s="74" t="s">
        <v>2807</v>
      </c>
    </row>
    <row r="5" spans="1:22">
      <c r="A5" s="74" t="s">
        <v>0</v>
      </c>
      <c r="B5" s="74" t="s">
        <v>2806</v>
      </c>
      <c r="C5" s="74" t="s">
        <v>2568</v>
      </c>
    </row>
    <row r="6" spans="1:22">
      <c r="A6" s="74">
        <v>1997</v>
      </c>
      <c r="B6" s="318">
        <v>203818</v>
      </c>
      <c r="C6" s="318">
        <v>618621</v>
      </c>
    </row>
    <row r="7" spans="1:22">
      <c r="A7" s="74">
        <v>1998</v>
      </c>
      <c r="B7" s="318">
        <v>218797</v>
      </c>
      <c r="C7" s="318">
        <v>593616</v>
      </c>
    </row>
    <row r="8" spans="1:22">
      <c r="A8" s="74">
        <v>1999</v>
      </c>
      <c r="B8" s="318">
        <v>239326</v>
      </c>
      <c r="C8" s="318">
        <v>573286</v>
      </c>
    </row>
    <row r="9" spans="1:22">
      <c r="A9" s="74">
        <v>2000</v>
      </c>
      <c r="B9" s="318">
        <v>250378</v>
      </c>
      <c r="C9" s="318">
        <v>551006</v>
      </c>
    </row>
    <row r="10" spans="1:22">
      <c r="A10" s="74">
        <v>2001</v>
      </c>
      <c r="B10" s="318">
        <v>271093</v>
      </c>
      <c r="C10" s="318">
        <v>530015</v>
      </c>
    </row>
    <row r="11" spans="1:22">
      <c r="A11" s="74">
        <v>2002</v>
      </c>
      <c r="B11" s="318">
        <v>302937</v>
      </c>
      <c r="C11" s="318">
        <v>515975</v>
      </c>
    </row>
    <row r="12" spans="1:22">
      <c r="A12" s="74">
        <v>2003</v>
      </c>
      <c r="B12" s="318">
        <v>312232</v>
      </c>
      <c r="C12" s="318">
        <v>499705</v>
      </c>
    </row>
    <row r="13" spans="1:22">
      <c r="A13" s="74">
        <v>2004</v>
      </c>
      <c r="B13" s="318">
        <v>315676</v>
      </c>
      <c r="C13" s="318">
        <v>482835</v>
      </c>
    </row>
    <row r="14" spans="1:22">
      <c r="A14" s="74">
        <v>2005</v>
      </c>
      <c r="B14" s="318">
        <v>319970</v>
      </c>
      <c r="C14" s="318">
        <v>468318</v>
      </c>
    </row>
    <row r="15" spans="1:22">
      <c r="A15" s="74">
        <v>2006</v>
      </c>
      <c r="B15" s="318">
        <v>328335</v>
      </c>
      <c r="C15" s="318">
        <v>456761</v>
      </c>
    </row>
    <row r="16" spans="1:22">
      <c r="A16" s="74">
        <v>2007</v>
      </c>
      <c r="B16" s="318">
        <v>335895</v>
      </c>
      <c r="C16" s="318">
        <v>450881</v>
      </c>
    </row>
    <row r="17" spans="1:3">
      <c r="A17" s="74">
        <v>2008</v>
      </c>
      <c r="B17" s="318">
        <v>350596</v>
      </c>
      <c r="C17" s="318">
        <v>435542</v>
      </c>
    </row>
    <row r="18" spans="1:3">
      <c r="A18" s="74">
        <v>2009</v>
      </c>
      <c r="B18" s="318">
        <v>357743</v>
      </c>
      <c r="C18" s="318">
        <v>432937</v>
      </c>
    </row>
    <row r="19" spans="1:3">
      <c r="A19" s="74">
        <v>2010</v>
      </c>
      <c r="B19" s="318">
        <v>370300</v>
      </c>
      <c r="C19" s="318">
        <v>421645</v>
      </c>
    </row>
    <row r="20" spans="1:3">
      <c r="A20" s="74">
        <v>2011</v>
      </c>
      <c r="B20" s="318">
        <v>376799</v>
      </c>
      <c r="C20" s="318">
        <v>417715</v>
      </c>
    </row>
    <row r="21" spans="1:3">
      <c r="A21" s="74">
        <v>2012</v>
      </c>
      <c r="B21" s="318">
        <v>384999</v>
      </c>
      <c r="C21" s="318">
        <v>412822</v>
      </c>
    </row>
    <row r="22" spans="1:3">
      <c r="A22" s="74">
        <v>2013</v>
      </c>
      <c r="B22" s="318">
        <v>390773</v>
      </c>
      <c r="C22" s="318">
        <v>410011</v>
      </c>
    </row>
    <row r="23" spans="1:3">
      <c r="A23" s="74">
        <v>2014</v>
      </c>
      <c r="B23" s="318">
        <v>392434</v>
      </c>
      <c r="C23" s="318">
        <v>406387</v>
      </c>
    </row>
    <row r="24" spans="1:3">
      <c r="A24" s="74">
        <v>2015</v>
      </c>
      <c r="B24" s="318">
        <v>397675</v>
      </c>
      <c r="C24" s="318">
        <v>401725</v>
      </c>
    </row>
    <row r="25" spans="1:3">
      <c r="A25" s="74">
        <v>2016</v>
      </c>
      <c r="B25" s="318">
        <v>405328</v>
      </c>
      <c r="C25" s="318">
        <v>397558</v>
      </c>
    </row>
    <row r="26" spans="1:3">
      <c r="A26" s="74">
        <v>2017</v>
      </c>
      <c r="B26" s="318">
        <v>407244</v>
      </c>
      <c r="C26" s="318">
        <v>393938</v>
      </c>
    </row>
    <row r="27" spans="1:3">
      <c r="A27" s="74">
        <v>2018</v>
      </c>
      <c r="B27" s="318">
        <v>410469</v>
      </c>
      <c r="C27" s="318">
        <v>392770</v>
      </c>
    </row>
  </sheetData>
  <hyperlinks>
    <hyperlink ref="C1" location="Index!A1" display="Index home" xr:uid="{00000000-0004-0000-2C00-000000000000}"/>
  </hyperlinks>
  <pageMargins left="0.7" right="0.7" top="0.75" bottom="0.75" header="0.3" footer="0.3"/>
  <pageSetup paperSize="9" orientation="portrait"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36">
    <tabColor rgb="FF117733"/>
  </sheetPr>
  <dimension ref="A1:E47"/>
  <sheetViews>
    <sheetView zoomScaleNormal="100" workbookViewId="0"/>
  </sheetViews>
  <sheetFormatPr defaultColWidth="9.140625" defaultRowHeight="15"/>
  <cols>
    <col min="1" max="1" width="9.140625" style="74"/>
    <col min="2" max="2" width="13.140625" style="183" bestFit="1" customWidth="1"/>
    <col min="3" max="3" width="11.28515625" style="183" bestFit="1" customWidth="1"/>
    <col min="4" max="5" width="10.140625" style="183" bestFit="1" customWidth="1"/>
    <col min="6" max="16384" width="9.140625" style="183"/>
  </cols>
  <sheetData>
    <row r="1" spans="1:5" ht="15" customHeight="1">
      <c r="A1" s="74" t="s">
        <v>30</v>
      </c>
      <c r="B1" s="255">
        <v>3.23</v>
      </c>
      <c r="C1" s="290" t="s">
        <v>2930</v>
      </c>
    </row>
    <row r="2" spans="1:5" ht="15" customHeight="1">
      <c r="A2" s="73" t="s">
        <v>31</v>
      </c>
      <c r="B2" s="74" t="s">
        <v>2835</v>
      </c>
    </row>
    <row r="3" spans="1:5" ht="15" customHeight="1">
      <c r="A3" s="53" t="s">
        <v>40</v>
      </c>
      <c r="B3" s="169" t="s">
        <v>2747</v>
      </c>
    </row>
    <row r="5" spans="1:5">
      <c r="A5" s="74" t="s">
        <v>0</v>
      </c>
      <c r="B5" s="74" t="s">
        <v>2553</v>
      </c>
      <c r="C5" s="74" t="s">
        <v>2551</v>
      </c>
      <c r="D5" s="74" t="s">
        <v>2552</v>
      </c>
      <c r="E5" s="74"/>
    </row>
    <row r="6" spans="1:5">
      <c r="A6" s="74">
        <v>1978</v>
      </c>
      <c r="B6" s="256">
        <v>4.0062386415215208E-2</v>
      </c>
      <c r="C6" s="257"/>
      <c r="D6" s="257"/>
    </row>
    <row r="7" spans="1:5">
      <c r="A7" s="74">
        <v>1979</v>
      </c>
      <c r="B7" s="256">
        <v>4.3480737999639432E-2</v>
      </c>
      <c r="C7" s="257"/>
      <c r="D7" s="257"/>
    </row>
    <row r="8" spans="1:5">
      <c r="A8" s="74">
        <v>1980</v>
      </c>
      <c r="B8" s="256">
        <v>4.9063610267688983E-2</v>
      </c>
      <c r="C8" s="257"/>
      <c r="D8" s="257"/>
      <c r="E8" s="183">
        <v>1980</v>
      </c>
    </row>
    <row r="9" spans="1:5">
      <c r="A9" s="74">
        <v>1981</v>
      </c>
      <c r="B9" s="256">
        <v>4.7827849220678731E-2</v>
      </c>
      <c r="C9" s="257"/>
      <c r="D9" s="257"/>
    </row>
    <row r="10" spans="1:5">
      <c r="A10" s="74">
        <v>1982</v>
      </c>
      <c r="B10" s="256">
        <v>4.8582490182020231E-2</v>
      </c>
      <c r="C10" s="257"/>
      <c r="D10" s="257"/>
    </row>
    <row r="11" spans="1:5">
      <c r="A11" s="74">
        <v>1983</v>
      </c>
      <c r="B11" s="256">
        <v>4.7097288265613595E-2</v>
      </c>
      <c r="C11" s="257"/>
      <c r="D11" s="257"/>
    </row>
    <row r="12" spans="1:5">
      <c r="A12" s="74">
        <v>1984</v>
      </c>
      <c r="B12" s="256">
        <v>4.486368797425911E-2</v>
      </c>
      <c r="C12" s="257"/>
      <c r="D12" s="257"/>
    </row>
    <row r="13" spans="1:5">
      <c r="A13" s="74">
        <v>1985</v>
      </c>
      <c r="B13" s="256">
        <v>4.6668302220937964E-2</v>
      </c>
      <c r="C13" s="257"/>
      <c r="D13" s="257"/>
      <c r="E13" s="183">
        <v>1985</v>
      </c>
    </row>
    <row r="14" spans="1:5">
      <c r="A14" s="74">
        <v>1986</v>
      </c>
      <c r="B14" s="256">
        <v>4.6700144805060101E-2</v>
      </c>
      <c r="C14" s="257"/>
      <c r="D14" s="257"/>
    </row>
    <row r="15" spans="1:5">
      <c r="A15" s="74">
        <v>1987</v>
      </c>
      <c r="B15" s="256">
        <v>4.4762132277509685E-2</v>
      </c>
      <c r="C15" s="257"/>
      <c r="D15" s="257"/>
    </row>
    <row r="16" spans="1:5">
      <c r="A16" s="74">
        <v>1988</v>
      </c>
      <c r="B16" s="256">
        <v>4.4595314298129601E-2</v>
      </c>
      <c r="C16" s="257"/>
      <c r="D16" s="257"/>
    </row>
    <row r="17" spans="1:5">
      <c r="A17" s="74">
        <v>1989</v>
      </c>
      <c r="B17" s="256">
        <v>4.4889289589240697E-2</v>
      </c>
      <c r="C17" s="257"/>
      <c r="D17" s="257"/>
    </row>
    <row r="18" spans="1:5">
      <c r="A18" s="74">
        <v>1990</v>
      </c>
      <c r="B18" s="256">
        <v>4.5091689799337378E-2</v>
      </c>
      <c r="C18" s="257"/>
      <c r="D18" s="257"/>
      <c r="E18" s="183">
        <v>1990</v>
      </c>
    </row>
    <row r="19" spans="1:5">
      <c r="A19" s="74">
        <v>1991</v>
      </c>
      <c r="B19" s="256">
        <v>4.5999999999999999E-2</v>
      </c>
      <c r="C19" s="257"/>
      <c r="D19" s="257"/>
    </row>
    <row r="20" spans="1:5">
      <c r="A20" s="74">
        <v>1992</v>
      </c>
      <c r="B20" s="256">
        <v>4.9246683489013829E-2</v>
      </c>
      <c r="C20" s="257"/>
      <c r="D20" s="257"/>
    </row>
    <row r="21" spans="1:5">
      <c r="A21" s="74">
        <v>1993</v>
      </c>
      <c r="B21" s="256">
        <v>5.4179998238764786E-2</v>
      </c>
      <c r="C21" s="257"/>
      <c r="D21" s="257"/>
    </row>
    <row r="22" spans="1:5">
      <c r="A22" s="74">
        <v>1994</v>
      </c>
      <c r="B22" s="256">
        <v>5.2210916628954322E-2</v>
      </c>
      <c r="C22" s="257"/>
      <c r="D22" s="257"/>
    </row>
    <row r="23" spans="1:5">
      <c r="A23" s="74">
        <v>1995</v>
      </c>
      <c r="B23" s="256">
        <v>4.6021374223151536E-2</v>
      </c>
      <c r="C23" s="257"/>
      <c r="D23" s="257"/>
      <c r="E23" s="183">
        <v>1995</v>
      </c>
    </row>
    <row r="24" spans="1:5">
      <c r="A24" s="74">
        <v>1996</v>
      </c>
      <c r="B24" s="256">
        <v>4.3684552610673798E-2</v>
      </c>
      <c r="C24" s="257"/>
      <c r="D24" s="257"/>
    </row>
    <row r="25" spans="1:5">
      <c r="A25" s="74">
        <v>1997</v>
      </c>
      <c r="B25" s="256">
        <v>4.0182753369156061E-2</v>
      </c>
      <c r="C25" s="257"/>
      <c r="D25" s="257"/>
    </row>
    <row r="26" spans="1:5">
      <c r="A26" s="74">
        <v>1998</v>
      </c>
      <c r="B26" s="256">
        <v>3.688204776400978E-2</v>
      </c>
      <c r="C26" s="257"/>
      <c r="D26" s="257"/>
    </row>
    <row r="27" spans="1:5">
      <c r="A27" s="74">
        <v>1999</v>
      </c>
      <c r="B27" s="256">
        <v>3.7310907643312109E-2</v>
      </c>
      <c r="C27" s="257"/>
      <c r="D27" s="257"/>
    </row>
    <row r="28" spans="1:5">
      <c r="A28" s="74">
        <v>2000</v>
      </c>
      <c r="B28" s="256">
        <v>3.4222027353860519E-2</v>
      </c>
      <c r="C28" s="257"/>
      <c r="D28" s="257"/>
      <c r="E28" s="183">
        <v>2000</v>
      </c>
    </row>
    <row r="29" spans="1:5">
      <c r="A29" s="74">
        <v>2001</v>
      </c>
      <c r="B29" s="256">
        <v>3.3818770226537218E-2</v>
      </c>
      <c r="C29" s="257"/>
      <c r="D29" s="257"/>
    </row>
    <row r="30" spans="1:5">
      <c r="A30" s="74">
        <v>2002</v>
      </c>
      <c r="B30" s="256">
        <v>3.2090032154340836E-2</v>
      </c>
      <c r="C30" s="257"/>
      <c r="D30" s="257"/>
    </row>
    <row r="31" spans="1:5">
      <c r="A31" s="74">
        <v>2003</v>
      </c>
      <c r="B31" s="256">
        <v>3.186462324393359E-2</v>
      </c>
      <c r="C31" s="257"/>
      <c r="D31" s="257"/>
    </row>
    <row r="32" spans="1:5">
      <c r="A32" s="74">
        <v>2004</v>
      </c>
      <c r="B32" s="256">
        <v>3.1363837872070928E-2</v>
      </c>
      <c r="C32" s="256">
        <v>2.7468767642109773E-2</v>
      </c>
      <c r="D32" s="256">
        <v>1.3491629501503191E-2</v>
      </c>
    </row>
    <row r="33" spans="1:5">
      <c r="A33" s="74">
        <v>2005</v>
      </c>
      <c r="B33" s="256">
        <v>2.900816582914573E-2</v>
      </c>
      <c r="C33" s="256">
        <v>2.6872052622223485E-2</v>
      </c>
      <c r="D33" s="256">
        <v>1.2586726123936142E-2</v>
      </c>
      <c r="E33" s="183">
        <v>2005</v>
      </c>
    </row>
    <row r="34" spans="1:5">
      <c r="A34" s="74">
        <v>2006</v>
      </c>
      <c r="B34" s="256">
        <v>2.7145347027699968E-2</v>
      </c>
      <c r="C34" s="256">
        <v>2.6982434896217874E-2</v>
      </c>
      <c r="D34" s="256">
        <v>1.2492692144311807E-2</v>
      </c>
    </row>
    <row r="35" spans="1:5">
      <c r="A35" s="74">
        <v>2007</v>
      </c>
      <c r="B35" s="256">
        <v>2.5763255240443896E-2</v>
      </c>
      <c r="C35" s="256">
        <v>2.6085905853036169E-2</v>
      </c>
      <c r="D35" s="256">
        <v>1.12614471083085E-2</v>
      </c>
    </row>
    <row r="36" spans="1:5">
      <c r="A36" s="74">
        <v>2008</v>
      </c>
      <c r="B36" s="256">
        <v>2.513034188034188E-2</v>
      </c>
      <c r="C36" s="256">
        <v>2.568166047067694E-2</v>
      </c>
      <c r="D36" s="256">
        <v>1.106534421083407E-2</v>
      </c>
    </row>
    <row r="37" spans="1:5">
      <c r="A37" s="74">
        <v>2009</v>
      </c>
      <c r="B37" s="256">
        <v>2.4324969770253928E-2</v>
      </c>
      <c r="C37" s="256">
        <v>2.5713926474079413E-2</v>
      </c>
      <c r="D37" s="256">
        <v>1.1077647311874163E-2</v>
      </c>
    </row>
    <row r="38" spans="1:5">
      <c r="A38" s="74">
        <v>2010</v>
      </c>
      <c r="B38" s="256">
        <v>2.4505395683453238E-2</v>
      </c>
      <c r="C38" s="256">
        <v>2.3969657858902066E-2</v>
      </c>
      <c r="D38" s="256">
        <v>1.0317284550888784E-2</v>
      </c>
      <c r="E38" s="183">
        <v>2010</v>
      </c>
    </row>
    <row r="39" spans="1:5">
      <c r="A39" s="74">
        <v>2011</v>
      </c>
      <c r="B39" s="256">
        <v>2.3371351995235261E-2</v>
      </c>
      <c r="C39" s="256">
        <v>2.2200530468592501E-2</v>
      </c>
      <c r="D39" s="256">
        <v>8.7964759304417321E-3</v>
      </c>
    </row>
    <row r="40" spans="1:5">
      <c r="A40" s="74">
        <v>2012</v>
      </c>
      <c r="B40" s="257"/>
      <c r="C40" s="256">
        <v>2.131255510181523E-2</v>
      </c>
      <c r="D40" s="256">
        <v>7.0558063033845505E-3</v>
      </c>
    </row>
    <row r="41" spans="1:5">
      <c r="A41" s="74">
        <v>2013</v>
      </c>
      <c r="B41" s="257"/>
      <c r="C41" s="256">
        <v>1.7424150586280857E-2</v>
      </c>
      <c r="D41" s="256">
        <v>6.4193775160826345E-3</v>
      </c>
    </row>
    <row r="42" spans="1:5">
      <c r="A42" s="74">
        <v>2014</v>
      </c>
      <c r="B42" s="257"/>
      <c r="C42" s="256">
        <v>1.6546344142560884E-2</v>
      </c>
      <c r="D42" s="256">
        <v>6.0668469795389863E-3</v>
      </c>
    </row>
    <row r="43" spans="1:5">
      <c r="A43" s="74">
        <v>2015</v>
      </c>
      <c r="B43" s="257"/>
      <c r="C43" s="256">
        <v>1.7334260090581675E-2</v>
      </c>
      <c r="D43" s="256">
        <v>6.0544421401532329E-3</v>
      </c>
      <c r="E43" s="183">
        <v>2015</v>
      </c>
    </row>
    <row r="44" spans="1:5">
      <c r="A44" s="74">
        <v>2016</v>
      </c>
      <c r="B44" s="257"/>
      <c r="C44" s="256">
        <v>1.667088309020455E-2</v>
      </c>
      <c r="D44" s="256">
        <v>5.6946033276836488E-3</v>
      </c>
    </row>
    <row r="45" spans="1:5">
      <c r="A45" s="74">
        <v>2017</v>
      </c>
      <c r="B45" s="257"/>
      <c r="C45" s="256">
        <v>1.769530158732328E-2</v>
      </c>
      <c r="D45" s="256">
        <v>5.7419077417609158E-3</v>
      </c>
    </row>
    <row r="46" spans="1:5">
      <c r="A46" s="74">
        <v>2018</v>
      </c>
      <c r="B46" s="257"/>
      <c r="C46" s="256">
        <v>1.8856005928497867E-2</v>
      </c>
      <c r="D46" s="256">
        <v>6.3217041127218042E-3</v>
      </c>
    </row>
    <row r="47" spans="1:5">
      <c r="B47" s="257"/>
      <c r="C47" s="256"/>
      <c r="D47" s="256"/>
    </row>
  </sheetData>
  <customSheetViews>
    <customSheetView guid="{CDEF6930-6739-4FEE-9F65-E195F9A4F82A}">
      <selection activeCell="V25" sqref="V25"/>
      <pageMargins left="0.7" right="0.7" top="0.75" bottom="0.75" header="0.3" footer="0.3"/>
      <pageSetup paperSize="9" orientation="portrait" r:id="rId1"/>
    </customSheetView>
    <customSheetView guid="{9883963A-B599-466E-88D7-AE85360E0737}">
      <selection activeCell="V25" sqref="V25"/>
      <pageMargins left="0.7" right="0.7" top="0.75" bottom="0.75" header="0.3" footer="0.3"/>
      <pageSetup paperSize="9" orientation="portrait" r:id="rId2"/>
    </customSheetView>
  </customSheetViews>
  <hyperlinks>
    <hyperlink ref="C1" location="Index!A1" display="Index home" xr:uid="{00000000-0004-0000-2D00-000000000000}"/>
  </hyperlinks>
  <pageMargins left="0.7" right="0.7" top="0.75" bottom="0.75" header="0.3" footer="0.3"/>
  <pageSetup paperSize="9" orientation="portrait" r:id="rId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60">
    <tabColor rgb="FF117733"/>
  </sheetPr>
  <dimension ref="A1:C38"/>
  <sheetViews>
    <sheetView zoomScaleNormal="100" zoomScaleSheetLayoutView="100" workbookViewId="0"/>
  </sheetViews>
  <sheetFormatPr defaultColWidth="9.140625" defaultRowHeight="15"/>
  <cols>
    <col min="1" max="1" width="19.28515625" style="146" bestFit="1" customWidth="1"/>
    <col min="2" max="2" width="12.28515625" style="75" customWidth="1"/>
    <col min="3" max="4" width="10.28515625" style="75" customWidth="1"/>
    <col min="5" max="16384" width="9.140625" style="75"/>
  </cols>
  <sheetData>
    <row r="1" spans="1:3" ht="15" customHeight="1">
      <c r="A1" s="146" t="s">
        <v>30</v>
      </c>
      <c r="B1" s="146">
        <v>3.24</v>
      </c>
      <c r="C1" s="291" t="s">
        <v>2930</v>
      </c>
    </row>
    <row r="2" spans="1:3" ht="15" customHeight="1">
      <c r="A2" s="167" t="s">
        <v>31</v>
      </c>
      <c r="B2" s="75" t="s">
        <v>2837</v>
      </c>
    </row>
    <row r="3" spans="1:3" ht="15" customHeight="1">
      <c r="A3" s="167" t="s">
        <v>40</v>
      </c>
      <c r="B3" s="147" t="s">
        <v>2982</v>
      </c>
    </row>
    <row r="5" spans="1:3">
      <c r="A5" s="146" t="s">
        <v>431</v>
      </c>
      <c r="B5" s="75" t="s">
        <v>2659</v>
      </c>
      <c r="C5" s="75" t="s">
        <v>55</v>
      </c>
    </row>
    <row r="6" spans="1:3">
      <c r="A6" s="146" t="s">
        <v>176</v>
      </c>
      <c r="B6" s="75" t="s">
        <v>1440</v>
      </c>
      <c r="C6" s="75">
        <v>1964</v>
      </c>
    </row>
    <row r="7" spans="1:3">
      <c r="A7" s="146" t="s">
        <v>216</v>
      </c>
      <c r="B7" s="75" t="s">
        <v>1440</v>
      </c>
      <c r="C7" s="75">
        <v>734</v>
      </c>
    </row>
    <row r="8" spans="1:3">
      <c r="A8" s="146" t="s">
        <v>443</v>
      </c>
      <c r="B8" s="75" t="s">
        <v>1440</v>
      </c>
      <c r="C8" s="75">
        <v>2110</v>
      </c>
    </row>
    <row r="9" spans="1:3">
      <c r="A9" s="146" t="s">
        <v>196</v>
      </c>
      <c r="B9" s="75" t="s">
        <v>1440</v>
      </c>
      <c r="C9" s="75">
        <v>0</v>
      </c>
    </row>
    <row r="10" spans="1:3">
      <c r="A10" s="146" t="s">
        <v>212</v>
      </c>
      <c r="B10" s="75" t="s">
        <v>1440</v>
      </c>
      <c r="C10" s="75">
        <v>301</v>
      </c>
    </row>
    <row r="11" spans="1:3">
      <c r="A11" s="146" t="s">
        <v>180</v>
      </c>
      <c r="B11" s="75" t="s">
        <v>1440</v>
      </c>
      <c r="C11" s="75">
        <v>396</v>
      </c>
    </row>
    <row r="12" spans="1:3">
      <c r="A12" s="146" t="s">
        <v>168</v>
      </c>
      <c r="B12" s="75" t="s">
        <v>1440</v>
      </c>
      <c r="C12" s="75">
        <v>272</v>
      </c>
    </row>
    <row r="13" spans="1:3">
      <c r="A13" s="146" t="s">
        <v>188</v>
      </c>
      <c r="B13" s="75" t="s">
        <v>1440</v>
      </c>
      <c r="C13" s="75">
        <v>275</v>
      </c>
    </row>
    <row r="14" spans="1:3">
      <c r="A14" s="146" t="s">
        <v>204</v>
      </c>
      <c r="B14" s="75" t="s">
        <v>1440</v>
      </c>
      <c r="C14" s="75">
        <v>497</v>
      </c>
    </row>
    <row r="15" spans="1:3">
      <c r="A15" s="146" t="s">
        <v>192</v>
      </c>
      <c r="B15" s="75" t="s">
        <v>1440</v>
      </c>
      <c r="C15" s="75">
        <v>698</v>
      </c>
    </row>
    <row r="16" spans="1:3">
      <c r="A16" s="146" t="s">
        <v>444</v>
      </c>
      <c r="B16" s="75" t="s">
        <v>1440</v>
      </c>
      <c r="C16" s="75">
        <v>8854</v>
      </c>
    </row>
    <row r="17" spans="1:3">
      <c r="A17" s="146" t="s">
        <v>148</v>
      </c>
      <c r="B17" s="75" t="s">
        <v>1440</v>
      </c>
      <c r="C17" s="75">
        <v>7122</v>
      </c>
    </row>
    <row r="18" spans="1:3">
      <c r="A18" s="146" t="s">
        <v>208</v>
      </c>
      <c r="B18" s="75" t="s">
        <v>1440</v>
      </c>
      <c r="C18" s="75">
        <v>3194</v>
      </c>
    </row>
    <row r="19" spans="1:3">
      <c r="A19" s="146" t="s">
        <v>220</v>
      </c>
      <c r="B19" s="75" t="s">
        <v>1440</v>
      </c>
      <c r="C19" s="75">
        <v>6160</v>
      </c>
    </row>
    <row r="20" spans="1:3">
      <c r="A20" s="146" t="s">
        <v>442</v>
      </c>
      <c r="B20" s="75" t="s">
        <v>1441</v>
      </c>
      <c r="C20" s="75">
        <v>111</v>
      </c>
    </row>
    <row r="21" spans="1:3">
      <c r="A21" s="146" t="s">
        <v>104</v>
      </c>
      <c r="B21" s="75" t="s">
        <v>1441</v>
      </c>
      <c r="C21" s="75">
        <v>32</v>
      </c>
    </row>
    <row r="22" spans="1:3">
      <c r="A22" s="146" t="s">
        <v>184</v>
      </c>
      <c r="B22" s="75" t="s">
        <v>1441</v>
      </c>
      <c r="C22" s="75">
        <v>286</v>
      </c>
    </row>
    <row r="23" spans="1:3">
      <c r="A23" s="146" t="s">
        <v>120</v>
      </c>
      <c r="B23" s="75" t="s">
        <v>1441</v>
      </c>
      <c r="C23" s="75">
        <v>790</v>
      </c>
    </row>
    <row r="24" spans="1:3">
      <c r="A24" s="146" t="s">
        <v>116</v>
      </c>
      <c r="B24" s="75" t="s">
        <v>1441</v>
      </c>
      <c r="C24" s="75">
        <v>464</v>
      </c>
    </row>
    <row r="25" spans="1:3">
      <c r="A25" s="146" t="s">
        <v>136</v>
      </c>
      <c r="B25" s="75" t="s">
        <v>1441</v>
      </c>
      <c r="C25" s="75">
        <v>200</v>
      </c>
    </row>
    <row r="26" spans="1:3">
      <c r="A26" s="146" t="s">
        <v>156</v>
      </c>
      <c r="B26" s="75" t="s">
        <v>1441</v>
      </c>
      <c r="C26" s="75">
        <v>1065</v>
      </c>
    </row>
    <row r="27" spans="1:3">
      <c r="A27" s="146" t="s">
        <v>172</v>
      </c>
      <c r="B27" s="75" t="s">
        <v>1441</v>
      </c>
      <c r="C27" s="75">
        <v>291</v>
      </c>
    </row>
    <row r="28" spans="1:3">
      <c r="A28" s="146" t="s">
        <v>152</v>
      </c>
      <c r="B28" s="75" t="s">
        <v>1441</v>
      </c>
      <c r="C28" s="75">
        <v>531</v>
      </c>
    </row>
    <row r="29" spans="1:3">
      <c r="A29" s="146" t="s">
        <v>128</v>
      </c>
      <c r="B29" s="75" t="s">
        <v>1441</v>
      </c>
      <c r="C29" s="75">
        <v>176</v>
      </c>
    </row>
    <row r="30" spans="1:3">
      <c r="A30" s="146" t="s">
        <v>132</v>
      </c>
      <c r="B30" s="75" t="s">
        <v>1441</v>
      </c>
      <c r="C30" s="75">
        <v>1372</v>
      </c>
    </row>
    <row r="31" spans="1:3">
      <c r="A31" s="146" t="s">
        <v>200</v>
      </c>
      <c r="B31" s="75" t="s">
        <v>1441</v>
      </c>
      <c r="C31" s="75">
        <v>169</v>
      </c>
    </row>
    <row r="32" spans="1:3">
      <c r="A32" s="146" t="s">
        <v>112</v>
      </c>
      <c r="B32" s="75" t="s">
        <v>1441</v>
      </c>
      <c r="C32" s="75">
        <v>551</v>
      </c>
    </row>
    <row r="33" spans="1:3">
      <c r="A33" s="146" t="s">
        <v>92</v>
      </c>
      <c r="B33" s="75" t="s">
        <v>1441</v>
      </c>
      <c r="C33" s="75">
        <v>1735</v>
      </c>
    </row>
    <row r="34" spans="1:3">
      <c r="A34" s="146" t="s">
        <v>164</v>
      </c>
      <c r="B34" s="75" t="s">
        <v>1441</v>
      </c>
      <c r="C34" s="75">
        <v>777</v>
      </c>
    </row>
    <row r="35" spans="1:3">
      <c r="A35" s="146" t="s">
        <v>124</v>
      </c>
      <c r="B35" s="75" t="s">
        <v>1441</v>
      </c>
      <c r="C35" s="75">
        <v>431</v>
      </c>
    </row>
    <row r="36" spans="1:3">
      <c r="A36" s="146" t="s">
        <v>100</v>
      </c>
      <c r="B36" s="75" t="s">
        <v>1441</v>
      </c>
      <c r="C36" s="75">
        <v>115</v>
      </c>
    </row>
    <row r="37" spans="1:3">
      <c r="A37" s="146" t="s">
        <v>140</v>
      </c>
      <c r="B37" s="75" t="s">
        <v>1441</v>
      </c>
      <c r="C37" s="75">
        <v>650</v>
      </c>
    </row>
    <row r="38" spans="1:3">
      <c r="A38" s="146" t="s">
        <v>160</v>
      </c>
      <c r="B38" s="75" t="s">
        <v>1441</v>
      </c>
      <c r="C38" s="75">
        <v>3657</v>
      </c>
    </row>
  </sheetData>
  <sortState xmlns:xlrd2="http://schemas.microsoft.com/office/spreadsheetml/2017/richdata2" ref="A6:C39">
    <sortCondition ref="B6:B39"/>
  </sortState>
  <customSheetViews>
    <customSheetView guid="{CDEF6930-6739-4FEE-9F65-E195F9A4F82A}">
      <pageMargins left="0.75" right="0.75" top="1" bottom="1" header="0.5" footer="0.5"/>
      <pageSetup paperSize="9" orientation="landscape" r:id="rId1"/>
      <headerFooter alignWithMargins="0"/>
    </customSheetView>
    <customSheetView guid="{9883963A-B599-466E-88D7-AE85360E0737}">
      <pageMargins left="0.75" right="0.75" top="1" bottom="1" header="0.5" footer="0.5"/>
      <pageSetup paperSize="9" orientation="landscape" r:id="rId2"/>
      <headerFooter alignWithMargins="0"/>
    </customSheetView>
  </customSheetViews>
  <hyperlinks>
    <hyperlink ref="C1" location="Index!A1" display="Index home" xr:uid="{00000000-0004-0000-2E00-000000000000}"/>
  </hyperlinks>
  <pageMargins left="0.75" right="0.75" top="1" bottom="1" header="0.5" footer="0.5"/>
  <pageSetup paperSize="9" orientation="landscape" r:id="rId3"/>
  <headerFooter alignWithMargins="0"/>
  <drawing r:id="rId4"/>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30">
    <tabColor rgb="FFCC6677"/>
  </sheetPr>
  <dimension ref="A1:G9"/>
  <sheetViews>
    <sheetView zoomScaleNormal="100" workbookViewId="0"/>
  </sheetViews>
  <sheetFormatPr defaultRowHeight="15"/>
  <cols>
    <col min="1" max="1" width="9.140625" style="143"/>
    <col min="2" max="7" width="11.140625" style="144" customWidth="1"/>
    <col min="8" max="248" width="9.140625" style="144"/>
    <col min="249" max="249" width="73.140625" style="144" customWidth="1"/>
    <col min="250" max="504" width="9.140625" style="144"/>
    <col min="505" max="505" width="73.140625" style="144" customWidth="1"/>
    <col min="506" max="760" width="9.140625" style="144"/>
    <col min="761" max="761" width="73.140625" style="144" customWidth="1"/>
    <col min="762" max="1016" width="9.140625" style="144"/>
    <col min="1017" max="1017" width="73.140625" style="144" customWidth="1"/>
    <col min="1018" max="1272" width="9.140625" style="144"/>
    <col min="1273" max="1273" width="73.140625" style="144" customWidth="1"/>
    <col min="1274" max="1528" width="9.140625" style="144"/>
    <col min="1529" max="1529" width="73.140625" style="144" customWidth="1"/>
    <col min="1530" max="1784" width="9.140625" style="144"/>
    <col min="1785" max="1785" width="73.140625" style="144" customWidth="1"/>
    <col min="1786" max="2040" width="9.140625" style="144"/>
    <col min="2041" max="2041" width="73.140625" style="144" customWidth="1"/>
    <col min="2042" max="2296" width="9.140625" style="144"/>
    <col min="2297" max="2297" width="73.140625" style="144" customWidth="1"/>
    <col min="2298" max="2552" width="9.140625" style="144"/>
    <col min="2553" max="2553" width="73.140625" style="144" customWidth="1"/>
    <col min="2554" max="2808" width="9.140625" style="144"/>
    <col min="2809" max="2809" width="73.140625" style="144" customWidth="1"/>
    <col min="2810" max="3064" width="9.140625" style="144"/>
    <col min="3065" max="3065" width="73.140625" style="144" customWidth="1"/>
    <col min="3066" max="3320" width="9.140625" style="144"/>
    <col min="3321" max="3321" width="73.140625" style="144" customWidth="1"/>
    <col min="3322" max="3576" width="9.140625" style="144"/>
    <col min="3577" max="3577" width="73.140625" style="144" customWidth="1"/>
    <col min="3578" max="3832" width="9.140625" style="144"/>
    <col min="3833" max="3833" width="73.140625" style="144" customWidth="1"/>
    <col min="3834" max="4088" width="9.140625" style="144"/>
    <col min="4089" max="4089" width="73.140625" style="144" customWidth="1"/>
    <col min="4090" max="4344" width="9.140625" style="144"/>
    <col min="4345" max="4345" width="73.140625" style="144" customWidth="1"/>
    <col min="4346" max="4600" width="9.140625" style="144"/>
    <col min="4601" max="4601" width="73.140625" style="144" customWidth="1"/>
    <col min="4602" max="4856" width="9.140625" style="144"/>
    <col min="4857" max="4857" width="73.140625" style="144" customWidth="1"/>
    <col min="4858" max="5112" width="9.140625" style="144"/>
    <col min="5113" max="5113" width="73.140625" style="144" customWidth="1"/>
    <col min="5114" max="5368" width="9.140625" style="144"/>
    <col min="5369" max="5369" width="73.140625" style="144" customWidth="1"/>
    <col min="5370" max="5624" width="9.140625" style="144"/>
    <col min="5625" max="5625" width="73.140625" style="144" customWidth="1"/>
    <col min="5626" max="5880" width="9.140625" style="144"/>
    <col min="5881" max="5881" width="73.140625" style="144" customWidth="1"/>
    <col min="5882" max="6136" width="9.140625" style="144"/>
    <col min="6137" max="6137" width="73.140625" style="144" customWidth="1"/>
    <col min="6138" max="6392" width="9.140625" style="144"/>
    <col min="6393" max="6393" width="73.140625" style="144" customWidth="1"/>
    <col min="6394" max="6648" width="9.140625" style="144"/>
    <col min="6649" max="6649" width="73.140625" style="144" customWidth="1"/>
    <col min="6650" max="6904" width="9.140625" style="144"/>
    <col min="6905" max="6905" width="73.140625" style="144" customWidth="1"/>
    <col min="6906" max="7160" width="9.140625" style="144"/>
    <col min="7161" max="7161" width="73.140625" style="144" customWidth="1"/>
    <col min="7162" max="7416" width="9.140625" style="144"/>
    <col min="7417" max="7417" width="73.140625" style="144" customWidth="1"/>
    <col min="7418" max="7672" width="9.140625" style="144"/>
    <col min="7673" max="7673" width="73.140625" style="144" customWidth="1"/>
    <col min="7674" max="7928" width="9.140625" style="144"/>
    <col min="7929" max="7929" width="73.140625" style="144" customWidth="1"/>
    <col min="7930" max="8184" width="9.140625" style="144"/>
    <col min="8185" max="8185" width="73.140625" style="144" customWidth="1"/>
    <col min="8186" max="8440" width="9.140625" style="144"/>
    <col min="8441" max="8441" width="73.140625" style="144" customWidth="1"/>
    <col min="8442" max="8696" width="9.140625" style="144"/>
    <col min="8697" max="8697" width="73.140625" style="144" customWidth="1"/>
    <col min="8698" max="8952" width="9.140625" style="144"/>
    <col min="8953" max="8953" width="73.140625" style="144" customWidth="1"/>
    <col min="8954" max="9208" width="9.140625" style="144"/>
    <col min="9209" max="9209" width="73.140625" style="144" customWidth="1"/>
    <col min="9210" max="9464" width="9.140625" style="144"/>
    <col min="9465" max="9465" width="73.140625" style="144" customWidth="1"/>
    <col min="9466" max="9720" width="9.140625" style="144"/>
    <col min="9721" max="9721" width="73.140625" style="144" customWidth="1"/>
    <col min="9722" max="9976" width="9.140625" style="144"/>
    <col min="9977" max="9977" width="73.140625" style="144" customWidth="1"/>
    <col min="9978" max="10232" width="9.140625" style="144"/>
    <col min="10233" max="10233" width="73.140625" style="144" customWidth="1"/>
    <col min="10234" max="10488" width="9.140625" style="144"/>
    <col min="10489" max="10489" width="73.140625" style="144" customWidth="1"/>
    <col min="10490" max="10744" width="9.140625" style="144"/>
    <col min="10745" max="10745" width="73.140625" style="144" customWidth="1"/>
    <col min="10746" max="11000" width="9.140625" style="144"/>
    <col min="11001" max="11001" width="73.140625" style="144" customWidth="1"/>
    <col min="11002" max="11256" width="9.140625" style="144"/>
    <col min="11257" max="11257" width="73.140625" style="144" customWidth="1"/>
    <col min="11258" max="11512" width="9.140625" style="144"/>
    <col min="11513" max="11513" width="73.140625" style="144" customWidth="1"/>
    <col min="11514" max="11768" width="9.140625" style="144"/>
    <col min="11769" max="11769" width="73.140625" style="144" customWidth="1"/>
    <col min="11770" max="12024" width="9.140625" style="144"/>
    <col min="12025" max="12025" width="73.140625" style="144" customWidth="1"/>
    <col min="12026" max="12280" width="9.140625" style="144"/>
    <col min="12281" max="12281" width="73.140625" style="144" customWidth="1"/>
    <col min="12282" max="12536" width="9.140625" style="144"/>
    <col min="12537" max="12537" width="73.140625" style="144" customWidth="1"/>
    <col min="12538" max="12792" width="9.140625" style="144"/>
    <col min="12793" max="12793" width="73.140625" style="144" customWidth="1"/>
    <col min="12794" max="13048" width="9.140625" style="144"/>
    <col min="13049" max="13049" width="73.140625" style="144" customWidth="1"/>
    <col min="13050" max="13304" width="9.140625" style="144"/>
    <col min="13305" max="13305" width="73.140625" style="144" customWidth="1"/>
    <col min="13306" max="13560" width="9.140625" style="144"/>
    <col min="13561" max="13561" width="73.140625" style="144" customWidth="1"/>
    <col min="13562" max="13816" width="9.140625" style="144"/>
    <col min="13817" max="13817" width="73.140625" style="144" customWidth="1"/>
    <col min="13818" max="14072" width="9.140625" style="144"/>
    <col min="14073" max="14073" width="73.140625" style="144" customWidth="1"/>
    <col min="14074" max="14328" width="9.140625" style="144"/>
    <col min="14329" max="14329" width="73.140625" style="144" customWidth="1"/>
    <col min="14330" max="14584" width="9.140625" style="144"/>
    <col min="14585" max="14585" width="73.140625" style="144" customWidth="1"/>
    <col min="14586" max="14840" width="9.140625" style="144"/>
    <col min="14841" max="14841" width="73.140625" style="144" customWidth="1"/>
    <col min="14842" max="15096" width="9.140625" style="144"/>
    <col min="15097" max="15097" width="73.140625" style="144" customWidth="1"/>
    <col min="15098" max="15352" width="9.140625" style="144"/>
    <col min="15353" max="15353" width="73.140625" style="144" customWidth="1"/>
    <col min="15354" max="15608" width="9.140625" style="144"/>
    <col min="15609" max="15609" width="73.140625" style="144" customWidth="1"/>
    <col min="15610" max="15864" width="9.140625" style="144"/>
    <col min="15865" max="15865" width="73.140625" style="144" customWidth="1"/>
    <col min="15866" max="16120" width="9.140625" style="144"/>
    <col min="16121" max="16121" width="73.140625" style="144" customWidth="1"/>
    <col min="16122" max="16384" width="9.140625" style="144"/>
  </cols>
  <sheetData>
    <row r="1" spans="1:7" ht="15" customHeight="1">
      <c r="A1" s="146" t="s">
        <v>30</v>
      </c>
      <c r="B1" s="143">
        <v>4.0999999999999996</v>
      </c>
      <c r="C1" s="291" t="s">
        <v>2930</v>
      </c>
    </row>
    <row r="2" spans="1:7" ht="15" customHeight="1">
      <c r="A2" s="167" t="s">
        <v>31</v>
      </c>
      <c r="B2" s="144" t="s">
        <v>3068</v>
      </c>
    </row>
    <row r="3" spans="1:7" ht="15" customHeight="1">
      <c r="A3" s="167" t="s">
        <v>40</v>
      </c>
      <c r="B3" s="143" t="s">
        <v>2794</v>
      </c>
    </row>
    <row r="5" spans="1:7">
      <c r="A5" s="143" t="s">
        <v>58</v>
      </c>
      <c r="B5" s="144">
        <v>2010</v>
      </c>
      <c r="C5" s="144">
        <v>2012</v>
      </c>
      <c r="D5" s="144">
        <v>2013</v>
      </c>
      <c r="E5" s="144">
        <v>2014</v>
      </c>
      <c r="F5" s="144">
        <v>2015</v>
      </c>
      <c r="G5" s="144">
        <v>2016</v>
      </c>
    </row>
    <row r="6" spans="1:7">
      <c r="A6" s="143" t="s">
        <v>2795</v>
      </c>
      <c r="B6" s="145">
        <v>16.2089</v>
      </c>
      <c r="C6" s="145">
        <v>16.735099999999999</v>
      </c>
      <c r="D6" s="145">
        <v>17.766300000000001</v>
      </c>
      <c r="E6" s="145">
        <v>17.380400000000002</v>
      </c>
      <c r="F6" s="145">
        <v>16.670000000000002</v>
      </c>
      <c r="G6" s="145">
        <v>18.600000000000001</v>
      </c>
    </row>
    <row r="7" spans="1:7">
      <c r="A7" s="143" t="s">
        <v>446</v>
      </c>
      <c r="B7" s="145">
        <v>30</v>
      </c>
      <c r="C7" s="145">
        <v>31.2</v>
      </c>
      <c r="D7" s="145">
        <v>34.430399999999999</v>
      </c>
      <c r="E7" s="145">
        <v>37.262599999999999</v>
      </c>
      <c r="F7" s="145">
        <v>34.61</v>
      </c>
      <c r="G7" s="145">
        <v>36.83</v>
      </c>
    </row>
    <row r="8" spans="1:7">
      <c r="A8" s="143" t="s">
        <v>447</v>
      </c>
      <c r="B8" s="145">
        <v>28.9023</v>
      </c>
      <c r="C8" s="145">
        <v>29.051400000000001</v>
      </c>
      <c r="D8" s="145">
        <v>30.185600000000001</v>
      </c>
      <c r="E8" s="145">
        <v>30.545999999999999</v>
      </c>
      <c r="F8" s="145">
        <v>29.08</v>
      </c>
      <c r="G8" s="145">
        <v>30.65</v>
      </c>
    </row>
    <row r="9" spans="1:7">
      <c r="A9" s="143" t="s">
        <v>52</v>
      </c>
      <c r="B9" s="145">
        <v>24.68</v>
      </c>
      <c r="C9" s="145">
        <v>24.96</v>
      </c>
      <c r="D9" s="145">
        <v>26.08</v>
      </c>
      <c r="E9" s="145">
        <v>26.4</v>
      </c>
      <c r="F9" s="145">
        <v>26.76</v>
      </c>
      <c r="G9" s="145">
        <v>28.1587</v>
      </c>
    </row>
  </sheetData>
  <hyperlinks>
    <hyperlink ref="C1" location="Index!A1" display="Index home" xr:uid="{00000000-0004-0000-2F00-000000000000}"/>
  </hyperlinks>
  <pageMargins left="0.75" right="0.75" top="1" bottom="1" header="0.5" footer="0.5"/>
  <pageSetup paperSize="9" orientation="portrait"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4">
    <tabColor rgb="FFCC6677"/>
  </sheetPr>
  <dimension ref="A1:C5"/>
  <sheetViews>
    <sheetView zoomScaleNormal="100" workbookViewId="0"/>
  </sheetViews>
  <sheetFormatPr defaultRowHeight="15"/>
  <cols>
    <col min="1" max="1" width="17.42578125" style="143" bestFit="1" customWidth="1"/>
    <col min="2" max="2" width="10.5703125" style="144" customWidth="1"/>
    <col min="3" max="251" width="9.140625" style="144"/>
    <col min="252" max="252" width="73.140625" style="144" customWidth="1"/>
    <col min="253" max="507" width="9.140625" style="144"/>
    <col min="508" max="508" width="73.140625" style="144" customWidth="1"/>
    <col min="509" max="763" width="9.140625" style="144"/>
    <col min="764" max="764" width="73.140625" style="144" customWidth="1"/>
    <col min="765" max="1019" width="9.140625" style="144"/>
    <col min="1020" max="1020" width="73.140625" style="144" customWidth="1"/>
    <col min="1021" max="1275" width="9.140625" style="144"/>
    <col min="1276" max="1276" width="73.140625" style="144" customWidth="1"/>
    <col min="1277" max="1531" width="9.140625" style="144"/>
    <col min="1532" max="1532" width="73.140625" style="144" customWidth="1"/>
    <col min="1533" max="1787" width="9.140625" style="144"/>
    <col min="1788" max="1788" width="73.140625" style="144" customWidth="1"/>
    <col min="1789" max="2043" width="9.140625" style="144"/>
    <col min="2044" max="2044" width="73.140625" style="144" customWidth="1"/>
    <col min="2045" max="2299" width="9.140625" style="144"/>
    <col min="2300" max="2300" width="73.140625" style="144" customWidth="1"/>
    <col min="2301" max="2555" width="9.140625" style="144"/>
    <col min="2556" max="2556" width="73.140625" style="144" customWidth="1"/>
    <col min="2557" max="2811" width="9.140625" style="144"/>
    <col min="2812" max="2812" width="73.140625" style="144" customWidth="1"/>
    <col min="2813" max="3067" width="9.140625" style="144"/>
    <col min="3068" max="3068" width="73.140625" style="144" customWidth="1"/>
    <col min="3069" max="3323" width="9.140625" style="144"/>
    <col min="3324" max="3324" width="73.140625" style="144" customWidth="1"/>
    <col min="3325" max="3579" width="9.140625" style="144"/>
    <col min="3580" max="3580" width="73.140625" style="144" customWidth="1"/>
    <col min="3581" max="3835" width="9.140625" style="144"/>
    <col min="3836" max="3836" width="73.140625" style="144" customWidth="1"/>
    <col min="3837" max="4091" width="9.140625" style="144"/>
    <col min="4092" max="4092" width="73.140625" style="144" customWidth="1"/>
    <col min="4093" max="4347" width="9.140625" style="144"/>
    <col min="4348" max="4348" width="73.140625" style="144" customWidth="1"/>
    <col min="4349" max="4603" width="9.140625" style="144"/>
    <col min="4604" max="4604" width="73.140625" style="144" customWidth="1"/>
    <col min="4605" max="4859" width="9.140625" style="144"/>
    <col min="4860" max="4860" width="73.140625" style="144" customWidth="1"/>
    <col min="4861" max="5115" width="9.140625" style="144"/>
    <col min="5116" max="5116" width="73.140625" style="144" customWidth="1"/>
    <col min="5117" max="5371" width="9.140625" style="144"/>
    <col min="5372" max="5372" width="73.140625" style="144" customWidth="1"/>
    <col min="5373" max="5627" width="9.140625" style="144"/>
    <col min="5628" max="5628" width="73.140625" style="144" customWidth="1"/>
    <col min="5629" max="5883" width="9.140625" style="144"/>
    <col min="5884" max="5884" width="73.140625" style="144" customWidth="1"/>
    <col min="5885" max="6139" width="9.140625" style="144"/>
    <col min="6140" max="6140" width="73.140625" style="144" customWidth="1"/>
    <col min="6141" max="6395" width="9.140625" style="144"/>
    <col min="6396" max="6396" width="73.140625" style="144" customWidth="1"/>
    <col min="6397" max="6651" width="9.140625" style="144"/>
    <col min="6652" max="6652" width="73.140625" style="144" customWidth="1"/>
    <col min="6653" max="6907" width="9.140625" style="144"/>
    <col min="6908" max="6908" width="73.140625" style="144" customWidth="1"/>
    <col min="6909" max="7163" width="9.140625" style="144"/>
    <col min="7164" max="7164" width="73.140625" style="144" customWidth="1"/>
    <col min="7165" max="7419" width="9.140625" style="144"/>
    <col min="7420" max="7420" width="73.140625" style="144" customWidth="1"/>
    <col min="7421" max="7675" width="9.140625" style="144"/>
    <col min="7676" max="7676" width="73.140625" style="144" customWidth="1"/>
    <col min="7677" max="7931" width="9.140625" style="144"/>
    <col min="7932" max="7932" width="73.140625" style="144" customWidth="1"/>
    <col min="7933" max="8187" width="9.140625" style="144"/>
    <col min="8188" max="8188" width="73.140625" style="144" customWidth="1"/>
    <col min="8189" max="8443" width="9.140625" style="144"/>
    <col min="8444" max="8444" width="73.140625" style="144" customWidth="1"/>
    <col min="8445" max="8699" width="9.140625" style="144"/>
    <col min="8700" max="8700" width="73.140625" style="144" customWidth="1"/>
    <col min="8701" max="8955" width="9.140625" style="144"/>
    <col min="8956" max="8956" width="73.140625" style="144" customWidth="1"/>
    <col min="8957" max="9211" width="9.140625" style="144"/>
    <col min="9212" max="9212" width="73.140625" style="144" customWidth="1"/>
    <col min="9213" max="9467" width="9.140625" style="144"/>
    <col min="9468" max="9468" width="73.140625" style="144" customWidth="1"/>
    <col min="9469" max="9723" width="9.140625" style="144"/>
    <col min="9724" max="9724" width="73.140625" style="144" customWidth="1"/>
    <col min="9725" max="9979" width="9.140625" style="144"/>
    <col min="9980" max="9980" width="73.140625" style="144" customWidth="1"/>
    <col min="9981" max="10235" width="9.140625" style="144"/>
    <col min="10236" max="10236" width="73.140625" style="144" customWidth="1"/>
    <col min="10237" max="10491" width="9.140625" style="144"/>
    <col min="10492" max="10492" width="73.140625" style="144" customWidth="1"/>
    <col min="10493" max="10747" width="9.140625" style="144"/>
    <col min="10748" max="10748" width="73.140625" style="144" customWidth="1"/>
    <col min="10749" max="11003" width="9.140625" style="144"/>
    <col min="11004" max="11004" width="73.140625" style="144" customWidth="1"/>
    <col min="11005" max="11259" width="9.140625" style="144"/>
    <col min="11260" max="11260" width="73.140625" style="144" customWidth="1"/>
    <col min="11261" max="11515" width="9.140625" style="144"/>
    <col min="11516" max="11516" width="73.140625" style="144" customWidth="1"/>
    <col min="11517" max="11771" width="9.140625" style="144"/>
    <col min="11772" max="11772" width="73.140625" style="144" customWidth="1"/>
    <col min="11773" max="12027" width="9.140625" style="144"/>
    <col min="12028" max="12028" width="73.140625" style="144" customWidth="1"/>
    <col min="12029" max="12283" width="9.140625" style="144"/>
    <col min="12284" max="12284" width="73.140625" style="144" customWidth="1"/>
    <col min="12285" max="12539" width="9.140625" style="144"/>
    <col min="12540" max="12540" width="73.140625" style="144" customWidth="1"/>
    <col min="12541" max="12795" width="9.140625" style="144"/>
    <col min="12796" max="12796" width="73.140625" style="144" customWidth="1"/>
    <col min="12797" max="13051" width="9.140625" style="144"/>
    <col min="13052" max="13052" width="73.140625" style="144" customWidth="1"/>
    <col min="13053" max="13307" width="9.140625" style="144"/>
    <col min="13308" max="13308" width="73.140625" style="144" customWidth="1"/>
    <col min="13309" max="13563" width="9.140625" style="144"/>
    <col min="13564" max="13564" width="73.140625" style="144" customWidth="1"/>
    <col min="13565" max="13819" width="9.140625" style="144"/>
    <col min="13820" max="13820" width="73.140625" style="144" customWidth="1"/>
    <col min="13821" max="14075" width="9.140625" style="144"/>
    <col min="14076" max="14076" width="73.140625" style="144" customWidth="1"/>
    <col min="14077" max="14331" width="9.140625" style="144"/>
    <col min="14332" max="14332" width="73.140625" style="144" customWidth="1"/>
    <col min="14333" max="14587" width="9.140625" style="144"/>
    <col min="14588" max="14588" width="73.140625" style="144" customWidth="1"/>
    <col min="14589" max="14843" width="9.140625" style="144"/>
    <col min="14844" max="14844" width="73.140625" style="144" customWidth="1"/>
    <col min="14845" max="15099" width="9.140625" style="144"/>
    <col min="15100" max="15100" width="73.140625" style="144" customWidth="1"/>
    <col min="15101" max="15355" width="9.140625" style="144"/>
    <col min="15356" max="15356" width="73.140625" style="144" customWidth="1"/>
    <col min="15357" max="15611" width="9.140625" style="144"/>
    <col min="15612" max="15612" width="73.140625" style="144" customWidth="1"/>
    <col min="15613" max="15867" width="9.140625" style="144"/>
    <col min="15868" max="15868" width="73.140625" style="144" customWidth="1"/>
    <col min="15869" max="16123" width="9.140625" style="144"/>
    <col min="16124" max="16124" width="73.140625" style="144" customWidth="1"/>
    <col min="16125" max="16384" width="9.140625" style="144"/>
  </cols>
  <sheetData>
    <row r="1" spans="1:3" ht="15" customHeight="1">
      <c r="A1" s="146" t="s">
        <v>30</v>
      </c>
      <c r="B1" s="143">
        <v>4.2</v>
      </c>
      <c r="C1" s="291" t="s">
        <v>2930</v>
      </c>
    </row>
    <row r="2" spans="1:3" ht="15" customHeight="1">
      <c r="A2" s="167" t="s">
        <v>31</v>
      </c>
      <c r="B2" s="144" t="s">
        <v>3113</v>
      </c>
    </row>
    <row r="3" spans="1:3" ht="15" customHeight="1">
      <c r="A3" s="167" t="s">
        <v>40</v>
      </c>
      <c r="B3" s="143" t="s">
        <v>2852</v>
      </c>
    </row>
    <row r="5" spans="1:3">
      <c r="A5" s="143" t="s">
        <v>3160</v>
      </c>
    </row>
  </sheetData>
  <hyperlinks>
    <hyperlink ref="C1" location="Index!A1" display="Index home" xr:uid="{00000000-0004-0000-3000-000000000000}"/>
  </hyperlinks>
  <pageMargins left="0.75" right="0.75" top="1" bottom="1"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tabColor rgb="FF4477AA"/>
  </sheetPr>
  <dimension ref="A1:K56"/>
  <sheetViews>
    <sheetView zoomScaleNormal="100" workbookViewId="0"/>
  </sheetViews>
  <sheetFormatPr defaultRowHeight="15"/>
  <cols>
    <col min="1" max="1" width="11.42578125" style="74" customWidth="1"/>
    <col min="2" max="11" width="11.42578125" style="183" customWidth="1"/>
    <col min="12" max="16384" width="9.140625" style="183"/>
  </cols>
  <sheetData>
    <row r="1" spans="1:11" ht="15" customHeight="1">
      <c r="A1" s="74" t="s">
        <v>30</v>
      </c>
      <c r="B1" s="74">
        <v>1.3</v>
      </c>
      <c r="C1" s="290" t="s">
        <v>2930</v>
      </c>
    </row>
    <row r="2" spans="1:11" ht="15" customHeight="1">
      <c r="A2" s="73" t="s">
        <v>31</v>
      </c>
      <c r="B2" s="74" t="s">
        <v>2946</v>
      </c>
    </row>
    <row r="3" spans="1:11" ht="15" customHeight="1">
      <c r="A3" s="53" t="s">
        <v>40</v>
      </c>
      <c r="B3" s="74" t="s">
        <v>2773</v>
      </c>
    </row>
    <row r="5" spans="1:11">
      <c r="A5" s="262" t="s">
        <v>0</v>
      </c>
      <c r="B5" s="183" t="s">
        <v>407</v>
      </c>
      <c r="C5" s="183" t="s">
        <v>408</v>
      </c>
      <c r="D5" s="183" t="s">
        <v>2756</v>
      </c>
      <c r="E5" s="183" t="s">
        <v>409</v>
      </c>
      <c r="F5" s="183" t="s">
        <v>410</v>
      </c>
      <c r="G5" s="183" t="s">
        <v>411</v>
      </c>
      <c r="H5" s="183" t="s">
        <v>43</v>
      </c>
      <c r="I5" s="183" t="s">
        <v>412</v>
      </c>
      <c r="J5" s="183" t="s">
        <v>413</v>
      </c>
      <c r="K5" s="183" t="s">
        <v>46</v>
      </c>
    </row>
    <row r="6" spans="1:11">
      <c r="A6" s="369">
        <v>1961</v>
      </c>
      <c r="B6" s="197"/>
      <c r="C6" s="197"/>
      <c r="D6" s="197"/>
      <c r="E6" s="197"/>
      <c r="F6" s="197"/>
      <c r="G6" s="197"/>
      <c r="H6" s="197">
        <v>3.3091593648338864</v>
      </c>
      <c r="I6" s="197"/>
      <c r="J6" s="197"/>
      <c r="K6" s="197"/>
    </row>
    <row r="7" spans="1:11">
      <c r="A7" s="369">
        <v>1971</v>
      </c>
      <c r="B7" s="197"/>
      <c r="C7" s="197"/>
      <c r="D7" s="197"/>
      <c r="E7" s="197"/>
      <c r="F7" s="197"/>
      <c r="G7" s="197"/>
      <c r="H7" s="197">
        <v>2.8947651708547348</v>
      </c>
      <c r="I7" s="197"/>
      <c r="J7" s="197"/>
      <c r="K7" s="197">
        <v>2.888994708994709</v>
      </c>
    </row>
    <row r="8" spans="1:11">
      <c r="A8" s="369">
        <v>1981</v>
      </c>
      <c r="B8" s="197"/>
      <c r="C8" s="197"/>
      <c r="D8" s="197"/>
      <c r="E8" s="197"/>
      <c r="F8" s="197"/>
      <c r="G8" s="197"/>
      <c r="H8" s="197">
        <v>2.5076826706953095</v>
      </c>
      <c r="I8" s="197"/>
      <c r="J8" s="197"/>
      <c r="K8" s="197">
        <v>2.6139347923179992</v>
      </c>
    </row>
    <row r="9" spans="1:11">
      <c r="A9" s="369">
        <v>1991</v>
      </c>
      <c r="B9" s="197">
        <v>2.4132462686567164</v>
      </c>
      <c r="C9" s="197">
        <v>2.4509312320916905</v>
      </c>
      <c r="D9" s="197">
        <v>2.4424047501237012</v>
      </c>
      <c r="E9" s="197">
        <v>2.4549571603427172</v>
      </c>
      <c r="F9" s="197">
        <v>2.5154882154882157</v>
      </c>
      <c r="G9" s="197">
        <v>2.4467749641662686</v>
      </c>
      <c r="H9" s="197">
        <v>2.3452266483516482</v>
      </c>
      <c r="I9" s="197">
        <v>2.4618263956114874</v>
      </c>
      <c r="J9" s="197">
        <v>2.3822154471544716</v>
      </c>
      <c r="K9" s="197">
        <v>2.4337857760154544</v>
      </c>
    </row>
    <row r="10" spans="1:11">
      <c r="A10" s="369">
        <v>1992</v>
      </c>
      <c r="B10" s="197">
        <v>2.4060352831940577</v>
      </c>
      <c r="C10" s="197">
        <v>2.4379900213827512</v>
      </c>
      <c r="D10" s="197">
        <v>2.4319410319410317</v>
      </c>
      <c r="E10" s="197">
        <v>2.4450030284675952</v>
      </c>
      <c r="F10" s="197">
        <v>2.5011461318051578</v>
      </c>
      <c r="G10" s="197">
        <v>2.4303402646502836</v>
      </c>
      <c r="H10" s="197">
        <v>2.3276755282890251</v>
      </c>
      <c r="I10" s="197">
        <v>2.4454167997444904</v>
      </c>
      <c r="J10" s="197">
        <v>2.3676042189854343</v>
      </c>
      <c r="K10" s="197">
        <v>2.4197418834442428</v>
      </c>
    </row>
    <row r="11" spans="1:11">
      <c r="A11" s="369">
        <v>1993</v>
      </c>
      <c r="B11" s="197">
        <v>2.3973197781885398</v>
      </c>
      <c r="C11" s="197">
        <v>2.4261871013465628</v>
      </c>
      <c r="D11" s="197">
        <v>2.4189941406250002</v>
      </c>
      <c r="E11" s="197">
        <v>2.4345138055222089</v>
      </c>
      <c r="F11" s="197">
        <v>2.4862085308056874</v>
      </c>
      <c r="G11" s="197">
        <v>2.4119794103883949</v>
      </c>
      <c r="H11" s="197">
        <v>2.317812394175415</v>
      </c>
      <c r="I11" s="197">
        <v>2.4289965178854067</v>
      </c>
      <c r="J11" s="197">
        <v>2.3550248756218903</v>
      </c>
      <c r="K11" s="197">
        <v>2.4066793415720218</v>
      </c>
    </row>
    <row r="12" spans="1:11">
      <c r="A12" s="369">
        <v>1994</v>
      </c>
      <c r="B12" s="197">
        <v>2.3837016574585634</v>
      </c>
      <c r="C12" s="197">
        <v>2.4097603946441155</v>
      </c>
      <c r="D12" s="197">
        <v>2.406647258612324</v>
      </c>
      <c r="E12" s="197">
        <v>2.4207491082045185</v>
      </c>
      <c r="F12" s="197">
        <v>2.4714218455743882</v>
      </c>
      <c r="G12" s="197">
        <v>2.3982862436313108</v>
      </c>
      <c r="H12" s="197">
        <v>2.3127523553162854</v>
      </c>
      <c r="I12" s="197">
        <v>2.4181875195986202</v>
      </c>
      <c r="J12" s="197">
        <v>2.3445539674716609</v>
      </c>
      <c r="K12" s="197">
        <v>2.3947961666418394</v>
      </c>
    </row>
    <row r="13" spans="1:11">
      <c r="A13" s="369">
        <v>1995</v>
      </c>
      <c r="B13" s="197">
        <v>2.3672777268560954</v>
      </c>
      <c r="C13" s="197">
        <v>2.3915586690017512</v>
      </c>
      <c r="D13" s="197">
        <v>2.3894990366088633</v>
      </c>
      <c r="E13" s="197">
        <v>2.4068823529411763</v>
      </c>
      <c r="F13" s="197">
        <v>2.4553479682391406</v>
      </c>
      <c r="G13" s="197">
        <v>2.3857470210815763</v>
      </c>
      <c r="H13" s="197">
        <v>2.3120735785953177</v>
      </c>
      <c r="I13" s="197">
        <v>2.4116185150667908</v>
      </c>
      <c r="J13" s="197">
        <v>2.331496830814237</v>
      </c>
      <c r="K13" s="197">
        <v>2.3828367397192811</v>
      </c>
    </row>
    <row r="14" spans="1:11">
      <c r="A14" s="369">
        <v>1996</v>
      </c>
      <c r="B14" s="197">
        <v>2.3551188299817185</v>
      </c>
      <c r="C14" s="197">
        <v>2.3693806541405706</v>
      </c>
      <c r="D14" s="197">
        <v>2.3738277511961723</v>
      </c>
      <c r="E14" s="197">
        <v>2.3926033779848574</v>
      </c>
      <c r="F14" s="197">
        <v>2.4410946196660483</v>
      </c>
      <c r="G14" s="197">
        <v>2.3731519274376418</v>
      </c>
      <c r="H14" s="197">
        <v>2.3178464606181457</v>
      </c>
      <c r="I14" s="197">
        <v>2.400123076923077</v>
      </c>
      <c r="J14" s="197">
        <v>2.3132722007722006</v>
      </c>
      <c r="K14" s="197">
        <v>2.3704856361149109</v>
      </c>
    </row>
    <row r="15" spans="1:11">
      <c r="A15" s="369">
        <v>1997</v>
      </c>
      <c r="B15" s="197">
        <v>2.3346363636363638</v>
      </c>
      <c r="C15" s="197">
        <v>2.3510034602076124</v>
      </c>
      <c r="D15" s="197">
        <v>2.3551543942992872</v>
      </c>
      <c r="E15" s="197">
        <v>2.3789260969976906</v>
      </c>
      <c r="F15" s="197">
        <v>2.4250230414746543</v>
      </c>
      <c r="G15" s="197">
        <v>2.3650202065559047</v>
      </c>
      <c r="H15" s="197">
        <v>2.3181758096497025</v>
      </c>
      <c r="I15" s="197">
        <v>2.3942378048780486</v>
      </c>
      <c r="J15" s="197">
        <v>2.3064022933588153</v>
      </c>
      <c r="K15" s="197">
        <v>2.3598487052662205</v>
      </c>
    </row>
    <row r="16" spans="1:11">
      <c r="A16" s="369">
        <v>1998</v>
      </c>
      <c r="B16" s="197">
        <v>2.3196557971014493</v>
      </c>
      <c r="C16" s="197">
        <v>2.3381067125645441</v>
      </c>
      <c r="D16" s="197">
        <v>2.3385377358490564</v>
      </c>
      <c r="E16" s="197">
        <v>2.3641876430205948</v>
      </c>
      <c r="F16" s="197">
        <v>2.4147503435639028</v>
      </c>
      <c r="G16" s="197">
        <v>2.3574922187638951</v>
      </c>
      <c r="H16" s="197">
        <v>2.3234133508714239</v>
      </c>
      <c r="I16" s="197">
        <v>2.3833232628398791</v>
      </c>
      <c r="J16" s="197">
        <v>2.2907416154936229</v>
      </c>
      <c r="K16" s="197">
        <v>2.3496294157281739</v>
      </c>
    </row>
    <row r="17" spans="1:11">
      <c r="A17" s="369">
        <v>1999</v>
      </c>
      <c r="B17" s="197">
        <v>2.3017148014440432</v>
      </c>
      <c r="C17" s="197">
        <v>2.3195547945205481</v>
      </c>
      <c r="D17" s="197">
        <v>2.3247185741088181</v>
      </c>
      <c r="E17" s="197">
        <v>2.353968253968254</v>
      </c>
      <c r="F17" s="197">
        <v>2.3996358670914884</v>
      </c>
      <c r="G17" s="197">
        <v>2.3518502202643172</v>
      </c>
      <c r="H17" s="197">
        <v>2.3386400784570123</v>
      </c>
      <c r="I17" s="197">
        <v>2.3831935290593171</v>
      </c>
      <c r="J17" s="197">
        <v>2.2819074333800842</v>
      </c>
      <c r="K17" s="197">
        <v>2.3430448702632964</v>
      </c>
    </row>
    <row r="18" spans="1:11">
      <c r="A18" s="369">
        <v>2000</v>
      </c>
      <c r="B18" s="197">
        <v>2.2872302158273383</v>
      </c>
      <c r="C18" s="197">
        <v>2.3088616223585547</v>
      </c>
      <c r="D18" s="197">
        <v>2.3127798507462685</v>
      </c>
      <c r="E18" s="197">
        <v>2.3390011223344556</v>
      </c>
      <c r="F18" s="197">
        <v>2.3833559475350521</v>
      </c>
      <c r="G18" s="197">
        <v>2.3471615720524017</v>
      </c>
      <c r="H18" s="197">
        <v>2.3541639557579699</v>
      </c>
      <c r="I18" s="197">
        <v>2.3739156268568031</v>
      </c>
      <c r="J18" s="197">
        <v>2.2753817677001389</v>
      </c>
      <c r="K18" s="197">
        <v>2.3360996441281139</v>
      </c>
    </row>
    <row r="19" spans="1:11">
      <c r="A19" s="369">
        <v>2001</v>
      </c>
      <c r="B19" s="197">
        <v>2.2782915212887138</v>
      </c>
      <c r="C19" s="197">
        <v>2.2997626550042782</v>
      </c>
      <c r="D19" s="197">
        <v>2.3096686313639951</v>
      </c>
      <c r="E19" s="197">
        <v>2.3318947380138701</v>
      </c>
      <c r="F19" s="197">
        <v>2.3736804962466849</v>
      </c>
      <c r="G19" s="197">
        <v>2.3400204517585479</v>
      </c>
      <c r="H19" s="197">
        <v>2.3697097087378642</v>
      </c>
      <c r="I19" s="197">
        <v>2.3655082034877721</v>
      </c>
      <c r="J19" s="197">
        <v>2.2668079018323888</v>
      </c>
      <c r="K19" s="197">
        <v>2.3317652661856934</v>
      </c>
    </row>
    <row r="20" spans="1:11">
      <c r="A20" s="369">
        <v>2002</v>
      </c>
      <c r="B20" s="197">
        <v>2.269606654724357</v>
      </c>
      <c r="C20" s="197">
        <v>2.2932752222607147</v>
      </c>
      <c r="D20" s="197">
        <v>2.306905502677203</v>
      </c>
      <c r="E20" s="197">
        <v>2.3288013643661132</v>
      </c>
      <c r="F20" s="197">
        <v>2.369057083051417</v>
      </c>
      <c r="G20" s="197">
        <v>2.3346237409708652</v>
      </c>
      <c r="H20" s="197">
        <v>2.3718512129132066</v>
      </c>
      <c r="I20" s="197">
        <v>2.3537342924350346</v>
      </c>
      <c r="J20" s="197">
        <v>2.2594474246586187</v>
      </c>
      <c r="K20" s="197">
        <v>2.3265145668049745</v>
      </c>
    </row>
    <row r="21" spans="1:11">
      <c r="A21" s="369">
        <v>2003</v>
      </c>
      <c r="B21" s="197">
        <v>2.2587014629152162</v>
      </c>
      <c r="C21" s="197">
        <v>2.2893196378808027</v>
      </c>
      <c r="D21" s="197">
        <v>2.3046913153183097</v>
      </c>
      <c r="E21" s="197">
        <v>2.3254579832454345</v>
      </c>
      <c r="F21" s="197">
        <v>2.3653604279319063</v>
      </c>
      <c r="G21" s="197">
        <v>2.330844680303334</v>
      </c>
      <c r="H21" s="197">
        <v>2.3612500406718726</v>
      </c>
      <c r="I21" s="197">
        <v>2.3475075724800503</v>
      </c>
      <c r="J21" s="197">
        <v>2.2510163271081511</v>
      </c>
      <c r="K21" s="197">
        <v>2.3206716327626724</v>
      </c>
    </row>
    <row r="22" spans="1:11">
      <c r="A22" s="369">
        <v>2004</v>
      </c>
      <c r="B22" s="197">
        <v>2.2482814910716438</v>
      </c>
      <c r="C22" s="197">
        <v>2.2812091046712273</v>
      </c>
      <c r="D22" s="197">
        <v>2.3044317597549071</v>
      </c>
      <c r="E22" s="197">
        <v>2.3253236121393743</v>
      </c>
      <c r="F22" s="197">
        <v>2.3614995526359288</v>
      </c>
      <c r="G22" s="197">
        <v>2.3234378147288153</v>
      </c>
      <c r="H22" s="197">
        <v>2.3539821442419675</v>
      </c>
      <c r="I22" s="197">
        <v>2.340845485439158</v>
      </c>
      <c r="J22" s="197">
        <v>2.2428933250710767</v>
      </c>
      <c r="K22" s="197">
        <v>2.3147835310342955</v>
      </c>
    </row>
    <row r="23" spans="1:11">
      <c r="A23" s="369">
        <v>2005</v>
      </c>
      <c r="B23" s="197">
        <v>2.2403215257539877</v>
      </c>
      <c r="C23" s="197">
        <v>2.2748543578208378</v>
      </c>
      <c r="D23" s="197">
        <v>2.3092178852561704</v>
      </c>
      <c r="E23" s="197">
        <v>2.3225859029000695</v>
      </c>
      <c r="F23" s="197">
        <v>2.3581925283126099</v>
      </c>
      <c r="G23" s="197">
        <v>2.3232241186522784</v>
      </c>
      <c r="H23" s="197">
        <v>2.3612112224348434</v>
      </c>
      <c r="I23" s="197">
        <v>2.3386012228080686</v>
      </c>
      <c r="J23" s="197">
        <v>2.2417458697114667</v>
      </c>
      <c r="K23" s="197">
        <v>2.313956805610542</v>
      </c>
    </row>
    <row r="24" spans="1:11">
      <c r="A24" s="369">
        <v>2006</v>
      </c>
      <c r="B24" s="197">
        <v>2.2315113360163683</v>
      </c>
      <c r="C24" s="197">
        <v>2.2674127627088323</v>
      </c>
      <c r="D24" s="197">
        <v>2.3013568678132832</v>
      </c>
      <c r="E24" s="197">
        <v>2.3165048853819834</v>
      </c>
      <c r="F24" s="197">
        <v>2.3523158223363603</v>
      </c>
      <c r="G24" s="197">
        <v>2.3164601780229206</v>
      </c>
      <c r="H24" s="197">
        <v>2.3645381070040319</v>
      </c>
      <c r="I24" s="197">
        <v>2.3350733831870696</v>
      </c>
      <c r="J24" s="197">
        <v>2.2344447711592679</v>
      </c>
      <c r="K24" s="197">
        <v>2.3089832968553972</v>
      </c>
    </row>
    <row r="25" spans="1:11">
      <c r="A25" s="369">
        <v>2007</v>
      </c>
      <c r="B25" s="197">
        <v>2.2231577125623572</v>
      </c>
      <c r="C25" s="197">
        <v>2.2572227178275384</v>
      </c>
      <c r="D25" s="197">
        <v>2.2925471772821395</v>
      </c>
      <c r="E25" s="197">
        <v>2.3084408055694365</v>
      </c>
      <c r="F25" s="197">
        <v>2.3496178680426669</v>
      </c>
      <c r="G25" s="197">
        <v>2.3110364653705662</v>
      </c>
      <c r="H25" s="197">
        <v>2.3714796975064192</v>
      </c>
      <c r="I25" s="197">
        <v>2.3342867010052033</v>
      </c>
      <c r="J25" s="197">
        <v>2.2325160620635676</v>
      </c>
      <c r="K25" s="197">
        <v>2.3053769507431721</v>
      </c>
    </row>
    <row r="26" spans="1:11">
      <c r="A26" s="369">
        <v>2008</v>
      </c>
      <c r="B26" s="197">
        <v>2.2123815646233855</v>
      </c>
      <c r="C26" s="197">
        <v>2.2453165919339653</v>
      </c>
      <c r="D26" s="197">
        <v>2.284727845320258</v>
      </c>
      <c r="E26" s="197">
        <v>2.3014226930479929</v>
      </c>
      <c r="F26" s="197">
        <v>2.350852248815281</v>
      </c>
      <c r="G26" s="197">
        <v>2.3070848555377297</v>
      </c>
      <c r="H26" s="197">
        <v>2.3848663474343725</v>
      </c>
      <c r="I26" s="197">
        <v>2.3314427918056269</v>
      </c>
      <c r="J26" s="197">
        <v>2.2213217298574306</v>
      </c>
      <c r="K26" s="197">
        <v>2.301797819858892</v>
      </c>
    </row>
    <row r="27" spans="1:11">
      <c r="A27" s="369">
        <v>2009</v>
      </c>
      <c r="B27" s="197">
        <v>2.2068279816563723</v>
      </c>
      <c r="C27" s="197">
        <v>2.2400804155190968</v>
      </c>
      <c r="D27" s="197">
        <v>2.2782122785554959</v>
      </c>
      <c r="E27" s="197">
        <v>2.2990976612504594</v>
      </c>
      <c r="F27" s="197">
        <v>2.3497463676941672</v>
      </c>
      <c r="G27" s="197">
        <v>2.3040890176805036</v>
      </c>
      <c r="H27" s="197">
        <v>2.4010166482032433</v>
      </c>
      <c r="I27" s="197">
        <v>2.3277546524106563</v>
      </c>
      <c r="J27" s="197">
        <v>2.2092537150195377</v>
      </c>
      <c r="K27" s="197">
        <v>2.3000279940374266</v>
      </c>
    </row>
    <row r="28" spans="1:11">
      <c r="A28" s="369">
        <v>2010</v>
      </c>
      <c r="B28" s="197">
        <v>2.2069164724047083</v>
      </c>
      <c r="C28" s="197">
        <v>2.2412790154185451</v>
      </c>
      <c r="D28" s="197">
        <v>2.2784338380313454</v>
      </c>
      <c r="E28" s="197">
        <v>2.3009761563338138</v>
      </c>
      <c r="F28" s="197">
        <v>2.3535511408580261</v>
      </c>
      <c r="G28" s="197">
        <v>2.3103660439277576</v>
      </c>
      <c r="H28" s="197">
        <v>2.4162668590020098</v>
      </c>
      <c r="I28" s="197">
        <v>2.3366992644678635</v>
      </c>
      <c r="J28" s="197">
        <v>2.2072981003235586</v>
      </c>
      <c r="K28" s="197">
        <v>2.3049698807690358</v>
      </c>
    </row>
    <row r="29" spans="1:11">
      <c r="A29" s="369">
        <v>2011</v>
      </c>
      <c r="B29" s="197">
        <v>2.2036063072184704</v>
      </c>
      <c r="C29" s="197">
        <v>2.2443352169822304</v>
      </c>
      <c r="D29" s="197">
        <v>2.2794901526352316</v>
      </c>
      <c r="E29" s="197">
        <v>2.3015043261168828</v>
      </c>
      <c r="F29" s="197">
        <v>2.3598270395266097</v>
      </c>
      <c r="G29" s="197">
        <v>2.3154160085658755</v>
      </c>
      <c r="H29" s="197">
        <v>2.443123517232487</v>
      </c>
      <c r="I29" s="197">
        <v>2.3421427310829288</v>
      </c>
      <c r="J29" s="197">
        <v>2.2074939751108675</v>
      </c>
      <c r="K29" s="197">
        <v>2.3114126239017594</v>
      </c>
    </row>
    <row r="30" spans="1:11">
      <c r="A30" s="369">
        <v>2012</v>
      </c>
      <c r="B30" s="197">
        <v>2.2001169026056786</v>
      </c>
      <c r="C30" s="197">
        <v>2.2456056800135076</v>
      </c>
      <c r="D30" s="197">
        <v>2.2801128028005149</v>
      </c>
      <c r="E30" s="197">
        <v>2.3038316858333658</v>
      </c>
      <c r="F30" s="197">
        <v>2.3635530807254397</v>
      </c>
      <c r="G30" s="197">
        <v>2.3160336536656287</v>
      </c>
      <c r="H30" s="197">
        <v>2.4560333579878328</v>
      </c>
      <c r="I30" s="197">
        <v>2.3460795540292967</v>
      </c>
      <c r="J30" s="197">
        <v>2.2070821869539792</v>
      </c>
      <c r="K30" s="197">
        <v>2.3146474483821025</v>
      </c>
    </row>
    <row r="31" spans="1:11">
      <c r="A31" s="369">
        <v>2013</v>
      </c>
      <c r="B31" s="197">
        <v>2.1991812361669245</v>
      </c>
      <c r="C31" s="197">
        <v>2.2423887714332871</v>
      </c>
      <c r="D31" s="197">
        <v>2.2791859056087049</v>
      </c>
      <c r="E31" s="197">
        <v>2.3063070172658686</v>
      </c>
      <c r="F31" s="197">
        <v>2.3662078832814011</v>
      </c>
      <c r="G31" s="197">
        <v>2.3199282219742865</v>
      </c>
      <c r="H31" s="197">
        <v>2.4727640777855528</v>
      </c>
      <c r="I31" s="197">
        <v>2.3503976998104066</v>
      </c>
      <c r="J31" s="197">
        <v>2.2078438225522716</v>
      </c>
      <c r="K31" s="197">
        <v>2.3182367785386249</v>
      </c>
    </row>
    <row r="32" spans="1:11">
      <c r="A32" s="369">
        <v>2014</v>
      </c>
      <c r="B32" s="197">
        <v>2.1984360711179867</v>
      </c>
      <c r="C32" s="197">
        <v>2.2421135708630358</v>
      </c>
      <c r="D32" s="197">
        <v>2.2771827445995623</v>
      </c>
      <c r="E32" s="197">
        <v>2.3110510323212337</v>
      </c>
      <c r="F32" s="197">
        <v>2.3698513907747336</v>
      </c>
      <c r="G32" s="197">
        <v>2.3298615719730575</v>
      </c>
      <c r="H32" s="197">
        <v>2.491330654646851</v>
      </c>
      <c r="I32" s="197">
        <v>2.3582339625699635</v>
      </c>
      <c r="J32" s="197">
        <v>2.2089866078021427</v>
      </c>
      <c r="K32" s="197">
        <v>2.323975123868022</v>
      </c>
    </row>
    <row r="33" spans="1:11">
      <c r="A33" s="369">
        <v>2015</v>
      </c>
      <c r="B33" s="197">
        <v>2.1894821902448451</v>
      </c>
      <c r="C33" s="197">
        <v>2.2421949285023577</v>
      </c>
      <c r="D33" s="197">
        <v>2.2765936059366507</v>
      </c>
      <c r="E33" s="197">
        <v>2.313015982764254</v>
      </c>
      <c r="F33" s="197">
        <v>2.3701284640614957</v>
      </c>
      <c r="G33" s="197">
        <v>2.334346299532239</v>
      </c>
      <c r="H33" s="197">
        <v>2.5088896111765844</v>
      </c>
      <c r="I33" s="197">
        <v>2.3604853548711122</v>
      </c>
      <c r="J33" s="197">
        <v>2.2085432154596196</v>
      </c>
      <c r="K33" s="197">
        <v>2.3270768003880296</v>
      </c>
    </row>
    <row r="34" spans="1:11">
      <c r="A34" s="369">
        <v>2016</v>
      </c>
      <c r="B34" s="197">
        <v>2.185276282904014</v>
      </c>
      <c r="C34" s="197">
        <v>2.2436537347286576</v>
      </c>
      <c r="D34" s="197">
        <v>2.2764347379131658</v>
      </c>
      <c r="E34" s="197">
        <v>2.3165140675314206</v>
      </c>
      <c r="F34" s="197">
        <v>2.375142058589133</v>
      </c>
      <c r="G34" s="197">
        <v>2.334861565965467</v>
      </c>
      <c r="H34" s="197">
        <v>2.5164892579516684</v>
      </c>
      <c r="I34" s="197">
        <v>2.3601484570864559</v>
      </c>
      <c r="J34" s="197">
        <v>2.2061911217993382</v>
      </c>
      <c r="K34" s="197">
        <v>2.3287800050250245</v>
      </c>
    </row>
    <row r="35" spans="1:11">
      <c r="A35" s="369">
        <v>2017</v>
      </c>
      <c r="B35" s="197">
        <v>2.1731629621302311</v>
      </c>
      <c r="C35" s="197">
        <v>2.2375464337545519</v>
      </c>
      <c r="D35" s="197">
        <v>2.2700211086102136</v>
      </c>
      <c r="E35" s="197">
        <v>2.3170805205040899</v>
      </c>
      <c r="F35" s="197">
        <v>2.3772067822446274</v>
      </c>
      <c r="G35" s="197">
        <v>2.3275493078433969</v>
      </c>
      <c r="H35" s="197">
        <v>2.5039453260338895</v>
      </c>
      <c r="I35" s="197">
        <v>2.3508987742561764</v>
      </c>
      <c r="J35" s="197">
        <v>2.2008326981870145</v>
      </c>
      <c r="K35" s="197">
        <v>2.3223171293767901</v>
      </c>
    </row>
    <row r="36" spans="1:11">
      <c r="A36" s="369">
        <v>2018</v>
      </c>
      <c r="B36" s="197">
        <v>2.1665940814344227</v>
      </c>
      <c r="C36" s="197">
        <v>2.2299004905935598</v>
      </c>
      <c r="D36" s="197">
        <v>2.2639257743748566</v>
      </c>
      <c r="E36" s="197">
        <v>2.3088499975912211</v>
      </c>
      <c r="F36" s="197">
        <v>2.3721036091989394</v>
      </c>
      <c r="G36" s="197">
        <v>2.3176986351689366</v>
      </c>
      <c r="H36" s="197">
        <v>2.5049709663341919</v>
      </c>
      <c r="I36" s="197">
        <v>2.3407748179782257</v>
      </c>
      <c r="J36" s="197">
        <v>2.1935532338340193</v>
      </c>
      <c r="K36" s="197">
        <v>2.3157700564799972</v>
      </c>
    </row>
    <row r="37" spans="1:11">
      <c r="A37" s="262"/>
      <c r="B37" s="197"/>
    </row>
    <row r="44" spans="1:11">
      <c r="A44" s="262"/>
    </row>
    <row r="45" spans="1:11">
      <c r="A45" s="262"/>
    </row>
    <row r="46" spans="1:11">
      <c r="A46" s="262"/>
    </row>
    <row r="51" spans="1:1">
      <c r="A51" s="370"/>
    </row>
    <row r="52" spans="1:1">
      <c r="A52" s="370"/>
    </row>
    <row r="55" spans="1:1">
      <c r="A55" s="370"/>
    </row>
    <row r="56" spans="1:1">
      <c r="A56" s="370"/>
    </row>
  </sheetData>
  <customSheetViews>
    <customSheetView guid="{CDEF6930-6739-4FEE-9F65-E195F9A4F82A}">
      <selection activeCell="B3" sqref="B3"/>
      <pageMargins left="0.7" right="0.7" top="0.75" bottom="0.75" header="0.3" footer="0.3"/>
      <pageSetup paperSize="9" orientation="portrait" r:id="rId1"/>
    </customSheetView>
    <customSheetView guid="{9883963A-B599-466E-88D7-AE85360E0737}">
      <selection activeCell="B3" sqref="B3"/>
      <pageMargins left="0.7" right="0.7" top="0.75" bottom="0.75" header="0.3" footer="0.3"/>
      <pageSetup paperSize="9" orientation="portrait" r:id="rId2"/>
    </customSheetView>
  </customSheetViews>
  <hyperlinks>
    <hyperlink ref="C1" location="Index!A1" display="Index home" xr:uid="{00000000-0004-0000-0400-000000000000}"/>
  </hyperlinks>
  <pageMargins left="0.7" right="0.7" top="0.75" bottom="0.75" header="0.3" footer="0.3"/>
  <pageSetup paperSize="9" orientation="portrait"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64">
    <tabColor rgb="FFCC6677"/>
  </sheetPr>
  <dimension ref="A1:D396"/>
  <sheetViews>
    <sheetView zoomScaleNormal="100" workbookViewId="0"/>
  </sheetViews>
  <sheetFormatPr defaultColWidth="9.140625" defaultRowHeight="15"/>
  <cols>
    <col min="1" max="1" width="11.28515625" style="178" bestFit="1" customWidth="1"/>
    <col min="2" max="2" width="9.42578125" style="140" bestFit="1" customWidth="1"/>
    <col min="3" max="3" width="10.7109375" style="140" customWidth="1"/>
    <col min="4" max="4" width="10.140625" style="140" bestFit="1" customWidth="1"/>
    <col min="5" max="5" width="11.7109375" style="140" bestFit="1" customWidth="1"/>
    <col min="6" max="6" width="11.42578125" style="140" bestFit="1" customWidth="1"/>
    <col min="7" max="16384" width="9.140625" style="140"/>
  </cols>
  <sheetData>
    <row r="1" spans="1:4" ht="15" customHeight="1">
      <c r="A1" s="74" t="s">
        <v>30</v>
      </c>
      <c r="B1" s="139">
        <v>4.3</v>
      </c>
      <c r="C1" s="291" t="s">
        <v>2930</v>
      </c>
    </row>
    <row r="2" spans="1:4" ht="15" customHeight="1">
      <c r="A2" s="73" t="s">
        <v>31</v>
      </c>
      <c r="B2" s="254" t="s">
        <v>3142</v>
      </c>
    </row>
    <row r="3" spans="1:4" ht="15" customHeight="1">
      <c r="A3" s="53" t="s">
        <v>40</v>
      </c>
      <c r="B3" s="141" t="s">
        <v>3180</v>
      </c>
    </row>
    <row r="5" spans="1:4" s="142" customFormat="1">
      <c r="A5" s="319" t="s">
        <v>0</v>
      </c>
      <c r="B5" s="319" t="s">
        <v>62</v>
      </c>
      <c r="C5" s="178" t="s">
        <v>46</v>
      </c>
      <c r="D5" s="319" t="s">
        <v>43</v>
      </c>
    </row>
    <row r="6" spans="1:4">
      <c r="A6" s="178">
        <v>1970</v>
      </c>
      <c r="B6" s="178" t="s">
        <v>64</v>
      </c>
      <c r="C6" s="320">
        <v>57371.300116237646</v>
      </c>
      <c r="D6" s="320">
        <v>76363.295854101103</v>
      </c>
    </row>
    <row r="7" spans="1:4">
      <c r="B7" s="178" t="s">
        <v>65</v>
      </c>
      <c r="C7" s="320">
        <v>57030.785853780995</v>
      </c>
      <c r="D7" s="320">
        <v>73216.860610758959</v>
      </c>
    </row>
    <row r="8" spans="1:4">
      <c r="B8" s="178" t="s">
        <v>66</v>
      </c>
      <c r="C8" s="320">
        <v>59025.392661996106</v>
      </c>
      <c r="D8" s="320">
        <v>77716.112412090311</v>
      </c>
    </row>
    <row r="9" spans="1:4">
      <c r="B9" s="178" t="s">
        <v>67</v>
      </c>
      <c r="C9" s="320">
        <v>57703.095222411481</v>
      </c>
      <c r="D9" s="320">
        <v>76712.724464901577</v>
      </c>
    </row>
    <row r="10" spans="1:4">
      <c r="A10" s="178">
        <v>1971</v>
      </c>
      <c r="B10" s="178" t="s">
        <v>64</v>
      </c>
      <c r="C10" s="320">
        <v>57780.717773604905</v>
      </c>
      <c r="D10" s="320">
        <v>76414.956669877924</v>
      </c>
    </row>
    <row r="11" spans="1:4">
      <c r="B11" s="178" t="s">
        <v>65</v>
      </c>
      <c r="C11" s="320">
        <v>57534.210192969476</v>
      </c>
      <c r="D11" s="320">
        <v>78490.297216679595</v>
      </c>
    </row>
    <row r="12" spans="1:4">
      <c r="B12" s="178" t="s">
        <v>66</v>
      </c>
      <c r="C12" s="320">
        <v>59917.853319331429</v>
      </c>
      <c r="D12" s="320">
        <v>80866.478529021755</v>
      </c>
    </row>
    <row r="13" spans="1:4">
      <c r="B13" s="178" t="s">
        <v>67</v>
      </c>
      <c r="C13" s="320">
        <v>62166.66151951249</v>
      </c>
      <c r="D13" s="320">
        <v>84434.792882790003</v>
      </c>
    </row>
    <row r="14" spans="1:4">
      <c r="A14" s="178">
        <v>1972</v>
      </c>
      <c r="B14" s="178" t="s">
        <v>64</v>
      </c>
      <c r="C14" s="320">
        <v>64710.327665324745</v>
      </c>
      <c r="D14" s="320">
        <v>92678.546821839424</v>
      </c>
    </row>
    <row r="15" spans="1:4">
      <c r="B15" s="178" t="s">
        <v>65</v>
      </c>
      <c r="C15" s="320">
        <v>70227.291509867166</v>
      </c>
      <c r="D15" s="320">
        <v>102032.28476744507</v>
      </c>
    </row>
    <row r="16" spans="1:4">
      <c r="B16" s="178" t="s">
        <v>66</v>
      </c>
      <c r="C16" s="320">
        <v>79702.934775323505</v>
      </c>
      <c r="D16" s="320">
        <v>113896.448632425</v>
      </c>
    </row>
    <row r="17" spans="1:4">
      <c r="B17" s="178" t="s">
        <v>67</v>
      </c>
      <c r="C17" s="320">
        <v>86342.585443767355</v>
      </c>
      <c r="D17" s="320">
        <v>124809.83311922157</v>
      </c>
    </row>
    <row r="18" spans="1:4">
      <c r="A18" s="178">
        <v>1973</v>
      </c>
      <c r="B18" s="178" t="s">
        <v>64</v>
      </c>
      <c r="C18" s="320">
        <v>91375.423461796323</v>
      </c>
      <c r="D18" s="320">
        <v>128377.70943063244</v>
      </c>
    </row>
    <row r="19" spans="1:4">
      <c r="B19" s="178" t="s">
        <v>65</v>
      </c>
      <c r="C19" s="320">
        <v>93165.208315926269</v>
      </c>
      <c r="D19" s="320">
        <v>126561.9691059342</v>
      </c>
    </row>
    <row r="20" spans="1:4">
      <c r="B20" s="178" t="s">
        <v>66</v>
      </c>
      <c r="C20" s="320">
        <v>97618.672878292316</v>
      </c>
      <c r="D20" s="320">
        <v>130817.92386539158</v>
      </c>
    </row>
    <row r="21" spans="1:4">
      <c r="B21" s="178" t="s">
        <v>67</v>
      </c>
      <c r="C21" s="320">
        <v>95069.580438971359</v>
      </c>
      <c r="D21" s="320">
        <v>122537.06901320865</v>
      </c>
    </row>
    <row r="22" spans="1:4">
      <c r="A22" s="178">
        <v>1974</v>
      </c>
      <c r="B22" s="178" t="s">
        <v>64</v>
      </c>
      <c r="C22" s="320">
        <v>92437.196417020779</v>
      </c>
      <c r="D22" s="320">
        <v>121617.05549161113</v>
      </c>
    </row>
    <row r="23" spans="1:4">
      <c r="B23" s="178" t="s">
        <v>65</v>
      </c>
      <c r="C23" s="320">
        <v>87511.788393339346</v>
      </c>
      <c r="D23" s="320">
        <v>111006.36342887854</v>
      </c>
    </row>
    <row r="24" spans="1:4">
      <c r="B24" s="178" t="s">
        <v>66</v>
      </c>
      <c r="C24" s="320">
        <v>85945.531479186626</v>
      </c>
      <c r="D24" s="320">
        <v>107780.99525369135</v>
      </c>
    </row>
    <row r="25" spans="1:4">
      <c r="B25" s="178" t="s">
        <v>67</v>
      </c>
      <c r="C25" s="320">
        <v>83198.242711731189</v>
      </c>
      <c r="D25" s="320">
        <v>107036.71018659207</v>
      </c>
    </row>
    <row r="26" spans="1:4">
      <c r="A26" s="178">
        <v>1975</v>
      </c>
      <c r="B26" s="178" t="s">
        <v>64</v>
      </c>
      <c r="C26" s="320">
        <v>78577.336411033859</v>
      </c>
      <c r="D26" s="320">
        <v>96561.409703369252</v>
      </c>
    </row>
    <row r="27" spans="1:4">
      <c r="B27" s="178" t="s">
        <v>65</v>
      </c>
      <c r="C27" s="320">
        <v>74067.231888444599</v>
      </c>
      <c r="D27" s="320">
        <v>93874.303111102359</v>
      </c>
    </row>
    <row r="28" spans="1:4">
      <c r="B28" s="178" t="s">
        <v>66</v>
      </c>
      <c r="C28" s="320">
        <v>72616.704801627377</v>
      </c>
      <c r="D28" s="320">
        <v>92295.960855651036</v>
      </c>
    </row>
    <row r="29" spans="1:4">
      <c r="B29" s="178" t="s">
        <v>67</v>
      </c>
      <c r="C29" s="320">
        <v>70963.263311386443</v>
      </c>
      <c r="D29" s="320">
        <v>86000.244202396498</v>
      </c>
    </row>
    <row r="30" spans="1:4">
      <c r="A30" s="178">
        <v>1976</v>
      </c>
      <c r="B30" s="178" t="s">
        <v>64</v>
      </c>
      <c r="C30" s="320">
        <v>69537.465850472421</v>
      </c>
      <c r="D30" s="320">
        <v>85671.999027804864</v>
      </c>
    </row>
    <row r="31" spans="1:4">
      <c r="B31" s="178" t="s">
        <v>65</v>
      </c>
      <c r="C31" s="320">
        <v>68931.684108266956</v>
      </c>
      <c r="D31" s="320">
        <v>86118.286154333691</v>
      </c>
    </row>
    <row r="32" spans="1:4">
      <c r="B32" s="178" t="s">
        <v>66</v>
      </c>
      <c r="C32" s="320">
        <v>68831.381350071388</v>
      </c>
      <c r="D32" s="320">
        <v>83799.178968127046</v>
      </c>
    </row>
    <row r="33" spans="1:4">
      <c r="B33" s="178" t="s">
        <v>67</v>
      </c>
      <c r="C33" s="320">
        <v>66886.275723330982</v>
      </c>
      <c r="D33" s="320">
        <v>82533.182262495102</v>
      </c>
    </row>
    <row r="34" spans="1:4">
      <c r="A34" s="178">
        <v>1977</v>
      </c>
      <c r="B34" s="178" t="s">
        <v>64</v>
      </c>
      <c r="C34" s="320">
        <v>64074.112354118406</v>
      </c>
      <c r="D34" s="320">
        <v>80844.36730995409</v>
      </c>
    </row>
    <row r="35" spans="1:4">
      <c r="B35" s="178" t="s">
        <v>65</v>
      </c>
      <c r="C35" s="320">
        <v>62341.074593799029</v>
      </c>
      <c r="D35" s="320">
        <v>74879.631272472965</v>
      </c>
    </row>
    <row r="36" spans="1:4">
      <c r="B36" s="178" t="s">
        <v>66</v>
      </c>
      <c r="C36" s="320">
        <v>63174.660141951106</v>
      </c>
      <c r="D36" s="320">
        <v>78320.635510233071</v>
      </c>
    </row>
    <row r="37" spans="1:4">
      <c r="B37" s="178" t="s">
        <v>67</v>
      </c>
      <c r="C37" s="320">
        <v>64123.960519469321</v>
      </c>
      <c r="D37" s="320">
        <v>77996.112921096312</v>
      </c>
    </row>
    <row r="38" spans="1:4">
      <c r="A38" s="178">
        <v>1978</v>
      </c>
      <c r="B38" s="178" t="s">
        <v>64</v>
      </c>
      <c r="C38" s="320">
        <v>64299.940866156983</v>
      </c>
      <c r="D38" s="320">
        <v>80502.774456180574</v>
      </c>
    </row>
    <row r="39" spans="1:4">
      <c r="B39" s="178" t="s">
        <v>65</v>
      </c>
      <c r="C39" s="320">
        <v>65920.434739741613</v>
      </c>
      <c r="D39" s="320">
        <v>85951.842888598461</v>
      </c>
    </row>
    <row r="40" spans="1:4">
      <c r="B40" s="178" t="s">
        <v>66</v>
      </c>
      <c r="C40" s="320">
        <v>69320.62692513346</v>
      </c>
      <c r="D40" s="320">
        <v>88021.337832279663</v>
      </c>
    </row>
    <row r="41" spans="1:4">
      <c r="B41" s="178" t="s">
        <v>67</v>
      </c>
      <c r="C41" s="320">
        <v>73048.447619286788</v>
      </c>
      <c r="D41" s="320">
        <v>90873.025629553624</v>
      </c>
    </row>
    <row r="42" spans="1:4">
      <c r="A42" s="178">
        <v>1979</v>
      </c>
      <c r="B42" s="178" t="s">
        <v>64</v>
      </c>
      <c r="C42" s="320">
        <v>74502.053070869908</v>
      </c>
      <c r="D42" s="320">
        <v>98994.008175878</v>
      </c>
    </row>
    <row r="43" spans="1:4">
      <c r="B43" s="178" t="s">
        <v>65</v>
      </c>
      <c r="C43" s="320">
        <v>77768.08886361256</v>
      </c>
      <c r="D43" s="320">
        <v>102039.8228953544</v>
      </c>
    </row>
    <row r="44" spans="1:4">
      <c r="B44" s="178" t="s">
        <v>66</v>
      </c>
      <c r="C44" s="320">
        <v>78146.59534000454</v>
      </c>
      <c r="D44" s="320">
        <v>101173.95153135597</v>
      </c>
    </row>
    <row r="45" spans="1:4">
      <c r="B45" s="178" t="s">
        <v>67</v>
      </c>
      <c r="C45" s="320">
        <v>81395.159355672702</v>
      </c>
      <c r="D45" s="320">
        <v>104847.44222012613</v>
      </c>
    </row>
    <row r="46" spans="1:4">
      <c r="A46" s="178">
        <v>1980</v>
      </c>
      <c r="B46" s="178" t="s">
        <v>64</v>
      </c>
      <c r="C46" s="320">
        <v>80877.297675636713</v>
      </c>
      <c r="D46" s="320">
        <v>105787.04789422886</v>
      </c>
    </row>
    <row r="47" spans="1:4">
      <c r="B47" s="178" t="s">
        <v>65</v>
      </c>
      <c r="C47" s="320">
        <v>79781.025507178274</v>
      </c>
      <c r="D47" s="320">
        <v>105393.02680926184</v>
      </c>
    </row>
    <row r="48" spans="1:4">
      <c r="B48" s="178" t="s">
        <v>66</v>
      </c>
      <c r="C48" s="320">
        <v>80484.516526647087</v>
      </c>
      <c r="D48" s="320">
        <v>103808.71559869421</v>
      </c>
    </row>
    <row r="49" spans="1:4">
      <c r="B49" s="178" t="s">
        <v>67</v>
      </c>
      <c r="C49" s="320">
        <v>79738.170721524642</v>
      </c>
      <c r="D49" s="320">
        <v>103766.33242755086</v>
      </c>
    </row>
    <row r="50" spans="1:4">
      <c r="A50" s="178">
        <v>1981</v>
      </c>
      <c r="B50" s="178" t="s">
        <v>64</v>
      </c>
      <c r="C50" s="320">
        <v>77964.189553269462</v>
      </c>
      <c r="D50" s="320">
        <v>97119.818898816113</v>
      </c>
    </row>
    <row r="51" spans="1:4">
      <c r="B51" s="178" t="s">
        <v>65</v>
      </c>
      <c r="C51" s="320">
        <v>76484.805115816474</v>
      </c>
      <c r="D51" s="320">
        <v>98972.359913788052</v>
      </c>
    </row>
    <row r="52" spans="1:4">
      <c r="B52" s="178" t="s">
        <v>66</v>
      </c>
      <c r="C52" s="320">
        <v>76074.267018795319</v>
      </c>
      <c r="D52" s="320">
        <v>96230.215974488034</v>
      </c>
    </row>
    <row r="53" spans="1:4">
      <c r="B53" s="178" t="s">
        <v>67</v>
      </c>
      <c r="C53" s="320">
        <v>72989.67297825696</v>
      </c>
      <c r="D53" s="320">
        <v>94446.881230214261</v>
      </c>
    </row>
    <row r="54" spans="1:4">
      <c r="A54" s="178">
        <v>1982</v>
      </c>
      <c r="B54" s="178" t="s">
        <v>64</v>
      </c>
      <c r="C54" s="320">
        <v>69766.399397351066</v>
      </c>
      <c r="D54" s="320">
        <v>86351.605119591462</v>
      </c>
    </row>
    <row r="55" spans="1:4">
      <c r="B55" s="178" t="s">
        <v>65</v>
      </c>
      <c r="C55" s="320">
        <v>70573.787823332605</v>
      </c>
      <c r="D55" s="320">
        <v>90123.695020303203</v>
      </c>
    </row>
    <row r="56" spans="1:4">
      <c r="B56" s="178" t="s">
        <v>66</v>
      </c>
      <c r="C56" s="320">
        <v>72016.131713480907</v>
      </c>
      <c r="D56" s="320">
        <v>91243.92807410055</v>
      </c>
    </row>
    <row r="57" spans="1:4">
      <c r="B57" s="178" t="s">
        <v>67</v>
      </c>
      <c r="C57" s="320">
        <v>72445.322347333873</v>
      </c>
      <c r="D57" s="320">
        <v>93524.222266544646</v>
      </c>
    </row>
    <row r="58" spans="1:4">
      <c r="A58" s="178">
        <v>1983</v>
      </c>
      <c r="B58" s="178" t="s">
        <v>64</v>
      </c>
      <c r="C58" s="320">
        <v>74618.204847314497</v>
      </c>
      <c r="D58" s="320">
        <v>94754.557743480473</v>
      </c>
    </row>
    <row r="59" spans="1:4">
      <c r="B59" s="178" t="s">
        <v>65</v>
      </c>
      <c r="C59" s="320">
        <v>75120.216087849432</v>
      </c>
      <c r="D59" s="320">
        <v>95457.002244856703</v>
      </c>
    </row>
    <row r="60" spans="1:4">
      <c r="B60" s="178" t="s">
        <v>66</v>
      </c>
      <c r="C60" s="320">
        <v>77266.753087519304</v>
      </c>
      <c r="D60" s="320">
        <v>98288.776101150535</v>
      </c>
    </row>
    <row r="61" spans="1:4">
      <c r="B61" s="178" t="s">
        <v>67</v>
      </c>
      <c r="C61" s="320">
        <v>77006.728996351638</v>
      </c>
      <c r="D61" s="320">
        <v>99597.223712424195</v>
      </c>
    </row>
    <row r="62" spans="1:4">
      <c r="A62" s="178">
        <v>1984</v>
      </c>
      <c r="B62" s="178" t="s">
        <v>64</v>
      </c>
      <c r="C62" s="320">
        <v>77788.390441911455</v>
      </c>
      <c r="D62" s="320">
        <v>100621.17471400589</v>
      </c>
    </row>
    <row r="63" spans="1:4">
      <c r="B63" s="178" t="s">
        <v>65</v>
      </c>
      <c r="C63" s="320">
        <v>78743.634725769065</v>
      </c>
      <c r="D63" s="320">
        <v>108200.13492363686</v>
      </c>
    </row>
    <row r="64" spans="1:4">
      <c r="B64" s="178" t="s">
        <v>66</v>
      </c>
      <c r="C64" s="320">
        <v>80998.063897741958</v>
      </c>
      <c r="D64" s="320">
        <v>109522.67314677709</v>
      </c>
    </row>
    <row r="65" spans="1:4">
      <c r="B65" s="178" t="s">
        <v>67</v>
      </c>
      <c r="C65" s="320">
        <v>81183.22051603804</v>
      </c>
      <c r="D65" s="320">
        <v>110488.44869729922</v>
      </c>
    </row>
    <row r="66" spans="1:4">
      <c r="A66" s="178">
        <v>1985</v>
      </c>
      <c r="B66" s="178" t="s">
        <v>64</v>
      </c>
      <c r="C66" s="320">
        <v>80170.085688271036</v>
      </c>
      <c r="D66" s="320">
        <v>108346.59191953618</v>
      </c>
    </row>
    <row r="67" spans="1:4">
      <c r="B67" s="178" t="s">
        <v>65</v>
      </c>
      <c r="C67" s="320">
        <v>80385.30647778009</v>
      </c>
      <c r="D67" s="320">
        <v>113669.55984883058</v>
      </c>
    </row>
    <row r="68" spans="1:4">
      <c r="B68" s="178" t="s">
        <v>66</v>
      </c>
      <c r="C68" s="320">
        <v>82406.308693566956</v>
      </c>
      <c r="D68" s="320">
        <v>115542.66687302783</v>
      </c>
    </row>
    <row r="69" spans="1:4">
      <c r="B69" s="178" t="s">
        <v>67</v>
      </c>
      <c r="C69" s="320">
        <v>84252.832029651705</v>
      </c>
      <c r="D69" s="320">
        <v>121572.81333478056</v>
      </c>
    </row>
    <row r="70" spans="1:4">
      <c r="A70" s="178">
        <v>1986</v>
      </c>
      <c r="B70" s="178" t="s">
        <v>64</v>
      </c>
      <c r="C70" s="320">
        <v>85908.67350896397</v>
      </c>
      <c r="D70" s="320">
        <v>125106.49854428912</v>
      </c>
    </row>
    <row r="71" spans="1:4">
      <c r="B71" s="178" t="s">
        <v>65</v>
      </c>
      <c r="C71" s="320">
        <v>88658.644865749113</v>
      </c>
      <c r="D71" s="320">
        <v>133549.81386049377</v>
      </c>
    </row>
    <row r="72" spans="1:4">
      <c r="B72" s="178" t="s">
        <v>66</v>
      </c>
      <c r="C72" s="320">
        <v>92970.881526962083</v>
      </c>
      <c r="D72" s="320">
        <v>139154.45160457032</v>
      </c>
    </row>
    <row r="73" spans="1:4">
      <c r="B73" s="178" t="s">
        <v>67</v>
      </c>
      <c r="C73" s="320">
        <v>95062.834333907434</v>
      </c>
      <c r="D73" s="320">
        <v>147323.21067811491</v>
      </c>
    </row>
    <row r="74" spans="1:4">
      <c r="A74" s="178">
        <v>1987</v>
      </c>
      <c r="B74" s="178" t="s">
        <v>64</v>
      </c>
      <c r="C74" s="320">
        <v>96643.633561325914</v>
      </c>
      <c r="D74" s="320">
        <v>149112.98984899151</v>
      </c>
    </row>
    <row r="75" spans="1:4">
      <c r="B75" s="178" t="s">
        <v>65</v>
      </c>
      <c r="C75" s="320">
        <v>99882.47564780213</v>
      </c>
      <c r="D75" s="320">
        <v>155040.49346073047</v>
      </c>
    </row>
    <row r="76" spans="1:4">
      <c r="B76" s="178" t="s">
        <v>66</v>
      </c>
      <c r="C76" s="320">
        <v>104433.81087973638</v>
      </c>
      <c r="D76" s="320">
        <v>165052.576257509</v>
      </c>
    </row>
    <row r="77" spans="1:4">
      <c r="B77" s="178" t="s">
        <v>67</v>
      </c>
      <c r="C77" s="320">
        <v>109857.16086632428</v>
      </c>
      <c r="D77" s="320">
        <v>176200.51324075356</v>
      </c>
    </row>
    <row r="78" spans="1:4">
      <c r="A78" s="178">
        <v>1988</v>
      </c>
      <c r="B78" s="178" t="s">
        <v>64</v>
      </c>
      <c r="C78" s="320">
        <v>114569.20167599595</v>
      </c>
      <c r="D78" s="320">
        <v>180632.599671331</v>
      </c>
    </row>
    <row r="79" spans="1:4">
      <c r="B79" s="178" t="s">
        <v>65</v>
      </c>
      <c r="C79" s="320">
        <v>118452.90342772467</v>
      </c>
      <c r="D79" s="320">
        <v>185663.59982076546</v>
      </c>
    </row>
    <row r="80" spans="1:4">
      <c r="B80" s="178" t="s">
        <v>66</v>
      </c>
      <c r="C80" s="320">
        <v>133386.30361225776</v>
      </c>
      <c r="D80" s="320">
        <v>196300.03817632832</v>
      </c>
    </row>
    <row r="81" spans="1:4">
      <c r="B81" s="178" t="s">
        <v>67</v>
      </c>
      <c r="C81" s="320">
        <v>138488.46175697175</v>
      </c>
      <c r="D81" s="320">
        <v>206324.79932766224</v>
      </c>
    </row>
    <row r="82" spans="1:4">
      <c r="A82" s="178">
        <v>1989</v>
      </c>
      <c r="B82" s="178" t="s">
        <v>64</v>
      </c>
      <c r="C82" s="320">
        <v>139037.52715081576</v>
      </c>
      <c r="D82" s="320">
        <v>194173.87404710668</v>
      </c>
    </row>
    <row r="83" spans="1:4">
      <c r="B83" s="178" t="s">
        <v>65</v>
      </c>
      <c r="C83" s="320">
        <v>139220.2483570801</v>
      </c>
      <c r="D83" s="320">
        <v>198299.71253267481</v>
      </c>
    </row>
    <row r="84" spans="1:4">
      <c r="B84" s="178" t="s">
        <v>66</v>
      </c>
      <c r="C84" s="320">
        <v>143255.39834084787</v>
      </c>
      <c r="D84" s="320">
        <v>193586.3137786343</v>
      </c>
    </row>
    <row r="85" spans="1:4">
      <c r="B85" s="178" t="s">
        <v>67</v>
      </c>
      <c r="C85" s="320">
        <v>137188.19875714032</v>
      </c>
      <c r="D85" s="320">
        <v>184266.80688889322</v>
      </c>
    </row>
    <row r="86" spans="1:4">
      <c r="A86" s="178">
        <v>1990</v>
      </c>
      <c r="B86" s="178" t="s">
        <v>64</v>
      </c>
      <c r="C86" s="320">
        <v>131850.84368942972</v>
      </c>
      <c r="D86" s="320">
        <v>184573.52753401399</v>
      </c>
    </row>
    <row r="87" spans="1:4">
      <c r="B87" s="178" t="s">
        <v>65</v>
      </c>
      <c r="C87" s="320">
        <v>124737.16632951354</v>
      </c>
      <c r="D87" s="320">
        <v>170652.95260212096</v>
      </c>
    </row>
    <row r="88" spans="1:4">
      <c r="B88" s="178" t="s">
        <v>66</v>
      </c>
      <c r="C88" s="320">
        <v>124418.61849557213</v>
      </c>
      <c r="D88" s="320">
        <v>176375.94002815531</v>
      </c>
    </row>
    <row r="89" spans="1:4">
      <c r="B89" s="178" t="s">
        <v>67</v>
      </c>
      <c r="C89" s="320">
        <v>120199.10565852723</v>
      </c>
      <c r="D89" s="320">
        <v>162086.91306507494</v>
      </c>
    </row>
    <row r="90" spans="1:4">
      <c r="A90" s="178">
        <v>1991</v>
      </c>
      <c r="B90" s="178" t="s">
        <v>64</v>
      </c>
      <c r="C90" s="320">
        <v>117382.09575944082</v>
      </c>
      <c r="D90" s="320">
        <v>163389.09572705283</v>
      </c>
    </row>
    <row r="91" spans="1:4">
      <c r="B91" s="178" t="s">
        <v>65</v>
      </c>
      <c r="C91" s="320">
        <v>115040.2244581117</v>
      </c>
      <c r="D91" s="320">
        <v>156533.45544467022</v>
      </c>
    </row>
    <row r="92" spans="1:4">
      <c r="B92" s="178" t="s">
        <v>66</v>
      </c>
      <c r="C92" s="320">
        <v>116762.26058652846</v>
      </c>
      <c r="D92" s="320">
        <v>157297.59394605845</v>
      </c>
    </row>
    <row r="93" spans="1:4">
      <c r="B93" s="178" t="s">
        <v>67</v>
      </c>
      <c r="C93" s="320">
        <v>113776.83818752998</v>
      </c>
      <c r="D93" s="320">
        <v>150633.10803046342</v>
      </c>
    </row>
    <row r="94" spans="1:4">
      <c r="A94" s="178">
        <v>1992</v>
      </c>
      <c r="B94" s="178" t="s">
        <v>64</v>
      </c>
      <c r="C94" s="320">
        <v>111104.52315397047</v>
      </c>
      <c r="D94" s="320">
        <v>149858.92906114386</v>
      </c>
    </row>
    <row r="95" spans="1:4">
      <c r="B95" s="178" t="s">
        <v>65</v>
      </c>
      <c r="C95" s="320">
        <v>105949.24153018834</v>
      </c>
      <c r="D95" s="320">
        <v>134964.46659610796</v>
      </c>
    </row>
    <row r="96" spans="1:4">
      <c r="B96" s="178" t="s">
        <v>66</v>
      </c>
      <c r="C96" s="320">
        <v>106336.99818046619</v>
      </c>
      <c r="D96" s="320">
        <v>134653.5223578244</v>
      </c>
    </row>
    <row r="97" spans="1:4">
      <c r="B97" s="178" t="s">
        <v>67</v>
      </c>
      <c r="C97" s="320">
        <v>101227.03433775647</v>
      </c>
      <c r="D97" s="320">
        <v>129063.90658862208</v>
      </c>
    </row>
    <row r="98" spans="1:4">
      <c r="A98" s="178">
        <v>1993</v>
      </c>
      <c r="B98" s="178" t="s">
        <v>64</v>
      </c>
      <c r="C98" s="320">
        <v>102924.57217738141</v>
      </c>
      <c r="D98" s="320">
        <v>135490.00145719026</v>
      </c>
    </row>
    <row r="99" spans="1:4">
      <c r="B99" s="178" t="s">
        <v>65</v>
      </c>
      <c r="C99" s="320">
        <v>101624.85032816467</v>
      </c>
      <c r="D99" s="320">
        <v>136058.06369045973</v>
      </c>
    </row>
    <row r="100" spans="1:4">
      <c r="B100" s="178" t="s">
        <v>66</v>
      </c>
      <c r="C100" s="320">
        <v>103482.40738066242</v>
      </c>
      <c r="D100" s="320">
        <v>134334.90578944821</v>
      </c>
    </row>
    <row r="101" spans="1:4">
      <c r="B101" s="178" t="s">
        <v>67</v>
      </c>
      <c r="C101" s="320">
        <v>101590.60586537093</v>
      </c>
      <c r="D101" s="320">
        <v>131594.6538219786</v>
      </c>
    </row>
    <row r="102" spans="1:4">
      <c r="A102" s="178">
        <v>1994</v>
      </c>
      <c r="B102" s="178" t="s">
        <v>64</v>
      </c>
      <c r="C102" s="320">
        <v>102768.98119293804</v>
      </c>
      <c r="D102" s="320">
        <v>132474.43028666172</v>
      </c>
    </row>
    <row r="103" spans="1:4">
      <c r="B103" s="178" t="s">
        <v>65</v>
      </c>
      <c r="C103" s="320">
        <v>102089.78486916541</v>
      </c>
      <c r="D103" s="320">
        <v>140518.58193499123</v>
      </c>
    </row>
    <row r="104" spans="1:4">
      <c r="B104" s="178" t="s">
        <v>66</v>
      </c>
      <c r="C104" s="320">
        <v>103316.88334219917</v>
      </c>
      <c r="D104" s="320">
        <v>140944.38923914891</v>
      </c>
    </row>
    <row r="105" spans="1:4">
      <c r="B105" s="178" t="s">
        <v>67</v>
      </c>
      <c r="C105" s="320">
        <v>102578.60422362063</v>
      </c>
      <c r="D105" s="320">
        <v>135524.75761651085</v>
      </c>
    </row>
    <row r="106" spans="1:4">
      <c r="A106" s="178">
        <v>1995</v>
      </c>
      <c r="B106" s="178" t="s">
        <v>414</v>
      </c>
      <c r="C106" s="320">
        <v>101975.02430825344</v>
      </c>
      <c r="D106" s="320">
        <v>140969.60576463697</v>
      </c>
    </row>
    <row r="107" spans="1:4">
      <c r="B107" s="178" t="s">
        <v>415</v>
      </c>
      <c r="C107" s="320">
        <v>101871.33195002042</v>
      </c>
      <c r="D107" s="320">
        <v>140081.58283374406</v>
      </c>
    </row>
    <row r="108" spans="1:4">
      <c r="B108" s="178" t="s">
        <v>416</v>
      </c>
      <c r="C108" s="320">
        <v>100761.25748076611</v>
      </c>
      <c r="D108" s="320">
        <v>139861.46027861696</v>
      </c>
    </row>
    <row r="109" spans="1:4">
      <c r="B109" s="178" t="s">
        <v>417</v>
      </c>
      <c r="C109" s="320">
        <v>99572.569754738273</v>
      </c>
      <c r="D109" s="320">
        <v>138488.44015443625</v>
      </c>
    </row>
    <row r="110" spans="1:4">
      <c r="B110" s="178" t="s">
        <v>418</v>
      </c>
      <c r="C110" s="320">
        <v>98786.81255456552</v>
      </c>
      <c r="D110" s="320">
        <v>138782.4456226404</v>
      </c>
    </row>
    <row r="111" spans="1:4">
      <c r="B111" s="178" t="s">
        <v>419</v>
      </c>
      <c r="C111" s="320">
        <v>98488.578274425905</v>
      </c>
      <c r="D111" s="320">
        <v>138589.71022946597</v>
      </c>
    </row>
    <row r="112" spans="1:4">
      <c r="B112" s="178" t="s">
        <v>420</v>
      </c>
      <c r="C112" s="320">
        <v>98584.384673843073</v>
      </c>
      <c r="D112" s="320">
        <v>138442.94358627766</v>
      </c>
    </row>
    <row r="113" spans="1:4">
      <c r="B113" s="178" t="s">
        <v>421</v>
      </c>
      <c r="C113" s="320">
        <v>97229.828757938638</v>
      </c>
      <c r="D113" s="320">
        <v>137867.18059032687</v>
      </c>
    </row>
    <row r="114" spans="1:4">
      <c r="B114" s="178" t="s">
        <v>422</v>
      </c>
      <c r="C114" s="320">
        <v>96988.169985597619</v>
      </c>
      <c r="D114" s="320">
        <v>136228.15152340638</v>
      </c>
    </row>
    <row r="115" spans="1:4">
      <c r="B115" s="178" t="s">
        <v>423</v>
      </c>
      <c r="C115" s="320">
        <v>97421.179365660893</v>
      </c>
      <c r="D115" s="320">
        <v>137944.24879920561</v>
      </c>
    </row>
    <row r="116" spans="1:4">
      <c r="B116" s="178" t="s">
        <v>424</v>
      </c>
      <c r="C116" s="320">
        <v>97157.214345821092</v>
      </c>
      <c r="D116" s="320">
        <v>138284.47726744326</v>
      </c>
    </row>
    <row r="117" spans="1:4">
      <c r="B117" s="178" t="s">
        <v>425</v>
      </c>
      <c r="C117" s="320">
        <v>97083.841504956887</v>
      </c>
      <c r="D117" s="320">
        <v>138734.78112382218</v>
      </c>
    </row>
    <row r="118" spans="1:4">
      <c r="A118" s="178">
        <v>1996</v>
      </c>
      <c r="B118" s="178" t="s">
        <v>414</v>
      </c>
      <c r="C118" s="320">
        <v>97500.003395512656</v>
      </c>
      <c r="D118" s="320">
        <v>138749.72396902135</v>
      </c>
    </row>
    <row r="119" spans="1:4">
      <c r="B119" s="178" t="s">
        <v>415</v>
      </c>
      <c r="C119" s="320">
        <v>98189.502094413532</v>
      </c>
      <c r="D119" s="320">
        <v>142507.89243286283</v>
      </c>
    </row>
    <row r="120" spans="1:4">
      <c r="B120" s="178" t="s">
        <v>416</v>
      </c>
      <c r="C120" s="320">
        <v>97245.688322673275</v>
      </c>
      <c r="D120" s="320">
        <v>139509.0553378812</v>
      </c>
    </row>
    <row r="121" spans="1:4">
      <c r="B121" s="178" t="s">
        <v>417</v>
      </c>
      <c r="C121" s="320">
        <v>96762.261742903022</v>
      </c>
      <c r="D121" s="320">
        <v>139377.39362593056</v>
      </c>
    </row>
    <row r="122" spans="1:4">
      <c r="B122" s="178" t="s">
        <v>418</v>
      </c>
      <c r="C122" s="320">
        <v>96914.926530588622</v>
      </c>
      <c r="D122" s="320">
        <v>139088.48289233487</v>
      </c>
    </row>
    <row r="123" spans="1:4">
      <c r="B123" s="178" t="s">
        <v>419</v>
      </c>
      <c r="C123" s="320">
        <v>97108.513142470591</v>
      </c>
      <c r="D123" s="320">
        <v>140289.97621200004</v>
      </c>
    </row>
    <row r="124" spans="1:4">
      <c r="B124" s="178" t="s">
        <v>420</v>
      </c>
      <c r="C124" s="320">
        <v>97868.67244015749</v>
      </c>
      <c r="D124" s="320">
        <v>140477.89744275593</v>
      </c>
    </row>
    <row r="125" spans="1:4">
      <c r="B125" s="178" t="s">
        <v>421</v>
      </c>
      <c r="C125" s="320">
        <v>97896.538520947113</v>
      </c>
      <c r="D125" s="320">
        <v>141278.99331568257</v>
      </c>
    </row>
    <row r="126" spans="1:4">
      <c r="B126" s="178" t="s">
        <v>422</v>
      </c>
      <c r="C126" s="320">
        <v>97974.430574453829</v>
      </c>
      <c r="D126" s="320">
        <v>141897.12142125488</v>
      </c>
    </row>
    <row r="127" spans="1:4">
      <c r="B127" s="178" t="s">
        <v>423</v>
      </c>
      <c r="C127" s="320">
        <v>98549.933860708712</v>
      </c>
      <c r="D127" s="320">
        <v>143675.67143867363</v>
      </c>
    </row>
    <row r="128" spans="1:4">
      <c r="B128" s="178" t="s">
        <v>424</v>
      </c>
      <c r="C128" s="320">
        <v>99381.748200701753</v>
      </c>
      <c r="D128" s="320">
        <v>145488.18171543858</v>
      </c>
    </row>
    <row r="129" spans="1:4">
      <c r="B129" s="178" t="s">
        <v>425</v>
      </c>
      <c r="C129" s="320">
        <v>99841.371909190406</v>
      </c>
      <c r="D129" s="320">
        <v>146649.65566698185</v>
      </c>
    </row>
    <row r="130" spans="1:4">
      <c r="A130" s="178">
        <v>1997</v>
      </c>
      <c r="B130" s="178" t="s">
        <v>414</v>
      </c>
      <c r="C130" s="320">
        <v>101005.88329224093</v>
      </c>
      <c r="D130" s="320">
        <v>149006.05914322537</v>
      </c>
    </row>
    <row r="131" spans="1:4">
      <c r="B131" s="178" t="s">
        <v>415</v>
      </c>
      <c r="C131" s="320">
        <v>102229.88505404518</v>
      </c>
      <c r="D131" s="320">
        <v>152184.6000417484</v>
      </c>
    </row>
    <row r="132" spans="1:4">
      <c r="B132" s="178" t="s">
        <v>416</v>
      </c>
      <c r="C132" s="320">
        <v>102264.92601637066</v>
      </c>
      <c r="D132" s="320">
        <v>152022.95078490346</v>
      </c>
    </row>
    <row r="133" spans="1:4">
      <c r="B133" s="178" t="s">
        <v>417</v>
      </c>
      <c r="C133" s="320">
        <v>102005.3029356622</v>
      </c>
      <c r="D133" s="320">
        <v>152545.33886113245</v>
      </c>
    </row>
    <row r="134" spans="1:4">
      <c r="B134" s="178" t="s">
        <v>418</v>
      </c>
      <c r="C134" s="320">
        <v>102717.25420370938</v>
      </c>
      <c r="D134" s="320">
        <v>155596.36926906311</v>
      </c>
    </row>
    <row r="135" spans="1:4">
      <c r="B135" s="178" t="s">
        <v>419</v>
      </c>
      <c r="C135" s="320">
        <v>103206.22195028572</v>
      </c>
      <c r="D135" s="320">
        <v>155813.88966531432</v>
      </c>
    </row>
    <row r="136" spans="1:4">
      <c r="B136" s="178" t="s">
        <v>420</v>
      </c>
      <c r="C136" s="320">
        <v>104100.25099697144</v>
      </c>
      <c r="D136" s="320">
        <v>159194.36048914288</v>
      </c>
    </row>
    <row r="137" spans="1:4">
      <c r="B137" s="178" t="s">
        <v>421</v>
      </c>
      <c r="C137" s="320">
        <v>104326.64616310412</v>
      </c>
      <c r="D137" s="320">
        <v>159058.40336051735</v>
      </c>
    </row>
    <row r="138" spans="1:4">
      <c r="B138" s="178" t="s">
        <v>422</v>
      </c>
      <c r="C138" s="320">
        <v>104765.33627322034</v>
      </c>
      <c r="D138" s="320">
        <v>161793.30236728815</v>
      </c>
    </row>
    <row r="139" spans="1:4">
      <c r="B139" s="178" t="s">
        <v>423</v>
      </c>
      <c r="C139" s="320">
        <v>105481.10207900315</v>
      </c>
      <c r="D139" s="320">
        <v>163531.03348613795</v>
      </c>
    </row>
    <row r="140" spans="1:4">
      <c r="B140" s="178" t="s">
        <v>424</v>
      </c>
      <c r="C140" s="320">
        <v>106167.97187898497</v>
      </c>
      <c r="D140" s="320">
        <v>165755.96779550755</v>
      </c>
    </row>
    <row r="141" spans="1:4">
      <c r="B141" s="178" t="s">
        <v>425</v>
      </c>
      <c r="C141" s="320">
        <v>106379.27719177501</v>
      </c>
      <c r="D141" s="320">
        <v>168415.36694420627</v>
      </c>
    </row>
    <row r="142" spans="1:4">
      <c r="A142" s="178">
        <v>1998</v>
      </c>
      <c r="B142" s="178" t="s">
        <v>414</v>
      </c>
      <c r="C142" s="320">
        <v>108420.8884611348</v>
      </c>
      <c r="D142" s="320">
        <v>170229.99177355488</v>
      </c>
    </row>
    <row r="143" spans="1:4">
      <c r="B143" s="178" t="s">
        <v>415</v>
      </c>
      <c r="C143" s="320">
        <v>108448.71349216469</v>
      </c>
      <c r="D143" s="320">
        <v>170292.07285214597</v>
      </c>
    </row>
    <row r="144" spans="1:4">
      <c r="B144" s="178" t="s">
        <v>416</v>
      </c>
      <c r="C144" s="320">
        <v>108512.99909899253</v>
      </c>
      <c r="D144" s="320">
        <v>171972.44439749999</v>
      </c>
    </row>
    <row r="145" spans="1:4">
      <c r="B145" s="178" t="s">
        <v>417</v>
      </c>
      <c r="C145" s="320">
        <v>108400.27506309965</v>
      </c>
      <c r="D145" s="320">
        <v>172558.84657915132</v>
      </c>
    </row>
    <row r="146" spans="1:4">
      <c r="B146" s="178" t="s">
        <v>418</v>
      </c>
      <c r="C146" s="320">
        <v>108358.97380844038</v>
      </c>
      <c r="D146" s="320">
        <v>170501.19000440367</v>
      </c>
    </row>
    <row r="147" spans="1:4">
      <c r="B147" s="178" t="s">
        <v>419</v>
      </c>
      <c r="C147" s="320">
        <v>108767.05057007958</v>
      </c>
      <c r="D147" s="320">
        <v>173397.95008182374</v>
      </c>
    </row>
    <row r="148" spans="1:4">
      <c r="B148" s="178" t="s">
        <v>420</v>
      </c>
      <c r="C148" s="320">
        <v>109615.00599469326</v>
      </c>
      <c r="D148" s="320">
        <v>174466.03363509203</v>
      </c>
    </row>
    <row r="149" spans="1:4">
      <c r="B149" s="178" t="s">
        <v>421</v>
      </c>
      <c r="C149" s="320">
        <v>109263.67609827124</v>
      </c>
      <c r="D149" s="320">
        <v>173818.81730397069</v>
      </c>
    </row>
    <row r="150" spans="1:4">
      <c r="B150" s="178" t="s">
        <v>422</v>
      </c>
      <c r="C150" s="320">
        <v>109046.2755266606</v>
      </c>
      <c r="D150" s="320">
        <v>174076.43889087596</v>
      </c>
    </row>
    <row r="151" spans="1:4">
      <c r="B151" s="178" t="s">
        <v>423</v>
      </c>
      <c r="C151" s="320">
        <v>109571.07207868087</v>
      </c>
      <c r="D151" s="320">
        <v>175748.96761057753</v>
      </c>
    </row>
    <row r="152" spans="1:4">
      <c r="B152" s="178" t="s">
        <v>424</v>
      </c>
      <c r="C152" s="320">
        <v>109555.51423105839</v>
      </c>
      <c r="D152" s="320">
        <v>176192.35732773723</v>
      </c>
    </row>
    <row r="153" spans="1:4">
      <c r="B153" s="178" t="s">
        <v>425</v>
      </c>
      <c r="C153" s="320">
        <v>110315.38973156935</v>
      </c>
      <c r="D153" s="320">
        <v>177457.135490146</v>
      </c>
    </row>
    <row r="154" spans="1:4">
      <c r="A154" s="178">
        <v>1999</v>
      </c>
      <c r="B154" s="178" t="s">
        <v>414</v>
      </c>
      <c r="C154" s="320">
        <v>112427.80067093024</v>
      </c>
      <c r="D154" s="320">
        <v>179580.69770452878</v>
      </c>
    </row>
    <row r="155" spans="1:4">
      <c r="B155" s="178" t="s">
        <v>415</v>
      </c>
      <c r="C155" s="320">
        <v>112947.44404645696</v>
      </c>
      <c r="D155" s="320">
        <v>180930.19106023214</v>
      </c>
    </row>
    <row r="156" spans="1:4">
      <c r="B156" s="178" t="s">
        <v>416</v>
      </c>
      <c r="C156" s="320">
        <v>113571.22024398539</v>
      </c>
      <c r="D156" s="320">
        <v>183320.74984606949</v>
      </c>
    </row>
    <row r="157" spans="1:4">
      <c r="B157" s="178" t="s">
        <v>417</v>
      </c>
      <c r="C157" s="320">
        <v>113402.10208565378</v>
      </c>
      <c r="D157" s="320">
        <v>183873.13818777242</v>
      </c>
    </row>
    <row r="158" spans="1:4">
      <c r="B158" s="178" t="s">
        <v>418</v>
      </c>
      <c r="C158" s="320">
        <v>113903.11409853262</v>
      </c>
      <c r="D158" s="320">
        <v>185225.23732500002</v>
      </c>
    </row>
    <row r="159" spans="1:4">
      <c r="B159" s="178" t="s">
        <v>419</v>
      </c>
      <c r="C159" s="320">
        <v>115254.77889456523</v>
      </c>
      <c r="D159" s="320">
        <v>188549.93458043478</v>
      </c>
    </row>
    <row r="160" spans="1:4">
      <c r="B160" s="178" t="s">
        <v>420</v>
      </c>
      <c r="C160" s="320">
        <v>116751.2028873471</v>
      </c>
      <c r="D160" s="320">
        <v>193349.57075651121</v>
      </c>
    </row>
    <row r="161" spans="1:4">
      <c r="B161" s="178" t="s">
        <v>421</v>
      </c>
      <c r="C161" s="320">
        <v>117714.31605674321</v>
      </c>
      <c r="D161" s="320">
        <v>196934.10704048342</v>
      </c>
    </row>
    <row r="162" spans="1:4">
      <c r="B162" s="178" t="s">
        <v>422</v>
      </c>
      <c r="C162" s="320">
        <v>119599.16186014444</v>
      </c>
      <c r="D162" s="320">
        <v>202042.5553250903</v>
      </c>
    </row>
    <row r="163" spans="1:4">
      <c r="B163" s="178" t="s">
        <v>423</v>
      </c>
      <c r="C163" s="320">
        <v>121110.76899081082</v>
      </c>
      <c r="D163" s="320">
        <v>204802.6469918919</v>
      </c>
    </row>
    <row r="164" spans="1:4">
      <c r="B164" s="178" t="s">
        <v>424</v>
      </c>
      <c r="C164" s="320">
        <v>122724.1199145531</v>
      </c>
      <c r="D164" s="320">
        <v>209193.27101913621</v>
      </c>
    </row>
    <row r="165" spans="1:4">
      <c r="B165" s="178" t="s">
        <v>425</v>
      </c>
      <c r="C165" s="320">
        <v>124067.40229506276</v>
      </c>
      <c r="D165" s="320">
        <v>212941.31677961745</v>
      </c>
    </row>
    <row r="166" spans="1:4">
      <c r="A166" s="178">
        <v>2000</v>
      </c>
      <c r="B166" s="178" t="s">
        <v>414</v>
      </c>
      <c r="C166" s="320">
        <v>126092.86744327132</v>
      </c>
      <c r="D166" s="320">
        <v>217284.58187178875</v>
      </c>
    </row>
    <row r="167" spans="1:4">
      <c r="B167" s="178" t="s">
        <v>415</v>
      </c>
      <c r="C167" s="320">
        <v>127380.96172198211</v>
      </c>
      <c r="D167" s="320">
        <v>222200.5252728358</v>
      </c>
    </row>
    <row r="168" spans="1:4">
      <c r="B168" s="178" t="s">
        <v>416</v>
      </c>
      <c r="C168" s="320">
        <v>128456.37663146081</v>
      </c>
      <c r="D168" s="320">
        <v>223443.89096686459</v>
      </c>
    </row>
    <row r="169" spans="1:4">
      <c r="B169" s="178" t="s">
        <v>417</v>
      </c>
      <c r="C169" s="320">
        <v>129694.03883222224</v>
      </c>
      <c r="D169" s="320">
        <v>229260.11821904767</v>
      </c>
    </row>
    <row r="170" spans="1:4">
      <c r="B170" s="178" t="s">
        <v>418</v>
      </c>
      <c r="C170" s="320">
        <v>129820.10345367315</v>
      </c>
      <c r="D170" s="320">
        <v>227566.06337451673</v>
      </c>
    </row>
    <row r="171" spans="1:4">
      <c r="B171" s="178" t="s">
        <v>419</v>
      </c>
      <c r="C171" s="320">
        <v>130619.89422015782</v>
      </c>
      <c r="D171" s="320">
        <v>231387.99631437758</v>
      </c>
    </row>
    <row r="172" spans="1:4">
      <c r="B172" s="178" t="s">
        <v>420</v>
      </c>
      <c r="C172" s="320">
        <v>132236.60594621702</v>
      </c>
      <c r="D172" s="320">
        <v>234453.25541876836</v>
      </c>
    </row>
    <row r="173" spans="1:4">
      <c r="B173" s="178" t="s">
        <v>421</v>
      </c>
      <c r="C173" s="320">
        <v>132975.66238870381</v>
      </c>
      <c r="D173" s="320">
        <v>235961.34115513196</v>
      </c>
    </row>
    <row r="174" spans="1:4">
      <c r="B174" s="178" t="s">
        <v>422</v>
      </c>
      <c r="C174" s="320">
        <v>132961.70161326151</v>
      </c>
      <c r="D174" s="320">
        <v>235412.75187204429</v>
      </c>
    </row>
    <row r="175" spans="1:4">
      <c r="B175" s="178" t="s">
        <v>423</v>
      </c>
      <c r="C175" s="320">
        <v>133500.02485924825</v>
      </c>
      <c r="D175" s="320">
        <v>235002.90831136369</v>
      </c>
    </row>
    <row r="176" spans="1:4">
      <c r="B176" s="178" t="s">
        <v>424</v>
      </c>
      <c r="C176" s="320">
        <v>133781.1672026845</v>
      </c>
      <c r="D176" s="320">
        <v>237605.32833155146</v>
      </c>
    </row>
    <row r="177" spans="1:4">
      <c r="B177" s="178" t="s">
        <v>425</v>
      </c>
      <c r="C177" s="320">
        <v>135133.53079750875</v>
      </c>
      <c r="D177" s="320">
        <v>238526.91893257841</v>
      </c>
    </row>
    <row r="178" spans="1:4">
      <c r="A178" s="178">
        <v>2001</v>
      </c>
      <c r="B178" s="178" t="s">
        <v>414</v>
      </c>
      <c r="C178" s="320">
        <v>137729.18344060786</v>
      </c>
      <c r="D178" s="320">
        <v>242559.43243763884</v>
      </c>
    </row>
    <row r="179" spans="1:4">
      <c r="B179" s="178" t="s">
        <v>415</v>
      </c>
      <c r="C179" s="320">
        <v>138191.9091917442</v>
      </c>
      <c r="D179" s="320">
        <v>243895.84961598838</v>
      </c>
    </row>
    <row r="180" spans="1:4">
      <c r="B180" s="178" t="s">
        <v>416</v>
      </c>
      <c r="C180" s="320">
        <v>139182.26158222996</v>
      </c>
      <c r="D180" s="320">
        <v>245891.72301585373</v>
      </c>
    </row>
    <row r="181" spans="1:4">
      <c r="B181" s="178" t="s">
        <v>417</v>
      </c>
      <c r="C181" s="320">
        <v>140069.51932336221</v>
      </c>
      <c r="D181" s="320">
        <v>244896.92205285965</v>
      </c>
    </row>
    <row r="182" spans="1:4">
      <c r="B182" s="178" t="s">
        <v>418</v>
      </c>
      <c r="C182" s="320">
        <v>140483.41137278994</v>
      </c>
      <c r="D182" s="320">
        <v>248803.16676664757</v>
      </c>
    </row>
    <row r="183" spans="1:4">
      <c r="B183" s="178" t="s">
        <v>419</v>
      </c>
      <c r="C183" s="320">
        <v>141887.27817531535</v>
      </c>
      <c r="D183" s="320">
        <v>251122.70379529815</v>
      </c>
    </row>
    <row r="184" spans="1:4">
      <c r="B184" s="178" t="s">
        <v>420</v>
      </c>
      <c r="C184" s="320">
        <v>143974.57591230812</v>
      </c>
      <c r="D184" s="320">
        <v>254202.84148476634</v>
      </c>
    </row>
    <row r="185" spans="1:4">
      <c r="B185" s="178" t="s">
        <v>421</v>
      </c>
      <c r="C185" s="320">
        <v>145481.55016593108</v>
      </c>
      <c r="D185" s="320">
        <v>258351.34047982763</v>
      </c>
    </row>
    <row r="186" spans="1:4">
      <c r="B186" s="178" t="s">
        <v>422</v>
      </c>
      <c r="C186" s="320">
        <v>146650.64895479381</v>
      </c>
      <c r="D186" s="320">
        <v>259325.73101288662</v>
      </c>
    </row>
    <row r="187" spans="1:4">
      <c r="B187" s="178" t="s">
        <v>423</v>
      </c>
      <c r="C187" s="320">
        <v>148551.18516820998</v>
      </c>
      <c r="D187" s="320">
        <v>263915.78807865753</v>
      </c>
    </row>
    <row r="188" spans="1:4">
      <c r="B188" s="178" t="s">
        <v>424</v>
      </c>
      <c r="C188" s="320">
        <v>150907.52440959678</v>
      </c>
      <c r="D188" s="320">
        <v>266626.15820979263</v>
      </c>
    </row>
    <row r="189" spans="1:4">
      <c r="B189" s="178" t="s">
        <v>425</v>
      </c>
      <c r="C189" s="320">
        <v>152901.78663955018</v>
      </c>
      <c r="D189" s="320">
        <v>269308.920115744</v>
      </c>
    </row>
    <row r="190" spans="1:4">
      <c r="A190" s="178">
        <v>2002</v>
      </c>
      <c r="B190" s="178" t="s">
        <v>414</v>
      </c>
      <c r="C190" s="320">
        <v>155095.77374589731</v>
      </c>
      <c r="D190" s="320">
        <v>271795.49161488743</v>
      </c>
    </row>
    <row r="191" spans="1:4">
      <c r="B191" s="178" t="s">
        <v>415</v>
      </c>
      <c r="C191" s="320">
        <v>156924.44161265247</v>
      </c>
      <c r="D191" s="320">
        <v>274449.81333107018</v>
      </c>
    </row>
    <row r="192" spans="1:4">
      <c r="B192" s="178" t="s">
        <v>416</v>
      </c>
      <c r="C192" s="320">
        <v>159506.8603746705</v>
      </c>
      <c r="D192" s="320">
        <v>277780.31600183382</v>
      </c>
    </row>
    <row r="193" spans="1:4">
      <c r="B193" s="178" t="s">
        <v>417</v>
      </c>
      <c r="C193" s="320">
        <v>160037.77979914629</v>
      </c>
      <c r="D193" s="320">
        <v>281241.36077706324</v>
      </c>
    </row>
    <row r="194" spans="1:4">
      <c r="B194" s="178" t="s">
        <v>418</v>
      </c>
      <c r="C194" s="320">
        <v>163580.1424207151</v>
      </c>
      <c r="D194" s="320">
        <v>286192.08356475597</v>
      </c>
    </row>
    <row r="195" spans="1:4">
      <c r="B195" s="178" t="s">
        <v>419</v>
      </c>
      <c r="C195" s="320">
        <v>166697.92578217937</v>
      </c>
      <c r="D195" s="320">
        <v>291340.0346480704</v>
      </c>
    </row>
    <row r="196" spans="1:4">
      <c r="B196" s="178" t="s">
        <v>420</v>
      </c>
      <c r="C196" s="320">
        <v>170544.22121154063</v>
      </c>
      <c r="D196" s="320">
        <v>297365.29228345648</v>
      </c>
    </row>
    <row r="197" spans="1:4">
      <c r="B197" s="178" t="s">
        <v>421</v>
      </c>
      <c r="C197" s="320">
        <v>173664.70782244898</v>
      </c>
      <c r="D197" s="320">
        <v>302648.73674999998</v>
      </c>
    </row>
    <row r="198" spans="1:4">
      <c r="B198" s="178" t="s">
        <v>422</v>
      </c>
      <c r="C198" s="320">
        <v>175586.98516570948</v>
      </c>
      <c r="D198" s="320">
        <v>305222.45944560814</v>
      </c>
    </row>
    <row r="199" spans="1:4">
      <c r="B199" s="178" t="s">
        <v>423</v>
      </c>
      <c r="C199" s="320">
        <v>179139.81361416526</v>
      </c>
      <c r="D199" s="320">
        <v>309662.68655868468</v>
      </c>
    </row>
    <row r="200" spans="1:4">
      <c r="B200" s="178" t="s">
        <v>424</v>
      </c>
      <c r="C200" s="320">
        <v>183583.93646060608</v>
      </c>
      <c r="D200" s="320">
        <v>314769.36256515159</v>
      </c>
    </row>
    <row r="201" spans="1:4">
      <c r="B201" s="178" t="s">
        <v>425</v>
      </c>
      <c r="C201" s="320">
        <v>185641.9703697479</v>
      </c>
      <c r="D201" s="320">
        <v>317044.4746326051</v>
      </c>
    </row>
    <row r="202" spans="1:4">
      <c r="A202" s="178">
        <v>2003</v>
      </c>
      <c r="B202" s="178" t="s">
        <v>414</v>
      </c>
      <c r="C202" s="320">
        <v>190254.34222970853</v>
      </c>
      <c r="D202" s="320">
        <v>321843.48104159196</v>
      </c>
    </row>
    <row r="203" spans="1:4">
      <c r="B203" s="178" t="s">
        <v>415</v>
      </c>
      <c r="C203" s="320">
        <v>191060.52707133297</v>
      </c>
      <c r="D203" s="320">
        <v>321768.9492123815</v>
      </c>
    </row>
    <row r="204" spans="1:4">
      <c r="B204" s="178" t="s">
        <v>416</v>
      </c>
      <c r="C204" s="320">
        <v>192426.35381689831</v>
      </c>
      <c r="D204" s="320">
        <v>320271.87501595332</v>
      </c>
    </row>
    <row r="205" spans="1:4">
      <c r="B205" s="178" t="s">
        <v>417</v>
      </c>
      <c r="C205" s="320">
        <v>193276.82305728481</v>
      </c>
      <c r="D205" s="320">
        <v>318010.47540198674</v>
      </c>
    </row>
    <row r="206" spans="1:4">
      <c r="B206" s="178" t="s">
        <v>418</v>
      </c>
      <c r="C206" s="320">
        <v>195070.24994727274</v>
      </c>
      <c r="D206" s="320">
        <v>320279.34226760332</v>
      </c>
    </row>
    <row r="207" spans="1:4">
      <c r="B207" s="178" t="s">
        <v>419</v>
      </c>
      <c r="C207" s="320">
        <v>196149.52543949257</v>
      </c>
      <c r="D207" s="320">
        <v>318022.44639696635</v>
      </c>
    </row>
    <row r="208" spans="1:4">
      <c r="B208" s="178" t="s">
        <v>420</v>
      </c>
      <c r="C208" s="320">
        <v>199027.81841003863</v>
      </c>
      <c r="D208" s="320">
        <v>322550.84380011028</v>
      </c>
    </row>
    <row r="209" spans="1:4">
      <c r="B209" s="178" t="s">
        <v>421</v>
      </c>
      <c r="C209" s="320">
        <v>200495.21246167403</v>
      </c>
      <c r="D209" s="320">
        <v>320126.78838469164</v>
      </c>
    </row>
    <row r="210" spans="1:4">
      <c r="B210" s="178" t="s">
        <v>422</v>
      </c>
      <c r="C210" s="320">
        <v>200883.73885495894</v>
      </c>
      <c r="D210" s="320">
        <v>321052.92595890415</v>
      </c>
    </row>
    <row r="211" spans="1:4">
      <c r="B211" s="178" t="s">
        <v>423</v>
      </c>
      <c r="C211" s="320">
        <v>204767.21763877332</v>
      </c>
      <c r="D211" s="320">
        <v>325218.12387634179</v>
      </c>
    </row>
    <row r="212" spans="1:4">
      <c r="B212" s="178" t="s">
        <v>424</v>
      </c>
      <c r="C212" s="320">
        <v>207054.74039704434</v>
      </c>
      <c r="D212" s="320">
        <v>327131.70947142865</v>
      </c>
    </row>
    <row r="213" spans="1:4">
      <c r="B213" s="178" t="s">
        <v>425</v>
      </c>
      <c r="C213" s="320">
        <v>209210.53367035426</v>
      </c>
      <c r="D213" s="320">
        <v>328851.20418425067</v>
      </c>
    </row>
    <row r="214" spans="1:4">
      <c r="A214" s="178">
        <v>2004</v>
      </c>
      <c r="B214" s="178" t="s">
        <v>414</v>
      </c>
      <c r="C214" s="320">
        <v>212928.03733123979</v>
      </c>
      <c r="D214" s="320">
        <v>331247.57450480614</v>
      </c>
    </row>
    <row r="215" spans="1:4">
      <c r="B215" s="178" t="s">
        <v>415</v>
      </c>
      <c r="C215" s="320">
        <v>214533.33501692058</v>
      </c>
      <c r="D215" s="320">
        <v>334214.54562339501</v>
      </c>
    </row>
    <row r="216" spans="1:4">
      <c r="B216" s="178" t="s">
        <v>416</v>
      </c>
      <c r="C216" s="320">
        <v>216717.81560541716</v>
      </c>
      <c r="D216" s="320">
        <v>335920.33744420373</v>
      </c>
    </row>
    <row r="217" spans="1:4">
      <c r="B217" s="178" t="s">
        <v>417</v>
      </c>
      <c r="C217" s="320">
        <v>219905.79842471733</v>
      </c>
      <c r="D217" s="320">
        <v>336920.1714290792</v>
      </c>
    </row>
    <row r="218" spans="1:4">
      <c r="B218" s="178" t="s">
        <v>418</v>
      </c>
      <c r="C218" s="320">
        <v>222123.69350831103</v>
      </c>
      <c r="D218" s="320">
        <v>336667.80035388743</v>
      </c>
    </row>
    <row r="219" spans="1:4">
      <c r="B219" s="178" t="s">
        <v>419</v>
      </c>
      <c r="C219" s="320">
        <v>225887.89963008565</v>
      </c>
      <c r="D219" s="320">
        <v>340126.57451466809</v>
      </c>
    </row>
    <row r="220" spans="1:4">
      <c r="B220" s="178" t="s">
        <v>420</v>
      </c>
      <c r="C220" s="320">
        <v>228959.48643918632</v>
      </c>
      <c r="D220" s="320">
        <v>342040.34154941118</v>
      </c>
    </row>
    <row r="221" spans="1:4">
      <c r="B221" s="178" t="s">
        <v>421</v>
      </c>
      <c r="C221" s="320">
        <v>230807.33276013876</v>
      </c>
      <c r="D221" s="320">
        <v>342610.97082214517</v>
      </c>
    </row>
    <row r="222" spans="1:4">
      <c r="B222" s="178" t="s">
        <v>422</v>
      </c>
      <c r="C222" s="320">
        <v>231996.3161712919</v>
      </c>
      <c r="D222" s="320">
        <v>342581.80183349282</v>
      </c>
    </row>
    <row r="223" spans="1:4">
      <c r="B223" s="178" t="s">
        <v>423</v>
      </c>
      <c r="C223" s="320">
        <v>232696.15921240722</v>
      </c>
      <c r="D223" s="320">
        <v>340779.15002290567</v>
      </c>
    </row>
    <row r="224" spans="1:4">
      <c r="B224" s="178" t="s">
        <v>424</v>
      </c>
      <c r="C224" s="320">
        <v>234096.78805000003</v>
      </c>
      <c r="D224" s="320">
        <v>344814.08453285717</v>
      </c>
    </row>
    <row r="225" spans="1:4">
      <c r="B225" s="178" t="s">
        <v>425</v>
      </c>
      <c r="C225" s="320">
        <v>232574.65714976308</v>
      </c>
      <c r="D225" s="320">
        <v>337064.01015497633</v>
      </c>
    </row>
    <row r="226" spans="1:4">
      <c r="A226" s="178">
        <v>2005</v>
      </c>
      <c r="B226" s="178" t="s">
        <v>414</v>
      </c>
      <c r="C226" s="320">
        <v>234161.60227766013</v>
      </c>
      <c r="D226" s="320">
        <v>341107.38097289571</v>
      </c>
    </row>
    <row r="227" spans="1:4">
      <c r="B227" s="178" t="s">
        <v>415</v>
      </c>
      <c r="C227" s="320">
        <v>234752.73884003167</v>
      </c>
      <c r="D227" s="320">
        <v>341050.64456819621</v>
      </c>
    </row>
    <row r="228" spans="1:4">
      <c r="B228" s="178" t="s">
        <v>416</v>
      </c>
      <c r="C228" s="320">
        <v>234875.22809244099</v>
      </c>
      <c r="D228" s="320">
        <v>340073.87945811026</v>
      </c>
    </row>
    <row r="229" spans="1:4">
      <c r="B229" s="178" t="s">
        <v>417</v>
      </c>
      <c r="C229" s="320">
        <v>233533.5199384134</v>
      </c>
      <c r="D229" s="320">
        <v>340343.63905725477</v>
      </c>
    </row>
    <row r="230" spans="1:4">
      <c r="B230" s="178" t="s">
        <v>418</v>
      </c>
      <c r="C230" s="320">
        <v>234330.30058921874</v>
      </c>
      <c r="D230" s="320">
        <v>339160.49506828131</v>
      </c>
    </row>
    <row r="231" spans="1:4">
      <c r="B231" s="178" t="s">
        <v>419</v>
      </c>
      <c r="C231" s="320">
        <v>234587.06338766913</v>
      </c>
      <c r="D231" s="320">
        <v>338935.87705832475</v>
      </c>
    </row>
    <row r="232" spans="1:4">
      <c r="B232" s="178" t="s">
        <v>420</v>
      </c>
      <c r="C232" s="320">
        <v>235379.86846576486</v>
      </c>
      <c r="D232" s="320">
        <v>337288.96538569202</v>
      </c>
    </row>
    <row r="233" spans="1:4">
      <c r="B233" s="178" t="s">
        <v>421</v>
      </c>
      <c r="C233" s="320">
        <v>235591.25913785052</v>
      </c>
      <c r="D233" s="320">
        <v>337576.52965794393</v>
      </c>
    </row>
    <row r="234" spans="1:4">
      <c r="B234" s="178" t="s">
        <v>422</v>
      </c>
      <c r="C234" s="320">
        <v>235720.65596877268</v>
      </c>
      <c r="D234" s="320">
        <v>337246.59877364058</v>
      </c>
    </row>
    <row r="235" spans="1:4">
      <c r="B235" s="178" t="s">
        <v>423</v>
      </c>
      <c r="C235" s="320">
        <v>236028.78914805999</v>
      </c>
      <c r="D235" s="320">
        <v>335396.10366456286</v>
      </c>
    </row>
    <row r="236" spans="1:4">
      <c r="B236" s="178" t="s">
        <v>424</v>
      </c>
      <c r="C236" s="320">
        <v>237124.74312706612</v>
      </c>
      <c r="D236" s="320">
        <v>339828.29771513439</v>
      </c>
    </row>
    <row r="237" spans="1:4">
      <c r="B237" s="178" t="s">
        <v>425</v>
      </c>
      <c r="C237" s="320">
        <v>237901.37427820713</v>
      </c>
      <c r="D237" s="320">
        <v>341721.60509907268</v>
      </c>
    </row>
    <row r="238" spans="1:4">
      <c r="A238" s="178">
        <v>2006</v>
      </c>
      <c r="B238" s="178" t="s">
        <v>414</v>
      </c>
      <c r="C238" s="320">
        <v>240199.99319922438</v>
      </c>
      <c r="D238" s="320">
        <v>343971.94828448811</v>
      </c>
    </row>
    <row r="239" spans="1:4">
      <c r="B239" s="178" t="s">
        <v>415</v>
      </c>
      <c r="C239" s="320">
        <v>241003.34025386203</v>
      </c>
      <c r="D239" s="320">
        <v>344207.48280108144</v>
      </c>
    </row>
    <row r="240" spans="1:4">
      <c r="B240" s="178" t="s">
        <v>416</v>
      </c>
      <c r="C240" s="320">
        <v>241472.90824061542</v>
      </c>
      <c r="D240" s="320">
        <v>346745.9621243077</v>
      </c>
    </row>
    <row r="241" spans="1:4">
      <c r="B241" s="178" t="s">
        <v>417</v>
      </c>
      <c r="C241" s="320">
        <v>241561.44725496185</v>
      </c>
      <c r="D241" s="320">
        <v>346338.65573862597</v>
      </c>
    </row>
    <row r="242" spans="1:4">
      <c r="B242" s="178" t="s">
        <v>418</v>
      </c>
      <c r="C242" s="320">
        <v>241068.58478740518</v>
      </c>
      <c r="D242" s="320">
        <v>346044.08899529593</v>
      </c>
    </row>
    <row r="243" spans="1:4">
      <c r="B243" s="178" t="s">
        <v>419</v>
      </c>
      <c r="C243" s="320">
        <v>241244.13832594463</v>
      </c>
      <c r="D243" s="320">
        <v>349948.11262307304</v>
      </c>
    </row>
    <row r="244" spans="1:4">
      <c r="B244" s="178" t="s">
        <v>420</v>
      </c>
      <c r="C244" s="320">
        <v>242352.68891758187</v>
      </c>
      <c r="D244" s="320">
        <v>348045.48117566755</v>
      </c>
    </row>
    <row r="245" spans="1:4">
      <c r="B245" s="178" t="s">
        <v>421</v>
      </c>
      <c r="C245" s="320">
        <v>243245.15767680728</v>
      </c>
      <c r="D245" s="320">
        <v>352102.79336475907</v>
      </c>
    </row>
    <row r="246" spans="1:4">
      <c r="B246" s="178" t="s">
        <v>422</v>
      </c>
      <c r="C246" s="320">
        <v>244001.23992188909</v>
      </c>
      <c r="D246" s="320">
        <v>353311.5458550225</v>
      </c>
    </row>
    <row r="247" spans="1:4">
      <c r="B247" s="178" t="s">
        <v>423</v>
      </c>
      <c r="C247" s="320">
        <v>245797.20526931141</v>
      </c>
      <c r="D247" s="320">
        <v>357611.68035269459</v>
      </c>
    </row>
    <row r="248" spans="1:4">
      <c r="B248" s="178" t="s">
        <v>424</v>
      </c>
      <c r="C248" s="320">
        <v>246767.74747518651</v>
      </c>
      <c r="D248" s="320">
        <v>358474.17054450529</v>
      </c>
    </row>
    <row r="249" spans="1:4">
      <c r="B249" s="178" t="s">
        <v>425</v>
      </c>
      <c r="C249" s="320">
        <v>247907.15427454366</v>
      </c>
      <c r="D249" s="320">
        <v>363234.21875165275</v>
      </c>
    </row>
    <row r="250" spans="1:4">
      <c r="A250" s="178">
        <v>2007</v>
      </c>
      <c r="B250" s="178" t="s">
        <v>414</v>
      </c>
      <c r="C250" s="320">
        <v>251395.75429285719</v>
      </c>
      <c r="D250" s="320">
        <v>368254.24501071434</v>
      </c>
    </row>
    <row r="251" spans="1:4">
      <c r="B251" s="178" t="s">
        <v>415</v>
      </c>
      <c r="C251" s="320">
        <v>251472.17133279177</v>
      </c>
      <c r="D251" s="320">
        <v>372464.32498271792</v>
      </c>
    </row>
    <row r="252" spans="1:4">
      <c r="B252" s="178" t="s">
        <v>416</v>
      </c>
      <c r="C252" s="320">
        <v>251843.7528634051</v>
      </c>
      <c r="D252" s="320">
        <v>374386.76123468688</v>
      </c>
    </row>
    <row r="253" spans="1:4">
      <c r="B253" s="178" t="s">
        <v>417</v>
      </c>
      <c r="C253" s="320">
        <v>252307.30883179163</v>
      </c>
      <c r="D253" s="320">
        <v>376661.84099328145</v>
      </c>
    </row>
    <row r="254" spans="1:4">
      <c r="B254" s="178" t="s">
        <v>418</v>
      </c>
      <c r="C254" s="320">
        <v>252827.12396784677</v>
      </c>
      <c r="D254" s="320">
        <v>378865.89016367606</v>
      </c>
    </row>
    <row r="255" spans="1:4">
      <c r="B255" s="178" t="s">
        <v>419</v>
      </c>
      <c r="C255" s="320">
        <v>253166.39058060784</v>
      </c>
      <c r="D255" s="320">
        <v>381372.31546931987</v>
      </c>
    </row>
    <row r="256" spans="1:4">
      <c r="B256" s="178" t="s">
        <v>420</v>
      </c>
      <c r="C256" s="320">
        <v>256349.89966113537</v>
      </c>
      <c r="D256" s="320">
        <v>390481.39216113545</v>
      </c>
    </row>
    <row r="257" spans="1:4">
      <c r="B257" s="178" t="s">
        <v>421</v>
      </c>
      <c r="C257" s="320">
        <v>255950.01113314039</v>
      </c>
      <c r="D257" s="320">
        <v>392701.47653357452</v>
      </c>
    </row>
    <row r="258" spans="1:4">
      <c r="B258" s="178" t="s">
        <v>422</v>
      </c>
      <c r="C258" s="320">
        <v>256383.14332370195</v>
      </c>
      <c r="D258" s="320">
        <v>393467.27086903853</v>
      </c>
    </row>
    <row r="259" spans="1:4">
      <c r="B259" s="178" t="s">
        <v>423</v>
      </c>
      <c r="C259" s="320">
        <v>256351.60698281473</v>
      </c>
      <c r="D259" s="320">
        <v>395121.80217257061</v>
      </c>
    </row>
    <row r="260" spans="1:4">
      <c r="B260" s="178" t="s">
        <v>424</v>
      </c>
      <c r="C260" s="320">
        <v>256141.37704120175</v>
      </c>
      <c r="D260" s="320">
        <v>395715.87311072962</v>
      </c>
    </row>
    <row r="261" spans="1:4">
      <c r="B261" s="178" t="s">
        <v>425</v>
      </c>
      <c r="C261" s="320">
        <v>254529.78891209108</v>
      </c>
      <c r="D261" s="320">
        <v>393438.31710810808</v>
      </c>
    </row>
    <row r="262" spans="1:4">
      <c r="A262" s="178">
        <v>2008</v>
      </c>
      <c r="B262" s="178" t="s">
        <v>414</v>
      </c>
      <c r="C262" s="320">
        <v>254611.32842959964</v>
      </c>
      <c r="D262" s="320">
        <v>394614.12779399438</v>
      </c>
    </row>
    <row r="263" spans="1:4">
      <c r="B263" s="178" t="s">
        <v>415</v>
      </c>
      <c r="C263" s="320">
        <v>251570.4618550615</v>
      </c>
      <c r="D263" s="320">
        <v>390697.88639474934</v>
      </c>
    </row>
    <row r="264" spans="1:4">
      <c r="B264" s="178" t="s">
        <v>416</v>
      </c>
      <c r="C264" s="320">
        <v>249432.44174045266</v>
      </c>
      <c r="D264" s="320">
        <v>387335.97009801981</v>
      </c>
    </row>
    <row r="265" spans="1:4">
      <c r="B265" s="178" t="s">
        <v>417</v>
      </c>
      <c r="C265" s="320">
        <v>245507.3322354673</v>
      </c>
      <c r="D265" s="320">
        <v>382025.53725560755</v>
      </c>
    </row>
    <row r="266" spans="1:4">
      <c r="B266" s="178" t="s">
        <v>418</v>
      </c>
      <c r="C266" s="320">
        <v>243755.10613054395</v>
      </c>
      <c r="D266" s="320">
        <v>379075.22466401674</v>
      </c>
    </row>
    <row r="267" spans="1:4">
      <c r="B267" s="178" t="s">
        <v>419</v>
      </c>
      <c r="C267" s="320">
        <v>237710.08980249078</v>
      </c>
      <c r="D267" s="320">
        <v>370213.74497532292</v>
      </c>
    </row>
    <row r="268" spans="1:4">
      <c r="B268" s="178" t="s">
        <v>420</v>
      </c>
      <c r="C268" s="320">
        <v>234325.25678161663</v>
      </c>
      <c r="D268" s="320">
        <v>363964.19915224018</v>
      </c>
    </row>
    <row r="269" spans="1:4">
      <c r="B269" s="178" t="s">
        <v>421</v>
      </c>
      <c r="C269" s="320">
        <v>227762.4200009669</v>
      </c>
      <c r="D269" s="320">
        <v>354210.80952928186</v>
      </c>
    </row>
    <row r="270" spans="1:4">
      <c r="B270" s="178" t="s">
        <v>422</v>
      </c>
      <c r="C270" s="320">
        <v>221678.9908875</v>
      </c>
      <c r="D270" s="320">
        <v>346269.18075082422</v>
      </c>
    </row>
    <row r="271" spans="1:4">
      <c r="B271" s="178" t="s">
        <v>423</v>
      </c>
      <c r="C271" s="320">
        <v>218553.58798429035</v>
      </c>
      <c r="D271" s="320">
        <v>338865.81370528252</v>
      </c>
    </row>
    <row r="272" spans="1:4">
      <c r="B272" s="178" t="s">
        <v>424</v>
      </c>
      <c r="C272" s="320">
        <v>215202.43470375001</v>
      </c>
      <c r="D272" s="320">
        <v>334757.03026500007</v>
      </c>
    </row>
    <row r="273" spans="1:4">
      <c r="B273" s="178" t="s">
        <v>425</v>
      </c>
      <c r="C273" s="320">
        <v>215333.15603926728</v>
      </c>
      <c r="D273" s="320">
        <v>332663.83276049787</v>
      </c>
    </row>
    <row r="274" spans="1:4">
      <c r="A274" s="178">
        <v>2009</v>
      </c>
      <c r="B274" s="178" t="s">
        <v>414</v>
      </c>
      <c r="C274" s="320">
        <v>215979.78974178966</v>
      </c>
      <c r="D274" s="320">
        <v>334038.38068700628</v>
      </c>
    </row>
    <row r="275" spans="1:4">
      <c r="B275" s="178" t="s">
        <v>415</v>
      </c>
      <c r="C275" s="320">
        <v>213406.74255099337</v>
      </c>
      <c r="D275" s="320">
        <v>331084.91304493853</v>
      </c>
    </row>
    <row r="276" spans="1:4">
      <c r="B276" s="178" t="s">
        <v>416</v>
      </c>
      <c r="C276" s="320">
        <v>212151.19819238051</v>
      </c>
      <c r="D276" s="320">
        <v>328618.63652200665</v>
      </c>
    </row>
    <row r="277" spans="1:4">
      <c r="B277" s="178" t="s">
        <v>417</v>
      </c>
      <c r="C277" s="320">
        <v>211420.18758382983</v>
      </c>
      <c r="D277" s="320">
        <v>322791.40489404259</v>
      </c>
    </row>
    <row r="278" spans="1:4">
      <c r="B278" s="178" t="s">
        <v>418</v>
      </c>
      <c r="C278" s="320">
        <v>211462.34201602443</v>
      </c>
      <c r="D278" s="320">
        <v>324196.99582415418</v>
      </c>
    </row>
    <row r="279" spans="1:4">
      <c r="B279" s="178" t="s">
        <v>419</v>
      </c>
      <c r="C279" s="320">
        <v>212103.62858420808</v>
      </c>
      <c r="D279" s="320">
        <v>328951.24310918467</v>
      </c>
    </row>
    <row r="280" spans="1:4">
      <c r="B280" s="178" t="s">
        <v>420</v>
      </c>
      <c r="C280" s="320">
        <v>214074.69308940959</v>
      </c>
      <c r="D280" s="320">
        <v>329184.02271340205</v>
      </c>
    </row>
    <row r="281" spans="1:4">
      <c r="B281" s="178" t="s">
        <v>421</v>
      </c>
      <c r="C281" s="320">
        <v>215252.32900004668</v>
      </c>
      <c r="D281" s="320">
        <v>333172.9787268191</v>
      </c>
    </row>
    <row r="282" spans="1:4">
      <c r="B282" s="178" t="s">
        <v>422</v>
      </c>
      <c r="C282" s="320">
        <v>216936.48338109616</v>
      </c>
      <c r="D282" s="320">
        <v>339107.98987203906</v>
      </c>
    </row>
    <row r="283" spans="1:4">
      <c r="B283" s="178" t="s">
        <v>423</v>
      </c>
      <c r="C283" s="320">
        <v>219142.9923525</v>
      </c>
      <c r="D283" s="320">
        <v>343703.61889125005</v>
      </c>
    </row>
    <row r="284" spans="1:4">
      <c r="B284" s="178" t="s">
        <v>424</v>
      </c>
      <c r="C284" s="320">
        <v>220528.11919986154</v>
      </c>
      <c r="D284" s="320">
        <v>344653.60447146813</v>
      </c>
    </row>
    <row r="285" spans="1:4">
      <c r="B285" s="178" t="s">
        <v>425</v>
      </c>
      <c r="C285" s="320">
        <v>221113.76537311927</v>
      </c>
      <c r="D285" s="320">
        <v>345463.64940798166</v>
      </c>
    </row>
    <row r="286" spans="1:4">
      <c r="A286" s="178">
        <v>2010</v>
      </c>
      <c r="B286" s="178" t="s">
        <v>414</v>
      </c>
      <c r="C286" s="320">
        <v>223185.60045061959</v>
      </c>
      <c r="D286" s="320">
        <v>355907.85484460759</v>
      </c>
    </row>
    <row r="287" spans="1:4">
      <c r="B287" s="178" t="s">
        <v>415</v>
      </c>
      <c r="C287" s="320">
        <v>223674.78826683399</v>
      </c>
      <c r="D287" s="320">
        <v>356203.22921031027</v>
      </c>
    </row>
    <row r="288" spans="1:4">
      <c r="B288" s="178" t="s">
        <v>416</v>
      </c>
      <c r="C288" s="320">
        <v>222277.24166248302</v>
      </c>
      <c r="D288" s="320">
        <v>356993.03892356146</v>
      </c>
    </row>
    <row r="289" spans="1:4">
      <c r="B289" s="178" t="s">
        <v>417</v>
      </c>
      <c r="C289" s="320">
        <v>220498.29397526933</v>
      </c>
      <c r="D289" s="320">
        <v>351868.8979926841</v>
      </c>
    </row>
    <row r="290" spans="1:4">
      <c r="B290" s="178" t="s">
        <v>418</v>
      </c>
      <c r="C290" s="320">
        <v>219899.4710466011</v>
      </c>
      <c r="D290" s="320">
        <v>347700.58549051877</v>
      </c>
    </row>
    <row r="291" spans="1:4">
      <c r="B291" s="178" t="s">
        <v>2572</v>
      </c>
      <c r="C291" s="320">
        <v>219490.55517710844</v>
      </c>
      <c r="D291" s="320">
        <v>351485.20260361454</v>
      </c>
    </row>
    <row r="292" spans="1:4">
      <c r="B292" s="178" t="s">
        <v>2564</v>
      </c>
      <c r="C292" s="320">
        <v>220142.05732835422</v>
      </c>
      <c r="D292" s="320">
        <v>354717.00744713779</v>
      </c>
    </row>
    <row r="293" spans="1:4">
      <c r="B293" s="178" t="s">
        <v>421</v>
      </c>
      <c r="C293" s="320">
        <v>219268.20996922051</v>
      </c>
      <c r="D293" s="320">
        <v>353026.0235802228</v>
      </c>
    </row>
    <row r="294" spans="1:4">
      <c r="B294" s="178" t="s">
        <v>422</v>
      </c>
      <c r="C294" s="320">
        <v>218337.08887749666</v>
      </c>
      <c r="D294" s="320">
        <v>351334.53948655125</v>
      </c>
    </row>
    <row r="295" spans="1:4">
      <c r="B295" s="178" t="s">
        <v>423</v>
      </c>
      <c r="C295" s="320">
        <v>217009.81265819311</v>
      </c>
      <c r="D295" s="320">
        <v>350057.10926319758</v>
      </c>
    </row>
    <row r="296" spans="1:4">
      <c r="B296" s="178" t="s">
        <v>424</v>
      </c>
      <c r="C296" s="320">
        <v>214893.55167619046</v>
      </c>
      <c r="D296" s="320">
        <v>348154.25164404762</v>
      </c>
    </row>
    <row r="297" spans="1:4">
      <c r="B297" s="178" t="s">
        <v>425</v>
      </c>
      <c r="C297" s="320">
        <v>213487.97353187393</v>
      </c>
      <c r="D297" s="320">
        <v>347858.73513559549</v>
      </c>
    </row>
    <row r="298" spans="1:4">
      <c r="A298" s="178">
        <v>2011</v>
      </c>
      <c r="B298" s="178" t="s">
        <v>414</v>
      </c>
      <c r="C298" s="320">
        <v>212367.83078200876</v>
      </c>
      <c r="D298" s="320">
        <v>348761.97444615723</v>
      </c>
    </row>
    <row r="299" spans="1:4">
      <c r="B299" s="178" t="s">
        <v>415</v>
      </c>
      <c r="C299" s="320">
        <v>210146.12059961091</v>
      </c>
      <c r="D299" s="320">
        <v>345820.78879727621</v>
      </c>
    </row>
    <row r="300" spans="1:4">
      <c r="B300" s="178" t="s">
        <v>416</v>
      </c>
      <c r="C300" s="320">
        <v>208716.16033045165</v>
      </c>
      <c r="D300" s="320">
        <v>347593.08978929033</v>
      </c>
    </row>
    <row r="301" spans="1:4">
      <c r="B301" s="178" t="s">
        <v>417</v>
      </c>
      <c r="C301" s="320">
        <v>207753.84224193689</v>
      </c>
      <c r="D301" s="320">
        <v>348425.23868216726</v>
      </c>
    </row>
    <row r="302" spans="1:4">
      <c r="B302" s="178" t="s">
        <v>418</v>
      </c>
      <c r="C302" s="320">
        <v>205470.24536823982</v>
      </c>
      <c r="D302" s="320">
        <v>333916.38234872452</v>
      </c>
    </row>
    <row r="303" spans="1:4">
      <c r="B303" s="178" t="s">
        <v>2572</v>
      </c>
      <c r="C303" s="320">
        <v>204703.46714961738</v>
      </c>
      <c r="D303" s="320">
        <v>336484.20782066335</v>
      </c>
    </row>
    <row r="304" spans="1:4">
      <c r="B304" s="178" t="s">
        <v>2564</v>
      </c>
      <c r="C304" s="320">
        <v>205808.53359842356</v>
      </c>
      <c r="D304" s="320">
        <v>341475.74131329358</v>
      </c>
    </row>
    <row r="305" spans="1:4">
      <c r="B305" s="178" t="s">
        <v>421</v>
      </c>
      <c r="C305" s="320">
        <v>204459.02753557815</v>
      </c>
      <c r="D305" s="320">
        <v>340195.46002833545</v>
      </c>
    </row>
    <row r="306" spans="1:4">
      <c r="B306" s="178" t="s">
        <v>422</v>
      </c>
      <c r="C306" s="320">
        <v>202899.48002421187</v>
      </c>
      <c r="D306" s="320">
        <v>338612.89736179064</v>
      </c>
    </row>
    <row r="307" spans="1:4">
      <c r="B307" s="178" t="s">
        <v>423</v>
      </c>
      <c r="C307" s="320">
        <v>202813.38753201684</v>
      </c>
      <c r="D307" s="320">
        <v>339277.16818777309</v>
      </c>
    </row>
    <row r="308" spans="1:4">
      <c r="B308" s="178" t="s">
        <v>424</v>
      </c>
      <c r="C308" s="320">
        <v>203024.71996188682</v>
      </c>
      <c r="D308" s="320">
        <v>341184.424964151</v>
      </c>
    </row>
    <row r="309" spans="1:4">
      <c r="B309" s="178" t="s">
        <v>425</v>
      </c>
      <c r="C309" s="320">
        <v>202287.47345977442</v>
      </c>
      <c r="D309" s="320">
        <v>339444.55758157896</v>
      </c>
    </row>
    <row r="310" spans="1:4">
      <c r="A310" s="178">
        <v>2012</v>
      </c>
      <c r="B310" s="178" t="s">
        <v>414</v>
      </c>
      <c r="C310" s="320">
        <v>204012.18677533613</v>
      </c>
      <c r="D310" s="320">
        <v>343362.94877042016</v>
      </c>
    </row>
    <row r="311" spans="1:4">
      <c r="B311" s="178" t="s">
        <v>415</v>
      </c>
      <c r="C311" s="320">
        <v>202958.48845860775</v>
      </c>
      <c r="D311" s="320">
        <v>342023.03532592754</v>
      </c>
    </row>
    <row r="312" spans="1:4">
      <c r="B312" s="178" t="s">
        <v>416</v>
      </c>
      <c r="C312" s="320">
        <v>202864.98173696015</v>
      </c>
      <c r="D312" s="320">
        <v>340157.88553567271</v>
      </c>
    </row>
    <row r="313" spans="1:4">
      <c r="B313" s="178" t="s">
        <v>417</v>
      </c>
      <c r="C313" s="320">
        <v>201742.10387183505</v>
      </c>
      <c r="D313" s="320">
        <v>342323.41547764948</v>
      </c>
    </row>
    <row r="314" spans="1:4">
      <c r="B314" s="178" t="s">
        <v>418</v>
      </c>
      <c r="C314" s="320">
        <v>201998.11133650987</v>
      </c>
      <c r="D314" s="320">
        <v>346142.16517834162</v>
      </c>
    </row>
    <row r="315" spans="1:4">
      <c r="B315" s="178" t="s">
        <v>419</v>
      </c>
      <c r="C315" s="320">
        <v>203554.67117270472</v>
      </c>
      <c r="D315" s="320">
        <v>351230.83114354842</v>
      </c>
    </row>
    <row r="316" spans="1:4">
      <c r="B316" s="178" t="s">
        <v>420</v>
      </c>
      <c r="C316" s="320">
        <v>202611.85229442382</v>
      </c>
      <c r="D316" s="320">
        <v>345892.01198141265</v>
      </c>
    </row>
    <row r="317" spans="1:4">
      <c r="B317" s="178" t="s">
        <v>421</v>
      </c>
      <c r="C317" s="320">
        <v>201812.73230222223</v>
      </c>
      <c r="D317" s="320">
        <v>347239.50190000003</v>
      </c>
    </row>
    <row r="318" spans="1:4">
      <c r="B318" s="178" t="s">
        <v>422</v>
      </c>
      <c r="C318" s="320">
        <v>200916.02054520886</v>
      </c>
      <c r="D318" s="320">
        <v>344602.71431314503</v>
      </c>
    </row>
    <row r="319" spans="1:4">
      <c r="B319" s="178" t="s">
        <v>423</v>
      </c>
      <c r="C319" s="320">
        <v>200326.84534824922</v>
      </c>
      <c r="D319" s="320">
        <v>349206.30083184049</v>
      </c>
    </row>
    <row r="320" spans="1:4">
      <c r="B320" s="178" t="s">
        <v>424</v>
      </c>
      <c r="C320" s="320">
        <v>201070.08084649837</v>
      </c>
      <c r="D320" s="320">
        <v>350686.13887157984</v>
      </c>
    </row>
    <row r="321" spans="1:4">
      <c r="B321" s="178" t="s">
        <v>425</v>
      </c>
      <c r="C321" s="320">
        <v>200182.75196061589</v>
      </c>
      <c r="D321" s="320">
        <v>353104.8270841167</v>
      </c>
    </row>
    <row r="322" spans="1:4">
      <c r="A322" s="178">
        <v>2013</v>
      </c>
      <c r="B322" s="178" t="s">
        <v>414</v>
      </c>
      <c r="C322" s="320">
        <v>200451.81825036617</v>
      </c>
      <c r="D322" s="320">
        <v>352048.41402253864</v>
      </c>
    </row>
    <row r="323" spans="1:4">
      <c r="B323" s="178" t="s">
        <v>415</v>
      </c>
      <c r="C323" s="320">
        <v>199986.56023921649</v>
      </c>
      <c r="D323" s="320">
        <v>355306.15288752026</v>
      </c>
    </row>
    <row r="324" spans="1:4">
      <c r="B324" s="178" t="s">
        <v>416</v>
      </c>
      <c r="C324" s="320">
        <v>200776.28005476482</v>
      </c>
      <c r="D324" s="320">
        <v>354268.9293199036</v>
      </c>
    </row>
    <row r="325" spans="1:4">
      <c r="B325" s="178" t="s">
        <v>417</v>
      </c>
      <c r="C325" s="320">
        <v>199682.11760717435</v>
      </c>
      <c r="D325" s="320">
        <v>356963.91477763531</v>
      </c>
    </row>
    <row r="326" spans="1:4">
      <c r="B326" s="178" t="s">
        <v>418</v>
      </c>
      <c r="C326" s="320">
        <v>199774.63585008003</v>
      </c>
      <c r="D326" s="320">
        <v>355787.73724860005</v>
      </c>
    </row>
    <row r="327" spans="1:4">
      <c r="B327" s="178" t="s">
        <v>419</v>
      </c>
      <c r="C327" s="320">
        <v>200951.97829114943</v>
      </c>
      <c r="D327" s="320">
        <v>359648.0322577894</v>
      </c>
    </row>
    <row r="328" spans="1:4">
      <c r="B328" s="178" t="s">
        <v>420</v>
      </c>
      <c r="C328" s="320">
        <v>201578.92027100525</v>
      </c>
      <c r="D328" s="320">
        <v>361891.84708077699</v>
      </c>
    </row>
    <row r="329" spans="1:4">
      <c r="B329" s="178" t="s">
        <v>421</v>
      </c>
      <c r="C329" s="320">
        <v>201385.59170665339</v>
      </c>
      <c r="D329" s="320">
        <v>364001.17488382471</v>
      </c>
    </row>
    <row r="330" spans="1:4">
      <c r="B330" s="178" t="s">
        <v>422</v>
      </c>
      <c r="C330" s="320">
        <v>201953.38755315603</v>
      </c>
      <c r="D330" s="320">
        <v>369165.38244366815</v>
      </c>
    </row>
    <row r="331" spans="1:4">
      <c r="B331" s="178" t="s">
        <v>423</v>
      </c>
      <c r="C331" s="320">
        <v>202930.24377701469</v>
      </c>
      <c r="D331" s="320">
        <v>373201.40722651844</v>
      </c>
    </row>
    <row r="332" spans="1:4">
      <c r="B332" s="178" t="s">
        <v>424</v>
      </c>
      <c r="C332" s="320">
        <v>204233.90687600162</v>
      </c>
      <c r="D332" s="320">
        <v>379939.75337445462</v>
      </c>
    </row>
    <row r="333" spans="1:4">
      <c r="B333" s="178" t="s">
        <v>425</v>
      </c>
      <c r="C333" s="320">
        <v>205926.50993086031</v>
      </c>
      <c r="D333" s="320">
        <v>385703.95158895029</v>
      </c>
    </row>
    <row r="334" spans="1:4">
      <c r="A334" s="178">
        <v>2014</v>
      </c>
      <c r="B334" s="178" t="s">
        <v>414</v>
      </c>
      <c r="C334" s="320">
        <v>207385.04037612831</v>
      </c>
      <c r="D334" s="320">
        <v>391857.4203210214</v>
      </c>
    </row>
    <row r="335" spans="1:4">
      <c r="B335" s="178" t="s">
        <v>415</v>
      </c>
      <c r="C335" s="320">
        <v>207887.28801974826</v>
      </c>
      <c r="D335" s="320">
        <v>394730.12949571211</v>
      </c>
    </row>
    <row r="336" spans="1:4">
      <c r="B336" s="178" t="s">
        <v>416</v>
      </c>
      <c r="C336" s="320">
        <v>208793.15002229201</v>
      </c>
      <c r="D336" s="320">
        <v>399615.45916259807</v>
      </c>
    </row>
    <row r="337" spans="1:4">
      <c r="B337" s="178" t="s">
        <v>417</v>
      </c>
      <c r="C337" s="320">
        <v>210345.03678466956</v>
      </c>
      <c r="D337" s="320">
        <v>408064.25112905755</v>
      </c>
    </row>
    <row r="338" spans="1:4">
      <c r="B338" s="178" t="s">
        <v>418</v>
      </c>
      <c r="C338" s="320">
        <v>211639.87293868701</v>
      </c>
      <c r="D338" s="320">
        <v>414118.3283324737</v>
      </c>
    </row>
    <row r="339" spans="1:4">
      <c r="B339" s="178" t="s">
        <v>419</v>
      </c>
      <c r="C339" s="320">
        <v>212636.86870487712</v>
      </c>
      <c r="D339" s="320">
        <v>418874.41476765514</v>
      </c>
    </row>
    <row r="340" spans="1:4">
      <c r="B340" s="178" t="s">
        <v>420</v>
      </c>
      <c r="C340" s="320">
        <v>214198.70245980471</v>
      </c>
      <c r="D340" s="320">
        <v>425155.9459503516</v>
      </c>
    </row>
    <row r="341" spans="1:4">
      <c r="B341" s="178" t="s">
        <v>421</v>
      </c>
      <c r="C341" s="320">
        <v>215389.70372241247</v>
      </c>
      <c r="D341" s="320">
        <v>430203.64954832691</v>
      </c>
    </row>
    <row r="342" spans="1:4">
      <c r="B342" s="178" t="s">
        <v>422</v>
      </c>
      <c r="C342" s="320">
        <v>216088.21599421583</v>
      </c>
      <c r="D342" s="320">
        <v>429760.55040687107</v>
      </c>
    </row>
    <row r="343" spans="1:4">
      <c r="B343" s="178" t="s">
        <v>423</v>
      </c>
      <c r="C343" s="320">
        <v>217218.83027741563</v>
      </c>
      <c r="D343" s="320">
        <v>432382.9136867288</v>
      </c>
    </row>
    <row r="344" spans="1:4">
      <c r="B344" s="178" t="s">
        <v>424</v>
      </c>
      <c r="C344" s="320">
        <v>217730.94719859978</v>
      </c>
      <c r="D344" s="320">
        <v>434183.69941960328</v>
      </c>
    </row>
    <row r="345" spans="1:4">
      <c r="B345" s="178" t="s">
        <v>425</v>
      </c>
      <c r="C345" s="320">
        <v>218353.66084800003</v>
      </c>
      <c r="D345" s="320">
        <v>434659.95370800002</v>
      </c>
    </row>
    <row r="346" spans="1:4">
      <c r="A346" s="178">
        <v>2015</v>
      </c>
      <c r="B346" s="178" t="s">
        <v>414</v>
      </c>
      <c r="C346" s="320">
        <v>220885.49960344558</v>
      </c>
      <c r="D346" s="320">
        <v>438652.57211429137</v>
      </c>
    </row>
    <row r="347" spans="1:4">
      <c r="B347" s="178" t="s">
        <v>415</v>
      </c>
      <c r="C347" s="320">
        <v>221086.23950229844</v>
      </c>
      <c r="D347" s="320">
        <v>441525.28635298013</v>
      </c>
    </row>
    <row r="348" spans="1:4">
      <c r="B348" s="178" t="s">
        <v>416</v>
      </c>
      <c r="C348" s="320">
        <v>221257.51079964993</v>
      </c>
      <c r="D348" s="320">
        <v>442649.41658821463</v>
      </c>
    </row>
    <row r="349" spans="1:4">
      <c r="B349" s="178" t="s">
        <v>417</v>
      </c>
      <c r="C349" s="320">
        <v>221227.37292558141</v>
      </c>
      <c r="D349" s="320">
        <v>442449.36299930234</v>
      </c>
    </row>
    <row r="350" spans="1:4">
      <c r="B350" s="178" t="s">
        <v>418</v>
      </c>
      <c r="C350" s="320">
        <v>222394.6165223211</v>
      </c>
      <c r="D350" s="320">
        <v>445761.25020870409</v>
      </c>
    </row>
    <row r="351" spans="1:4">
      <c r="B351" s="178" t="s">
        <v>419</v>
      </c>
      <c r="C351" s="320">
        <v>223157.27533035923</v>
      </c>
      <c r="D351" s="320">
        <v>449144.91883522604</v>
      </c>
    </row>
    <row r="352" spans="1:4">
      <c r="B352" s="178" t="s">
        <v>420</v>
      </c>
      <c r="C352" s="320">
        <v>225456.24136322507</v>
      </c>
      <c r="D352" s="320">
        <v>456169.44434303942</v>
      </c>
    </row>
    <row r="353" spans="1:4">
      <c r="B353" s="178" t="s">
        <v>421</v>
      </c>
      <c r="C353" s="320">
        <v>226124.75119676677</v>
      </c>
      <c r="D353" s="320">
        <v>458751.61216454965</v>
      </c>
    </row>
    <row r="354" spans="1:4">
      <c r="B354" s="178" t="s">
        <v>422</v>
      </c>
      <c r="C354" s="320">
        <v>227969.23378520802</v>
      </c>
      <c r="D354" s="320">
        <v>464914.79629148688</v>
      </c>
    </row>
    <row r="355" spans="1:4">
      <c r="B355" s="178" t="s">
        <v>423</v>
      </c>
      <c r="C355" s="320">
        <v>229914.99289040465</v>
      </c>
      <c r="D355" s="320">
        <v>470107.83368393069</v>
      </c>
    </row>
    <row r="356" spans="1:4">
      <c r="B356" s="178" t="s">
        <v>424</v>
      </c>
      <c r="C356" s="320">
        <v>232159.33001639723</v>
      </c>
      <c r="D356" s="320">
        <v>477157.03413672053</v>
      </c>
    </row>
    <row r="357" spans="1:4">
      <c r="B357" s="178" t="s">
        <v>425</v>
      </c>
      <c r="C357" s="320">
        <v>232950.93251960858</v>
      </c>
      <c r="D357" s="320">
        <v>479739.81177835766</v>
      </c>
    </row>
    <row r="358" spans="1:4">
      <c r="A358" s="178">
        <v>2016</v>
      </c>
      <c r="B358" s="178" t="s">
        <v>414</v>
      </c>
      <c r="C358" s="320">
        <v>236642.55842503865</v>
      </c>
      <c r="D358" s="320">
        <v>491447.73790815304</v>
      </c>
    </row>
    <row r="359" spans="1:4">
      <c r="B359" s="178" t="s">
        <v>415</v>
      </c>
      <c r="C359" s="320">
        <v>236688.07926288465</v>
      </c>
      <c r="D359" s="320">
        <v>492338.82781246153</v>
      </c>
    </row>
    <row r="360" spans="1:4">
      <c r="B360" s="178" t="s">
        <v>416</v>
      </c>
      <c r="C360" s="320">
        <v>238222.23915833017</v>
      </c>
      <c r="D360" s="320">
        <v>499291.83398330142</v>
      </c>
    </row>
    <row r="361" spans="1:4">
      <c r="B361" s="178" t="s">
        <v>417</v>
      </c>
      <c r="C361" s="320">
        <v>237479.04348500387</v>
      </c>
      <c r="D361" s="320">
        <v>490549.06130474375</v>
      </c>
    </row>
    <row r="362" spans="1:4">
      <c r="B362" s="178" t="s">
        <v>418</v>
      </c>
      <c r="C362" s="320">
        <v>238751.82474689049</v>
      </c>
      <c r="D362" s="320">
        <v>494407.40996383061</v>
      </c>
    </row>
    <row r="363" spans="1:4">
      <c r="B363" s="178" t="s">
        <v>419</v>
      </c>
      <c r="C363" s="320">
        <v>239148.62863306727</v>
      </c>
      <c r="D363" s="320">
        <v>493321.89706214372</v>
      </c>
    </row>
    <row r="364" spans="1:4">
      <c r="B364" s="178" t="s">
        <v>420</v>
      </c>
      <c r="C364" s="320">
        <v>239628.50827892942</v>
      </c>
      <c r="D364" s="320">
        <v>493447.44587596814</v>
      </c>
    </row>
    <row r="365" spans="1:4">
      <c r="B365" s="178" t="s">
        <v>421</v>
      </c>
      <c r="C365" s="320">
        <v>238834.04789137674</v>
      </c>
      <c r="D365" s="320">
        <v>490866.25151607418</v>
      </c>
    </row>
    <row r="366" spans="1:4">
      <c r="B366" s="178" t="s">
        <v>422</v>
      </c>
      <c r="C366" s="320">
        <v>238965.63530147227</v>
      </c>
      <c r="D366" s="320">
        <v>491010.44619648933</v>
      </c>
    </row>
    <row r="367" spans="1:4">
      <c r="B367" s="178" t="s">
        <v>423</v>
      </c>
      <c r="C367" s="320">
        <v>239688.97471665408</v>
      </c>
      <c r="D367" s="320">
        <v>493363.87222737918</v>
      </c>
    </row>
    <row r="368" spans="1:4">
      <c r="B368" s="178" t="s">
        <v>424</v>
      </c>
      <c r="C368" s="320">
        <v>240457.0829684746</v>
      </c>
      <c r="D368" s="320">
        <v>494036.79343932203</v>
      </c>
    </row>
    <row r="369" spans="1:4">
      <c r="B369" s="178" t="s">
        <v>425</v>
      </c>
      <c r="C369" s="320">
        <v>240084.74536173718</v>
      </c>
      <c r="D369" s="320">
        <v>492088.83017330588</v>
      </c>
    </row>
    <row r="370" spans="1:4">
      <c r="A370" s="178">
        <v>2017</v>
      </c>
      <c r="B370" s="178" t="s">
        <v>414</v>
      </c>
      <c r="C370" s="320">
        <v>242416.9438545763</v>
      </c>
      <c r="D370" s="320">
        <v>497533.08842644072</v>
      </c>
    </row>
    <row r="371" spans="1:4">
      <c r="B371" s="178" t="s">
        <v>415</v>
      </c>
      <c r="C371" s="320">
        <v>241045.14283725785</v>
      </c>
      <c r="D371" s="320">
        <v>495290.17286423256</v>
      </c>
    </row>
    <row r="372" spans="1:4">
      <c r="B372" s="178" t="s">
        <v>416</v>
      </c>
      <c r="C372" s="320">
        <v>241015.52062447087</v>
      </c>
      <c r="D372" s="320">
        <v>495451.61428418121</v>
      </c>
    </row>
    <row r="373" spans="1:4">
      <c r="B373" s="178" t="s">
        <v>417</v>
      </c>
      <c r="C373" s="320">
        <v>240555.75285033259</v>
      </c>
      <c r="D373" s="320">
        <v>492229.76857782708</v>
      </c>
    </row>
    <row r="374" spans="1:4">
      <c r="B374" s="178" t="s">
        <v>418</v>
      </c>
      <c r="C374" s="320">
        <v>240586.22015907255</v>
      </c>
      <c r="D374" s="320">
        <v>489627.14705940377</v>
      </c>
    </row>
    <row r="375" spans="1:4">
      <c r="B375" s="178" t="s">
        <v>419</v>
      </c>
      <c r="C375" s="320">
        <v>241121.1681092545</v>
      </c>
      <c r="D375" s="320">
        <v>488797.069267646</v>
      </c>
    </row>
    <row r="376" spans="1:4">
      <c r="B376" s="178" t="s">
        <v>420</v>
      </c>
      <c r="C376" s="320">
        <v>241545.59418973987</v>
      </c>
      <c r="D376" s="320">
        <v>488795.68655452557</v>
      </c>
    </row>
    <row r="377" spans="1:4">
      <c r="B377" s="178" t="s">
        <v>421</v>
      </c>
      <c r="C377" s="320">
        <v>241019.51240542412</v>
      </c>
      <c r="D377" s="320">
        <v>485589.27117695671</v>
      </c>
    </row>
    <row r="378" spans="1:4">
      <c r="B378" s="178" t="s">
        <v>422</v>
      </c>
      <c r="C378" s="320">
        <v>241246.08701057796</v>
      </c>
      <c r="D378" s="320">
        <v>484417.52865834243</v>
      </c>
    </row>
    <row r="379" spans="1:4">
      <c r="B379" s="178" t="s">
        <v>423</v>
      </c>
      <c r="C379" s="320">
        <v>241995.38010642939</v>
      </c>
      <c r="D379" s="320">
        <v>484803.34679520526</v>
      </c>
    </row>
    <row r="380" spans="1:4">
      <c r="B380" s="178" t="s">
        <v>424</v>
      </c>
      <c r="C380" s="320">
        <v>241680.57576330673</v>
      </c>
      <c r="D380" s="320">
        <v>481615.49786149384</v>
      </c>
    </row>
    <row r="381" spans="1:4">
      <c r="B381" s="178" t="s">
        <v>425</v>
      </c>
      <c r="C381" s="320">
        <v>240701.65500000003</v>
      </c>
      <c r="D381" s="320">
        <v>477498.3995</v>
      </c>
    </row>
    <row r="382" spans="1:4">
      <c r="A382" s="178">
        <v>2018</v>
      </c>
      <c r="B382" s="178" t="s">
        <v>414</v>
      </c>
      <c r="C382" s="320">
        <v>242664.94275847828</v>
      </c>
      <c r="D382" s="320">
        <v>482789.1127304348</v>
      </c>
    </row>
    <row r="383" spans="1:4">
      <c r="B383" s="178" t="s">
        <v>415</v>
      </c>
      <c r="C383" s="320">
        <v>241959.9394</v>
      </c>
      <c r="D383" s="320">
        <v>479941.8897</v>
      </c>
    </row>
    <row r="384" spans="1:4">
      <c r="B384" s="178" t="s">
        <v>416</v>
      </c>
      <c r="C384" s="320">
        <v>241056.71406316926</v>
      </c>
      <c r="D384" s="320">
        <v>476082.51385343162</v>
      </c>
    </row>
    <row r="385" spans="1:4">
      <c r="B385" s="178" t="s">
        <v>417</v>
      </c>
      <c r="C385" s="320">
        <v>240677.10611369327</v>
      </c>
      <c r="D385" s="320">
        <v>474744.97601884173</v>
      </c>
    </row>
    <row r="386" spans="1:4">
      <c r="B386" s="178" t="s">
        <v>418</v>
      </c>
      <c r="C386" s="320">
        <v>239883.71100855008</v>
      </c>
      <c r="D386" s="320">
        <v>473138.42672148207</v>
      </c>
    </row>
    <row r="387" spans="1:4">
      <c r="B387" s="178" t="s">
        <v>419</v>
      </c>
      <c r="C387" s="320">
        <v>239810.29012614567</v>
      </c>
      <c r="D387" s="320">
        <v>473285.18128731794</v>
      </c>
    </row>
    <row r="388" spans="1:4">
      <c r="B388" s="178" t="s">
        <v>420</v>
      </c>
      <c r="C388" s="320">
        <v>240620.63734313103</v>
      </c>
      <c r="D388" s="320">
        <v>470958.14019584667</v>
      </c>
    </row>
    <row r="389" spans="1:4">
      <c r="B389" s="178" t="s">
        <v>421</v>
      </c>
      <c r="C389" s="320">
        <v>239115.68943979594</v>
      </c>
      <c r="D389" s="320">
        <v>464127.0498728361</v>
      </c>
    </row>
    <row r="390" spans="1:4">
      <c r="B390" s="178" t="s">
        <v>422</v>
      </c>
      <c r="C390" s="320">
        <v>239716.97590960929</v>
      </c>
      <c r="D390" s="320">
        <v>463926.19632576557</v>
      </c>
    </row>
    <row r="391" spans="1:4">
      <c r="B391" s="178" t="s">
        <v>423</v>
      </c>
      <c r="C391" s="320">
        <v>239903.52129775047</v>
      </c>
      <c r="D391" s="320">
        <v>467219.03934811958</v>
      </c>
    </row>
    <row r="392" spans="1:4">
      <c r="B392" s="178" t="s">
        <v>424</v>
      </c>
      <c r="C392" s="320">
        <v>239536.90146187632</v>
      </c>
      <c r="D392" s="320">
        <v>465410.27560983837</v>
      </c>
    </row>
    <row r="393" spans="1:4">
      <c r="B393" s="178" t="s">
        <v>425</v>
      </c>
      <c r="C393" s="320">
        <v>238437.94958508402</v>
      </c>
      <c r="D393" s="320">
        <v>462619.22068739496</v>
      </c>
    </row>
    <row r="394" spans="1:4">
      <c r="A394" s="178">
        <v>2019</v>
      </c>
      <c r="B394" s="178" t="s">
        <v>414</v>
      </c>
      <c r="C394" s="320">
        <v>240403.92068067141</v>
      </c>
      <c r="D394" s="320">
        <v>462016.68548438168</v>
      </c>
    </row>
    <row r="395" spans="1:4">
      <c r="B395" s="178" t="s">
        <v>415</v>
      </c>
      <c r="C395" s="320">
        <v>238649.68890757897</v>
      </c>
      <c r="D395" s="320">
        <v>455512.3078784211</v>
      </c>
    </row>
    <row r="396" spans="1:4">
      <c r="B396" s="178" t="s">
        <v>416</v>
      </c>
      <c r="C396" s="320">
        <v>238798.58366380216</v>
      </c>
      <c r="D396" s="320">
        <v>454431.73269301996</v>
      </c>
    </row>
  </sheetData>
  <customSheetViews>
    <customSheetView guid="{CDEF6930-6739-4FEE-9F65-E195F9A4F82A}" topLeftCell="A324">
      <selection activeCell="N386" sqref="N386"/>
      <pageMargins left="0.7" right="0.7" top="0.75" bottom="0.75" header="0.3" footer="0.3"/>
      <pageSetup paperSize="9" orientation="portrait" r:id="rId1"/>
    </customSheetView>
    <customSheetView guid="{9883963A-B599-466E-88D7-AE85360E0737}" topLeftCell="A324">
      <selection activeCell="N386" sqref="N386"/>
      <pageMargins left="0.7" right="0.7" top="0.75" bottom="0.75" header="0.3" footer="0.3"/>
      <pageSetup paperSize="9" orientation="portrait" r:id="rId2"/>
    </customSheetView>
  </customSheetViews>
  <hyperlinks>
    <hyperlink ref="C1" location="Index!A1" display="Index home" xr:uid="{00000000-0004-0000-3100-000000000000}"/>
  </hyperlinks>
  <pageMargins left="0.7" right="0.7" top="0.75" bottom="0.75" header="0.3" footer="0.3"/>
  <pageSetup paperSize="9" orientation="portrait" r:id="rId3"/>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42">
    <tabColor rgb="FFCC6677"/>
  </sheetPr>
  <dimension ref="A1:E186"/>
  <sheetViews>
    <sheetView zoomScaleNormal="100" workbookViewId="0"/>
  </sheetViews>
  <sheetFormatPr defaultColWidth="9.140625" defaultRowHeight="15"/>
  <cols>
    <col min="1" max="1" width="11" style="251" bestFit="1" customWidth="1"/>
    <col min="2" max="6" width="12.42578125" style="250" customWidth="1"/>
    <col min="7" max="16384" width="9.140625" style="250"/>
  </cols>
  <sheetData>
    <row r="1" spans="1:5" ht="15" customHeight="1">
      <c r="A1" s="74" t="s">
        <v>30</v>
      </c>
      <c r="B1" s="139">
        <v>4.4000000000000004</v>
      </c>
      <c r="C1" s="291" t="s">
        <v>2930</v>
      </c>
    </row>
    <row r="2" spans="1:5" ht="15" customHeight="1">
      <c r="A2" s="73" t="s">
        <v>31</v>
      </c>
      <c r="B2" s="251" t="s">
        <v>2926</v>
      </c>
    </row>
    <row r="3" spans="1:5" ht="15" customHeight="1">
      <c r="A3" s="53" t="s">
        <v>40</v>
      </c>
      <c r="B3" s="252" t="s">
        <v>3181</v>
      </c>
    </row>
    <row r="5" spans="1:5" s="253" customFormat="1" ht="45">
      <c r="A5" s="321" t="s">
        <v>0</v>
      </c>
      <c r="B5" s="321" t="s">
        <v>62</v>
      </c>
      <c r="C5" s="321" t="s">
        <v>43</v>
      </c>
      <c r="D5" s="321" t="s">
        <v>2529</v>
      </c>
      <c r="E5" s="321" t="s">
        <v>2528</v>
      </c>
    </row>
    <row r="6" spans="1:5">
      <c r="A6" s="251" t="s">
        <v>2518</v>
      </c>
      <c r="B6" s="251" t="s">
        <v>64</v>
      </c>
      <c r="C6" s="322">
        <v>1.306727812915796</v>
      </c>
      <c r="D6" s="322">
        <v>1.2976118706570774</v>
      </c>
      <c r="E6" s="322">
        <v>1.1086774595236462</v>
      </c>
    </row>
    <row r="7" spans="1:5">
      <c r="A7" s="251" t="s">
        <v>2518</v>
      </c>
      <c r="B7" s="251" t="s">
        <v>65</v>
      </c>
      <c r="C7" s="322">
        <v>1.3218493827647151</v>
      </c>
      <c r="D7" s="322">
        <v>1.2945738466841112</v>
      </c>
      <c r="E7" s="322">
        <v>1.0841126985449112</v>
      </c>
    </row>
    <row r="8" spans="1:5">
      <c r="A8" s="251" t="s">
        <v>2518</v>
      </c>
      <c r="B8" s="251" t="s">
        <v>66</v>
      </c>
      <c r="C8" s="322">
        <v>1.3082126805180425</v>
      </c>
      <c r="D8" s="322">
        <v>1.2967273776662234</v>
      </c>
      <c r="E8" s="322">
        <v>1.0884579665593184</v>
      </c>
    </row>
    <row r="9" spans="1:5">
      <c r="A9" s="251" t="s">
        <v>2518</v>
      </c>
      <c r="B9" s="251" t="s">
        <v>67</v>
      </c>
      <c r="C9" s="322">
        <v>1.2954408340432475</v>
      </c>
      <c r="D9" s="322">
        <v>1.2823602812061587</v>
      </c>
      <c r="E9" s="322">
        <v>1.0811341593580401</v>
      </c>
    </row>
    <row r="10" spans="1:5">
      <c r="A10" s="251" t="s">
        <v>2519</v>
      </c>
      <c r="B10" s="251" t="str">
        <f>B6</f>
        <v>Q1</v>
      </c>
      <c r="C10" s="322">
        <v>1.2940616972538073</v>
      </c>
      <c r="D10" s="322">
        <v>1.278178772468062</v>
      </c>
      <c r="E10" s="322">
        <v>1.071718419234492</v>
      </c>
    </row>
    <row r="11" spans="1:5">
      <c r="A11" s="251" t="s">
        <v>2519</v>
      </c>
      <c r="B11" s="251" t="str">
        <f t="shared" ref="B11:B74" si="0">B7</f>
        <v>Q2</v>
      </c>
      <c r="C11" s="322">
        <v>1.2880034311735338</v>
      </c>
      <c r="D11" s="322">
        <v>1.2762785708045976</v>
      </c>
      <c r="E11" s="322">
        <v>1.0639335736847377</v>
      </c>
    </row>
    <row r="12" spans="1:5">
      <c r="A12" s="251" t="s">
        <v>2519</v>
      </c>
      <c r="B12" s="251" t="str">
        <f t="shared" si="0"/>
        <v>Q3</v>
      </c>
      <c r="C12" s="322">
        <v>1.2777446837129374</v>
      </c>
      <c r="D12" s="322">
        <v>1.2931675385115258</v>
      </c>
      <c r="E12" s="322">
        <v>1.0592044317176015</v>
      </c>
    </row>
    <row r="13" spans="1:5">
      <c r="A13" s="251" t="s">
        <v>2519</v>
      </c>
      <c r="B13" s="251" t="str">
        <f t="shared" si="0"/>
        <v>Q4</v>
      </c>
      <c r="C13" s="322">
        <v>1.2712924639837184</v>
      </c>
      <c r="D13" s="322">
        <v>1.2873856364349523</v>
      </c>
      <c r="E13" s="322">
        <v>1.0472930461119789</v>
      </c>
    </row>
    <row r="14" spans="1:5">
      <c r="A14" s="251" t="s">
        <v>2520</v>
      </c>
      <c r="B14" s="251" t="str">
        <f t="shared" si="0"/>
        <v>Q1</v>
      </c>
      <c r="C14" s="322">
        <v>1.2748441864435553</v>
      </c>
      <c r="D14" s="322">
        <v>1.2762012151277844</v>
      </c>
      <c r="E14" s="322">
        <v>1.0440287877721386</v>
      </c>
    </row>
    <row r="15" spans="1:5">
      <c r="A15" s="251" t="s">
        <v>2520</v>
      </c>
      <c r="B15" s="251" t="str">
        <f t="shared" si="0"/>
        <v>Q2</v>
      </c>
      <c r="C15" s="322">
        <v>1.266056585345448</v>
      </c>
      <c r="D15" s="322">
        <v>1.2792043494230432</v>
      </c>
      <c r="E15" s="322">
        <v>1.0343763782317374</v>
      </c>
    </row>
    <row r="16" spans="1:5">
      <c r="A16" s="251" t="s">
        <v>2520</v>
      </c>
      <c r="B16" s="251" t="str">
        <f t="shared" si="0"/>
        <v>Q3</v>
      </c>
      <c r="C16" s="322">
        <v>1.2508068991788268</v>
      </c>
      <c r="D16" s="322">
        <v>1.2836029584564534</v>
      </c>
      <c r="E16" s="322">
        <v>1.0330002733748398</v>
      </c>
    </row>
    <row r="17" spans="1:5">
      <c r="A17" s="251" t="s">
        <v>2520</v>
      </c>
      <c r="B17" s="251" t="str">
        <f t="shared" si="0"/>
        <v>Q4</v>
      </c>
      <c r="C17" s="322">
        <v>1.2446179696907502</v>
      </c>
      <c r="D17" s="322">
        <v>1.2727896258579536</v>
      </c>
      <c r="E17" s="322">
        <v>1.0199514638073102</v>
      </c>
    </row>
    <row r="18" spans="1:5">
      <c r="A18" s="251" t="s">
        <v>2521</v>
      </c>
      <c r="B18" s="251" t="str">
        <f t="shared" si="0"/>
        <v>Q1</v>
      </c>
      <c r="C18" s="322">
        <v>1.2565011509678712</v>
      </c>
      <c r="D18" s="322">
        <v>1.2594240566099024</v>
      </c>
      <c r="E18" s="322">
        <v>1.0175780891266264</v>
      </c>
    </row>
    <row r="19" spans="1:5">
      <c r="A19" s="251" t="s">
        <v>2521</v>
      </c>
      <c r="B19" s="251" t="str">
        <f t="shared" si="0"/>
        <v>Q2</v>
      </c>
      <c r="C19" s="322">
        <v>1.2394820197159633</v>
      </c>
      <c r="D19" s="322">
        <v>1.2526687263517444</v>
      </c>
      <c r="E19" s="322">
        <v>1.0134936087085691</v>
      </c>
    </row>
    <row r="20" spans="1:5">
      <c r="A20" s="251" t="s">
        <v>2521</v>
      </c>
      <c r="B20" s="251" t="str">
        <f t="shared" si="0"/>
        <v>Q3</v>
      </c>
      <c r="C20" s="322">
        <v>1.2263266216345554</v>
      </c>
      <c r="D20" s="322">
        <v>1.2544923017243237</v>
      </c>
      <c r="E20" s="322">
        <v>1.0154982844533633</v>
      </c>
    </row>
    <row r="21" spans="1:5">
      <c r="A21" s="251" t="s">
        <v>2521</v>
      </c>
      <c r="B21" s="251" t="str">
        <f t="shared" si="0"/>
        <v>Q4</v>
      </c>
      <c r="C21" s="322">
        <v>1.2380892215553274</v>
      </c>
      <c r="D21" s="322">
        <v>1.2455612332637545</v>
      </c>
      <c r="E21" s="322">
        <v>1.0222456590417597</v>
      </c>
    </row>
    <row r="22" spans="1:5">
      <c r="A22" s="251" t="s">
        <v>2522</v>
      </c>
      <c r="B22" s="251" t="str">
        <f t="shared" si="0"/>
        <v>Q1</v>
      </c>
      <c r="C22" s="322">
        <v>1.2528517737015237</v>
      </c>
      <c r="D22" s="322">
        <v>1.2509632948469107</v>
      </c>
      <c r="E22" s="322">
        <v>1.0169509940942809</v>
      </c>
    </row>
    <row r="23" spans="1:5">
      <c r="A23" s="251" t="s">
        <v>2522</v>
      </c>
      <c r="B23" s="251" t="str">
        <f t="shared" si="0"/>
        <v>Q2</v>
      </c>
      <c r="C23" s="322">
        <v>1.2704880977023256</v>
      </c>
      <c r="D23" s="322">
        <v>1.2769180016716277</v>
      </c>
      <c r="E23" s="322">
        <v>1.0207870320783516</v>
      </c>
    </row>
    <row r="24" spans="1:5">
      <c r="A24" s="251" t="s">
        <v>2522</v>
      </c>
      <c r="B24" s="251" t="str">
        <f t="shared" si="0"/>
        <v>Q3</v>
      </c>
      <c r="C24" s="322">
        <v>1.2934492774675379</v>
      </c>
      <c r="D24" s="322">
        <v>1.3131250184661576</v>
      </c>
      <c r="E24" s="322">
        <v>1.0302682082968002</v>
      </c>
    </row>
    <row r="25" spans="1:5">
      <c r="A25" s="251" t="s">
        <v>2522</v>
      </c>
      <c r="B25" s="251" t="str">
        <f t="shared" si="0"/>
        <v>Q4</v>
      </c>
      <c r="C25" s="322">
        <v>1.2916705268865052</v>
      </c>
      <c r="D25" s="322">
        <v>1.3307122124517259</v>
      </c>
      <c r="E25" s="322">
        <v>1.0402672084424085</v>
      </c>
    </row>
    <row r="26" spans="1:5">
      <c r="A26" s="251" t="s">
        <v>2523</v>
      </c>
      <c r="B26" s="251" t="str">
        <f t="shared" si="0"/>
        <v>Q1</v>
      </c>
      <c r="C26" s="322">
        <v>1.3203482977238425</v>
      </c>
      <c r="D26" s="322">
        <v>1.3153195880550916</v>
      </c>
      <c r="E26" s="322">
        <v>1.0495333414376125</v>
      </c>
    </row>
    <row r="27" spans="1:5">
      <c r="A27" s="251" t="s">
        <v>2523</v>
      </c>
      <c r="B27" s="251" t="str">
        <f t="shared" si="0"/>
        <v>Q2</v>
      </c>
      <c r="C27" s="322">
        <v>1.3585720655895919</v>
      </c>
      <c r="D27" s="322">
        <v>1.3077374341645829</v>
      </c>
      <c r="E27" s="322">
        <v>1.0527969275833746</v>
      </c>
    </row>
    <row r="28" spans="1:5">
      <c r="A28" s="251" t="s">
        <v>2523</v>
      </c>
      <c r="B28" s="251" t="str">
        <f t="shared" si="0"/>
        <v>Q3</v>
      </c>
      <c r="C28" s="322">
        <v>1.3450055263299596</v>
      </c>
      <c r="D28" s="322">
        <v>1.3073831148933714</v>
      </c>
      <c r="E28" s="322">
        <v>1.0731650128300623</v>
      </c>
    </row>
    <row r="29" spans="1:5">
      <c r="A29" s="251" t="s">
        <v>2523</v>
      </c>
      <c r="B29" s="251" t="str">
        <f t="shared" si="0"/>
        <v>Q4</v>
      </c>
      <c r="C29" s="322">
        <v>1.3503070253117584</v>
      </c>
      <c r="D29" s="322">
        <v>1.3055956716511556</v>
      </c>
      <c r="E29" s="322">
        <v>1.0865385499460496</v>
      </c>
    </row>
    <row r="30" spans="1:5">
      <c r="A30" s="251" t="s">
        <v>2524</v>
      </c>
      <c r="B30" s="251" t="str">
        <f t="shared" si="0"/>
        <v>Q1</v>
      </c>
      <c r="C30" s="322">
        <v>1.3250257665305094</v>
      </c>
      <c r="D30" s="322">
        <v>1.3200138849772725</v>
      </c>
      <c r="E30" s="322">
        <v>1.0927268909679313</v>
      </c>
    </row>
    <row r="31" spans="1:5">
      <c r="A31" s="251" t="s">
        <v>2524</v>
      </c>
      <c r="B31" s="251" t="str">
        <f t="shared" si="0"/>
        <v>Q2</v>
      </c>
      <c r="C31" s="322">
        <v>1.3146768120424852</v>
      </c>
      <c r="D31" s="322">
        <v>1.3036736542571576</v>
      </c>
      <c r="E31" s="322">
        <v>1.0837850772294253</v>
      </c>
    </row>
    <row r="32" spans="1:5">
      <c r="A32" s="251" t="s">
        <v>2524</v>
      </c>
      <c r="B32" s="251" t="str">
        <f t="shared" si="0"/>
        <v>Q3</v>
      </c>
      <c r="C32" s="322">
        <v>1.2964026907352237</v>
      </c>
      <c r="D32" s="322">
        <v>1.3011417688721887</v>
      </c>
      <c r="E32" s="322">
        <v>1.0885687164319926</v>
      </c>
    </row>
    <row r="33" spans="1:5">
      <c r="A33" s="251" t="s">
        <v>2524</v>
      </c>
      <c r="B33" s="251" t="str">
        <f t="shared" si="0"/>
        <v>Q4</v>
      </c>
      <c r="C33" s="322">
        <v>1.299628084040096</v>
      </c>
      <c r="D33" s="322">
        <v>1.2915736890952658</v>
      </c>
      <c r="E33" s="322">
        <v>1.0756324677990969</v>
      </c>
    </row>
    <row r="34" spans="1:5">
      <c r="A34" s="251" t="s">
        <v>2525</v>
      </c>
      <c r="B34" s="251" t="str">
        <f t="shared" si="0"/>
        <v>Q1</v>
      </c>
      <c r="C34" s="322">
        <v>1.297014603497699</v>
      </c>
      <c r="D34" s="322">
        <v>1.3047349552232361</v>
      </c>
      <c r="E34" s="322">
        <v>1.0794129915508894</v>
      </c>
    </row>
    <row r="35" spans="1:5">
      <c r="A35" s="251" t="s">
        <v>2525</v>
      </c>
      <c r="B35" s="251" t="str">
        <f t="shared" si="0"/>
        <v>Q2</v>
      </c>
      <c r="C35" s="322">
        <v>1.2923618997033508</v>
      </c>
      <c r="D35" s="322">
        <v>1.2950548579842491</v>
      </c>
      <c r="E35" s="322">
        <v>1.0818560865090256</v>
      </c>
    </row>
    <row r="36" spans="1:5">
      <c r="A36" s="251" t="s">
        <v>2525</v>
      </c>
      <c r="B36" s="251" t="str">
        <f t="shared" si="0"/>
        <v>Q3</v>
      </c>
      <c r="C36" s="322">
        <v>1.300491155486585</v>
      </c>
      <c r="D36" s="322">
        <v>1.302482468588074</v>
      </c>
      <c r="E36" s="322">
        <v>1.0826404703538648</v>
      </c>
    </row>
    <row r="37" spans="1:5">
      <c r="A37" s="251" t="s">
        <v>2525</v>
      </c>
      <c r="B37" s="251" t="str">
        <f t="shared" si="0"/>
        <v>Q4</v>
      </c>
      <c r="C37" s="322">
        <v>1.2840823997954078</v>
      </c>
      <c r="D37" s="322">
        <v>1.3113682333778163</v>
      </c>
      <c r="E37" s="322">
        <v>1.0865111779664707</v>
      </c>
    </row>
    <row r="38" spans="1:5">
      <c r="A38" s="251" t="s">
        <v>2526</v>
      </c>
      <c r="B38" s="251" t="str">
        <f t="shared" si="0"/>
        <v>Q1</v>
      </c>
      <c r="C38" s="322">
        <v>1.2989450783694445</v>
      </c>
      <c r="D38" s="322">
        <v>1.3051388725957422</v>
      </c>
      <c r="E38" s="322">
        <v>1.0711063239096315</v>
      </c>
    </row>
    <row r="39" spans="1:5">
      <c r="A39" s="251" t="s">
        <v>2526</v>
      </c>
      <c r="B39" s="251" t="str">
        <f t="shared" si="0"/>
        <v>Q2</v>
      </c>
      <c r="C39" s="322">
        <v>1.2987510732789116</v>
      </c>
      <c r="D39" s="322">
        <v>1.3066204927837197</v>
      </c>
      <c r="E39" s="322">
        <v>1.0819690817642775</v>
      </c>
    </row>
    <row r="40" spans="1:5">
      <c r="A40" s="251" t="s">
        <v>2526</v>
      </c>
      <c r="B40" s="251" t="str">
        <f t="shared" si="0"/>
        <v>Q3</v>
      </c>
      <c r="C40" s="322">
        <v>1.2995352851887678</v>
      </c>
      <c r="D40" s="322">
        <v>1.3282257863376059</v>
      </c>
      <c r="E40" s="322">
        <v>1.0845503390244722</v>
      </c>
    </row>
    <row r="41" spans="1:5">
      <c r="A41" s="251" t="s">
        <v>2526</v>
      </c>
      <c r="B41" s="251" t="str">
        <f t="shared" si="0"/>
        <v>Q4</v>
      </c>
      <c r="C41" s="322">
        <v>1.3027702695691938</v>
      </c>
      <c r="D41" s="322">
        <v>1.3304892162521693</v>
      </c>
      <c r="E41" s="322">
        <v>1.0855877536045413</v>
      </c>
    </row>
    <row r="42" spans="1:5">
      <c r="A42" s="251" t="s">
        <v>2397</v>
      </c>
      <c r="B42" s="251" t="str">
        <f t="shared" si="0"/>
        <v>Q1</v>
      </c>
      <c r="C42" s="322">
        <v>1.3085918058743859</v>
      </c>
      <c r="D42" s="322">
        <v>1.3586934644146187</v>
      </c>
      <c r="E42" s="322">
        <v>1.1142985580080653</v>
      </c>
    </row>
    <row r="43" spans="1:5">
      <c r="A43" s="251" t="s">
        <v>2397</v>
      </c>
      <c r="B43" s="251" t="str">
        <f t="shared" si="0"/>
        <v>Q2</v>
      </c>
      <c r="C43" s="322">
        <v>1.32949809309756</v>
      </c>
      <c r="D43" s="322">
        <v>1.3789502882789855</v>
      </c>
      <c r="E43" s="322">
        <v>1.1227934550746763</v>
      </c>
    </row>
    <row r="44" spans="1:5">
      <c r="A44" s="251" t="s">
        <v>2397</v>
      </c>
      <c r="B44" s="251" t="str">
        <f t="shared" si="0"/>
        <v>Q3</v>
      </c>
      <c r="C44" s="322">
        <v>1.3534109154342542</v>
      </c>
      <c r="D44" s="322">
        <v>1.3835538800751788</v>
      </c>
      <c r="E44" s="322">
        <v>1.1337122233325057</v>
      </c>
    </row>
    <row r="45" spans="1:5">
      <c r="A45" s="251" t="s">
        <v>2397</v>
      </c>
      <c r="B45" s="251" t="str">
        <f t="shared" si="0"/>
        <v>Q4</v>
      </c>
      <c r="C45" s="322">
        <v>1.3586741147998671</v>
      </c>
      <c r="D45" s="322">
        <v>1.4127845196545643</v>
      </c>
      <c r="E45" s="322">
        <v>1.1367297303737738</v>
      </c>
    </row>
    <row r="46" spans="1:5">
      <c r="A46" s="251" t="s">
        <v>2398</v>
      </c>
      <c r="B46" s="251" t="str">
        <f t="shared" si="0"/>
        <v>Q1</v>
      </c>
      <c r="C46" s="322">
        <v>1.3896026454456243</v>
      </c>
      <c r="D46" s="322">
        <v>1.4316428085406447</v>
      </c>
      <c r="E46" s="322">
        <v>1.1572658723520914</v>
      </c>
    </row>
    <row r="47" spans="1:5">
      <c r="A47" s="251" t="s">
        <v>2398</v>
      </c>
      <c r="B47" s="251" t="str">
        <f t="shared" si="0"/>
        <v>Q2</v>
      </c>
      <c r="C47" s="322">
        <v>1.4028385800413512</v>
      </c>
      <c r="D47" s="322">
        <v>1.4369868962473815</v>
      </c>
      <c r="E47" s="322">
        <v>1.1617063028973786</v>
      </c>
    </row>
    <row r="48" spans="1:5">
      <c r="A48" s="251" t="s">
        <v>2398</v>
      </c>
      <c r="B48" s="251" t="str">
        <f t="shared" si="0"/>
        <v>Q3</v>
      </c>
      <c r="C48" s="322">
        <v>1.4133523090350639</v>
      </c>
      <c r="D48" s="322">
        <v>1.4582071473963825</v>
      </c>
      <c r="E48" s="322">
        <v>1.1690312264778875</v>
      </c>
    </row>
    <row r="49" spans="1:5">
      <c r="A49" s="251" t="s">
        <v>2398</v>
      </c>
      <c r="B49" s="251" t="str">
        <f t="shared" si="0"/>
        <v>Q4</v>
      </c>
      <c r="C49" s="322">
        <v>1.417525057410211</v>
      </c>
      <c r="D49" s="322">
        <v>1.436897266808564</v>
      </c>
      <c r="E49" s="322">
        <v>1.1635494574139946</v>
      </c>
    </row>
    <row r="50" spans="1:5">
      <c r="A50" s="251" t="s">
        <v>2399</v>
      </c>
      <c r="B50" s="251" t="str">
        <f t="shared" si="0"/>
        <v>Q1</v>
      </c>
      <c r="C50" s="322">
        <v>1.4649012112699729</v>
      </c>
      <c r="D50" s="322">
        <v>1.4687300685110789</v>
      </c>
      <c r="E50" s="322">
        <v>1.1798008153260002</v>
      </c>
    </row>
    <row r="51" spans="1:5">
      <c r="A51" s="251" t="s">
        <v>2399</v>
      </c>
      <c r="B51" s="251" t="str">
        <f t="shared" si="0"/>
        <v>Q2</v>
      </c>
      <c r="C51" s="322">
        <v>1.4796472058875996</v>
      </c>
      <c r="D51" s="322">
        <v>1.4758691011054428</v>
      </c>
      <c r="E51" s="322">
        <v>1.1859325959958149</v>
      </c>
    </row>
    <row r="52" spans="1:5">
      <c r="A52" s="251" t="s">
        <v>2399</v>
      </c>
      <c r="B52" s="251" t="str">
        <f t="shared" si="0"/>
        <v>Q3</v>
      </c>
      <c r="C52" s="322">
        <v>1.5072143467426615</v>
      </c>
      <c r="D52" s="322">
        <v>1.5021023095080088</v>
      </c>
      <c r="E52" s="322">
        <v>1.190595065518923</v>
      </c>
    </row>
    <row r="53" spans="1:5">
      <c r="A53" s="251" t="s">
        <v>2399</v>
      </c>
      <c r="B53" s="251" t="str">
        <f t="shared" si="0"/>
        <v>Q4</v>
      </c>
      <c r="C53" s="322">
        <v>1.5359265131334876</v>
      </c>
      <c r="D53" s="322">
        <v>1.5157259354345396</v>
      </c>
      <c r="E53" s="322">
        <v>1.1950592797428266</v>
      </c>
    </row>
    <row r="54" spans="1:5">
      <c r="A54" s="251" t="s">
        <v>2400</v>
      </c>
      <c r="B54" s="251" t="str">
        <f t="shared" si="0"/>
        <v>Q1</v>
      </c>
      <c r="C54" s="322">
        <v>1.589390211827975</v>
      </c>
      <c r="D54" s="322">
        <v>1.5316579689904186</v>
      </c>
      <c r="E54" s="322">
        <v>1.2232322842874526</v>
      </c>
    </row>
    <row r="55" spans="1:5">
      <c r="A55" s="251" t="s">
        <v>2400</v>
      </c>
      <c r="B55" s="251" t="str">
        <f t="shared" si="0"/>
        <v>Q2</v>
      </c>
      <c r="C55" s="322">
        <v>1.6043833025425911</v>
      </c>
      <c r="D55" s="322">
        <v>1.5432171645967472</v>
      </c>
      <c r="E55" s="322">
        <v>1.230757431899139</v>
      </c>
    </row>
    <row r="56" spans="1:5">
      <c r="A56" s="251" t="s">
        <v>2400</v>
      </c>
      <c r="B56" s="251" t="str">
        <f t="shared" si="0"/>
        <v>Q3</v>
      </c>
      <c r="C56" s="322">
        <v>1.6678697465948182</v>
      </c>
      <c r="D56" s="322">
        <v>1.5880291152730068</v>
      </c>
      <c r="E56" s="322">
        <v>1.2446774493196433</v>
      </c>
    </row>
    <row r="57" spans="1:5">
      <c r="A57" s="251" t="s">
        <v>2400</v>
      </c>
      <c r="B57" s="251" t="str">
        <f t="shared" si="0"/>
        <v>Q4</v>
      </c>
      <c r="C57" s="322">
        <v>1.7192928002922792</v>
      </c>
      <c r="D57" s="322">
        <v>1.6292043223716952</v>
      </c>
      <c r="E57" s="322">
        <v>1.2617296321959179</v>
      </c>
    </row>
    <row r="58" spans="1:5">
      <c r="A58" s="251" t="s">
        <v>2401</v>
      </c>
      <c r="B58" s="251" t="str">
        <f t="shared" si="0"/>
        <v>Q1</v>
      </c>
      <c r="C58" s="322">
        <v>1.7762930407941606</v>
      </c>
      <c r="D58" s="322">
        <v>1.7057943567279645</v>
      </c>
      <c r="E58" s="322">
        <v>1.28780552254453</v>
      </c>
    </row>
    <row r="59" spans="1:5">
      <c r="A59" s="251" t="s">
        <v>2401</v>
      </c>
      <c r="B59" s="251" t="str">
        <f t="shared" si="0"/>
        <v>Q2</v>
      </c>
      <c r="C59" s="322">
        <v>1.8148536942654374</v>
      </c>
      <c r="D59" s="322">
        <v>1.7219327376717046</v>
      </c>
      <c r="E59" s="322">
        <v>1.3121451389269643</v>
      </c>
    </row>
    <row r="60" spans="1:5">
      <c r="A60" s="251" t="s">
        <v>2401</v>
      </c>
      <c r="B60" s="251" t="str">
        <f t="shared" si="0"/>
        <v>Q3</v>
      </c>
      <c r="C60" s="322">
        <v>1.8528886735294354</v>
      </c>
      <c r="D60" s="322">
        <v>1.7638736022428063</v>
      </c>
      <c r="E60" s="322">
        <v>1.3475591091045964</v>
      </c>
    </row>
    <row r="61" spans="1:5">
      <c r="A61" s="251" t="s">
        <v>2401</v>
      </c>
      <c r="B61" s="251" t="str">
        <f t="shared" si="0"/>
        <v>Q4</v>
      </c>
      <c r="C61" s="322">
        <v>1.8363655339858507</v>
      </c>
      <c r="D61" s="322">
        <v>1.7689871459360618</v>
      </c>
      <c r="E61" s="322">
        <v>1.36456903647142</v>
      </c>
    </row>
    <row r="62" spans="1:5">
      <c r="A62" s="251" t="s">
        <v>2402</v>
      </c>
      <c r="B62" s="251" t="str">
        <f t="shared" si="0"/>
        <v>Q1</v>
      </c>
      <c r="C62" s="322">
        <v>1.8381873154576751</v>
      </c>
      <c r="D62" s="322">
        <v>1.8133711982619334</v>
      </c>
      <c r="E62" s="322">
        <v>1.4318156281868535</v>
      </c>
    </row>
    <row r="63" spans="1:5">
      <c r="A63" s="251" t="s">
        <v>2402</v>
      </c>
      <c r="B63" s="251" t="str">
        <f t="shared" si="0"/>
        <v>Q2</v>
      </c>
      <c r="C63" s="322">
        <v>1.7933054713742578</v>
      </c>
      <c r="D63" s="322">
        <v>1.7689012084068905</v>
      </c>
      <c r="E63" s="322">
        <v>1.4472806003312559</v>
      </c>
    </row>
    <row r="64" spans="1:5">
      <c r="A64" s="251" t="s">
        <v>2402</v>
      </c>
      <c r="B64" s="251" t="str">
        <f t="shared" si="0"/>
        <v>Q3</v>
      </c>
      <c r="C64" s="322">
        <v>1.7236113991991873</v>
      </c>
      <c r="D64" s="322">
        <v>1.729708868907806</v>
      </c>
      <c r="E64" s="322">
        <v>1.4522918644712162</v>
      </c>
    </row>
    <row r="65" spans="1:5">
      <c r="A65" s="251" t="s">
        <v>2402</v>
      </c>
      <c r="B65" s="251" t="str">
        <f t="shared" si="0"/>
        <v>Q4</v>
      </c>
      <c r="C65" s="322">
        <v>1.6519347365974826</v>
      </c>
      <c r="D65" s="322">
        <v>1.6791094395884012</v>
      </c>
      <c r="E65" s="322">
        <v>1.4260901097941152</v>
      </c>
    </row>
    <row r="66" spans="1:5">
      <c r="A66" s="251" t="s">
        <v>2403</v>
      </c>
      <c r="B66" s="251" t="str">
        <f t="shared" si="0"/>
        <v>Q1</v>
      </c>
      <c r="C66" s="322">
        <v>1.6090155210117194</v>
      </c>
      <c r="D66" s="322">
        <v>1.6532440486841078</v>
      </c>
      <c r="E66" s="322">
        <v>1.3863530998466029</v>
      </c>
    </row>
    <row r="67" spans="1:5">
      <c r="A67" s="251" t="s">
        <v>2403</v>
      </c>
      <c r="B67" s="251" t="str">
        <f t="shared" si="0"/>
        <v>Q2</v>
      </c>
      <c r="C67" s="322">
        <v>1.5691086031140835</v>
      </c>
      <c r="D67" s="322">
        <v>1.6062467805843299</v>
      </c>
      <c r="E67" s="322">
        <v>1.3479473412857503</v>
      </c>
    </row>
    <row r="68" spans="1:5">
      <c r="A68" s="251" t="s">
        <v>2403</v>
      </c>
      <c r="B68" s="251" t="str">
        <f t="shared" si="0"/>
        <v>Q3</v>
      </c>
      <c r="C68" s="322">
        <v>1.530147300853735</v>
      </c>
      <c r="D68" s="322">
        <v>1.5497310692125421</v>
      </c>
      <c r="E68" s="322">
        <v>1.2884569215521682</v>
      </c>
    </row>
    <row r="69" spans="1:5">
      <c r="A69" s="251" t="s">
        <v>2403</v>
      </c>
      <c r="B69" s="251" t="str">
        <f t="shared" si="0"/>
        <v>Q4</v>
      </c>
      <c r="C69" s="322">
        <v>1.5211012632474494</v>
      </c>
      <c r="D69" s="322">
        <v>1.5014713229087562</v>
      </c>
      <c r="E69" s="322">
        <v>1.2383862144339564</v>
      </c>
    </row>
    <row r="70" spans="1:5">
      <c r="A70" s="251" t="s">
        <v>2404</v>
      </c>
      <c r="B70" s="251" t="str">
        <f t="shared" si="0"/>
        <v>Q1</v>
      </c>
      <c r="C70" s="322">
        <v>1.5286826652760523</v>
      </c>
      <c r="D70" s="322">
        <v>1.4528758705148999</v>
      </c>
      <c r="E70" s="322">
        <v>1.2142996201006346</v>
      </c>
    </row>
    <row r="71" spans="1:5">
      <c r="A71" s="251" t="s">
        <v>2404</v>
      </c>
      <c r="B71" s="251" t="str">
        <f t="shared" si="0"/>
        <v>Q2</v>
      </c>
      <c r="C71" s="322">
        <v>1.4748927985453093</v>
      </c>
      <c r="D71" s="322">
        <v>1.4307954347967853</v>
      </c>
      <c r="E71" s="322">
        <v>1.1982718851390517</v>
      </c>
    </row>
    <row r="72" spans="1:5">
      <c r="A72" s="251" t="s">
        <v>2404</v>
      </c>
      <c r="B72" s="251" t="str">
        <f t="shared" si="0"/>
        <v>Q3</v>
      </c>
      <c r="C72" s="322">
        <v>1.4408667465128424</v>
      </c>
      <c r="D72" s="322">
        <v>1.4339829662139536</v>
      </c>
      <c r="E72" s="322">
        <v>1.1659963946834642</v>
      </c>
    </row>
    <row r="73" spans="1:5">
      <c r="A73" s="251" t="s">
        <v>2404</v>
      </c>
      <c r="B73" s="251" t="str">
        <f t="shared" si="0"/>
        <v>Q4</v>
      </c>
      <c r="C73" s="322">
        <v>1.4181642444466218</v>
      </c>
      <c r="D73" s="322">
        <v>1.4132319867376237</v>
      </c>
      <c r="E73" s="322">
        <v>1.1586333911977145</v>
      </c>
    </row>
    <row r="74" spans="1:5">
      <c r="A74" s="251" t="s">
        <v>2405</v>
      </c>
      <c r="B74" s="251" t="str">
        <f t="shared" si="0"/>
        <v>Q1</v>
      </c>
      <c r="C74" s="322">
        <v>1.4143034503861851</v>
      </c>
      <c r="D74" s="322">
        <v>1.4258313730255208</v>
      </c>
      <c r="E74" s="322">
        <v>1.1540397954610857</v>
      </c>
    </row>
    <row r="75" spans="1:5">
      <c r="A75" s="251" t="s">
        <v>2405</v>
      </c>
      <c r="B75" s="251" t="str">
        <f t="shared" ref="B75:B138" si="1">B71</f>
        <v>Q2</v>
      </c>
      <c r="C75" s="322">
        <v>1.4056866061995466</v>
      </c>
      <c r="D75" s="322">
        <v>1.4401468294509414</v>
      </c>
      <c r="E75" s="322">
        <v>1.1594512162782937</v>
      </c>
    </row>
    <row r="76" spans="1:5">
      <c r="A76" s="251" t="s">
        <v>2405</v>
      </c>
      <c r="B76" s="251" t="str">
        <f t="shared" si="1"/>
        <v>Q3</v>
      </c>
      <c r="C76" s="322">
        <v>1.4164362165829467</v>
      </c>
      <c r="D76" s="322">
        <v>1.444111185135118</v>
      </c>
      <c r="E76" s="322">
        <v>1.1498906306470538</v>
      </c>
    </row>
    <row r="77" spans="1:5">
      <c r="A77" s="251" t="s">
        <v>2405</v>
      </c>
      <c r="B77" s="251" t="str">
        <f t="shared" si="1"/>
        <v>Q4</v>
      </c>
      <c r="C77" s="322">
        <v>1.4043402376511493</v>
      </c>
      <c r="D77" s="322">
        <v>1.4282492744967981</v>
      </c>
      <c r="E77" s="322">
        <v>1.1361925060607405</v>
      </c>
    </row>
    <row r="78" spans="1:5">
      <c r="A78" s="251" t="s">
        <v>2406</v>
      </c>
      <c r="B78" s="251" t="str">
        <f t="shared" si="1"/>
        <v>Q1</v>
      </c>
      <c r="C78" s="322">
        <v>1.3993795144307473</v>
      </c>
      <c r="D78" s="322">
        <v>1.4184311385503341</v>
      </c>
      <c r="E78" s="322">
        <v>1.1202768528265374</v>
      </c>
    </row>
    <row r="79" spans="1:5">
      <c r="A79" s="251" t="s">
        <v>2406</v>
      </c>
      <c r="B79" s="251" t="str">
        <f t="shared" si="1"/>
        <v>Q2</v>
      </c>
      <c r="C79" s="322">
        <v>1.3883302608729757</v>
      </c>
      <c r="D79" s="322">
        <v>1.4134307060686506</v>
      </c>
      <c r="E79" s="322">
        <v>1.1202310151092594</v>
      </c>
    </row>
    <row r="80" spans="1:5">
      <c r="A80" s="251" t="s">
        <v>2406</v>
      </c>
      <c r="B80" s="251" t="str">
        <f t="shared" si="1"/>
        <v>Q3</v>
      </c>
      <c r="C80" s="322">
        <v>1.3585358085846344</v>
      </c>
      <c r="D80" s="322">
        <v>1.3836572885478904</v>
      </c>
      <c r="E80" s="322">
        <v>1.0964098401275526</v>
      </c>
    </row>
    <row r="81" spans="1:5">
      <c r="A81" s="251" t="s">
        <v>2406</v>
      </c>
      <c r="B81" s="251" t="str">
        <f t="shared" si="1"/>
        <v>Q4</v>
      </c>
      <c r="C81" s="322">
        <v>1.326995884376194</v>
      </c>
      <c r="D81" s="322">
        <v>1.3762191683168834</v>
      </c>
      <c r="E81" s="322">
        <v>1.072788231195388</v>
      </c>
    </row>
    <row r="82" spans="1:5">
      <c r="A82" s="251" t="s">
        <v>2407</v>
      </c>
      <c r="B82" s="251" t="str">
        <f t="shared" si="1"/>
        <v>Q1</v>
      </c>
      <c r="C82" s="322">
        <v>1.3355242891907704</v>
      </c>
      <c r="D82" s="322">
        <v>1.3823949631953418</v>
      </c>
      <c r="E82" s="322">
        <v>1.086311042172948</v>
      </c>
    </row>
    <row r="83" spans="1:5">
      <c r="A83" s="251" t="s">
        <v>2407</v>
      </c>
      <c r="B83" s="251" t="str">
        <f t="shared" si="1"/>
        <v>Q2</v>
      </c>
      <c r="C83" s="322">
        <v>1.3200749803511538</v>
      </c>
      <c r="D83" s="322">
        <v>1.3673953353284616</v>
      </c>
      <c r="E83" s="322">
        <v>1.0545501827942054</v>
      </c>
    </row>
    <row r="84" spans="1:5">
      <c r="A84" s="251" t="s">
        <v>2407</v>
      </c>
      <c r="B84" s="251" t="str">
        <f t="shared" si="1"/>
        <v>Q3</v>
      </c>
      <c r="C84" s="322">
        <v>1.3148581340949734</v>
      </c>
      <c r="D84" s="322">
        <v>1.3668525693964015</v>
      </c>
      <c r="E84" s="322">
        <v>1.0784752323461606</v>
      </c>
    </row>
    <row r="85" spans="1:5">
      <c r="A85" s="251" t="s">
        <v>2407</v>
      </c>
      <c r="B85" s="251" t="str">
        <f t="shared" si="1"/>
        <v>Q4</v>
      </c>
      <c r="C85" s="322">
        <v>1.3277275823237533</v>
      </c>
      <c r="D85" s="322">
        <v>1.4116661649846984</v>
      </c>
      <c r="E85" s="322">
        <v>1.0772861549961372</v>
      </c>
    </row>
    <row r="86" spans="1:5">
      <c r="A86" s="251" t="s">
        <v>2408</v>
      </c>
      <c r="B86" s="251" t="str">
        <f t="shared" si="1"/>
        <v>Q1</v>
      </c>
      <c r="C86" s="322">
        <v>1.3507949012265867</v>
      </c>
      <c r="D86" s="322">
        <v>1.3918639152673131</v>
      </c>
      <c r="E86" s="322">
        <v>1.0903382124266376</v>
      </c>
    </row>
    <row r="87" spans="1:5">
      <c r="A87" s="251" t="s">
        <v>2408</v>
      </c>
      <c r="B87" s="251" t="str">
        <f t="shared" si="1"/>
        <v>Q2</v>
      </c>
      <c r="C87" s="322">
        <v>1.3572454476724483</v>
      </c>
      <c r="D87" s="322">
        <v>1.443282651758713</v>
      </c>
      <c r="E87" s="322">
        <v>1.1275953303913946</v>
      </c>
    </row>
    <row r="88" spans="1:5">
      <c r="A88" s="251" t="s">
        <v>2408</v>
      </c>
      <c r="B88" s="251" t="str">
        <f t="shared" si="1"/>
        <v>Q3</v>
      </c>
      <c r="C88" s="322">
        <v>1.3279463297740466</v>
      </c>
      <c r="D88" s="322">
        <v>1.4171463353930687</v>
      </c>
      <c r="E88" s="322">
        <v>1.1012622861367367</v>
      </c>
    </row>
    <row r="89" spans="1:5">
      <c r="A89" s="251" t="s">
        <v>2408</v>
      </c>
      <c r="B89" s="251" t="str">
        <f t="shared" si="1"/>
        <v>Q4</v>
      </c>
      <c r="C89" s="322">
        <v>1.3455517311087704</v>
      </c>
      <c r="D89" s="322">
        <v>1.3943197332628661</v>
      </c>
      <c r="E89" s="322">
        <v>1.1002646296906959</v>
      </c>
    </row>
    <row r="90" spans="1:5">
      <c r="A90" s="251" t="s">
        <v>2409</v>
      </c>
      <c r="B90" s="251" t="str">
        <f t="shared" si="1"/>
        <v>Q1</v>
      </c>
      <c r="C90" s="322">
        <v>1.3508262606890549</v>
      </c>
      <c r="D90" s="322">
        <v>1.4075984872241272</v>
      </c>
      <c r="E90" s="322">
        <v>1.1016693529663877</v>
      </c>
    </row>
    <row r="91" spans="1:5">
      <c r="A91" s="251" t="s">
        <v>2409</v>
      </c>
      <c r="B91" s="251" t="str">
        <f t="shared" si="1"/>
        <v>Q2</v>
      </c>
      <c r="C91" s="322">
        <v>1.4215215107804851</v>
      </c>
      <c r="D91" s="322">
        <v>1.378792221906288</v>
      </c>
      <c r="E91" s="322">
        <v>1.1665126073699714</v>
      </c>
    </row>
    <row r="92" spans="1:5">
      <c r="A92" s="251" t="s">
        <v>2409</v>
      </c>
      <c r="B92" s="251" t="str">
        <f t="shared" si="1"/>
        <v>Q3</v>
      </c>
      <c r="C92" s="322">
        <v>1.4369733952046218</v>
      </c>
      <c r="D92" s="322">
        <v>1.3831554692922363</v>
      </c>
      <c r="E92" s="322">
        <v>1.1463272479590849</v>
      </c>
    </row>
    <row r="93" spans="1:5">
      <c r="A93" s="251" t="s">
        <v>2409</v>
      </c>
      <c r="B93" s="251" t="str">
        <f t="shared" si="1"/>
        <v>Q4</v>
      </c>
      <c r="C93" s="322">
        <v>1.4561362566011609</v>
      </c>
      <c r="D93" s="322">
        <v>1.3757624334850038</v>
      </c>
      <c r="E93" s="322">
        <v>1.1379643189092357</v>
      </c>
    </row>
    <row r="94" spans="1:5">
      <c r="A94" s="251" t="s">
        <v>2410</v>
      </c>
      <c r="B94" s="251" t="str">
        <f t="shared" si="1"/>
        <v>Q1</v>
      </c>
      <c r="C94" s="322">
        <v>1.3777936519772884</v>
      </c>
      <c r="D94" s="322">
        <v>1.3789183820906852</v>
      </c>
      <c r="E94" s="322">
        <v>1.1653740044432861</v>
      </c>
    </row>
    <row r="95" spans="1:5">
      <c r="A95" s="251" t="s">
        <v>2410</v>
      </c>
      <c r="B95" s="251" t="str">
        <f t="shared" si="1"/>
        <v>Q2</v>
      </c>
      <c r="C95" s="322">
        <v>1.4345618654738401</v>
      </c>
      <c r="D95" s="322">
        <v>1.3680843276222265</v>
      </c>
      <c r="E95" s="322">
        <v>1.1828520910312843</v>
      </c>
    </row>
    <row r="96" spans="1:5">
      <c r="A96" s="251" t="s">
        <v>2410</v>
      </c>
      <c r="B96" s="251" t="str">
        <f t="shared" si="1"/>
        <v>Q3</v>
      </c>
      <c r="C96" s="322">
        <v>1.4394800152236584</v>
      </c>
      <c r="D96" s="322">
        <v>1.3861136080325664</v>
      </c>
      <c r="E96" s="322">
        <v>1.1620152282611109</v>
      </c>
    </row>
    <row r="97" spans="1:5">
      <c r="A97" s="251" t="s">
        <v>2410</v>
      </c>
      <c r="B97" s="251" t="str">
        <f t="shared" si="1"/>
        <v>Q4</v>
      </c>
      <c r="C97" s="322">
        <v>1.4579361242467301</v>
      </c>
      <c r="D97" s="322">
        <v>1.4014327460922114</v>
      </c>
      <c r="E97" s="322">
        <v>1.163133365567973</v>
      </c>
    </row>
    <row r="98" spans="1:5">
      <c r="A98" s="251" t="s">
        <v>2411</v>
      </c>
      <c r="B98" s="251" t="str">
        <f t="shared" si="1"/>
        <v>Q1</v>
      </c>
      <c r="C98" s="322">
        <v>1.5297952185114927</v>
      </c>
      <c r="D98" s="322">
        <v>1.4245109679853296</v>
      </c>
      <c r="E98" s="322">
        <v>1.1653500940652313</v>
      </c>
    </row>
    <row r="99" spans="1:5">
      <c r="A99" s="251" t="s">
        <v>2411</v>
      </c>
      <c r="B99" s="251" t="str">
        <f t="shared" si="1"/>
        <v>Q2</v>
      </c>
      <c r="C99" s="322">
        <v>1.5302149888168446</v>
      </c>
      <c r="D99" s="322">
        <v>1.4432645105379558</v>
      </c>
      <c r="E99" s="322">
        <v>1.1776874386583336</v>
      </c>
    </row>
    <row r="100" spans="1:5">
      <c r="A100" s="251" t="s">
        <v>2411</v>
      </c>
      <c r="B100" s="251" t="str">
        <f t="shared" si="1"/>
        <v>Q3</v>
      </c>
      <c r="C100" s="322">
        <v>1.5716172491453613</v>
      </c>
      <c r="D100" s="322">
        <v>1.4674372151464121</v>
      </c>
      <c r="E100" s="322">
        <v>1.160932049360847</v>
      </c>
    </row>
    <row r="101" spans="1:5">
      <c r="A101" s="251" t="s">
        <v>2411</v>
      </c>
      <c r="B101" s="251" t="str">
        <f t="shared" si="1"/>
        <v>Q4</v>
      </c>
      <c r="C101" s="322">
        <v>1.5211950333385797</v>
      </c>
      <c r="D101" s="322">
        <v>1.4989905933061727</v>
      </c>
      <c r="E101" s="322">
        <v>1.1504720427820387</v>
      </c>
    </row>
    <row r="102" spans="1:5">
      <c r="A102" s="251" t="s">
        <v>2412</v>
      </c>
      <c r="B102" s="251" t="str">
        <f t="shared" si="1"/>
        <v>Q1</v>
      </c>
      <c r="C102" s="322">
        <v>1.5640966844059272</v>
      </c>
      <c r="D102" s="322">
        <v>1.5288526919407839</v>
      </c>
      <c r="E102" s="322">
        <v>1.1646632701226154</v>
      </c>
    </row>
    <row r="103" spans="1:5">
      <c r="A103" s="251" t="s">
        <v>2412</v>
      </c>
      <c r="B103" s="251" t="str">
        <f t="shared" si="1"/>
        <v>Q2</v>
      </c>
      <c r="C103" s="322">
        <v>1.5820212780429792</v>
      </c>
      <c r="D103" s="322">
        <v>1.5257080568731392</v>
      </c>
      <c r="E103" s="322">
        <v>1.1664136769332967</v>
      </c>
    </row>
    <row r="104" spans="1:5">
      <c r="A104" s="251" t="s">
        <v>2412</v>
      </c>
      <c r="B104" s="251" t="str">
        <f t="shared" si="1"/>
        <v>Q3</v>
      </c>
      <c r="C104" s="322">
        <v>1.6015556905138513</v>
      </c>
      <c r="D104" s="322">
        <v>1.537452812269446</v>
      </c>
      <c r="E104" s="322">
        <v>1.1462083465212149</v>
      </c>
    </row>
    <row r="105" spans="1:5">
      <c r="A105" s="251" t="s">
        <v>2412</v>
      </c>
      <c r="B105" s="251" t="str">
        <f t="shared" si="1"/>
        <v>Q4</v>
      </c>
      <c r="C105" s="322">
        <v>1.6205660728926818</v>
      </c>
      <c r="D105" s="322">
        <v>1.558094713190971</v>
      </c>
      <c r="E105" s="322">
        <v>1.1659531563686616</v>
      </c>
    </row>
    <row r="106" spans="1:5">
      <c r="A106" s="251" t="s">
        <v>2413</v>
      </c>
      <c r="B106" s="251" t="str">
        <f t="shared" si="1"/>
        <v>Q1</v>
      </c>
      <c r="C106" s="322">
        <v>1.6544581780668037</v>
      </c>
      <c r="D106" s="322">
        <v>1.5452632491643565</v>
      </c>
      <c r="E106" s="322">
        <v>1.1711960228468243</v>
      </c>
    </row>
    <row r="107" spans="1:5">
      <c r="A107" s="251" t="s">
        <v>2413</v>
      </c>
      <c r="B107" s="251" t="str">
        <f t="shared" si="1"/>
        <v>Q2</v>
      </c>
      <c r="C107" s="322">
        <v>1.6593439876834866</v>
      </c>
      <c r="D107" s="322">
        <v>1.5480371149479384</v>
      </c>
      <c r="E107" s="322">
        <v>1.1573033608580088</v>
      </c>
    </row>
    <row r="108" spans="1:5">
      <c r="A108" s="251" t="s">
        <v>2413</v>
      </c>
      <c r="B108" s="251" t="str">
        <f t="shared" si="1"/>
        <v>Q3</v>
      </c>
      <c r="C108" s="322">
        <v>1.690537497000109</v>
      </c>
      <c r="D108" s="322">
        <v>1.5570436030349326</v>
      </c>
      <c r="E108" s="322">
        <v>1.177845941069428</v>
      </c>
    </row>
    <row r="109" spans="1:5">
      <c r="A109" s="251" t="s">
        <v>2413</v>
      </c>
      <c r="B109" s="251" t="str">
        <f t="shared" si="1"/>
        <v>Q4</v>
      </c>
      <c r="C109" s="322">
        <v>1.7497566658618582</v>
      </c>
      <c r="D109" s="322">
        <v>1.5975227940793624</v>
      </c>
      <c r="E109" s="322">
        <v>1.2005107567741236</v>
      </c>
    </row>
    <row r="110" spans="1:5">
      <c r="A110" s="251" t="s">
        <v>2414</v>
      </c>
      <c r="B110" s="251" t="str">
        <f t="shared" si="1"/>
        <v>Q1</v>
      </c>
      <c r="C110" s="322">
        <v>1.8037575078164243</v>
      </c>
      <c r="D110" s="322">
        <v>1.6318806261969596</v>
      </c>
      <c r="E110" s="322">
        <v>1.2288005105039301</v>
      </c>
    </row>
    <row r="111" spans="1:5">
      <c r="A111" s="251" t="s">
        <v>2414</v>
      </c>
      <c r="B111" s="251" t="str">
        <f t="shared" si="1"/>
        <v>Q2</v>
      </c>
      <c r="C111" s="322">
        <v>1.792272051512819</v>
      </c>
      <c r="D111" s="322">
        <v>1.6327607235069486</v>
      </c>
      <c r="E111" s="322">
        <v>1.2386948618918245</v>
      </c>
    </row>
    <row r="112" spans="1:5">
      <c r="A112" s="251" t="s">
        <v>2414</v>
      </c>
      <c r="B112" s="251" t="str">
        <f t="shared" si="1"/>
        <v>Q3</v>
      </c>
      <c r="C112" s="322">
        <v>1.7817231537246494</v>
      </c>
      <c r="D112" s="322">
        <v>1.6546605785608064</v>
      </c>
      <c r="E112" s="322">
        <v>1.2500589407800764</v>
      </c>
    </row>
    <row r="113" spans="1:5">
      <c r="A113" s="251" t="s">
        <v>2414</v>
      </c>
      <c r="B113" s="251" t="str">
        <f t="shared" si="1"/>
        <v>Q4</v>
      </c>
      <c r="C113" s="322">
        <v>1.8094782220762287</v>
      </c>
      <c r="D113" s="322">
        <v>1.6545618699785498</v>
      </c>
      <c r="E113" s="322">
        <v>1.2437132023731985</v>
      </c>
    </row>
    <row r="114" spans="1:5">
      <c r="A114" s="251" t="s">
        <v>2415</v>
      </c>
      <c r="B114" s="251" t="str">
        <f t="shared" si="1"/>
        <v>Q1</v>
      </c>
      <c r="C114" s="322">
        <v>1.7621965716684593</v>
      </c>
      <c r="D114" s="322">
        <v>1.6224229438589979</v>
      </c>
      <c r="E114" s="322">
        <v>1.2396323778289355</v>
      </c>
    </row>
    <row r="115" spans="1:5">
      <c r="A115" s="251" t="s">
        <v>2415</v>
      </c>
      <c r="B115" s="251" t="str">
        <f t="shared" si="1"/>
        <v>Q2</v>
      </c>
      <c r="C115" s="322">
        <v>1.8301173766977907</v>
      </c>
      <c r="D115" s="322">
        <v>1.6654865868038744</v>
      </c>
      <c r="E115" s="322">
        <v>1.247199803025224</v>
      </c>
    </row>
    <row r="116" spans="1:5">
      <c r="A116" s="251" t="s">
        <v>2415</v>
      </c>
      <c r="B116" s="251" t="str">
        <f t="shared" si="1"/>
        <v>Q3</v>
      </c>
      <c r="C116" s="322">
        <v>1.8167603357361575</v>
      </c>
      <c r="D116" s="322">
        <v>1.6315039304758094</v>
      </c>
      <c r="E116" s="322">
        <v>1.258512042710592</v>
      </c>
    </row>
    <row r="117" spans="1:5">
      <c r="A117" s="251" t="s">
        <v>2415</v>
      </c>
      <c r="B117" s="251" t="str">
        <f t="shared" si="1"/>
        <v>Q4</v>
      </c>
      <c r="C117" s="322">
        <v>1.8240351047958343</v>
      </c>
      <c r="D117" s="322">
        <v>1.6298344854864655</v>
      </c>
      <c r="E117" s="322">
        <v>1.2705367919171759</v>
      </c>
    </row>
    <row r="118" spans="1:5">
      <c r="A118" s="251" t="s">
        <v>2416</v>
      </c>
      <c r="B118" s="251" t="str">
        <f t="shared" si="1"/>
        <v>Q1</v>
      </c>
      <c r="C118" s="322">
        <v>1.8005397834082613</v>
      </c>
      <c r="D118" s="322">
        <v>1.6200074212119648</v>
      </c>
      <c r="E118" s="322">
        <v>1.2573548265953671</v>
      </c>
    </row>
    <row r="119" spans="1:5">
      <c r="A119" s="251" t="s">
        <v>2416</v>
      </c>
      <c r="B119" s="251" t="str">
        <f t="shared" si="1"/>
        <v>Q2</v>
      </c>
      <c r="C119" s="322">
        <v>1.7788880545621508</v>
      </c>
      <c r="D119" s="322">
        <v>1.6110371980183071</v>
      </c>
      <c r="E119" s="322">
        <v>1.2698828459432647</v>
      </c>
    </row>
    <row r="120" spans="1:5">
      <c r="A120" s="251" t="s">
        <v>2416</v>
      </c>
      <c r="B120" s="251" t="str">
        <f t="shared" si="1"/>
        <v>Q3</v>
      </c>
      <c r="C120" s="322">
        <v>1.781735106263892</v>
      </c>
      <c r="D120" s="322">
        <v>1.5919945524058865</v>
      </c>
      <c r="E120" s="322">
        <v>1.2804657287079924</v>
      </c>
    </row>
    <row r="121" spans="1:5">
      <c r="A121" s="251" t="s">
        <v>2416</v>
      </c>
      <c r="B121" s="251" t="str">
        <f t="shared" si="1"/>
        <v>Q4</v>
      </c>
      <c r="C121" s="322">
        <v>1.7676229584001517</v>
      </c>
      <c r="D121" s="322">
        <v>1.6365115008288678</v>
      </c>
      <c r="E121" s="322">
        <v>1.2981217649325096</v>
      </c>
    </row>
    <row r="122" spans="1:5">
      <c r="A122" s="251" t="s">
        <v>2417</v>
      </c>
      <c r="B122" s="251" t="str">
        <f t="shared" si="1"/>
        <v>Q1</v>
      </c>
      <c r="C122" s="322">
        <v>1.7666697648240817</v>
      </c>
      <c r="D122" s="322">
        <v>1.5932398213258474</v>
      </c>
      <c r="E122" s="322">
        <v>1.3050603696419174</v>
      </c>
    </row>
    <row r="123" spans="1:5">
      <c r="A123" s="251" t="s">
        <v>2417</v>
      </c>
      <c r="B123" s="251" t="str">
        <f t="shared" si="1"/>
        <v>Q2</v>
      </c>
      <c r="C123" s="322">
        <v>1.6825269545842989</v>
      </c>
      <c r="D123" s="322">
        <v>1.5655543434932508</v>
      </c>
      <c r="E123" s="322">
        <v>1.2809563876947387</v>
      </c>
    </row>
    <row r="124" spans="1:5">
      <c r="A124" s="251" t="s">
        <v>2417</v>
      </c>
      <c r="B124" s="251" t="str">
        <f t="shared" si="1"/>
        <v>Q3</v>
      </c>
      <c r="C124" s="322">
        <v>1.6447119642483286</v>
      </c>
      <c r="D124" s="322">
        <v>1.5319329794037435</v>
      </c>
      <c r="E124" s="322">
        <v>1.2562443294916548</v>
      </c>
    </row>
    <row r="125" spans="1:5">
      <c r="A125" s="251" t="s">
        <v>2417</v>
      </c>
      <c r="B125" s="251" t="str">
        <f t="shared" si="1"/>
        <v>Q4</v>
      </c>
      <c r="C125" s="322">
        <v>1.6405816613721933</v>
      </c>
      <c r="D125" s="322">
        <v>1.5026050890412475</v>
      </c>
      <c r="E125" s="322">
        <v>1.2419099077449325</v>
      </c>
    </row>
    <row r="126" spans="1:5">
      <c r="A126" s="251" t="s">
        <v>2418</v>
      </c>
      <c r="B126" s="251" t="str">
        <f t="shared" si="1"/>
        <v>Q1</v>
      </c>
      <c r="C126" s="322">
        <v>1.6195191243075757</v>
      </c>
      <c r="D126" s="322">
        <v>1.4844562179770375</v>
      </c>
      <c r="E126" s="322">
        <v>1.2397924790163959</v>
      </c>
    </row>
    <row r="127" spans="1:5">
      <c r="A127" s="251" t="s">
        <v>2418</v>
      </c>
      <c r="B127" s="251" t="str">
        <f t="shared" si="1"/>
        <v>Q2</v>
      </c>
      <c r="C127" s="322">
        <v>1.5705273443496912</v>
      </c>
      <c r="D127" s="322">
        <v>1.4450187979496805</v>
      </c>
      <c r="E127" s="322">
        <v>1.2171563543139494</v>
      </c>
    </row>
    <row r="128" spans="1:5">
      <c r="A128" s="251" t="s">
        <v>2418</v>
      </c>
      <c r="B128" s="251" t="str">
        <f t="shared" si="1"/>
        <v>Q3</v>
      </c>
      <c r="C128" s="322">
        <v>1.5494873874807844</v>
      </c>
      <c r="D128" s="322">
        <v>1.4273039765669793</v>
      </c>
      <c r="E128" s="322">
        <v>1.2137885178822381</v>
      </c>
    </row>
    <row r="129" spans="1:5">
      <c r="A129" s="251" t="s">
        <v>2418</v>
      </c>
      <c r="B129" s="251" t="str">
        <f t="shared" si="1"/>
        <v>Q4</v>
      </c>
      <c r="C129" s="322">
        <v>1.5496582164394008</v>
      </c>
      <c r="D129" s="322">
        <v>1.4251653671636988</v>
      </c>
      <c r="E129" s="322">
        <v>1.2050757068800753</v>
      </c>
    </row>
    <row r="130" spans="1:5">
      <c r="A130" s="251" t="s">
        <v>2419</v>
      </c>
      <c r="B130" s="251" t="str">
        <f t="shared" si="1"/>
        <v>Q1</v>
      </c>
      <c r="C130" s="322">
        <v>1.5299290245481958</v>
      </c>
      <c r="D130" s="322">
        <v>1.4165531144019647</v>
      </c>
      <c r="E130" s="322">
        <v>1.1879339339884969</v>
      </c>
    </row>
    <row r="131" spans="1:5">
      <c r="A131" s="251" t="s">
        <v>2419</v>
      </c>
      <c r="B131" s="251" t="str">
        <f t="shared" si="1"/>
        <v>Q2</v>
      </c>
      <c r="C131" s="322">
        <v>1.5324032334618192</v>
      </c>
      <c r="D131" s="322">
        <v>1.4075395228341214</v>
      </c>
      <c r="E131" s="322">
        <v>1.1762054138344771</v>
      </c>
    </row>
    <row r="132" spans="1:5">
      <c r="A132" s="251" t="s">
        <v>2419</v>
      </c>
      <c r="B132" s="251" t="str">
        <f t="shared" si="1"/>
        <v>Q3</v>
      </c>
      <c r="C132" s="322">
        <v>1.5346203462885613</v>
      </c>
      <c r="D132" s="322">
        <v>1.3959312811574232</v>
      </c>
      <c r="E132" s="322">
        <v>1.1797804625768693</v>
      </c>
    </row>
    <row r="133" spans="1:5">
      <c r="A133" s="251" t="s">
        <v>2419</v>
      </c>
      <c r="B133" s="251" t="str">
        <f t="shared" si="1"/>
        <v>Q4</v>
      </c>
      <c r="C133" s="322">
        <v>1.5369574359325766</v>
      </c>
      <c r="D133" s="322">
        <v>1.3934460997426428</v>
      </c>
      <c r="E133" s="322">
        <v>1.1810992981035218</v>
      </c>
    </row>
    <row r="134" spans="1:5">
      <c r="A134" s="251" t="s">
        <v>2420</v>
      </c>
      <c r="B134" s="251" t="str">
        <f t="shared" si="1"/>
        <v>Q1</v>
      </c>
      <c r="C134" s="322">
        <v>1.5329154095430499</v>
      </c>
      <c r="D134" s="322">
        <v>1.3881666478848953</v>
      </c>
      <c r="E134" s="322">
        <v>1.1708912147108279</v>
      </c>
    </row>
    <row r="135" spans="1:5">
      <c r="A135" s="251" t="s">
        <v>2420</v>
      </c>
      <c r="B135" s="251" t="str">
        <f t="shared" si="1"/>
        <v>Q2</v>
      </c>
      <c r="C135" s="322">
        <v>1.5313340683174719</v>
      </c>
      <c r="D135" s="322">
        <v>1.387206962303877</v>
      </c>
      <c r="E135" s="322">
        <v>1.1682880823593798</v>
      </c>
    </row>
    <row r="136" spans="1:5">
      <c r="A136" s="251" t="s">
        <v>2420</v>
      </c>
      <c r="B136" s="251" t="str">
        <f t="shared" si="1"/>
        <v>Q3</v>
      </c>
      <c r="C136" s="322">
        <v>1.5412931281137887</v>
      </c>
      <c r="D136" s="322">
        <v>1.3824889600877577</v>
      </c>
      <c r="E136" s="322">
        <v>1.1608378421136876</v>
      </c>
    </row>
    <row r="137" spans="1:5">
      <c r="A137" s="251" t="s">
        <v>2420</v>
      </c>
      <c r="B137" s="251" t="str">
        <f t="shared" si="1"/>
        <v>Q4</v>
      </c>
      <c r="C137" s="322">
        <v>1.5652682002889822</v>
      </c>
      <c r="D137" s="322">
        <v>1.3876112952805191</v>
      </c>
      <c r="E137" s="322">
        <v>1.1637243100298069</v>
      </c>
    </row>
    <row r="138" spans="1:5">
      <c r="A138" s="251" t="s">
        <v>2421</v>
      </c>
      <c r="B138" s="251" t="str">
        <f t="shared" si="1"/>
        <v>Q1</v>
      </c>
      <c r="C138" s="322">
        <v>1.6006175099909237</v>
      </c>
      <c r="D138" s="322">
        <v>1.3956410485359019</v>
      </c>
      <c r="E138" s="322">
        <v>1.1641485644809841</v>
      </c>
    </row>
    <row r="139" spans="1:5">
      <c r="A139" s="251" t="s">
        <v>2421</v>
      </c>
      <c r="B139" s="251" t="str">
        <f t="shared" ref="B139:B169" si="2">B135</f>
        <v>Q2</v>
      </c>
      <c r="C139" s="322">
        <v>1.6083203636198209</v>
      </c>
      <c r="D139" s="322">
        <v>1.3933380619845739</v>
      </c>
      <c r="E139" s="322">
        <v>1.1705103337534966</v>
      </c>
    </row>
    <row r="140" spans="1:5">
      <c r="A140" s="251" t="s">
        <v>2421</v>
      </c>
      <c r="B140" s="251" t="str">
        <f t="shared" si="2"/>
        <v>Q3</v>
      </c>
      <c r="C140" s="322">
        <v>1.6427759623779266</v>
      </c>
      <c r="D140" s="322">
        <v>1.404547057367838</v>
      </c>
      <c r="E140" s="322">
        <v>1.1696864794125101</v>
      </c>
    </row>
    <row r="141" spans="1:5">
      <c r="A141" s="251" t="s">
        <v>2421</v>
      </c>
      <c r="B141" s="251" t="str">
        <f t="shared" si="2"/>
        <v>Q4</v>
      </c>
      <c r="C141" s="322">
        <v>1.6511248140504744</v>
      </c>
      <c r="D141" s="322">
        <v>1.4087926764480319</v>
      </c>
      <c r="E141" s="322">
        <v>1.166747253430598</v>
      </c>
    </row>
    <row r="142" spans="1:5">
      <c r="A142" s="251" t="s">
        <v>2422</v>
      </c>
      <c r="B142" s="251" t="str">
        <f t="shared" si="2"/>
        <v>Q1</v>
      </c>
      <c r="C142" s="322">
        <v>1.6545857677314961</v>
      </c>
      <c r="D142" s="322">
        <v>1.4154512529992456</v>
      </c>
      <c r="E142" s="322">
        <v>1.177046435268885</v>
      </c>
    </row>
    <row r="143" spans="1:5">
      <c r="A143" s="251" t="s">
        <v>2422</v>
      </c>
      <c r="B143" s="251" t="str">
        <f t="shared" si="2"/>
        <v>Q2</v>
      </c>
      <c r="C143" s="322">
        <v>1.6363557720659867</v>
      </c>
      <c r="D143" s="322">
        <v>1.4225911201343586</v>
      </c>
      <c r="E143" s="322">
        <v>1.170630833438163</v>
      </c>
    </row>
    <row r="144" spans="1:5">
      <c r="A144" s="251" t="s">
        <v>2422</v>
      </c>
      <c r="B144" s="251" t="str">
        <f t="shared" si="2"/>
        <v>Q3</v>
      </c>
      <c r="C144" s="322">
        <v>1.6594618114846194</v>
      </c>
      <c r="D144" s="322">
        <v>1.4044432505363942</v>
      </c>
      <c r="E144" s="322">
        <v>1.1616891991548952</v>
      </c>
    </row>
    <row r="145" spans="1:5">
      <c r="A145" s="251" t="s">
        <v>2422</v>
      </c>
      <c r="B145" s="251" t="str">
        <f t="shared" si="2"/>
        <v>Q4</v>
      </c>
      <c r="C145" s="322">
        <v>1.6448797562268189</v>
      </c>
      <c r="D145" s="322">
        <v>1.3910179538804388</v>
      </c>
      <c r="E145" s="322">
        <v>1.1571734239911549</v>
      </c>
    </row>
    <row r="146" spans="1:5">
      <c r="A146" s="251" t="s">
        <v>2423</v>
      </c>
      <c r="B146" s="251" t="str">
        <f t="shared" si="2"/>
        <v>Q1</v>
      </c>
      <c r="C146" s="322">
        <v>1.6209969419682697</v>
      </c>
      <c r="D146" s="322">
        <v>1.4004925406233624</v>
      </c>
      <c r="E146" s="322">
        <v>1.1512702971677315</v>
      </c>
    </row>
    <row r="147" spans="1:5">
      <c r="A147" s="251" t="s">
        <v>2423</v>
      </c>
      <c r="B147" s="251" t="str">
        <f t="shared" si="2"/>
        <v>Q2</v>
      </c>
      <c r="C147" s="322">
        <v>1.6648460465390889</v>
      </c>
      <c r="D147" s="322">
        <v>1.4094309319164642</v>
      </c>
      <c r="E147" s="322">
        <v>1.178404963150685</v>
      </c>
    </row>
    <row r="148" spans="1:5">
      <c r="A148" s="251" t="s">
        <v>2423</v>
      </c>
      <c r="B148" s="251" t="str">
        <f t="shared" si="2"/>
        <v>Q3</v>
      </c>
      <c r="C148" s="322">
        <v>1.6786269457475995</v>
      </c>
      <c r="D148" s="322">
        <v>1.4186429639882032</v>
      </c>
      <c r="E148" s="322">
        <v>1.1782113656386195</v>
      </c>
    </row>
    <row r="149" spans="1:5">
      <c r="A149" s="251" t="s">
        <v>2423</v>
      </c>
      <c r="B149" s="251" t="str">
        <f t="shared" si="2"/>
        <v>Q4</v>
      </c>
      <c r="C149" s="322">
        <v>1.7030278915628276</v>
      </c>
      <c r="D149" s="322">
        <v>1.432296539664341</v>
      </c>
      <c r="E149" s="322">
        <v>1.1806145876425616</v>
      </c>
    </row>
    <row r="150" spans="1:5">
      <c r="A150" s="251" t="s">
        <v>2424</v>
      </c>
      <c r="B150" s="251" t="str">
        <f t="shared" si="2"/>
        <v>Q1</v>
      </c>
      <c r="C150" s="322">
        <v>1.7238387996403823</v>
      </c>
      <c r="D150" s="322">
        <v>1.4444210462821243</v>
      </c>
      <c r="E150" s="322">
        <v>1.1948222557478507</v>
      </c>
    </row>
    <row r="151" spans="1:5">
      <c r="A151" s="251" t="s">
        <v>2424</v>
      </c>
      <c r="B151" s="251" t="str">
        <f t="shared" si="2"/>
        <v>Q2</v>
      </c>
      <c r="C151" s="322">
        <v>1.7203104058503349</v>
      </c>
      <c r="D151" s="322">
        <v>1.4529448624358907</v>
      </c>
      <c r="E151" s="322">
        <v>1.1963502509209849</v>
      </c>
    </row>
    <row r="152" spans="1:5">
      <c r="A152" s="251" t="s">
        <v>2424</v>
      </c>
      <c r="B152" s="251" t="str">
        <f t="shared" si="2"/>
        <v>Q3</v>
      </c>
      <c r="C152" s="322">
        <v>1.7542602685936191</v>
      </c>
      <c r="D152" s="322">
        <v>1.473149792068174</v>
      </c>
      <c r="E152" s="322">
        <v>1.2070159399153086</v>
      </c>
    </row>
    <row r="153" spans="1:5">
      <c r="A153" s="251" t="s">
        <v>2424</v>
      </c>
      <c r="B153" s="251" t="str">
        <f t="shared" si="2"/>
        <v>Q4</v>
      </c>
      <c r="C153" s="322">
        <v>1.7361818872068009</v>
      </c>
      <c r="D153" s="322">
        <v>1.4636415110914756</v>
      </c>
      <c r="E153" s="322">
        <v>1.1979753217347513</v>
      </c>
    </row>
    <row r="154" spans="1:5">
      <c r="A154" s="251" t="s">
        <v>2425</v>
      </c>
      <c r="B154" s="251" t="str">
        <f t="shared" si="2"/>
        <v>Q1</v>
      </c>
      <c r="C154" s="322">
        <v>1.7653675824863875</v>
      </c>
      <c r="D154" s="322">
        <v>1.4877119218728705</v>
      </c>
      <c r="E154" s="322">
        <v>1.1859337109436989</v>
      </c>
    </row>
    <row r="155" spans="1:5">
      <c r="A155" s="251" t="s">
        <v>2425</v>
      </c>
      <c r="B155" s="251" t="str">
        <f t="shared" si="2"/>
        <v>Q2</v>
      </c>
      <c r="C155" s="322">
        <v>1.7913278203540208</v>
      </c>
      <c r="D155" s="322">
        <v>1.4667379319510905</v>
      </c>
      <c r="E155" s="322">
        <v>1.1932490151108848</v>
      </c>
    </row>
    <row r="156" spans="1:5">
      <c r="A156" s="251" t="s">
        <v>2425</v>
      </c>
      <c r="B156" s="251" t="str">
        <f t="shared" si="2"/>
        <v>Q3</v>
      </c>
      <c r="C156" s="322">
        <v>1.7708862278063782</v>
      </c>
      <c r="D156" s="322">
        <v>1.4984077597605971</v>
      </c>
      <c r="E156" s="322">
        <v>1.1936246292716672</v>
      </c>
    </row>
    <row r="157" spans="1:5">
      <c r="A157" s="251" t="s">
        <v>2425</v>
      </c>
      <c r="B157" s="251" t="str">
        <f t="shared" si="2"/>
        <v>Q4</v>
      </c>
      <c r="C157" s="322">
        <v>1.8097300537806957</v>
      </c>
      <c r="D157" s="322">
        <v>1.4992773898326208</v>
      </c>
      <c r="E157" s="322">
        <v>1.2037696931144819</v>
      </c>
    </row>
    <row r="158" spans="1:5">
      <c r="A158" s="251" t="s">
        <v>2426</v>
      </c>
      <c r="B158" s="251" t="str">
        <f t="shared" si="2"/>
        <v>Q1</v>
      </c>
      <c r="C158" s="322">
        <v>1.8029220747706569</v>
      </c>
      <c r="D158" s="322">
        <v>1.4992991540096372</v>
      </c>
      <c r="E158" s="322">
        <v>1.2051022652378309</v>
      </c>
    </row>
    <row r="159" spans="1:5">
      <c r="A159" s="251" t="s">
        <v>2426</v>
      </c>
      <c r="B159" s="251" t="str">
        <f t="shared" si="2"/>
        <v>Q2</v>
      </c>
      <c r="C159" s="322">
        <v>1.8332240965410274</v>
      </c>
      <c r="D159" s="322">
        <v>1.5099117461520737</v>
      </c>
      <c r="E159" s="322">
        <v>1.2010085401645805</v>
      </c>
    </row>
    <row r="160" spans="1:5">
      <c r="A160" s="251" t="s">
        <v>2426</v>
      </c>
      <c r="B160" s="251" t="str">
        <f t="shared" si="2"/>
        <v>Q3</v>
      </c>
      <c r="C160" s="322">
        <v>1.8373949530676237</v>
      </c>
      <c r="D160" s="322">
        <v>1.5092761490697162</v>
      </c>
      <c r="E160" s="322">
        <v>1.2218603541508886</v>
      </c>
    </row>
    <row r="161" spans="1:5">
      <c r="A161" s="251" t="s">
        <v>2426</v>
      </c>
      <c r="B161" s="251" t="str">
        <f t="shared" si="2"/>
        <v>Q4</v>
      </c>
      <c r="C161" s="322">
        <v>1.8435637973895409</v>
      </c>
      <c r="D161" s="322">
        <v>1.512685419300293</v>
      </c>
      <c r="E161" s="322">
        <v>1.215345047497121</v>
      </c>
    </row>
    <row r="162" spans="1:5">
      <c r="A162" s="251" t="s">
        <v>2427</v>
      </c>
      <c r="B162" s="251" t="str">
        <f t="shared" si="2"/>
        <v>Q1</v>
      </c>
      <c r="C162" s="322">
        <v>1.8822967203592993</v>
      </c>
      <c r="D162" s="322">
        <v>1.5199118244897978</v>
      </c>
      <c r="E162" s="322">
        <v>1.2116345359061627</v>
      </c>
    </row>
    <row r="163" spans="1:5">
      <c r="A163" s="251" t="s">
        <v>2427</v>
      </c>
      <c r="B163" s="251" t="str">
        <f t="shared" si="2"/>
        <v>Q2</v>
      </c>
      <c r="C163" s="322">
        <v>1.9021194991429533</v>
      </c>
      <c r="D163" s="322">
        <v>1.5177598632747182</v>
      </c>
      <c r="E163" s="322">
        <v>1.2082408877561293</v>
      </c>
    </row>
    <row r="164" spans="1:5">
      <c r="A164" s="251" t="s">
        <v>2427</v>
      </c>
      <c r="B164" s="251" t="str">
        <f t="shared" si="2"/>
        <v>Q3</v>
      </c>
      <c r="C164" s="322">
        <v>1.9385829395589296</v>
      </c>
      <c r="D164" s="322">
        <v>1.5275783179554479</v>
      </c>
      <c r="E164" s="322">
        <v>1.2118658243157536</v>
      </c>
    </row>
    <row r="165" spans="1:5">
      <c r="A165" s="251" t="s">
        <v>2427</v>
      </c>
      <c r="B165" s="251" t="str">
        <f t="shared" si="2"/>
        <v>Q4</v>
      </c>
      <c r="C165" s="322">
        <v>1.9787733226075923</v>
      </c>
      <c r="D165" s="322">
        <v>1.5344804387091553</v>
      </c>
      <c r="E165" s="322">
        <v>1.2210578959464171</v>
      </c>
    </row>
    <row r="166" spans="1:5">
      <c r="A166" s="251" t="s">
        <v>2527</v>
      </c>
      <c r="B166" s="251" t="str">
        <f t="shared" si="2"/>
        <v>Q1</v>
      </c>
      <c r="C166" s="322">
        <v>2.036208754577967</v>
      </c>
      <c r="D166" s="322">
        <v>1.5382365011314916</v>
      </c>
      <c r="E166" s="322">
        <v>1.2212445736485311</v>
      </c>
    </row>
    <row r="167" spans="1:5">
      <c r="A167" s="251" t="s">
        <v>2527</v>
      </c>
      <c r="B167" s="251" t="str">
        <f t="shared" si="2"/>
        <v>Q2</v>
      </c>
      <c r="C167" s="322">
        <v>2.1464279417631844</v>
      </c>
      <c r="D167" s="322">
        <v>1.584306454085159</v>
      </c>
      <c r="E167" s="322">
        <v>1.2351446465052516</v>
      </c>
    </row>
    <row r="168" spans="1:5">
      <c r="A168" s="251" t="s">
        <v>2527</v>
      </c>
      <c r="B168" s="251" t="str">
        <f t="shared" si="2"/>
        <v>Q3</v>
      </c>
      <c r="C168" s="322">
        <v>2.1242072830188494</v>
      </c>
      <c r="D168" s="322">
        <v>1.581257584380001</v>
      </c>
      <c r="E168" s="322">
        <v>1.2412989348367423</v>
      </c>
    </row>
    <row r="169" spans="1:5">
      <c r="A169" s="251" t="s">
        <v>2527</v>
      </c>
      <c r="B169" s="251" t="str">
        <f t="shared" si="2"/>
        <v>Q4</v>
      </c>
      <c r="C169" s="322">
        <v>2.1519911017874125</v>
      </c>
      <c r="D169" s="322">
        <v>1.5958176078498219</v>
      </c>
      <c r="E169" s="322">
        <v>1.2462245939074943</v>
      </c>
    </row>
    <row r="170" spans="1:5">
      <c r="A170" s="251">
        <v>2015</v>
      </c>
      <c r="B170" s="251" t="str">
        <f>B166</f>
        <v>Q1</v>
      </c>
      <c r="C170" s="322">
        <v>2.1678420750889797</v>
      </c>
      <c r="D170" s="322">
        <v>1.6277163578916922</v>
      </c>
      <c r="E170" s="322">
        <v>1.2502110699042537</v>
      </c>
    </row>
    <row r="171" spans="1:5">
      <c r="A171" s="251">
        <v>2015</v>
      </c>
      <c r="B171" s="251" t="str">
        <f>B167</f>
        <v>Q2</v>
      </c>
      <c r="C171" s="322">
        <v>2.2120614391339162</v>
      </c>
      <c r="D171" s="322">
        <v>1.6247463663948105</v>
      </c>
      <c r="E171" s="322">
        <v>1.2566718123336549</v>
      </c>
    </row>
    <row r="172" spans="1:5">
      <c r="A172" s="251">
        <v>2015</v>
      </c>
      <c r="B172" s="251" t="str">
        <f>B168</f>
        <v>Q3</v>
      </c>
      <c r="C172" s="322">
        <v>2.2653292660081372</v>
      </c>
      <c r="D172" s="322">
        <v>1.6695466403699688</v>
      </c>
      <c r="E172" s="322">
        <v>1.2633883074656025</v>
      </c>
    </row>
    <row r="173" spans="1:5">
      <c r="A173" s="251">
        <v>2015</v>
      </c>
      <c r="B173" s="251" t="str">
        <f>B169</f>
        <v>Q4</v>
      </c>
      <c r="C173" s="322">
        <v>2.3153644580337556</v>
      </c>
      <c r="D173" s="322">
        <v>1.6977531029091937</v>
      </c>
      <c r="E173" s="322">
        <v>1.2753281105043599</v>
      </c>
    </row>
    <row r="174" spans="1:5">
      <c r="A174" s="251">
        <v>2016</v>
      </c>
      <c r="B174" s="251" t="str">
        <f>B170</f>
        <v>Q1</v>
      </c>
      <c r="C174" s="322">
        <v>2.2964021519159719</v>
      </c>
      <c r="D174" s="322">
        <v>1.7343022894891498</v>
      </c>
      <c r="E174" s="322">
        <v>1.2858525819787745</v>
      </c>
    </row>
    <row r="175" spans="1:5">
      <c r="A175" s="251">
        <v>2016</v>
      </c>
      <c r="B175" s="251" t="s">
        <v>65</v>
      </c>
      <c r="C175" s="322">
        <v>2.3129074112753374</v>
      </c>
      <c r="D175" s="322">
        <v>1.7371233508776724</v>
      </c>
      <c r="E175" s="322">
        <v>1.300630078897574</v>
      </c>
    </row>
    <row r="176" spans="1:5">
      <c r="A176" s="251">
        <v>2016</v>
      </c>
      <c r="B176" s="251" t="s">
        <v>66</v>
      </c>
      <c r="C176" s="322">
        <v>2.3006793939222927</v>
      </c>
      <c r="D176" s="322">
        <v>1.7356909737840436</v>
      </c>
      <c r="E176" s="322">
        <v>1.2946774856325538</v>
      </c>
    </row>
    <row r="177" spans="1:5">
      <c r="A177" s="251">
        <v>2016</v>
      </c>
      <c r="B177" s="251" t="s">
        <v>67</v>
      </c>
      <c r="C177" s="322">
        <v>2.2971751553960993</v>
      </c>
      <c r="D177" s="322">
        <v>1.735148248437083</v>
      </c>
      <c r="E177" s="322">
        <v>1.3045548570590288</v>
      </c>
    </row>
    <row r="178" spans="1:5">
      <c r="A178" s="251">
        <v>2017</v>
      </c>
      <c r="B178" s="251" t="s">
        <v>64</v>
      </c>
      <c r="C178" s="322">
        <v>2.3167020242366991</v>
      </c>
      <c r="D178" s="322">
        <v>1.7265197460463251</v>
      </c>
      <c r="E178" s="322">
        <v>1.3144656412013396</v>
      </c>
    </row>
    <row r="179" spans="1:5">
      <c r="A179" s="251">
        <v>2017</v>
      </c>
      <c r="B179" s="251" t="s">
        <v>65</v>
      </c>
      <c r="C179" s="322">
        <v>2.2771804186917701</v>
      </c>
      <c r="D179" s="322">
        <v>1.7256534090425608</v>
      </c>
      <c r="E179" s="322">
        <v>1.3089242539095922</v>
      </c>
    </row>
    <row r="180" spans="1:5">
      <c r="A180" s="251">
        <v>2017</v>
      </c>
      <c r="B180" s="251" t="s">
        <v>66</v>
      </c>
      <c r="C180" s="322">
        <v>2.2287383047428477</v>
      </c>
      <c r="D180" s="322">
        <v>1.7271297632765648</v>
      </c>
      <c r="E180" s="322">
        <v>1.3110840026575932</v>
      </c>
    </row>
    <row r="181" spans="1:5">
      <c r="A181" s="251">
        <v>2017</v>
      </c>
      <c r="B181" s="251" t="s">
        <v>67</v>
      </c>
      <c r="C181" s="322">
        <v>2.2272907784543894</v>
      </c>
      <c r="D181" s="322">
        <v>1.7102253356027382</v>
      </c>
      <c r="E181" s="322">
        <v>1.3102513978946588</v>
      </c>
    </row>
    <row r="182" spans="1:5">
      <c r="A182" s="251">
        <v>2018</v>
      </c>
      <c r="B182" s="251" t="s">
        <v>64</v>
      </c>
      <c r="C182" s="322">
        <v>2.2369860917924771</v>
      </c>
      <c r="D182" s="322">
        <v>1.7151871631806417</v>
      </c>
      <c r="E182" s="322">
        <v>1.3090287319691327</v>
      </c>
    </row>
    <row r="183" spans="1:5">
      <c r="A183" s="251">
        <v>2018</v>
      </c>
      <c r="B183" s="251" t="s">
        <v>65</v>
      </c>
      <c r="C183" s="322">
        <v>2.1849587960071002</v>
      </c>
      <c r="D183" s="322">
        <v>1.7034045554352832</v>
      </c>
      <c r="E183" s="322">
        <v>1.3130475459364905</v>
      </c>
    </row>
    <row r="184" spans="1:5">
      <c r="A184" s="251">
        <v>2018</v>
      </c>
      <c r="B184" s="251" t="s">
        <v>66</v>
      </c>
      <c r="C184" s="322">
        <v>2.1681548798177697</v>
      </c>
      <c r="D184" s="322">
        <v>1.6858141550918753</v>
      </c>
      <c r="E184" s="322">
        <v>1.2950249079911469</v>
      </c>
    </row>
    <row r="185" spans="1:5">
      <c r="A185" s="251">
        <v>2018</v>
      </c>
      <c r="B185" s="251" t="s">
        <v>67</v>
      </c>
      <c r="C185" s="322">
        <v>2.1803688159025807</v>
      </c>
      <c r="D185" s="322">
        <v>1.6646460258168541</v>
      </c>
      <c r="E185" s="322">
        <v>1.2938622496411851</v>
      </c>
    </row>
    <row r="186" spans="1:5">
      <c r="A186" s="251">
        <v>2019</v>
      </c>
      <c r="B186" s="251" t="s">
        <v>64</v>
      </c>
      <c r="C186" s="322">
        <v>2.1420184234502178</v>
      </c>
      <c r="D186" s="322">
        <v>1.6736623553721375</v>
      </c>
      <c r="E186" s="322">
        <v>1.2888089238765745</v>
      </c>
    </row>
  </sheetData>
  <customSheetViews>
    <customSheetView guid="{CDEF6930-6739-4FEE-9F65-E195F9A4F82A}">
      <selection activeCell="H182" sqref="H182"/>
      <pageMargins left="0.7" right="0.7" top="0.75" bottom="0.75" header="0.3" footer="0.3"/>
      <pageSetup paperSize="9" orientation="portrait" r:id="rId1"/>
    </customSheetView>
    <customSheetView guid="{9883963A-B599-466E-88D7-AE85360E0737}">
      <selection activeCell="H182" sqref="H182"/>
      <pageMargins left="0.7" right="0.7" top="0.75" bottom="0.75" header="0.3" footer="0.3"/>
      <pageSetup paperSize="9" orientation="portrait" r:id="rId2"/>
    </customSheetView>
  </customSheetViews>
  <hyperlinks>
    <hyperlink ref="C1" location="Index!A1" display="Index home" xr:uid="{00000000-0004-0000-3200-000000000000}"/>
  </hyperlinks>
  <pageMargins left="0.7" right="0.7" top="0.75" bottom="0.75" header="0.3" footer="0.3"/>
  <pageSetup paperSize="9" orientation="portrait" r:id="rId3"/>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66">
    <tabColor rgb="FFCC6677"/>
  </sheetPr>
  <dimension ref="A1:E990"/>
  <sheetViews>
    <sheetView zoomScaleNormal="100" workbookViewId="0"/>
  </sheetViews>
  <sheetFormatPr defaultColWidth="9.140625" defaultRowHeight="15"/>
  <cols>
    <col min="1" max="1" width="9.140625" style="188"/>
    <col min="2" max="2" width="9.140625" style="189"/>
    <col min="3" max="3" width="12" style="189" bestFit="1" customWidth="1"/>
    <col min="4" max="4" width="19.42578125" style="189" customWidth="1"/>
    <col min="5" max="16384" width="9.140625" style="189"/>
  </cols>
  <sheetData>
    <row r="1" spans="1:5" ht="15" customHeight="1">
      <c r="A1" s="146" t="s">
        <v>30</v>
      </c>
      <c r="B1" s="188">
        <v>4.5</v>
      </c>
      <c r="C1" s="291" t="s">
        <v>2930</v>
      </c>
    </row>
    <row r="2" spans="1:5" ht="15" customHeight="1">
      <c r="A2" s="167" t="s">
        <v>31</v>
      </c>
      <c r="B2" s="189" t="s">
        <v>3143</v>
      </c>
    </row>
    <row r="3" spans="1:5" ht="15" customHeight="1">
      <c r="A3" s="167" t="s">
        <v>40</v>
      </c>
      <c r="B3" s="191" t="s">
        <v>2779</v>
      </c>
    </row>
    <row r="5" spans="1:5">
      <c r="A5" s="188" t="s">
        <v>3010</v>
      </c>
      <c r="B5" s="189" t="s">
        <v>3011</v>
      </c>
      <c r="C5" s="189" t="s">
        <v>3012</v>
      </c>
      <c r="D5" s="249" t="s">
        <v>3013</v>
      </c>
      <c r="E5" s="189" t="s">
        <v>3014</v>
      </c>
    </row>
    <row r="6" spans="1:5">
      <c r="A6" s="188" t="s">
        <v>2632</v>
      </c>
      <c r="B6" s="189" t="s">
        <v>148</v>
      </c>
      <c r="C6" s="189" t="s">
        <v>1605</v>
      </c>
      <c r="D6" s="189" t="s">
        <v>489</v>
      </c>
      <c r="E6" s="189">
        <v>922500</v>
      </c>
    </row>
    <row r="7" spans="1:5">
      <c r="A7" s="188" t="s">
        <v>2632</v>
      </c>
      <c r="B7" s="189" t="s">
        <v>148</v>
      </c>
      <c r="C7" s="189" t="s">
        <v>1606</v>
      </c>
      <c r="D7" s="189" t="s">
        <v>490</v>
      </c>
      <c r="E7" s="189">
        <v>1352500</v>
      </c>
    </row>
    <row r="8" spans="1:5">
      <c r="A8" s="188" t="s">
        <v>2632</v>
      </c>
      <c r="B8" s="189" t="s">
        <v>148</v>
      </c>
      <c r="C8" s="189" t="s">
        <v>1607</v>
      </c>
      <c r="D8" s="189" t="s">
        <v>491</v>
      </c>
      <c r="E8" s="189">
        <v>813400</v>
      </c>
    </row>
    <row r="9" spans="1:5">
      <c r="A9" s="188" t="s">
        <v>2632</v>
      </c>
      <c r="B9" s="189" t="s">
        <v>148</v>
      </c>
      <c r="C9" s="189" t="s">
        <v>1608</v>
      </c>
      <c r="D9" s="189" t="s">
        <v>492</v>
      </c>
      <c r="E9" s="189">
        <v>1075000</v>
      </c>
    </row>
    <row r="10" spans="1:5">
      <c r="A10" s="188" t="s">
        <v>2632</v>
      </c>
      <c r="B10" s="189" t="s">
        <v>148</v>
      </c>
      <c r="C10" s="189" t="s">
        <v>1609</v>
      </c>
      <c r="D10" s="189" t="s">
        <v>493</v>
      </c>
      <c r="E10" s="189">
        <v>776000</v>
      </c>
    </row>
    <row r="11" spans="1:5">
      <c r="A11" s="188" t="s">
        <v>2632</v>
      </c>
      <c r="B11" s="189" t="s">
        <v>148</v>
      </c>
      <c r="C11" s="189" t="s">
        <v>1610</v>
      </c>
      <c r="D11" s="189" t="s">
        <v>494</v>
      </c>
      <c r="E11" s="189">
        <v>779000</v>
      </c>
    </row>
    <row r="12" spans="1:5">
      <c r="A12" s="188" t="s">
        <v>2632</v>
      </c>
      <c r="B12" s="189" t="s">
        <v>148</v>
      </c>
      <c r="C12" s="189" t="s">
        <v>1611</v>
      </c>
      <c r="D12" s="189" t="s">
        <v>495</v>
      </c>
      <c r="E12" s="189">
        <v>599762.5</v>
      </c>
    </row>
    <row r="13" spans="1:5">
      <c r="A13" s="188" t="s">
        <v>2632</v>
      </c>
      <c r="B13" s="189" t="s">
        <v>148</v>
      </c>
      <c r="C13" s="189" t="s">
        <v>1612</v>
      </c>
      <c r="D13" s="189" t="s">
        <v>496</v>
      </c>
      <c r="E13" s="189">
        <v>1280000</v>
      </c>
    </row>
    <row r="14" spans="1:5">
      <c r="A14" s="188" t="s">
        <v>2632</v>
      </c>
      <c r="B14" s="189" t="s">
        <v>148</v>
      </c>
      <c r="C14" s="189" t="s">
        <v>1613</v>
      </c>
      <c r="D14" s="189" t="s">
        <v>497</v>
      </c>
      <c r="E14" s="189">
        <v>600000</v>
      </c>
    </row>
    <row r="15" spans="1:5">
      <c r="A15" s="188" t="s">
        <v>2632</v>
      </c>
      <c r="B15" s="189" t="s">
        <v>148</v>
      </c>
      <c r="C15" s="189" t="s">
        <v>1614</v>
      </c>
      <c r="D15" s="189" t="s">
        <v>498</v>
      </c>
      <c r="E15" s="189">
        <v>695000</v>
      </c>
    </row>
    <row r="16" spans="1:5">
      <c r="A16" s="188" t="s">
        <v>2632</v>
      </c>
      <c r="B16" s="189" t="s">
        <v>148</v>
      </c>
      <c r="C16" s="189" t="s">
        <v>1615</v>
      </c>
      <c r="D16" s="189" t="s">
        <v>499</v>
      </c>
      <c r="E16" s="189">
        <v>990000</v>
      </c>
    </row>
    <row r="17" spans="1:5">
      <c r="A17" s="188" t="s">
        <v>2632</v>
      </c>
      <c r="B17" s="189" t="s">
        <v>148</v>
      </c>
      <c r="C17" s="189" t="s">
        <v>1616</v>
      </c>
      <c r="D17" s="189" t="s">
        <v>500</v>
      </c>
      <c r="E17" s="189">
        <v>612500</v>
      </c>
    </row>
    <row r="18" spans="1:5">
      <c r="A18" s="188" t="s">
        <v>2632</v>
      </c>
      <c r="B18" s="189" t="s">
        <v>148</v>
      </c>
      <c r="C18" s="189" t="s">
        <v>1617</v>
      </c>
      <c r="D18" s="189" t="s">
        <v>501</v>
      </c>
      <c r="E18" s="189">
        <v>580000</v>
      </c>
    </row>
    <row r="19" spans="1:5">
      <c r="A19" s="188" t="s">
        <v>2632</v>
      </c>
      <c r="B19" s="189" t="s">
        <v>148</v>
      </c>
      <c r="C19" s="189" t="s">
        <v>1618</v>
      </c>
      <c r="D19" s="189" t="s">
        <v>502</v>
      </c>
      <c r="E19" s="189">
        <v>950000</v>
      </c>
    </row>
    <row r="20" spans="1:5">
      <c r="A20" s="188" t="s">
        <v>2632</v>
      </c>
      <c r="B20" s="189" t="s">
        <v>148</v>
      </c>
      <c r="C20" s="189" t="s">
        <v>1619</v>
      </c>
      <c r="D20" s="189" t="s">
        <v>503</v>
      </c>
      <c r="E20" s="189">
        <v>600000</v>
      </c>
    </row>
    <row r="21" spans="1:5">
      <c r="A21" s="188" t="s">
        <v>2632</v>
      </c>
      <c r="B21" s="189" t="s">
        <v>148</v>
      </c>
      <c r="C21" s="189" t="s">
        <v>1620</v>
      </c>
      <c r="D21" s="189" t="s">
        <v>504</v>
      </c>
      <c r="E21" s="189">
        <v>650000</v>
      </c>
    </row>
    <row r="22" spans="1:5">
      <c r="A22" s="188" t="s">
        <v>2632</v>
      </c>
      <c r="B22" s="189" t="s">
        <v>148</v>
      </c>
      <c r="C22" s="189" t="s">
        <v>1621</v>
      </c>
      <c r="D22" s="189" t="s">
        <v>505</v>
      </c>
      <c r="E22" s="189">
        <v>875000</v>
      </c>
    </row>
    <row r="23" spans="1:5">
      <c r="A23" s="188" t="s">
        <v>2632</v>
      </c>
      <c r="B23" s="189" t="s">
        <v>148</v>
      </c>
      <c r="C23" s="189" t="s">
        <v>1622</v>
      </c>
      <c r="D23" s="189" t="s">
        <v>506</v>
      </c>
      <c r="E23" s="189">
        <v>1055000</v>
      </c>
    </row>
    <row r="24" spans="1:5">
      <c r="A24" s="188" t="s">
        <v>2632</v>
      </c>
      <c r="B24" s="189" t="s">
        <v>148</v>
      </c>
      <c r="C24" s="189" t="s">
        <v>1623</v>
      </c>
      <c r="D24" s="189" t="s">
        <v>507</v>
      </c>
      <c r="E24" s="189">
        <v>710000</v>
      </c>
    </row>
    <row r="25" spans="1:5">
      <c r="A25" s="188" t="s">
        <v>2632</v>
      </c>
      <c r="B25" s="189" t="s">
        <v>148</v>
      </c>
      <c r="C25" s="189" t="s">
        <v>1624</v>
      </c>
      <c r="D25" s="189" t="s">
        <v>508</v>
      </c>
      <c r="E25" s="189">
        <v>438000</v>
      </c>
    </row>
    <row r="26" spans="1:5">
      <c r="A26" s="188" t="s">
        <v>2632</v>
      </c>
      <c r="B26" s="189" t="s">
        <v>148</v>
      </c>
      <c r="C26" s="189" t="s">
        <v>1625</v>
      </c>
      <c r="D26" s="189" t="s">
        <v>509</v>
      </c>
      <c r="E26" s="189">
        <v>900000</v>
      </c>
    </row>
    <row r="27" spans="1:5">
      <c r="A27" s="188" t="s">
        <v>2632</v>
      </c>
      <c r="B27" s="189" t="s">
        <v>148</v>
      </c>
      <c r="C27" s="189" t="s">
        <v>1626</v>
      </c>
      <c r="D27" s="189" t="s">
        <v>510</v>
      </c>
      <c r="E27" s="189">
        <v>1330000</v>
      </c>
    </row>
    <row r="28" spans="1:5">
      <c r="A28" s="188" t="s">
        <v>2632</v>
      </c>
      <c r="B28" s="189" t="s">
        <v>148</v>
      </c>
      <c r="C28" s="189" t="s">
        <v>1627</v>
      </c>
      <c r="D28" s="189" t="s">
        <v>511</v>
      </c>
      <c r="E28" s="189">
        <v>384500</v>
      </c>
    </row>
    <row r="29" spans="1:5">
      <c r="A29" s="188" t="s">
        <v>2632</v>
      </c>
      <c r="B29" s="189" t="s">
        <v>148</v>
      </c>
      <c r="C29" s="189" t="s">
        <v>1628</v>
      </c>
      <c r="D29" s="189" t="s">
        <v>512</v>
      </c>
      <c r="E29" s="189">
        <v>667200</v>
      </c>
    </row>
    <row r="30" spans="1:5">
      <c r="A30" s="188" t="s">
        <v>2632</v>
      </c>
      <c r="B30" s="189" t="s">
        <v>148</v>
      </c>
      <c r="C30" s="189" t="s">
        <v>1629</v>
      </c>
      <c r="D30" s="189" t="s">
        <v>513</v>
      </c>
      <c r="E30" s="189">
        <v>615000</v>
      </c>
    </row>
    <row r="31" spans="1:5">
      <c r="A31" s="188" t="s">
        <v>2632</v>
      </c>
      <c r="B31" s="189" t="s">
        <v>148</v>
      </c>
      <c r="C31" s="189" t="s">
        <v>1630</v>
      </c>
      <c r="D31" s="189" t="s">
        <v>514</v>
      </c>
      <c r="E31" s="189">
        <v>675000</v>
      </c>
    </row>
    <row r="32" spans="1:5">
      <c r="A32" s="188" t="s">
        <v>2632</v>
      </c>
      <c r="B32" s="189" t="s">
        <v>148</v>
      </c>
      <c r="C32" s="189" t="s">
        <v>1631</v>
      </c>
      <c r="D32" s="189" t="s">
        <v>515</v>
      </c>
      <c r="E32" s="189">
        <v>908000</v>
      </c>
    </row>
    <row r="33" spans="1:5">
      <c r="A33" s="188" t="s">
        <v>2632</v>
      </c>
      <c r="B33" s="189" t="s">
        <v>148</v>
      </c>
      <c r="C33" s="189" t="s">
        <v>1632</v>
      </c>
      <c r="D33" s="189" t="s">
        <v>516</v>
      </c>
      <c r="E33" s="189">
        <v>843000</v>
      </c>
    </row>
    <row r="34" spans="1:5">
      <c r="A34" s="188" t="s">
        <v>406</v>
      </c>
      <c r="B34" s="189" t="s">
        <v>176</v>
      </c>
      <c r="C34" s="189" t="s">
        <v>1445</v>
      </c>
      <c r="D34" s="189" t="s">
        <v>517</v>
      </c>
      <c r="E34" s="189">
        <v>924950</v>
      </c>
    </row>
    <row r="35" spans="1:5">
      <c r="A35" s="188" t="s">
        <v>2637</v>
      </c>
      <c r="B35" s="189" t="s">
        <v>216</v>
      </c>
      <c r="C35" s="189" t="s">
        <v>1776</v>
      </c>
      <c r="D35" s="189" t="s">
        <v>518</v>
      </c>
      <c r="E35" s="189">
        <v>480000</v>
      </c>
    </row>
    <row r="36" spans="1:5">
      <c r="A36" s="188" t="s">
        <v>2637</v>
      </c>
      <c r="B36" s="189" t="s">
        <v>216</v>
      </c>
      <c r="C36" s="189" t="s">
        <v>1777</v>
      </c>
      <c r="D36" s="189" t="s">
        <v>519</v>
      </c>
      <c r="E36" s="189">
        <v>490000</v>
      </c>
    </row>
    <row r="37" spans="1:5">
      <c r="A37" s="188" t="s">
        <v>2637</v>
      </c>
      <c r="B37" s="189" t="s">
        <v>216</v>
      </c>
      <c r="C37" s="189" t="s">
        <v>1778</v>
      </c>
      <c r="D37" s="189" t="s">
        <v>520</v>
      </c>
      <c r="E37" s="189">
        <v>495000</v>
      </c>
    </row>
    <row r="38" spans="1:5">
      <c r="A38" s="188" t="s">
        <v>2637</v>
      </c>
      <c r="B38" s="189" t="s">
        <v>216</v>
      </c>
      <c r="C38" s="189" t="s">
        <v>1779</v>
      </c>
      <c r="D38" s="189" t="s">
        <v>521</v>
      </c>
      <c r="E38" s="189">
        <v>500000</v>
      </c>
    </row>
    <row r="39" spans="1:5">
      <c r="A39" s="188" t="s">
        <v>2637</v>
      </c>
      <c r="B39" s="189" t="s">
        <v>216</v>
      </c>
      <c r="C39" s="189" t="s">
        <v>1780</v>
      </c>
      <c r="D39" s="189" t="s">
        <v>522</v>
      </c>
      <c r="E39" s="189">
        <v>455000</v>
      </c>
    </row>
    <row r="40" spans="1:5">
      <c r="A40" s="188" t="s">
        <v>2637</v>
      </c>
      <c r="B40" s="189" t="s">
        <v>216</v>
      </c>
      <c r="C40" s="189" t="s">
        <v>1781</v>
      </c>
      <c r="D40" s="189" t="s">
        <v>523</v>
      </c>
      <c r="E40" s="189">
        <v>567500</v>
      </c>
    </row>
    <row r="41" spans="1:5">
      <c r="A41" s="188" t="s">
        <v>2637</v>
      </c>
      <c r="B41" s="189" t="s">
        <v>216</v>
      </c>
      <c r="C41" s="189" t="s">
        <v>1782</v>
      </c>
      <c r="D41" s="189" t="s">
        <v>524</v>
      </c>
      <c r="E41" s="189">
        <v>503750</v>
      </c>
    </row>
    <row r="42" spans="1:5">
      <c r="A42" s="188" t="s">
        <v>2637</v>
      </c>
      <c r="B42" s="189" t="s">
        <v>216</v>
      </c>
      <c r="C42" s="189" t="s">
        <v>1783</v>
      </c>
      <c r="D42" s="189" t="s">
        <v>525</v>
      </c>
      <c r="E42" s="189">
        <v>887500</v>
      </c>
    </row>
    <row r="43" spans="1:5">
      <c r="A43" s="188" t="s">
        <v>2637</v>
      </c>
      <c r="B43" s="189" t="s">
        <v>216</v>
      </c>
      <c r="C43" s="189" t="s">
        <v>1784</v>
      </c>
      <c r="D43" s="189" t="s">
        <v>526</v>
      </c>
      <c r="E43" s="189">
        <v>460000</v>
      </c>
    </row>
    <row r="44" spans="1:5">
      <c r="A44" s="188" t="s">
        <v>2637</v>
      </c>
      <c r="B44" s="189" t="s">
        <v>216</v>
      </c>
      <c r="C44" s="189" t="s">
        <v>1785</v>
      </c>
      <c r="D44" s="189" t="s">
        <v>527</v>
      </c>
      <c r="E44" s="189">
        <v>722500</v>
      </c>
    </row>
    <row r="45" spans="1:5">
      <c r="A45" s="188" t="s">
        <v>2637</v>
      </c>
      <c r="B45" s="189" t="s">
        <v>216</v>
      </c>
      <c r="C45" s="189" t="s">
        <v>1786</v>
      </c>
      <c r="D45" s="189" t="s">
        <v>528</v>
      </c>
      <c r="E45" s="189">
        <v>621250</v>
      </c>
    </row>
    <row r="46" spans="1:5">
      <c r="A46" s="188" t="s">
        <v>2637</v>
      </c>
      <c r="B46" s="189" t="s">
        <v>216</v>
      </c>
      <c r="C46" s="189" t="s">
        <v>1787</v>
      </c>
      <c r="D46" s="189" t="s">
        <v>529</v>
      </c>
      <c r="E46" s="189">
        <v>465000</v>
      </c>
    </row>
    <row r="47" spans="1:5">
      <c r="A47" s="188" t="s">
        <v>2637</v>
      </c>
      <c r="B47" s="189" t="s">
        <v>216</v>
      </c>
      <c r="C47" s="189" t="s">
        <v>1788</v>
      </c>
      <c r="D47" s="189" t="s">
        <v>530</v>
      </c>
      <c r="E47" s="189">
        <v>589500</v>
      </c>
    </row>
    <row r="48" spans="1:5">
      <c r="A48" s="188" t="s">
        <v>2637</v>
      </c>
      <c r="B48" s="189" t="s">
        <v>216</v>
      </c>
      <c r="C48" s="189" t="s">
        <v>1789</v>
      </c>
      <c r="D48" s="189" t="s">
        <v>531</v>
      </c>
      <c r="E48" s="189">
        <v>785000</v>
      </c>
    </row>
    <row r="49" spans="1:5">
      <c r="A49" s="188" t="s">
        <v>2637</v>
      </c>
      <c r="B49" s="189" t="s">
        <v>216</v>
      </c>
      <c r="C49" s="189" t="s">
        <v>1790</v>
      </c>
      <c r="D49" s="189" t="s">
        <v>532</v>
      </c>
      <c r="E49" s="189">
        <v>450000</v>
      </c>
    </row>
    <row r="50" spans="1:5">
      <c r="A50" s="188" t="s">
        <v>2637</v>
      </c>
      <c r="B50" s="189" t="s">
        <v>216</v>
      </c>
      <c r="C50" s="189" t="s">
        <v>1791</v>
      </c>
      <c r="D50" s="189" t="s">
        <v>533</v>
      </c>
      <c r="E50" s="189">
        <v>500000</v>
      </c>
    </row>
    <row r="51" spans="1:5">
      <c r="A51" s="188" t="s">
        <v>2637</v>
      </c>
      <c r="B51" s="189" t="s">
        <v>216</v>
      </c>
      <c r="C51" s="189" t="s">
        <v>1792</v>
      </c>
      <c r="D51" s="189" t="s">
        <v>534</v>
      </c>
      <c r="E51" s="189">
        <v>390000</v>
      </c>
    </row>
    <row r="52" spans="1:5">
      <c r="A52" s="188" t="s">
        <v>2637</v>
      </c>
      <c r="B52" s="189" t="s">
        <v>216</v>
      </c>
      <c r="C52" s="189" t="s">
        <v>1793</v>
      </c>
      <c r="D52" s="189" t="s">
        <v>535</v>
      </c>
      <c r="E52" s="189">
        <v>421250</v>
      </c>
    </row>
    <row r="53" spans="1:5">
      <c r="A53" s="188" t="s">
        <v>2637</v>
      </c>
      <c r="B53" s="189" t="s">
        <v>216</v>
      </c>
      <c r="C53" s="189" t="s">
        <v>1794</v>
      </c>
      <c r="D53" s="189" t="s">
        <v>536</v>
      </c>
      <c r="E53" s="189">
        <v>655000</v>
      </c>
    </row>
    <row r="54" spans="1:5">
      <c r="A54" s="188" t="s">
        <v>2637</v>
      </c>
      <c r="B54" s="189" t="s">
        <v>216</v>
      </c>
      <c r="C54" s="189" t="s">
        <v>1795</v>
      </c>
      <c r="D54" s="189" t="s">
        <v>537</v>
      </c>
      <c r="E54" s="189">
        <v>630000</v>
      </c>
    </row>
    <row r="55" spans="1:5">
      <c r="A55" s="188" t="s">
        <v>2637</v>
      </c>
      <c r="B55" s="189" t="s">
        <v>216</v>
      </c>
      <c r="C55" s="189" t="s">
        <v>1796</v>
      </c>
      <c r="D55" s="189" t="s">
        <v>538</v>
      </c>
      <c r="E55" s="189">
        <v>645000</v>
      </c>
    </row>
    <row r="56" spans="1:5">
      <c r="A56" s="188" t="s">
        <v>2637</v>
      </c>
      <c r="B56" s="189" t="s">
        <v>216</v>
      </c>
      <c r="C56" s="189" t="s">
        <v>1797</v>
      </c>
      <c r="D56" s="189" t="s">
        <v>539</v>
      </c>
      <c r="E56" s="189">
        <v>643750</v>
      </c>
    </row>
    <row r="57" spans="1:5">
      <c r="A57" s="188" t="s">
        <v>2637</v>
      </c>
      <c r="B57" s="189" t="s">
        <v>216</v>
      </c>
      <c r="C57" s="189" t="s">
        <v>1798</v>
      </c>
      <c r="D57" s="189" t="s">
        <v>540</v>
      </c>
      <c r="E57" s="189">
        <v>535000</v>
      </c>
    </row>
    <row r="58" spans="1:5">
      <c r="A58" s="188" t="s">
        <v>2637</v>
      </c>
      <c r="B58" s="189" t="s">
        <v>216</v>
      </c>
      <c r="C58" s="189" t="s">
        <v>1799</v>
      </c>
      <c r="D58" s="189" t="s">
        <v>541</v>
      </c>
      <c r="E58" s="189">
        <v>550000</v>
      </c>
    </row>
    <row r="59" spans="1:5">
      <c r="A59" s="188" t="s">
        <v>2637</v>
      </c>
      <c r="B59" s="189" t="s">
        <v>216</v>
      </c>
      <c r="C59" s="189" t="s">
        <v>1800</v>
      </c>
      <c r="D59" s="189" t="s">
        <v>542</v>
      </c>
      <c r="E59" s="189">
        <v>557500</v>
      </c>
    </row>
    <row r="60" spans="1:5">
      <c r="A60" s="188" t="s">
        <v>2637</v>
      </c>
      <c r="B60" s="189" t="s">
        <v>216</v>
      </c>
      <c r="C60" s="189" t="s">
        <v>1801</v>
      </c>
      <c r="D60" s="189" t="s">
        <v>543</v>
      </c>
      <c r="E60" s="189">
        <v>507500</v>
      </c>
    </row>
    <row r="61" spans="1:5">
      <c r="A61" s="188" t="s">
        <v>2637</v>
      </c>
      <c r="B61" s="189" t="s">
        <v>216</v>
      </c>
      <c r="C61" s="189" t="s">
        <v>2477</v>
      </c>
      <c r="D61" s="189" t="s">
        <v>2478</v>
      </c>
      <c r="E61" s="189">
        <v>371500</v>
      </c>
    </row>
    <row r="62" spans="1:5">
      <c r="A62" s="188" t="s">
        <v>2637</v>
      </c>
      <c r="B62" s="189" t="s">
        <v>216</v>
      </c>
      <c r="C62" s="189" t="s">
        <v>2479</v>
      </c>
      <c r="D62" s="189" t="s">
        <v>2480</v>
      </c>
      <c r="E62" s="189">
        <v>427875</v>
      </c>
    </row>
    <row r="63" spans="1:5">
      <c r="A63" s="188" t="s">
        <v>2638</v>
      </c>
      <c r="B63" s="189" t="s">
        <v>144</v>
      </c>
      <c r="C63" s="189" t="s">
        <v>1802</v>
      </c>
      <c r="D63" s="189" t="s">
        <v>544</v>
      </c>
      <c r="E63" s="189">
        <v>480000</v>
      </c>
    </row>
    <row r="64" spans="1:5">
      <c r="A64" s="188" t="s">
        <v>2638</v>
      </c>
      <c r="B64" s="189" t="s">
        <v>144</v>
      </c>
      <c r="C64" s="189" t="s">
        <v>1803</v>
      </c>
      <c r="D64" s="189" t="s">
        <v>545</v>
      </c>
      <c r="E64" s="189">
        <v>380000</v>
      </c>
    </row>
    <row r="65" spans="1:5">
      <c r="A65" s="188" t="s">
        <v>2638</v>
      </c>
      <c r="B65" s="189" t="s">
        <v>144</v>
      </c>
      <c r="C65" s="189" t="s">
        <v>1804</v>
      </c>
      <c r="D65" s="189" t="s">
        <v>546</v>
      </c>
      <c r="E65" s="189">
        <v>665000</v>
      </c>
    </row>
    <row r="66" spans="1:5">
      <c r="A66" s="188" t="s">
        <v>2638</v>
      </c>
      <c r="B66" s="189" t="s">
        <v>144</v>
      </c>
      <c r="C66" s="189" t="s">
        <v>1805</v>
      </c>
      <c r="D66" s="189" t="s">
        <v>547</v>
      </c>
      <c r="E66" s="189">
        <v>1020000</v>
      </c>
    </row>
    <row r="67" spans="1:5">
      <c r="A67" s="188" t="s">
        <v>2638</v>
      </c>
      <c r="B67" s="189" t="s">
        <v>144</v>
      </c>
      <c r="C67" s="189" t="s">
        <v>1806</v>
      </c>
      <c r="D67" s="189" t="s">
        <v>548</v>
      </c>
      <c r="E67" s="189">
        <v>485000</v>
      </c>
    </row>
    <row r="68" spans="1:5">
      <c r="A68" s="188" t="s">
        <v>2638</v>
      </c>
      <c r="B68" s="189" t="s">
        <v>144</v>
      </c>
      <c r="C68" s="189" t="s">
        <v>1807</v>
      </c>
      <c r="D68" s="189" t="s">
        <v>549</v>
      </c>
      <c r="E68" s="189">
        <v>590000</v>
      </c>
    </row>
    <row r="69" spans="1:5">
      <c r="A69" s="188" t="s">
        <v>2638</v>
      </c>
      <c r="B69" s="189" t="s">
        <v>144</v>
      </c>
      <c r="C69" s="189" t="s">
        <v>1808</v>
      </c>
      <c r="D69" s="189" t="s">
        <v>550</v>
      </c>
      <c r="E69" s="189">
        <v>545000</v>
      </c>
    </row>
    <row r="70" spans="1:5">
      <c r="A70" s="188" t="s">
        <v>2638</v>
      </c>
      <c r="B70" s="189" t="s">
        <v>144</v>
      </c>
      <c r="C70" s="189" t="s">
        <v>1809</v>
      </c>
      <c r="D70" s="189" t="s">
        <v>551</v>
      </c>
      <c r="E70" s="189">
        <v>644500</v>
      </c>
    </row>
    <row r="71" spans="1:5">
      <c r="A71" s="188" t="s">
        <v>2638</v>
      </c>
      <c r="B71" s="189" t="s">
        <v>144</v>
      </c>
      <c r="C71" s="189" t="s">
        <v>1810</v>
      </c>
      <c r="D71" s="189" t="s">
        <v>552</v>
      </c>
      <c r="E71" s="189">
        <v>951000</v>
      </c>
    </row>
    <row r="72" spans="1:5">
      <c r="A72" s="188" t="s">
        <v>2638</v>
      </c>
      <c r="B72" s="189" t="s">
        <v>144</v>
      </c>
      <c r="C72" s="189" t="s">
        <v>1811</v>
      </c>
      <c r="D72" s="189" t="s">
        <v>553</v>
      </c>
      <c r="E72" s="189">
        <v>812500</v>
      </c>
    </row>
    <row r="73" spans="1:5">
      <c r="A73" s="188" t="s">
        <v>2638</v>
      </c>
      <c r="B73" s="189" t="s">
        <v>144</v>
      </c>
      <c r="C73" s="189" t="s">
        <v>1812</v>
      </c>
      <c r="D73" s="189" t="s">
        <v>554</v>
      </c>
      <c r="E73" s="189">
        <v>639000</v>
      </c>
    </row>
    <row r="74" spans="1:5">
      <c r="A74" s="188" t="s">
        <v>2638</v>
      </c>
      <c r="B74" s="189" t="s">
        <v>144</v>
      </c>
      <c r="C74" s="189" t="s">
        <v>1813</v>
      </c>
      <c r="D74" s="189" t="s">
        <v>555</v>
      </c>
      <c r="E74" s="189">
        <v>593750</v>
      </c>
    </row>
    <row r="75" spans="1:5">
      <c r="A75" s="188" t="s">
        <v>2638</v>
      </c>
      <c r="B75" s="189" t="s">
        <v>144</v>
      </c>
      <c r="C75" s="189" t="s">
        <v>1814</v>
      </c>
      <c r="D75" s="189" t="s">
        <v>556</v>
      </c>
      <c r="E75" s="189">
        <v>844950</v>
      </c>
    </row>
    <row r="76" spans="1:5">
      <c r="A76" s="188" t="s">
        <v>2638</v>
      </c>
      <c r="B76" s="189" t="s">
        <v>144</v>
      </c>
      <c r="C76" s="189" t="s">
        <v>1815</v>
      </c>
      <c r="D76" s="189" t="s">
        <v>557</v>
      </c>
      <c r="E76" s="189">
        <v>577500</v>
      </c>
    </row>
    <row r="77" spans="1:5">
      <c r="A77" s="188" t="s">
        <v>2638</v>
      </c>
      <c r="B77" s="189" t="s">
        <v>144</v>
      </c>
      <c r="C77" s="189" t="s">
        <v>1816</v>
      </c>
      <c r="D77" s="189" t="s">
        <v>558</v>
      </c>
      <c r="E77" s="189">
        <v>544000</v>
      </c>
    </row>
    <row r="78" spans="1:5">
      <c r="A78" s="188" t="s">
        <v>2638</v>
      </c>
      <c r="B78" s="189" t="s">
        <v>144</v>
      </c>
      <c r="C78" s="189" t="s">
        <v>1817</v>
      </c>
      <c r="D78" s="189" t="s">
        <v>559</v>
      </c>
      <c r="E78" s="189">
        <v>685000</v>
      </c>
    </row>
    <row r="79" spans="1:5">
      <c r="A79" s="188" t="s">
        <v>2638</v>
      </c>
      <c r="B79" s="189" t="s">
        <v>144</v>
      </c>
      <c r="C79" s="189" t="s">
        <v>1818</v>
      </c>
      <c r="D79" s="189" t="s">
        <v>560</v>
      </c>
      <c r="E79" s="189">
        <v>759687.5</v>
      </c>
    </row>
    <row r="80" spans="1:5">
      <c r="A80" s="188" t="s">
        <v>2638</v>
      </c>
      <c r="B80" s="189" t="s">
        <v>144</v>
      </c>
      <c r="C80" s="189" t="s">
        <v>1819</v>
      </c>
      <c r="D80" s="189" t="s">
        <v>561</v>
      </c>
      <c r="E80" s="189">
        <v>1010617.5</v>
      </c>
    </row>
    <row r="81" spans="1:5">
      <c r="A81" s="188" t="s">
        <v>2638</v>
      </c>
      <c r="B81" s="189" t="s">
        <v>144</v>
      </c>
      <c r="C81" s="189" t="s">
        <v>1820</v>
      </c>
      <c r="D81" s="189" t="s">
        <v>562</v>
      </c>
      <c r="E81" s="189">
        <v>820000</v>
      </c>
    </row>
    <row r="82" spans="1:5">
      <c r="A82" s="188" t="s">
        <v>2638</v>
      </c>
      <c r="B82" s="189" t="s">
        <v>144</v>
      </c>
      <c r="C82" s="189" t="s">
        <v>1821</v>
      </c>
      <c r="D82" s="189" t="s">
        <v>563</v>
      </c>
      <c r="E82" s="189">
        <v>985000</v>
      </c>
    </row>
    <row r="83" spans="1:5">
      <c r="A83" s="188" t="s">
        <v>2638</v>
      </c>
      <c r="B83" s="189" t="s">
        <v>144</v>
      </c>
      <c r="C83" s="189" t="s">
        <v>1822</v>
      </c>
      <c r="D83" s="189" t="s">
        <v>564</v>
      </c>
      <c r="E83" s="189">
        <v>924975</v>
      </c>
    </row>
    <row r="84" spans="1:5">
      <c r="A84" s="188" t="s">
        <v>2638</v>
      </c>
      <c r="B84" s="189" t="s">
        <v>144</v>
      </c>
      <c r="C84" s="189" t="s">
        <v>1823</v>
      </c>
      <c r="D84" s="189" t="s">
        <v>565</v>
      </c>
      <c r="E84" s="189">
        <v>780000</v>
      </c>
    </row>
    <row r="85" spans="1:5">
      <c r="A85" s="188" t="s">
        <v>2638</v>
      </c>
      <c r="B85" s="189" t="s">
        <v>144</v>
      </c>
      <c r="C85" s="189" t="s">
        <v>1824</v>
      </c>
      <c r="D85" s="189" t="s">
        <v>566</v>
      </c>
      <c r="E85" s="189">
        <v>950000</v>
      </c>
    </row>
    <row r="86" spans="1:5">
      <c r="A86" s="188" t="s">
        <v>2638</v>
      </c>
      <c r="B86" s="189" t="s">
        <v>144</v>
      </c>
      <c r="C86" s="189" t="s">
        <v>1825</v>
      </c>
      <c r="D86" s="189" t="s">
        <v>567</v>
      </c>
      <c r="E86" s="189">
        <v>973000</v>
      </c>
    </row>
    <row r="87" spans="1:5">
      <c r="A87" s="188" t="s">
        <v>2638</v>
      </c>
      <c r="B87" s="189" t="s">
        <v>144</v>
      </c>
      <c r="C87" s="189" t="s">
        <v>1826</v>
      </c>
      <c r="D87" s="189" t="s">
        <v>568</v>
      </c>
      <c r="E87" s="189">
        <v>831250</v>
      </c>
    </row>
    <row r="88" spans="1:5">
      <c r="A88" s="188" t="s">
        <v>2639</v>
      </c>
      <c r="B88" s="189" t="s">
        <v>196</v>
      </c>
      <c r="C88" s="189" t="s">
        <v>1827</v>
      </c>
      <c r="D88" s="189" t="s">
        <v>569</v>
      </c>
      <c r="E88" s="189">
        <v>463125</v>
      </c>
    </row>
    <row r="89" spans="1:5">
      <c r="A89" s="188" t="s">
        <v>2639</v>
      </c>
      <c r="B89" s="189" t="s">
        <v>196</v>
      </c>
      <c r="C89" s="189" t="s">
        <v>1828</v>
      </c>
      <c r="D89" s="189" t="s">
        <v>570</v>
      </c>
      <c r="E89" s="189">
        <v>448500</v>
      </c>
    </row>
    <row r="90" spans="1:5">
      <c r="A90" s="188" t="s">
        <v>2639</v>
      </c>
      <c r="B90" s="189" t="s">
        <v>196</v>
      </c>
      <c r="C90" s="189" t="s">
        <v>1829</v>
      </c>
      <c r="D90" s="189" t="s">
        <v>571</v>
      </c>
      <c r="E90" s="189">
        <v>580500</v>
      </c>
    </row>
    <row r="91" spans="1:5">
      <c r="A91" s="188" t="s">
        <v>2639</v>
      </c>
      <c r="B91" s="189" t="s">
        <v>196</v>
      </c>
      <c r="C91" s="189" t="s">
        <v>1830</v>
      </c>
      <c r="D91" s="189" t="s">
        <v>572</v>
      </c>
      <c r="E91" s="189">
        <v>437500</v>
      </c>
    </row>
    <row r="92" spans="1:5">
      <c r="A92" s="188" t="s">
        <v>2639</v>
      </c>
      <c r="B92" s="189" t="s">
        <v>196</v>
      </c>
      <c r="C92" s="189" t="s">
        <v>1831</v>
      </c>
      <c r="D92" s="189" t="s">
        <v>573</v>
      </c>
      <c r="E92" s="189">
        <v>372500</v>
      </c>
    </row>
    <row r="93" spans="1:5">
      <c r="A93" s="188" t="s">
        <v>2639</v>
      </c>
      <c r="B93" s="189" t="s">
        <v>196</v>
      </c>
      <c r="C93" s="189" t="s">
        <v>1832</v>
      </c>
      <c r="D93" s="189" t="s">
        <v>574</v>
      </c>
      <c r="E93" s="189">
        <v>472500</v>
      </c>
    </row>
    <row r="94" spans="1:5">
      <c r="A94" s="188" t="s">
        <v>2639</v>
      </c>
      <c r="B94" s="189" t="s">
        <v>196</v>
      </c>
      <c r="C94" s="189" t="s">
        <v>1833</v>
      </c>
      <c r="D94" s="189" t="s">
        <v>575</v>
      </c>
      <c r="E94" s="189">
        <v>542500</v>
      </c>
    </row>
    <row r="95" spans="1:5">
      <c r="A95" s="188" t="s">
        <v>2639</v>
      </c>
      <c r="B95" s="189" t="s">
        <v>196</v>
      </c>
      <c r="C95" s="189" t="s">
        <v>1834</v>
      </c>
      <c r="D95" s="189" t="s">
        <v>576</v>
      </c>
      <c r="E95" s="189">
        <v>1038000</v>
      </c>
    </row>
    <row r="96" spans="1:5">
      <c r="A96" s="188" t="s">
        <v>2639</v>
      </c>
      <c r="B96" s="189" t="s">
        <v>196</v>
      </c>
      <c r="C96" s="189" t="s">
        <v>1835</v>
      </c>
      <c r="D96" s="189" t="s">
        <v>577</v>
      </c>
      <c r="E96" s="189">
        <v>502500</v>
      </c>
    </row>
    <row r="97" spans="1:5">
      <c r="A97" s="188" t="s">
        <v>2639</v>
      </c>
      <c r="B97" s="189" t="s">
        <v>196</v>
      </c>
      <c r="C97" s="189" t="s">
        <v>1836</v>
      </c>
      <c r="D97" s="189" t="s">
        <v>578</v>
      </c>
      <c r="E97" s="189">
        <v>440000</v>
      </c>
    </row>
    <row r="98" spans="1:5">
      <c r="A98" s="188" t="s">
        <v>2639</v>
      </c>
      <c r="B98" s="189" t="s">
        <v>196</v>
      </c>
      <c r="C98" s="189" t="s">
        <v>1837</v>
      </c>
      <c r="D98" s="189" t="s">
        <v>579</v>
      </c>
      <c r="E98" s="189">
        <v>440000</v>
      </c>
    </row>
    <row r="99" spans="1:5">
      <c r="A99" s="188" t="s">
        <v>2639</v>
      </c>
      <c r="B99" s="189" t="s">
        <v>196</v>
      </c>
      <c r="C99" s="189" t="s">
        <v>1838</v>
      </c>
      <c r="D99" s="189" t="s">
        <v>580</v>
      </c>
      <c r="E99" s="189">
        <v>595000</v>
      </c>
    </row>
    <row r="100" spans="1:5">
      <c r="A100" s="188" t="s">
        <v>2639</v>
      </c>
      <c r="B100" s="189" t="s">
        <v>196</v>
      </c>
      <c r="C100" s="189" t="s">
        <v>1839</v>
      </c>
      <c r="D100" s="189" t="s">
        <v>581</v>
      </c>
      <c r="E100" s="189">
        <v>624000</v>
      </c>
    </row>
    <row r="101" spans="1:5">
      <c r="A101" s="188" t="s">
        <v>2639</v>
      </c>
      <c r="B101" s="189" t="s">
        <v>196</v>
      </c>
      <c r="C101" s="189" t="s">
        <v>1840</v>
      </c>
      <c r="D101" s="189" t="s">
        <v>582</v>
      </c>
      <c r="E101" s="189">
        <v>420000</v>
      </c>
    </row>
    <row r="102" spans="1:5">
      <c r="A102" s="188" t="s">
        <v>2639</v>
      </c>
      <c r="B102" s="189" t="s">
        <v>196</v>
      </c>
      <c r="C102" s="189" t="s">
        <v>1841</v>
      </c>
      <c r="D102" s="189" t="s">
        <v>583</v>
      </c>
      <c r="E102" s="189">
        <v>445000</v>
      </c>
    </row>
    <row r="103" spans="1:5">
      <c r="A103" s="188" t="s">
        <v>2639</v>
      </c>
      <c r="B103" s="189" t="s">
        <v>196</v>
      </c>
      <c r="C103" s="189" t="s">
        <v>1842</v>
      </c>
      <c r="D103" s="189" t="s">
        <v>584</v>
      </c>
      <c r="E103" s="189">
        <v>772500</v>
      </c>
    </row>
    <row r="104" spans="1:5">
      <c r="A104" s="188" t="s">
        <v>2639</v>
      </c>
      <c r="B104" s="189" t="s">
        <v>196</v>
      </c>
      <c r="C104" s="189" t="s">
        <v>1843</v>
      </c>
      <c r="D104" s="189" t="s">
        <v>585</v>
      </c>
      <c r="E104" s="189">
        <v>520000</v>
      </c>
    </row>
    <row r="105" spans="1:5">
      <c r="A105" s="188" t="s">
        <v>2639</v>
      </c>
      <c r="B105" s="189" t="s">
        <v>196</v>
      </c>
      <c r="C105" s="189" t="s">
        <v>1844</v>
      </c>
      <c r="D105" s="189" t="s">
        <v>586</v>
      </c>
      <c r="E105" s="189">
        <v>467000</v>
      </c>
    </row>
    <row r="106" spans="1:5">
      <c r="A106" s="188" t="s">
        <v>2639</v>
      </c>
      <c r="B106" s="189" t="s">
        <v>196</v>
      </c>
      <c r="C106" s="189" t="s">
        <v>1845</v>
      </c>
      <c r="D106" s="189" t="s">
        <v>587</v>
      </c>
      <c r="E106" s="189">
        <v>475000</v>
      </c>
    </row>
    <row r="107" spans="1:5">
      <c r="A107" s="188" t="s">
        <v>2639</v>
      </c>
      <c r="B107" s="189" t="s">
        <v>196</v>
      </c>
      <c r="C107" s="189" t="s">
        <v>1846</v>
      </c>
      <c r="D107" s="189" t="s">
        <v>588</v>
      </c>
      <c r="E107" s="189">
        <v>752999</v>
      </c>
    </row>
    <row r="108" spans="1:5">
      <c r="A108" s="188" t="s">
        <v>2639</v>
      </c>
      <c r="B108" s="189" t="s">
        <v>196</v>
      </c>
      <c r="C108" s="189" t="s">
        <v>1847</v>
      </c>
      <c r="D108" s="189" t="s">
        <v>589</v>
      </c>
      <c r="E108" s="189">
        <v>740000</v>
      </c>
    </row>
    <row r="109" spans="1:5">
      <c r="A109" s="188" t="s">
        <v>2639</v>
      </c>
      <c r="B109" s="189" t="s">
        <v>196</v>
      </c>
      <c r="C109" s="189" t="s">
        <v>1848</v>
      </c>
      <c r="D109" s="189" t="s">
        <v>590</v>
      </c>
      <c r="E109" s="189">
        <v>552500</v>
      </c>
    </row>
    <row r="110" spans="1:5">
      <c r="A110" s="188" t="s">
        <v>2639</v>
      </c>
      <c r="B110" s="189" t="s">
        <v>196</v>
      </c>
      <c r="C110" s="189" t="s">
        <v>1849</v>
      </c>
      <c r="D110" s="189" t="s">
        <v>591</v>
      </c>
      <c r="E110" s="189">
        <v>486000</v>
      </c>
    </row>
    <row r="111" spans="1:5">
      <c r="A111" s="188" t="s">
        <v>2639</v>
      </c>
      <c r="B111" s="189" t="s">
        <v>196</v>
      </c>
      <c r="C111" s="189" t="s">
        <v>1850</v>
      </c>
      <c r="D111" s="189" t="s">
        <v>592</v>
      </c>
      <c r="E111" s="189">
        <v>345000</v>
      </c>
    </row>
    <row r="112" spans="1:5">
      <c r="A112" s="188" t="s">
        <v>2639</v>
      </c>
      <c r="B112" s="189" t="s">
        <v>196</v>
      </c>
      <c r="C112" s="189" t="s">
        <v>1851</v>
      </c>
      <c r="D112" s="189" t="s">
        <v>593</v>
      </c>
      <c r="E112" s="189">
        <v>460000</v>
      </c>
    </row>
    <row r="113" spans="1:5">
      <c r="A113" s="188" t="s">
        <v>2639</v>
      </c>
      <c r="B113" s="189" t="s">
        <v>196</v>
      </c>
      <c r="C113" s="189" t="s">
        <v>1852</v>
      </c>
      <c r="D113" s="189" t="s">
        <v>594</v>
      </c>
      <c r="E113" s="189">
        <v>585000</v>
      </c>
    </row>
    <row r="114" spans="1:5">
      <c r="A114" s="188" t="s">
        <v>2639</v>
      </c>
      <c r="B114" s="189" t="s">
        <v>196</v>
      </c>
      <c r="C114" s="189" t="s">
        <v>1853</v>
      </c>
      <c r="D114" s="189" t="s">
        <v>595</v>
      </c>
      <c r="E114" s="189">
        <v>597500</v>
      </c>
    </row>
    <row r="115" spans="1:5">
      <c r="A115" s="188" t="s">
        <v>2639</v>
      </c>
      <c r="B115" s="189" t="s">
        <v>196</v>
      </c>
      <c r="C115" s="189" t="s">
        <v>1854</v>
      </c>
      <c r="D115" s="189" t="s">
        <v>596</v>
      </c>
      <c r="E115" s="189">
        <v>800000</v>
      </c>
    </row>
    <row r="116" spans="1:5">
      <c r="A116" s="188" t="s">
        <v>2639</v>
      </c>
      <c r="B116" s="189" t="s">
        <v>196</v>
      </c>
      <c r="C116" s="189" t="s">
        <v>1855</v>
      </c>
      <c r="D116" s="189" t="s">
        <v>597</v>
      </c>
      <c r="E116" s="189">
        <v>887475</v>
      </c>
    </row>
    <row r="117" spans="1:5">
      <c r="A117" s="188" t="s">
        <v>2639</v>
      </c>
      <c r="B117" s="189" t="s">
        <v>196</v>
      </c>
      <c r="C117" s="189" t="s">
        <v>1856</v>
      </c>
      <c r="D117" s="189" t="s">
        <v>598</v>
      </c>
      <c r="E117" s="189">
        <v>575000</v>
      </c>
    </row>
    <row r="118" spans="1:5">
      <c r="A118" s="188" t="s">
        <v>2639</v>
      </c>
      <c r="B118" s="189" t="s">
        <v>196</v>
      </c>
      <c r="C118" s="189" t="s">
        <v>1857</v>
      </c>
      <c r="D118" s="189" t="s">
        <v>599</v>
      </c>
      <c r="E118" s="189">
        <v>403000</v>
      </c>
    </row>
    <row r="119" spans="1:5">
      <c r="A119" s="188" t="s">
        <v>2639</v>
      </c>
      <c r="B119" s="189" t="s">
        <v>196</v>
      </c>
      <c r="C119" s="189" t="s">
        <v>1858</v>
      </c>
      <c r="D119" s="189" t="s">
        <v>600</v>
      </c>
      <c r="E119" s="189">
        <v>630000</v>
      </c>
    </row>
    <row r="120" spans="1:5">
      <c r="A120" s="188" t="s">
        <v>2639</v>
      </c>
      <c r="B120" s="189" t="s">
        <v>196</v>
      </c>
      <c r="C120" s="189" t="s">
        <v>1859</v>
      </c>
      <c r="D120" s="189" t="s">
        <v>601</v>
      </c>
      <c r="E120" s="189">
        <v>550000</v>
      </c>
    </row>
    <row r="121" spans="1:5">
      <c r="A121" s="188" t="s">
        <v>2639</v>
      </c>
      <c r="B121" s="189" t="s">
        <v>196</v>
      </c>
      <c r="C121" s="189" t="s">
        <v>1860</v>
      </c>
      <c r="D121" s="189" t="s">
        <v>602</v>
      </c>
      <c r="E121" s="189">
        <v>737500</v>
      </c>
    </row>
    <row r="122" spans="1:5">
      <c r="A122" s="188" t="s">
        <v>2639</v>
      </c>
      <c r="B122" s="189" t="s">
        <v>196</v>
      </c>
      <c r="C122" s="189" t="s">
        <v>1861</v>
      </c>
      <c r="D122" s="189" t="s">
        <v>603</v>
      </c>
      <c r="E122" s="189">
        <v>523000</v>
      </c>
    </row>
    <row r="123" spans="1:5">
      <c r="A123" s="188" t="s">
        <v>2639</v>
      </c>
      <c r="B123" s="189" t="s">
        <v>196</v>
      </c>
      <c r="C123" s="189" t="s">
        <v>2453</v>
      </c>
      <c r="D123" s="189" t="s">
        <v>2454</v>
      </c>
      <c r="E123" s="189">
        <v>250000</v>
      </c>
    </row>
    <row r="124" spans="1:5">
      <c r="A124" s="188" t="s">
        <v>2644</v>
      </c>
      <c r="B124" s="189" t="s">
        <v>212</v>
      </c>
      <c r="C124" s="189" t="s">
        <v>1978</v>
      </c>
      <c r="D124" s="189" t="s">
        <v>604</v>
      </c>
      <c r="E124" s="189">
        <v>460000</v>
      </c>
    </row>
    <row r="125" spans="1:5">
      <c r="A125" s="188" t="s">
        <v>2644</v>
      </c>
      <c r="B125" s="189" t="s">
        <v>212</v>
      </c>
      <c r="C125" s="189" t="s">
        <v>1979</v>
      </c>
      <c r="D125" s="189" t="s">
        <v>605</v>
      </c>
      <c r="E125" s="189">
        <v>477733.5</v>
      </c>
    </row>
    <row r="126" spans="1:5">
      <c r="A126" s="188" t="s">
        <v>2644</v>
      </c>
      <c r="B126" s="189" t="s">
        <v>212</v>
      </c>
      <c r="C126" s="189" t="s">
        <v>1980</v>
      </c>
      <c r="D126" s="189" t="s">
        <v>606</v>
      </c>
      <c r="E126" s="189">
        <v>550000</v>
      </c>
    </row>
    <row r="127" spans="1:5">
      <c r="A127" s="188" t="s">
        <v>2644</v>
      </c>
      <c r="B127" s="189" t="s">
        <v>212</v>
      </c>
      <c r="C127" s="189" t="s">
        <v>1981</v>
      </c>
      <c r="D127" s="189" t="s">
        <v>607</v>
      </c>
      <c r="E127" s="189">
        <v>439975</v>
      </c>
    </row>
    <row r="128" spans="1:5">
      <c r="A128" s="188" t="s">
        <v>2644</v>
      </c>
      <c r="B128" s="189" t="s">
        <v>212</v>
      </c>
      <c r="C128" s="189" t="s">
        <v>1982</v>
      </c>
      <c r="D128" s="189" t="s">
        <v>608</v>
      </c>
      <c r="E128" s="189">
        <v>431000</v>
      </c>
    </row>
    <row r="129" spans="1:5">
      <c r="A129" s="188" t="s">
        <v>2644</v>
      </c>
      <c r="B129" s="189" t="s">
        <v>212</v>
      </c>
      <c r="C129" s="189" t="s">
        <v>1983</v>
      </c>
      <c r="D129" s="189" t="s">
        <v>609</v>
      </c>
      <c r="E129" s="189">
        <v>655000</v>
      </c>
    </row>
    <row r="130" spans="1:5">
      <c r="A130" s="188" t="s">
        <v>2644</v>
      </c>
      <c r="B130" s="189" t="s">
        <v>212</v>
      </c>
      <c r="C130" s="189" t="s">
        <v>1984</v>
      </c>
      <c r="D130" s="189" t="s">
        <v>610</v>
      </c>
      <c r="E130" s="189">
        <v>510000</v>
      </c>
    </row>
    <row r="131" spans="1:5">
      <c r="A131" s="188" t="s">
        <v>2644</v>
      </c>
      <c r="B131" s="189" t="s">
        <v>212</v>
      </c>
      <c r="C131" s="189" t="s">
        <v>1985</v>
      </c>
      <c r="D131" s="189" t="s">
        <v>611</v>
      </c>
      <c r="E131" s="189">
        <v>669500</v>
      </c>
    </row>
    <row r="132" spans="1:5">
      <c r="A132" s="188" t="s">
        <v>2644</v>
      </c>
      <c r="B132" s="189" t="s">
        <v>212</v>
      </c>
      <c r="C132" s="189" t="s">
        <v>1986</v>
      </c>
      <c r="D132" s="189" t="s">
        <v>612</v>
      </c>
      <c r="E132" s="189">
        <v>635000</v>
      </c>
    </row>
    <row r="133" spans="1:5">
      <c r="A133" s="188" t="s">
        <v>2644</v>
      </c>
      <c r="B133" s="189" t="s">
        <v>212</v>
      </c>
      <c r="C133" s="189" t="s">
        <v>1987</v>
      </c>
      <c r="D133" s="189" t="s">
        <v>613</v>
      </c>
      <c r="E133" s="189">
        <v>442500</v>
      </c>
    </row>
    <row r="134" spans="1:5">
      <c r="A134" s="188" t="s">
        <v>2644</v>
      </c>
      <c r="B134" s="189" t="s">
        <v>212</v>
      </c>
      <c r="C134" s="189" t="s">
        <v>1988</v>
      </c>
      <c r="D134" s="189" t="s">
        <v>614</v>
      </c>
      <c r="E134" s="189">
        <v>500000</v>
      </c>
    </row>
    <row r="135" spans="1:5">
      <c r="A135" s="188" t="s">
        <v>2644</v>
      </c>
      <c r="B135" s="189" t="s">
        <v>212</v>
      </c>
      <c r="C135" s="189" t="s">
        <v>1989</v>
      </c>
      <c r="D135" s="189" t="s">
        <v>615</v>
      </c>
      <c r="E135" s="189">
        <v>560000</v>
      </c>
    </row>
    <row r="136" spans="1:5">
      <c r="A136" s="188" t="s">
        <v>2644</v>
      </c>
      <c r="B136" s="189" t="s">
        <v>212</v>
      </c>
      <c r="C136" s="189" t="s">
        <v>1990</v>
      </c>
      <c r="D136" s="189" t="s">
        <v>616</v>
      </c>
      <c r="E136" s="189">
        <v>778050</v>
      </c>
    </row>
    <row r="137" spans="1:5">
      <c r="A137" s="188" t="s">
        <v>2644</v>
      </c>
      <c r="B137" s="189" t="s">
        <v>212</v>
      </c>
      <c r="C137" s="189" t="s">
        <v>1991</v>
      </c>
      <c r="D137" s="189" t="s">
        <v>617</v>
      </c>
      <c r="E137" s="189">
        <v>600000</v>
      </c>
    </row>
    <row r="138" spans="1:5">
      <c r="A138" s="188" t="s">
        <v>2644</v>
      </c>
      <c r="B138" s="189" t="s">
        <v>212</v>
      </c>
      <c r="C138" s="189" t="s">
        <v>1992</v>
      </c>
      <c r="D138" s="189" t="s">
        <v>618</v>
      </c>
      <c r="E138" s="189">
        <v>421250</v>
      </c>
    </row>
    <row r="139" spans="1:5">
      <c r="A139" s="188" t="s">
        <v>2644</v>
      </c>
      <c r="B139" s="189" t="s">
        <v>212</v>
      </c>
      <c r="C139" s="189" t="s">
        <v>1993</v>
      </c>
      <c r="D139" s="189" t="s">
        <v>619</v>
      </c>
      <c r="E139" s="189">
        <v>635000</v>
      </c>
    </row>
    <row r="140" spans="1:5">
      <c r="A140" s="188" t="s">
        <v>2644</v>
      </c>
      <c r="B140" s="189" t="s">
        <v>212</v>
      </c>
      <c r="C140" s="189" t="s">
        <v>1994</v>
      </c>
      <c r="D140" s="189" t="s">
        <v>620</v>
      </c>
      <c r="E140" s="189">
        <v>850000</v>
      </c>
    </row>
    <row r="141" spans="1:5">
      <c r="A141" s="188" t="s">
        <v>2644</v>
      </c>
      <c r="B141" s="189" t="s">
        <v>212</v>
      </c>
      <c r="C141" s="189" t="s">
        <v>1995</v>
      </c>
      <c r="D141" s="189" t="s">
        <v>621</v>
      </c>
      <c r="E141" s="189">
        <v>670000</v>
      </c>
    </row>
    <row r="142" spans="1:5">
      <c r="A142" s="188" t="s">
        <v>2644</v>
      </c>
      <c r="B142" s="189" t="s">
        <v>212</v>
      </c>
      <c r="C142" s="189" t="s">
        <v>1996</v>
      </c>
      <c r="D142" s="189" t="s">
        <v>622</v>
      </c>
      <c r="E142" s="189">
        <v>851700</v>
      </c>
    </row>
    <row r="143" spans="1:5">
      <c r="A143" s="188" t="s">
        <v>2644</v>
      </c>
      <c r="B143" s="189" t="s">
        <v>212</v>
      </c>
      <c r="C143" s="189" t="s">
        <v>1997</v>
      </c>
      <c r="D143" s="189" t="s">
        <v>623</v>
      </c>
      <c r="E143" s="189">
        <v>853921.5</v>
      </c>
    </row>
    <row r="144" spans="1:5">
      <c r="A144" s="188" t="s">
        <v>2644</v>
      </c>
      <c r="B144" s="189" t="s">
        <v>212</v>
      </c>
      <c r="C144" s="189" t="s">
        <v>1998</v>
      </c>
      <c r="D144" s="189" t="s">
        <v>624</v>
      </c>
      <c r="E144" s="189">
        <v>705308</v>
      </c>
    </row>
    <row r="145" spans="1:5">
      <c r="A145" s="188" t="s">
        <v>2644</v>
      </c>
      <c r="B145" s="189" t="s">
        <v>212</v>
      </c>
      <c r="C145" s="189" t="s">
        <v>1999</v>
      </c>
      <c r="D145" s="189" t="s">
        <v>625</v>
      </c>
      <c r="E145" s="189">
        <v>727500</v>
      </c>
    </row>
    <row r="146" spans="1:5">
      <c r="A146" s="188" t="s">
        <v>2644</v>
      </c>
      <c r="B146" s="189" t="s">
        <v>212</v>
      </c>
      <c r="C146" s="189" t="s">
        <v>2000</v>
      </c>
      <c r="D146" s="189" t="s">
        <v>626</v>
      </c>
      <c r="E146" s="189">
        <v>680000</v>
      </c>
    </row>
    <row r="147" spans="1:5">
      <c r="A147" s="188" t="s">
        <v>2645</v>
      </c>
      <c r="B147" s="189" t="s">
        <v>96</v>
      </c>
      <c r="C147" s="189" t="s">
        <v>2001</v>
      </c>
      <c r="D147" s="189" t="s">
        <v>627</v>
      </c>
      <c r="E147" s="189">
        <v>537500</v>
      </c>
    </row>
    <row r="148" spans="1:5">
      <c r="A148" s="188" t="s">
        <v>2645</v>
      </c>
      <c r="B148" s="189" t="s">
        <v>96</v>
      </c>
      <c r="C148" s="189" t="s">
        <v>2002</v>
      </c>
      <c r="D148" s="189" t="s">
        <v>628</v>
      </c>
      <c r="E148" s="189">
        <v>398000</v>
      </c>
    </row>
    <row r="149" spans="1:5">
      <c r="A149" s="188" t="s">
        <v>2645</v>
      </c>
      <c r="B149" s="189" t="s">
        <v>96</v>
      </c>
      <c r="C149" s="189" t="s">
        <v>2003</v>
      </c>
      <c r="D149" s="189" t="s">
        <v>629</v>
      </c>
      <c r="E149" s="189">
        <v>1305000</v>
      </c>
    </row>
    <row r="150" spans="1:5">
      <c r="A150" s="188" t="s">
        <v>2645</v>
      </c>
      <c r="B150" s="189" t="s">
        <v>96</v>
      </c>
      <c r="C150" s="189" t="s">
        <v>2004</v>
      </c>
      <c r="D150" s="189" t="s">
        <v>630</v>
      </c>
      <c r="E150" s="189">
        <v>967500</v>
      </c>
    </row>
    <row r="151" spans="1:5">
      <c r="A151" s="188" t="s">
        <v>2645</v>
      </c>
      <c r="B151" s="189" t="s">
        <v>96</v>
      </c>
      <c r="C151" s="189" t="s">
        <v>2005</v>
      </c>
      <c r="D151" s="189" t="s">
        <v>631</v>
      </c>
      <c r="E151" s="189">
        <v>461250</v>
      </c>
    </row>
    <row r="152" spans="1:5">
      <c r="A152" s="188" t="s">
        <v>2645</v>
      </c>
      <c r="B152" s="189" t="s">
        <v>96</v>
      </c>
      <c r="C152" s="189" t="s">
        <v>2006</v>
      </c>
      <c r="D152" s="189" t="s">
        <v>632</v>
      </c>
      <c r="E152" s="189">
        <v>1425000</v>
      </c>
    </row>
    <row r="153" spans="1:5">
      <c r="A153" s="188" t="s">
        <v>2645</v>
      </c>
      <c r="B153" s="189" t="s">
        <v>96</v>
      </c>
      <c r="C153" s="189" t="s">
        <v>2007</v>
      </c>
      <c r="D153" s="189" t="s">
        <v>633</v>
      </c>
      <c r="E153" s="189">
        <v>1775000</v>
      </c>
    </row>
    <row r="154" spans="1:5">
      <c r="A154" s="188" t="s">
        <v>2645</v>
      </c>
      <c r="B154" s="189" t="s">
        <v>96</v>
      </c>
      <c r="C154" s="189" t="s">
        <v>2008</v>
      </c>
      <c r="D154" s="189" t="s">
        <v>634</v>
      </c>
      <c r="E154" s="189">
        <v>2244000</v>
      </c>
    </row>
    <row r="155" spans="1:5">
      <c r="A155" s="188" t="s">
        <v>2645</v>
      </c>
      <c r="B155" s="189" t="s">
        <v>96</v>
      </c>
      <c r="C155" s="189" t="s">
        <v>2009</v>
      </c>
      <c r="D155" s="189" t="s">
        <v>635</v>
      </c>
      <c r="E155" s="189">
        <v>1032500</v>
      </c>
    </row>
    <row r="156" spans="1:5">
      <c r="A156" s="188" t="s">
        <v>2645</v>
      </c>
      <c r="B156" s="189" t="s">
        <v>96</v>
      </c>
      <c r="C156" s="189" t="s">
        <v>2010</v>
      </c>
      <c r="D156" s="189" t="s">
        <v>636</v>
      </c>
      <c r="E156" s="189">
        <v>2267500</v>
      </c>
    </row>
    <row r="157" spans="1:5">
      <c r="A157" s="188" t="s">
        <v>2645</v>
      </c>
      <c r="B157" s="189" t="s">
        <v>96</v>
      </c>
      <c r="C157" s="189" t="s">
        <v>2011</v>
      </c>
      <c r="D157" s="189" t="s">
        <v>637</v>
      </c>
      <c r="E157" s="189">
        <v>1375000</v>
      </c>
    </row>
    <row r="158" spans="1:5">
      <c r="A158" s="188" t="s">
        <v>2645</v>
      </c>
      <c r="B158" s="189" t="s">
        <v>96</v>
      </c>
      <c r="C158" s="189" t="s">
        <v>2012</v>
      </c>
      <c r="D158" s="189" t="s">
        <v>638</v>
      </c>
      <c r="E158" s="189">
        <v>2200000</v>
      </c>
    </row>
    <row r="159" spans="1:5">
      <c r="A159" s="188" t="s">
        <v>2645</v>
      </c>
      <c r="B159" s="189" t="s">
        <v>96</v>
      </c>
      <c r="C159" s="189" t="s">
        <v>2013</v>
      </c>
      <c r="D159" s="189" t="s">
        <v>639</v>
      </c>
      <c r="E159" s="189">
        <v>1010000</v>
      </c>
    </row>
    <row r="160" spans="1:5">
      <c r="A160" s="188" t="s">
        <v>2645</v>
      </c>
      <c r="B160" s="189" t="s">
        <v>96</v>
      </c>
      <c r="C160" s="189" t="s">
        <v>2014</v>
      </c>
      <c r="D160" s="189" t="s">
        <v>640</v>
      </c>
      <c r="E160" s="189">
        <v>1052500</v>
      </c>
    </row>
    <row r="161" spans="1:5">
      <c r="A161" s="188" t="s">
        <v>2645</v>
      </c>
      <c r="B161" s="189" t="s">
        <v>96</v>
      </c>
      <c r="C161" s="189" t="s">
        <v>2015</v>
      </c>
      <c r="D161" s="189" t="s">
        <v>641</v>
      </c>
      <c r="E161" s="189">
        <v>1797250</v>
      </c>
    </row>
    <row r="162" spans="1:5">
      <c r="A162" s="188" t="s">
        <v>2645</v>
      </c>
      <c r="B162" s="189" t="s">
        <v>96</v>
      </c>
      <c r="C162" s="189" t="s">
        <v>2016</v>
      </c>
      <c r="D162" s="189" t="s">
        <v>642</v>
      </c>
      <c r="E162" s="189">
        <v>1650000</v>
      </c>
    </row>
    <row r="163" spans="1:5">
      <c r="A163" s="188" t="s">
        <v>2645</v>
      </c>
      <c r="B163" s="189" t="s">
        <v>96</v>
      </c>
      <c r="C163" s="189" t="s">
        <v>2017</v>
      </c>
      <c r="D163" s="189" t="s">
        <v>643</v>
      </c>
      <c r="E163" s="189">
        <v>937500</v>
      </c>
    </row>
    <row r="164" spans="1:5">
      <c r="A164" s="188" t="s">
        <v>2645</v>
      </c>
      <c r="B164" s="189" t="s">
        <v>96</v>
      </c>
      <c r="C164" s="189" t="s">
        <v>2018</v>
      </c>
      <c r="D164" s="189" t="s">
        <v>644</v>
      </c>
      <c r="E164" s="189">
        <v>1800000</v>
      </c>
    </row>
    <row r="165" spans="1:5">
      <c r="A165" s="188" t="s">
        <v>2645</v>
      </c>
      <c r="B165" s="189" t="s">
        <v>96</v>
      </c>
      <c r="C165" s="189" t="s">
        <v>2019</v>
      </c>
      <c r="D165" s="189" t="s">
        <v>645</v>
      </c>
      <c r="E165" s="189">
        <v>1294444.5</v>
      </c>
    </row>
    <row r="166" spans="1:5">
      <c r="A166" s="188" t="s">
        <v>2645</v>
      </c>
      <c r="B166" s="189" t="s">
        <v>96</v>
      </c>
      <c r="C166" s="189" t="s">
        <v>2020</v>
      </c>
      <c r="D166" s="189" t="s">
        <v>646</v>
      </c>
      <c r="E166" s="189">
        <v>1175000</v>
      </c>
    </row>
    <row r="167" spans="1:5">
      <c r="A167" s="188" t="s">
        <v>2645</v>
      </c>
      <c r="B167" s="189" t="s">
        <v>96</v>
      </c>
      <c r="C167" s="189" t="s">
        <v>2021</v>
      </c>
      <c r="D167" s="189" t="s">
        <v>647</v>
      </c>
      <c r="E167" s="189">
        <v>822500</v>
      </c>
    </row>
    <row r="168" spans="1:5">
      <c r="A168" s="188" t="s">
        <v>2647</v>
      </c>
      <c r="B168" s="189" t="s">
        <v>180</v>
      </c>
      <c r="C168" s="189" t="s">
        <v>2042</v>
      </c>
      <c r="D168" s="189" t="s">
        <v>648</v>
      </c>
      <c r="E168" s="189">
        <v>532500</v>
      </c>
    </row>
    <row r="169" spans="1:5">
      <c r="A169" s="188" t="s">
        <v>2647</v>
      </c>
      <c r="B169" s="189" t="s">
        <v>180</v>
      </c>
      <c r="C169" s="189" t="s">
        <v>2043</v>
      </c>
      <c r="D169" s="189" t="s">
        <v>649</v>
      </c>
      <c r="E169" s="189">
        <v>950000</v>
      </c>
    </row>
    <row r="170" spans="1:5">
      <c r="A170" s="188" t="s">
        <v>2647</v>
      </c>
      <c r="B170" s="189" t="s">
        <v>180</v>
      </c>
      <c r="C170" s="189" t="s">
        <v>2044</v>
      </c>
      <c r="D170" s="189" t="s">
        <v>650</v>
      </c>
      <c r="E170" s="189">
        <v>638000</v>
      </c>
    </row>
    <row r="171" spans="1:5">
      <c r="A171" s="188" t="s">
        <v>2647</v>
      </c>
      <c r="B171" s="189" t="s">
        <v>180</v>
      </c>
      <c r="C171" s="189" t="s">
        <v>2045</v>
      </c>
      <c r="D171" s="189" t="s">
        <v>651</v>
      </c>
      <c r="E171" s="189">
        <v>535000</v>
      </c>
    </row>
    <row r="172" spans="1:5">
      <c r="A172" s="188" t="s">
        <v>2647</v>
      </c>
      <c r="B172" s="189" t="s">
        <v>180</v>
      </c>
      <c r="C172" s="189" t="s">
        <v>2046</v>
      </c>
      <c r="D172" s="189" t="s">
        <v>652</v>
      </c>
      <c r="E172" s="189">
        <v>435000</v>
      </c>
    </row>
    <row r="173" spans="1:5">
      <c r="A173" s="188" t="s">
        <v>2647</v>
      </c>
      <c r="B173" s="189" t="s">
        <v>180</v>
      </c>
      <c r="C173" s="189" t="s">
        <v>2047</v>
      </c>
      <c r="D173" s="189" t="s">
        <v>653</v>
      </c>
      <c r="E173" s="189">
        <v>463000</v>
      </c>
    </row>
    <row r="174" spans="1:5">
      <c r="A174" s="188" t="s">
        <v>2647</v>
      </c>
      <c r="B174" s="189" t="s">
        <v>180</v>
      </c>
      <c r="C174" s="189" t="s">
        <v>2048</v>
      </c>
      <c r="D174" s="189" t="s">
        <v>654</v>
      </c>
      <c r="E174" s="189">
        <v>515000</v>
      </c>
    </row>
    <row r="175" spans="1:5">
      <c r="A175" s="188" t="s">
        <v>2647</v>
      </c>
      <c r="B175" s="189" t="s">
        <v>180</v>
      </c>
      <c r="C175" s="189" t="s">
        <v>2049</v>
      </c>
      <c r="D175" s="189" t="s">
        <v>655</v>
      </c>
      <c r="E175" s="189">
        <v>372500</v>
      </c>
    </row>
    <row r="176" spans="1:5">
      <c r="A176" s="188" t="s">
        <v>2647</v>
      </c>
      <c r="B176" s="189" t="s">
        <v>180</v>
      </c>
      <c r="C176" s="189" t="s">
        <v>2050</v>
      </c>
      <c r="D176" s="189" t="s">
        <v>656</v>
      </c>
      <c r="E176" s="189">
        <v>532500</v>
      </c>
    </row>
    <row r="177" spans="1:5">
      <c r="A177" s="188" t="s">
        <v>2647</v>
      </c>
      <c r="B177" s="189" t="s">
        <v>180</v>
      </c>
      <c r="C177" s="189" t="s">
        <v>2051</v>
      </c>
      <c r="D177" s="189" t="s">
        <v>657</v>
      </c>
      <c r="E177" s="189">
        <v>461249.5</v>
      </c>
    </row>
    <row r="178" spans="1:5">
      <c r="A178" s="188" t="s">
        <v>2647</v>
      </c>
      <c r="B178" s="189" t="s">
        <v>180</v>
      </c>
      <c r="C178" s="189" t="s">
        <v>2052</v>
      </c>
      <c r="D178" s="189" t="s">
        <v>658</v>
      </c>
      <c r="E178" s="189">
        <v>582500</v>
      </c>
    </row>
    <row r="179" spans="1:5">
      <c r="A179" s="188" t="s">
        <v>2647</v>
      </c>
      <c r="B179" s="189" t="s">
        <v>180</v>
      </c>
      <c r="C179" s="189" t="s">
        <v>2053</v>
      </c>
      <c r="D179" s="189" t="s">
        <v>659</v>
      </c>
      <c r="E179" s="189">
        <v>619000</v>
      </c>
    </row>
    <row r="180" spans="1:5">
      <c r="A180" s="188" t="s">
        <v>2647</v>
      </c>
      <c r="B180" s="189" t="s">
        <v>180</v>
      </c>
      <c r="C180" s="189" t="s">
        <v>2054</v>
      </c>
      <c r="D180" s="189" t="s">
        <v>660</v>
      </c>
      <c r="E180" s="189">
        <v>548500</v>
      </c>
    </row>
    <row r="181" spans="1:5">
      <c r="A181" s="188" t="s">
        <v>2647</v>
      </c>
      <c r="B181" s="189" t="s">
        <v>180</v>
      </c>
      <c r="C181" s="189" t="s">
        <v>2055</v>
      </c>
      <c r="D181" s="189" t="s">
        <v>661</v>
      </c>
      <c r="E181" s="189">
        <v>600000</v>
      </c>
    </row>
    <row r="182" spans="1:5">
      <c r="A182" s="188" t="s">
        <v>2647</v>
      </c>
      <c r="B182" s="189" t="s">
        <v>180</v>
      </c>
      <c r="C182" s="189" t="s">
        <v>2056</v>
      </c>
      <c r="D182" s="189" t="s">
        <v>662</v>
      </c>
      <c r="E182" s="189">
        <v>485000</v>
      </c>
    </row>
    <row r="183" spans="1:5">
      <c r="A183" s="188" t="s">
        <v>2647</v>
      </c>
      <c r="B183" s="189" t="s">
        <v>180</v>
      </c>
      <c r="C183" s="189" t="s">
        <v>2057</v>
      </c>
      <c r="D183" s="189" t="s">
        <v>663</v>
      </c>
      <c r="E183" s="189">
        <v>500000</v>
      </c>
    </row>
    <row r="184" spans="1:5">
      <c r="A184" s="188" t="s">
        <v>2647</v>
      </c>
      <c r="B184" s="189" t="s">
        <v>180</v>
      </c>
      <c r="C184" s="189" t="s">
        <v>2058</v>
      </c>
      <c r="D184" s="189" t="s">
        <v>664</v>
      </c>
      <c r="E184" s="189">
        <v>512500</v>
      </c>
    </row>
    <row r="185" spans="1:5">
      <c r="A185" s="188" t="s">
        <v>2647</v>
      </c>
      <c r="B185" s="189" t="s">
        <v>180</v>
      </c>
      <c r="C185" s="189" t="s">
        <v>2059</v>
      </c>
      <c r="D185" s="189" t="s">
        <v>665</v>
      </c>
      <c r="E185" s="189">
        <v>740000</v>
      </c>
    </row>
    <row r="186" spans="1:5">
      <c r="A186" s="188" t="s">
        <v>2647</v>
      </c>
      <c r="B186" s="189" t="s">
        <v>180</v>
      </c>
      <c r="C186" s="189" t="s">
        <v>2060</v>
      </c>
      <c r="D186" s="189" t="s">
        <v>666</v>
      </c>
      <c r="E186" s="189">
        <v>602500</v>
      </c>
    </row>
    <row r="187" spans="1:5">
      <c r="A187" s="188" t="s">
        <v>2647</v>
      </c>
      <c r="B187" s="189" t="s">
        <v>180</v>
      </c>
      <c r="C187" s="189" t="s">
        <v>2061</v>
      </c>
      <c r="D187" s="189" t="s">
        <v>667</v>
      </c>
      <c r="E187" s="189">
        <v>482500</v>
      </c>
    </row>
    <row r="188" spans="1:5">
      <c r="A188" s="188" t="s">
        <v>2647</v>
      </c>
      <c r="B188" s="189" t="s">
        <v>180</v>
      </c>
      <c r="C188" s="189" t="s">
        <v>2062</v>
      </c>
      <c r="D188" s="189" t="s">
        <v>668</v>
      </c>
      <c r="E188" s="189">
        <v>406000</v>
      </c>
    </row>
    <row r="189" spans="1:5">
      <c r="A189" s="188" t="s">
        <v>2647</v>
      </c>
      <c r="B189" s="189" t="s">
        <v>180</v>
      </c>
      <c r="C189" s="189" t="s">
        <v>2063</v>
      </c>
      <c r="D189" s="189" t="s">
        <v>669</v>
      </c>
      <c r="E189" s="189">
        <v>650000</v>
      </c>
    </row>
    <row r="190" spans="1:5">
      <c r="A190" s="188" t="s">
        <v>2647</v>
      </c>
      <c r="B190" s="189" t="s">
        <v>180</v>
      </c>
      <c r="C190" s="189" t="s">
        <v>2064</v>
      </c>
      <c r="D190" s="189" t="s">
        <v>670</v>
      </c>
      <c r="E190" s="189">
        <v>399000</v>
      </c>
    </row>
    <row r="191" spans="1:5">
      <c r="A191" s="188" t="s">
        <v>2647</v>
      </c>
      <c r="B191" s="189" t="s">
        <v>180</v>
      </c>
      <c r="C191" s="189" t="s">
        <v>2065</v>
      </c>
      <c r="D191" s="189" t="s">
        <v>671</v>
      </c>
      <c r="E191" s="189">
        <v>550000</v>
      </c>
    </row>
    <row r="192" spans="1:5">
      <c r="A192" s="188" t="s">
        <v>2647</v>
      </c>
      <c r="B192" s="189" t="s">
        <v>180</v>
      </c>
      <c r="C192" s="189" t="s">
        <v>2066</v>
      </c>
      <c r="D192" s="189" t="s">
        <v>672</v>
      </c>
      <c r="E192" s="189">
        <v>536250</v>
      </c>
    </row>
    <row r="193" spans="1:5">
      <c r="A193" s="188" t="s">
        <v>2647</v>
      </c>
      <c r="B193" s="189" t="s">
        <v>180</v>
      </c>
      <c r="C193" s="189" t="s">
        <v>2067</v>
      </c>
      <c r="D193" s="189" t="s">
        <v>673</v>
      </c>
      <c r="E193" s="189">
        <v>422300</v>
      </c>
    </row>
    <row r="194" spans="1:5">
      <c r="A194" s="188" t="s">
        <v>2647</v>
      </c>
      <c r="B194" s="189" t="s">
        <v>180</v>
      </c>
      <c r="C194" s="189" t="s">
        <v>2068</v>
      </c>
      <c r="D194" s="189" t="s">
        <v>674</v>
      </c>
      <c r="E194" s="189">
        <v>452500</v>
      </c>
    </row>
    <row r="195" spans="1:5">
      <c r="A195" s="188" t="s">
        <v>2647</v>
      </c>
      <c r="B195" s="189" t="s">
        <v>180</v>
      </c>
      <c r="C195" s="189" t="s">
        <v>2069</v>
      </c>
      <c r="D195" s="189" t="s">
        <v>675</v>
      </c>
      <c r="E195" s="189">
        <v>448000</v>
      </c>
    </row>
    <row r="196" spans="1:5">
      <c r="A196" s="188" t="s">
        <v>2647</v>
      </c>
      <c r="B196" s="189" t="s">
        <v>180</v>
      </c>
      <c r="C196" s="189" t="s">
        <v>2070</v>
      </c>
      <c r="D196" s="189" t="s">
        <v>676</v>
      </c>
      <c r="E196" s="189">
        <v>494000</v>
      </c>
    </row>
    <row r="197" spans="1:5">
      <c r="A197" s="188" t="s">
        <v>2647</v>
      </c>
      <c r="B197" s="189" t="s">
        <v>180</v>
      </c>
      <c r="C197" s="189" t="s">
        <v>2071</v>
      </c>
      <c r="D197" s="189" t="s">
        <v>677</v>
      </c>
      <c r="E197" s="189">
        <v>376750</v>
      </c>
    </row>
    <row r="198" spans="1:5">
      <c r="A198" s="188" t="s">
        <v>2647</v>
      </c>
      <c r="B198" s="189" t="s">
        <v>180</v>
      </c>
      <c r="C198" s="189" t="s">
        <v>2072</v>
      </c>
      <c r="D198" s="189" t="s">
        <v>678</v>
      </c>
      <c r="E198" s="189">
        <v>435000</v>
      </c>
    </row>
    <row r="199" spans="1:5">
      <c r="A199" s="188" t="s">
        <v>2647</v>
      </c>
      <c r="B199" s="189" t="s">
        <v>180</v>
      </c>
      <c r="C199" s="189" t="s">
        <v>2073</v>
      </c>
      <c r="D199" s="189" t="s">
        <v>679</v>
      </c>
      <c r="E199" s="189">
        <v>450050</v>
      </c>
    </row>
    <row r="200" spans="1:5">
      <c r="A200" s="188" t="s">
        <v>2647</v>
      </c>
      <c r="B200" s="189" t="s">
        <v>180</v>
      </c>
      <c r="C200" s="189" t="s">
        <v>2074</v>
      </c>
      <c r="D200" s="189" t="s">
        <v>680</v>
      </c>
      <c r="E200" s="189">
        <v>425000</v>
      </c>
    </row>
    <row r="201" spans="1:5">
      <c r="A201" s="188" t="s">
        <v>2647</v>
      </c>
      <c r="B201" s="189" t="s">
        <v>180</v>
      </c>
      <c r="C201" s="189" t="s">
        <v>2075</v>
      </c>
      <c r="D201" s="189" t="s">
        <v>681</v>
      </c>
      <c r="E201" s="189">
        <v>470000</v>
      </c>
    </row>
    <row r="202" spans="1:5">
      <c r="A202" s="188" t="s">
        <v>2647</v>
      </c>
      <c r="B202" s="189" t="s">
        <v>180</v>
      </c>
      <c r="C202" s="189" t="s">
        <v>2465</v>
      </c>
      <c r="D202" s="189" t="s">
        <v>2466</v>
      </c>
      <c r="E202" s="189">
        <v>797000</v>
      </c>
    </row>
    <row r="203" spans="1:5">
      <c r="A203" s="188" t="s">
        <v>2648</v>
      </c>
      <c r="B203" s="189" t="s">
        <v>168</v>
      </c>
      <c r="C203" s="189" t="s">
        <v>2076</v>
      </c>
      <c r="D203" s="189" t="s">
        <v>682</v>
      </c>
      <c r="E203" s="189">
        <v>445000</v>
      </c>
    </row>
    <row r="204" spans="1:5">
      <c r="A204" s="188" t="s">
        <v>2648</v>
      </c>
      <c r="B204" s="189" t="s">
        <v>168</v>
      </c>
      <c r="C204" s="189" t="s">
        <v>2077</v>
      </c>
      <c r="D204" s="189" t="s">
        <v>683</v>
      </c>
      <c r="E204" s="189">
        <v>295000</v>
      </c>
    </row>
    <row r="205" spans="1:5">
      <c r="A205" s="188" t="s">
        <v>2648</v>
      </c>
      <c r="B205" s="189" t="s">
        <v>168</v>
      </c>
      <c r="C205" s="189" t="s">
        <v>2078</v>
      </c>
      <c r="D205" s="189" t="s">
        <v>684</v>
      </c>
      <c r="E205" s="189">
        <v>330000</v>
      </c>
    </row>
    <row r="206" spans="1:5">
      <c r="A206" s="188" t="s">
        <v>2648</v>
      </c>
      <c r="B206" s="189" t="s">
        <v>168</v>
      </c>
      <c r="C206" s="189" t="s">
        <v>2079</v>
      </c>
      <c r="D206" s="189" t="s">
        <v>685</v>
      </c>
      <c r="E206" s="189">
        <v>385856.5</v>
      </c>
    </row>
    <row r="207" spans="1:5">
      <c r="A207" s="188" t="s">
        <v>2648</v>
      </c>
      <c r="B207" s="189" t="s">
        <v>168</v>
      </c>
      <c r="C207" s="189" t="s">
        <v>2080</v>
      </c>
      <c r="D207" s="189" t="s">
        <v>686</v>
      </c>
      <c r="E207" s="189">
        <v>425000</v>
      </c>
    </row>
    <row r="208" spans="1:5">
      <c r="A208" s="188" t="s">
        <v>2648</v>
      </c>
      <c r="B208" s="189" t="s">
        <v>168</v>
      </c>
      <c r="C208" s="189" t="s">
        <v>2081</v>
      </c>
      <c r="D208" s="189" t="s">
        <v>687</v>
      </c>
      <c r="E208" s="189">
        <v>406000</v>
      </c>
    </row>
    <row r="209" spans="1:5">
      <c r="A209" s="188" t="s">
        <v>2648</v>
      </c>
      <c r="B209" s="189" t="s">
        <v>168</v>
      </c>
      <c r="C209" s="189" t="s">
        <v>2082</v>
      </c>
      <c r="D209" s="189" t="s">
        <v>688</v>
      </c>
      <c r="E209" s="189">
        <v>447500</v>
      </c>
    </row>
    <row r="210" spans="1:5">
      <c r="A210" s="188" t="s">
        <v>2648</v>
      </c>
      <c r="B210" s="189" t="s">
        <v>168</v>
      </c>
      <c r="C210" s="189" t="s">
        <v>2083</v>
      </c>
      <c r="D210" s="189" t="s">
        <v>689</v>
      </c>
      <c r="E210" s="189">
        <v>547500</v>
      </c>
    </row>
    <row r="211" spans="1:5">
      <c r="A211" s="188" t="s">
        <v>2648</v>
      </c>
      <c r="B211" s="189" t="s">
        <v>168</v>
      </c>
      <c r="C211" s="189" t="s">
        <v>2084</v>
      </c>
      <c r="D211" s="189" t="s">
        <v>690</v>
      </c>
      <c r="E211" s="189">
        <v>435000</v>
      </c>
    </row>
    <row r="212" spans="1:5">
      <c r="A212" s="188" t="s">
        <v>2648</v>
      </c>
      <c r="B212" s="189" t="s">
        <v>168</v>
      </c>
      <c r="C212" s="189" t="s">
        <v>2085</v>
      </c>
      <c r="D212" s="189" t="s">
        <v>691</v>
      </c>
      <c r="E212" s="189">
        <v>507500</v>
      </c>
    </row>
    <row r="213" spans="1:5">
      <c r="A213" s="188" t="s">
        <v>2648</v>
      </c>
      <c r="B213" s="189" t="s">
        <v>168</v>
      </c>
      <c r="C213" s="189" t="s">
        <v>2086</v>
      </c>
      <c r="D213" s="189" t="s">
        <v>692</v>
      </c>
      <c r="E213" s="189">
        <v>380000</v>
      </c>
    </row>
    <row r="214" spans="1:5">
      <c r="A214" s="188" t="s">
        <v>2648</v>
      </c>
      <c r="B214" s="189" t="s">
        <v>168</v>
      </c>
      <c r="C214" s="189" t="s">
        <v>2087</v>
      </c>
      <c r="D214" s="189" t="s">
        <v>693</v>
      </c>
      <c r="E214" s="189">
        <v>485000</v>
      </c>
    </row>
    <row r="215" spans="1:5">
      <c r="A215" s="188" t="s">
        <v>2648</v>
      </c>
      <c r="B215" s="189" t="s">
        <v>168</v>
      </c>
      <c r="C215" s="189" t="s">
        <v>2088</v>
      </c>
      <c r="D215" s="189" t="s">
        <v>694</v>
      </c>
      <c r="E215" s="189">
        <v>499999</v>
      </c>
    </row>
    <row r="216" spans="1:5">
      <c r="A216" s="188" t="s">
        <v>2648</v>
      </c>
      <c r="B216" s="189" t="s">
        <v>168</v>
      </c>
      <c r="C216" s="189" t="s">
        <v>2089</v>
      </c>
      <c r="D216" s="189" t="s">
        <v>695</v>
      </c>
      <c r="E216" s="189">
        <v>566000</v>
      </c>
    </row>
    <row r="217" spans="1:5">
      <c r="A217" s="188" t="s">
        <v>2648</v>
      </c>
      <c r="B217" s="189" t="s">
        <v>168</v>
      </c>
      <c r="C217" s="189" t="s">
        <v>2090</v>
      </c>
      <c r="D217" s="189" t="s">
        <v>696</v>
      </c>
      <c r="E217" s="189">
        <v>555000</v>
      </c>
    </row>
    <row r="218" spans="1:5">
      <c r="A218" s="188" t="s">
        <v>2648</v>
      </c>
      <c r="B218" s="189" t="s">
        <v>168</v>
      </c>
      <c r="C218" s="189" t="s">
        <v>2091</v>
      </c>
      <c r="D218" s="189" t="s">
        <v>697</v>
      </c>
      <c r="E218" s="189">
        <v>380000</v>
      </c>
    </row>
    <row r="219" spans="1:5">
      <c r="A219" s="188" t="s">
        <v>2648</v>
      </c>
      <c r="B219" s="189" t="s">
        <v>168</v>
      </c>
      <c r="C219" s="189" t="s">
        <v>2092</v>
      </c>
      <c r="D219" s="189" t="s">
        <v>698</v>
      </c>
      <c r="E219" s="189">
        <v>357000</v>
      </c>
    </row>
    <row r="220" spans="1:5">
      <c r="A220" s="188" t="s">
        <v>2648</v>
      </c>
      <c r="B220" s="189" t="s">
        <v>168</v>
      </c>
      <c r="C220" s="189" t="s">
        <v>2093</v>
      </c>
      <c r="D220" s="189" t="s">
        <v>699</v>
      </c>
      <c r="E220" s="189">
        <v>525000</v>
      </c>
    </row>
    <row r="221" spans="1:5">
      <c r="A221" s="188" t="s">
        <v>2648</v>
      </c>
      <c r="B221" s="189" t="s">
        <v>168</v>
      </c>
      <c r="C221" s="189" t="s">
        <v>2094</v>
      </c>
      <c r="D221" s="189" t="s">
        <v>700</v>
      </c>
      <c r="E221" s="189">
        <v>385497.5</v>
      </c>
    </row>
    <row r="222" spans="1:5">
      <c r="A222" s="188" t="s">
        <v>2648</v>
      </c>
      <c r="B222" s="189" t="s">
        <v>168</v>
      </c>
      <c r="C222" s="189" t="s">
        <v>2095</v>
      </c>
      <c r="D222" s="189" t="s">
        <v>701</v>
      </c>
      <c r="E222" s="189">
        <v>425000</v>
      </c>
    </row>
    <row r="223" spans="1:5">
      <c r="A223" s="188" t="s">
        <v>2648</v>
      </c>
      <c r="B223" s="189" t="s">
        <v>168</v>
      </c>
      <c r="C223" s="189" t="s">
        <v>2096</v>
      </c>
      <c r="D223" s="189" t="s">
        <v>702</v>
      </c>
      <c r="E223" s="189">
        <v>475000</v>
      </c>
    </row>
    <row r="224" spans="1:5">
      <c r="A224" s="188" t="s">
        <v>2648</v>
      </c>
      <c r="B224" s="189" t="s">
        <v>168</v>
      </c>
      <c r="C224" s="189" t="s">
        <v>2097</v>
      </c>
      <c r="D224" s="189" t="s">
        <v>703</v>
      </c>
      <c r="E224" s="189">
        <v>425000</v>
      </c>
    </row>
    <row r="225" spans="1:5">
      <c r="A225" s="188" t="s">
        <v>2648</v>
      </c>
      <c r="B225" s="189" t="s">
        <v>168</v>
      </c>
      <c r="C225" s="189" t="s">
        <v>2098</v>
      </c>
      <c r="D225" s="189" t="s">
        <v>704</v>
      </c>
      <c r="E225" s="189">
        <v>468500</v>
      </c>
    </row>
    <row r="226" spans="1:5">
      <c r="A226" s="188" t="s">
        <v>2648</v>
      </c>
      <c r="B226" s="189" t="s">
        <v>168</v>
      </c>
      <c r="C226" s="189" t="s">
        <v>2099</v>
      </c>
      <c r="D226" s="189" t="s">
        <v>705</v>
      </c>
      <c r="E226" s="189">
        <v>453625</v>
      </c>
    </row>
    <row r="227" spans="1:5">
      <c r="A227" s="188" t="s">
        <v>2648</v>
      </c>
      <c r="B227" s="189" t="s">
        <v>168</v>
      </c>
      <c r="C227" s="189" t="s">
        <v>2100</v>
      </c>
      <c r="D227" s="189" t="s">
        <v>706</v>
      </c>
      <c r="E227" s="189">
        <v>325000</v>
      </c>
    </row>
    <row r="228" spans="1:5">
      <c r="A228" s="188" t="s">
        <v>2648</v>
      </c>
      <c r="B228" s="189" t="s">
        <v>168</v>
      </c>
      <c r="C228" s="189" t="s">
        <v>2101</v>
      </c>
      <c r="D228" s="189" t="s">
        <v>707</v>
      </c>
      <c r="E228" s="189">
        <v>393000</v>
      </c>
    </row>
    <row r="229" spans="1:5">
      <c r="A229" s="188" t="s">
        <v>2648</v>
      </c>
      <c r="B229" s="189" t="s">
        <v>168</v>
      </c>
      <c r="C229" s="189" t="s">
        <v>2102</v>
      </c>
      <c r="D229" s="189" t="s">
        <v>708</v>
      </c>
      <c r="E229" s="189">
        <v>387500</v>
      </c>
    </row>
    <row r="230" spans="1:5">
      <c r="A230" s="188" t="s">
        <v>2648</v>
      </c>
      <c r="B230" s="189" t="s">
        <v>168</v>
      </c>
      <c r="C230" s="189" t="s">
        <v>2103</v>
      </c>
      <c r="D230" s="189" t="s">
        <v>709</v>
      </c>
      <c r="E230" s="189">
        <v>430000</v>
      </c>
    </row>
    <row r="231" spans="1:5">
      <c r="A231" s="188" t="s">
        <v>2648</v>
      </c>
      <c r="B231" s="189" t="s">
        <v>168</v>
      </c>
      <c r="C231" s="189" t="s">
        <v>2104</v>
      </c>
      <c r="D231" s="189" t="s">
        <v>710</v>
      </c>
      <c r="E231" s="189">
        <v>395000</v>
      </c>
    </row>
    <row r="232" spans="1:5">
      <c r="A232" s="188" t="s">
        <v>2648</v>
      </c>
      <c r="B232" s="189" t="s">
        <v>168</v>
      </c>
      <c r="C232" s="189" t="s">
        <v>2105</v>
      </c>
      <c r="D232" s="189" t="s">
        <v>711</v>
      </c>
      <c r="E232" s="189">
        <v>340000</v>
      </c>
    </row>
    <row r="233" spans="1:5">
      <c r="A233" s="188" t="s">
        <v>2648</v>
      </c>
      <c r="B233" s="189" t="s">
        <v>168</v>
      </c>
      <c r="C233" s="189" t="s">
        <v>2106</v>
      </c>
      <c r="D233" s="189" t="s">
        <v>712</v>
      </c>
      <c r="E233" s="189">
        <v>480000</v>
      </c>
    </row>
    <row r="234" spans="1:5">
      <c r="A234" s="188" t="s">
        <v>2648</v>
      </c>
      <c r="B234" s="189" t="s">
        <v>168</v>
      </c>
      <c r="C234" s="189" t="s">
        <v>2107</v>
      </c>
      <c r="D234" s="189" t="s">
        <v>713</v>
      </c>
      <c r="E234" s="189">
        <v>300000</v>
      </c>
    </row>
    <row r="235" spans="1:5">
      <c r="A235" s="188" t="s">
        <v>2648</v>
      </c>
      <c r="B235" s="189" t="s">
        <v>168</v>
      </c>
      <c r="C235" s="189" t="s">
        <v>2108</v>
      </c>
      <c r="D235" s="189" t="s">
        <v>714</v>
      </c>
      <c r="E235" s="189">
        <v>458500</v>
      </c>
    </row>
    <row r="236" spans="1:5">
      <c r="A236" s="188" t="s">
        <v>2648</v>
      </c>
      <c r="B236" s="189" t="s">
        <v>168</v>
      </c>
      <c r="C236" s="189" t="s">
        <v>2433</v>
      </c>
      <c r="D236" s="189" t="s">
        <v>2434</v>
      </c>
      <c r="E236" s="189">
        <v>320000</v>
      </c>
    </row>
    <row r="237" spans="1:5">
      <c r="A237" s="188" t="s">
        <v>2648</v>
      </c>
      <c r="B237" s="189" t="s">
        <v>168</v>
      </c>
      <c r="C237" s="189" t="s">
        <v>2435</v>
      </c>
      <c r="D237" s="189" t="s">
        <v>2436</v>
      </c>
      <c r="E237" s="189">
        <v>337500</v>
      </c>
    </row>
    <row r="238" spans="1:5">
      <c r="A238" s="188" t="s">
        <v>2648</v>
      </c>
      <c r="B238" s="189" t="s">
        <v>168</v>
      </c>
      <c r="C238" s="189" t="s">
        <v>2459</v>
      </c>
      <c r="D238" s="189" t="s">
        <v>2460</v>
      </c>
      <c r="E238" s="189">
        <v>469995</v>
      </c>
    </row>
    <row r="239" spans="1:5">
      <c r="A239" s="188" t="s">
        <v>2650</v>
      </c>
      <c r="B239" s="189" t="s">
        <v>188</v>
      </c>
      <c r="C239" s="189" t="s">
        <v>2134</v>
      </c>
      <c r="D239" s="189" t="s">
        <v>715</v>
      </c>
      <c r="E239" s="189">
        <v>462500</v>
      </c>
    </row>
    <row r="240" spans="1:5">
      <c r="A240" s="188" t="s">
        <v>2650</v>
      </c>
      <c r="B240" s="189" t="s">
        <v>188</v>
      </c>
      <c r="C240" s="189" t="s">
        <v>2135</v>
      </c>
      <c r="D240" s="189" t="s">
        <v>716</v>
      </c>
      <c r="E240" s="189">
        <v>400000</v>
      </c>
    </row>
    <row r="241" spans="1:5">
      <c r="A241" s="188" t="s">
        <v>2650</v>
      </c>
      <c r="B241" s="189" t="s">
        <v>188</v>
      </c>
      <c r="C241" s="189" t="s">
        <v>2136</v>
      </c>
      <c r="D241" s="189" t="s">
        <v>717</v>
      </c>
      <c r="E241" s="189">
        <v>422750</v>
      </c>
    </row>
    <row r="242" spans="1:5">
      <c r="A242" s="188" t="s">
        <v>2650</v>
      </c>
      <c r="B242" s="189" t="s">
        <v>188</v>
      </c>
      <c r="C242" s="189" t="s">
        <v>2137</v>
      </c>
      <c r="D242" s="189" t="s">
        <v>718</v>
      </c>
      <c r="E242" s="189">
        <v>290000</v>
      </c>
    </row>
    <row r="243" spans="1:5">
      <c r="A243" s="188" t="s">
        <v>2650</v>
      </c>
      <c r="B243" s="189" t="s">
        <v>188</v>
      </c>
      <c r="C243" s="189" t="s">
        <v>2138</v>
      </c>
      <c r="D243" s="189" t="s">
        <v>719</v>
      </c>
      <c r="E243" s="189">
        <v>358750</v>
      </c>
    </row>
    <row r="244" spans="1:5">
      <c r="A244" s="188" t="s">
        <v>2650</v>
      </c>
      <c r="B244" s="189" t="s">
        <v>188</v>
      </c>
      <c r="C244" s="189" t="s">
        <v>2139</v>
      </c>
      <c r="D244" s="189" t="s">
        <v>720</v>
      </c>
      <c r="E244" s="189">
        <v>419850</v>
      </c>
    </row>
    <row r="245" spans="1:5">
      <c r="A245" s="188" t="s">
        <v>2650</v>
      </c>
      <c r="B245" s="189" t="s">
        <v>188</v>
      </c>
      <c r="C245" s="189" t="s">
        <v>2140</v>
      </c>
      <c r="D245" s="189" t="s">
        <v>721</v>
      </c>
      <c r="E245" s="189">
        <v>550000</v>
      </c>
    </row>
    <row r="246" spans="1:5">
      <c r="A246" s="188" t="s">
        <v>2650</v>
      </c>
      <c r="B246" s="189" t="s">
        <v>188</v>
      </c>
      <c r="C246" s="189" t="s">
        <v>2141</v>
      </c>
      <c r="D246" s="189" t="s">
        <v>722</v>
      </c>
      <c r="E246" s="189">
        <v>350000</v>
      </c>
    </row>
    <row r="247" spans="1:5">
      <c r="A247" s="188" t="s">
        <v>2650</v>
      </c>
      <c r="B247" s="189" t="s">
        <v>188</v>
      </c>
      <c r="C247" s="189" t="s">
        <v>2142</v>
      </c>
      <c r="D247" s="189" t="s">
        <v>723</v>
      </c>
      <c r="E247" s="189">
        <v>401500</v>
      </c>
    </row>
    <row r="248" spans="1:5">
      <c r="A248" s="188" t="s">
        <v>2650</v>
      </c>
      <c r="B248" s="189" t="s">
        <v>188</v>
      </c>
      <c r="C248" s="189" t="s">
        <v>2143</v>
      </c>
      <c r="D248" s="189" t="s">
        <v>724</v>
      </c>
      <c r="E248" s="189">
        <v>425000</v>
      </c>
    </row>
    <row r="249" spans="1:5">
      <c r="A249" s="188" t="s">
        <v>2650</v>
      </c>
      <c r="B249" s="189" t="s">
        <v>188</v>
      </c>
      <c r="C249" s="189" t="s">
        <v>2144</v>
      </c>
      <c r="D249" s="189" t="s">
        <v>725</v>
      </c>
      <c r="E249" s="189">
        <v>385000</v>
      </c>
    </row>
    <row r="250" spans="1:5">
      <c r="A250" s="188" t="s">
        <v>2650</v>
      </c>
      <c r="B250" s="189" t="s">
        <v>188</v>
      </c>
      <c r="C250" s="189" t="s">
        <v>2145</v>
      </c>
      <c r="D250" s="189" t="s">
        <v>726</v>
      </c>
      <c r="E250" s="189">
        <v>433025</v>
      </c>
    </row>
    <row r="251" spans="1:5">
      <c r="A251" s="188" t="s">
        <v>2650</v>
      </c>
      <c r="B251" s="189" t="s">
        <v>188</v>
      </c>
      <c r="C251" s="189" t="s">
        <v>2146</v>
      </c>
      <c r="D251" s="189" t="s">
        <v>727</v>
      </c>
      <c r="E251" s="189">
        <v>501750</v>
      </c>
    </row>
    <row r="252" spans="1:5">
      <c r="A252" s="188" t="s">
        <v>2650</v>
      </c>
      <c r="B252" s="189" t="s">
        <v>188</v>
      </c>
      <c r="C252" s="189" t="s">
        <v>2147</v>
      </c>
      <c r="D252" s="189" t="s">
        <v>728</v>
      </c>
      <c r="E252" s="189">
        <v>385000</v>
      </c>
    </row>
    <row r="253" spans="1:5">
      <c r="A253" s="188" t="s">
        <v>2650</v>
      </c>
      <c r="B253" s="189" t="s">
        <v>188</v>
      </c>
      <c r="C253" s="189" t="s">
        <v>2148</v>
      </c>
      <c r="D253" s="189" t="s">
        <v>729</v>
      </c>
      <c r="E253" s="189">
        <v>345000</v>
      </c>
    </row>
    <row r="254" spans="1:5">
      <c r="A254" s="188" t="s">
        <v>2650</v>
      </c>
      <c r="B254" s="189" t="s">
        <v>188</v>
      </c>
      <c r="C254" s="189" t="s">
        <v>2149</v>
      </c>
      <c r="D254" s="189" t="s">
        <v>730</v>
      </c>
      <c r="E254" s="189">
        <v>435000</v>
      </c>
    </row>
    <row r="255" spans="1:5">
      <c r="A255" s="188" t="s">
        <v>2650</v>
      </c>
      <c r="B255" s="189" t="s">
        <v>188</v>
      </c>
      <c r="C255" s="189" t="s">
        <v>2150</v>
      </c>
      <c r="D255" s="189" t="s">
        <v>731</v>
      </c>
      <c r="E255" s="189">
        <v>392000</v>
      </c>
    </row>
    <row r="256" spans="1:5">
      <c r="A256" s="188" t="s">
        <v>2650</v>
      </c>
      <c r="B256" s="189" t="s">
        <v>188</v>
      </c>
      <c r="C256" s="189" t="s">
        <v>2151</v>
      </c>
      <c r="D256" s="189" t="s">
        <v>732</v>
      </c>
      <c r="E256" s="189">
        <v>380000</v>
      </c>
    </row>
    <row r="257" spans="1:5">
      <c r="A257" s="188" t="s">
        <v>2650</v>
      </c>
      <c r="B257" s="189" t="s">
        <v>188</v>
      </c>
      <c r="C257" s="189" t="s">
        <v>2152</v>
      </c>
      <c r="D257" s="189" t="s">
        <v>733</v>
      </c>
      <c r="E257" s="189">
        <v>395000</v>
      </c>
    </row>
    <row r="258" spans="1:5">
      <c r="A258" s="188" t="s">
        <v>2650</v>
      </c>
      <c r="B258" s="189" t="s">
        <v>188</v>
      </c>
      <c r="C258" s="189" t="s">
        <v>2153</v>
      </c>
      <c r="D258" s="189" t="s">
        <v>734</v>
      </c>
      <c r="E258" s="189">
        <v>395000</v>
      </c>
    </row>
    <row r="259" spans="1:5">
      <c r="A259" s="188" t="s">
        <v>2650</v>
      </c>
      <c r="B259" s="189" t="s">
        <v>188</v>
      </c>
      <c r="C259" s="189" t="s">
        <v>2154</v>
      </c>
      <c r="D259" s="189" t="s">
        <v>735</v>
      </c>
      <c r="E259" s="189">
        <v>416000</v>
      </c>
    </row>
    <row r="260" spans="1:5">
      <c r="A260" s="188" t="s">
        <v>2650</v>
      </c>
      <c r="B260" s="189" t="s">
        <v>188</v>
      </c>
      <c r="C260" s="189" t="s">
        <v>2155</v>
      </c>
      <c r="D260" s="189" t="s">
        <v>736</v>
      </c>
      <c r="E260" s="189">
        <v>355000</v>
      </c>
    </row>
    <row r="261" spans="1:5">
      <c r="A261" s="188" t="s">
        <v>2650</v>
      </c>
      <c r="B261" s="189" t="s">
        <v>188</v>
      </c>
      <c r="C261" s="189" t="s">
        <v>2156</v>
      </c>
      <c r="D261" s="189" t="s">
        <v>737</v>
      </c>
      <c r="E261" s="189">
        <v>350000</v>
      </c>
    </row>
    <row r="262" spans="1:5">
      <c r="A262" s="188" t="s">
        <v>2650</v>
      </c>
      <c r="B262" s="189" t="s">
        <v>188</v>
      </c>
      <c r="C262" s="189" t="s">
        <v>2157</v>
      </c>
      <c r="D262" s="189" t="s">
        <v>738</v>
      </c>
      <c r="E262" s="189">
        <v>365000</v>
      </c>
    </row>
    <row r="263" spans="1:5">
      <c r="A263" s="188" t="s">
        <v>2650</v>
      </c>
      <c r="B263" s="189" t="s">
        <v>188</v>
      </c>
      <c r="C263" s="189" t="s">
        <v>2158</v>
      </c>
      <c r="D263" s="189" t="s">
        <v>739</v>
      </c>
      <c r="E263" s="189">
        <v>382000</v>
      </c>
    </row>
    <row r="264" spans="1:5">
      <c r="A264" s="188" t="s">
        <v>2650</v>
      </c>
      <c r="B264" s="189" t="s">
        <v>188</v>
      </c>
      <c r="C264" s="189" t="s">
        <v>2159</v>
      </c>
      <c r="D264" s="189" t="s">
        <v>740</v>
      </c>
      <c r="E264" s="189">
        <v>350000</v>
      </c>
    </row>
    <row r="265" spans="1:5">
      <c r="A265" s="188" t="s">
        <v>2650</v>
      </c>
      <c r="B265" s="189" t="s">
        <v>188</v>
      </c>
      <c r="C265" s="189" t="s">
        <v>2160</v>
      </c>
      <c r="D265" s="189" t="s">
        <v>741</v>
      </c>
      <c r="E265" s="189">
        <v>350000</v>
      </c>
    </row>
    <row r="266" spans="1:5">
      <c r="A266" s="188" t="s">
        <v>2650</v>
      </c>
      <c r="B266" s="189" t="s">
        <v>188</v>
      </c>
      <c r="C266" s="189" t="s">
        <v>2161</v>
      </c>
      <c r="D266" s="189" t="s">
        <v>742</v>
      </c>
      <c r="E266" s="189">
        <v>350000</v>
      </c>
    </row>
    <row r="267" spans="1:5">
      <c r="A267" s="188" t="s">
        <v>2650</v>
      </c>
      <c r="B267" s="189" t="s">
        <v>188</v>
      </c>
      <c r="C267" s="189" t="s">
        <v>2162</v>
      </c>
      <c r="D267" s="189" t="s">
        <v>743</v>
      </c>
      <c r="E267" s="189">
        <v>355000</v>
      </c>
    </row>
    <row r="268" spans="1:5">
      <c r="A268" s="188" t="s">
        <v>2650</v>
      </c>
      <c r="B268" s="189" t="s">
        <v>188</v>
      </c>
      <c r="C268" s="189" t="s">
        <v>2163</v>
      </c>
      <c r="D268" s="189" t="s">
        <v>744</v>
      </c>
      <c r="E268" s="189">
        <v>340000</v>
      </c>
    </row>
    <row r="269" spans="1:5">
      <c r="A269" s="188" t="s">
        <v>2650</v>
      </c>
      <c r="B269" s="189" t="s">
        <v>188</v>
      </c>
      <c r="C269" s="189" t="s">
        <v>2164</v>
      </c>
      <c r="D269" s="189" t="s">
        <v>745</v>
      </c>
      <c r="E269" s="189">
        <v>354500</v>
      </c>
    </row>
    <row r="270" spans="1:5">
      <c r="A270" s="188" t="s">
        <v>2650</v>
      </c>
      <c r="B270" s="189" t="s">
        <v>188</v>
      </c>
      <c r="C270" s="189" t="s">
        <v>2165</v>
      </c>
      <c r="D270" s="189" t="s">
        <v>746</v>
      </c>
      <c r="E270" s="189">
        <v>395000</v>
      </c>
    </row>
    <row r="271" spans="1:5">
      <c r="A271" s="188" t="s">
        <v>2650</v>
      </c>
      <c r="B271" s="189" t="s">
        <v>188</v>
      </c>
      <c r="C271" s="189" t="s">
        <v>2166</v>
      </c>
      <c r="D271" s="189" t="s">
        <v>747</v>
      </c>
      <c r="E271" s="189">
        <v>465000</v>
      </c>
    </row>
    <row r="272" spans="1:5">
      <c r="A272" s="188" t="s">
        <v>2650</v>
      </c>
      <c r="B272" s="189" t="s">
        <v>188</v>
      </c>
      <c r="C272" s="189" t="s">
        <v>2167</v>
      </c>
      <c r="D272" s="189" t="s">
        <v>748</v>
      </c>
      <c r="E272" s="189">
        <v>446713.5</v>
      </c>
    </row>
    <row r="273" spans="1:5">
      <c r="A273" s="188" t="s">
        <v>2650</v>
      </c>
      <c r="B273" s="189" t="s">
        <v>188</v>
      </c>
      <c r="C273" s="189" t="s">
        <v>2168</v>
      </c>
      <c r="D273" s="189" t="s">
        <v>749</v>
      </c>
      <c r="E273" s="189">
        <v>310750</v>
      </c>
    </row>
    <row r="274" spans="1:5">
      <c r="A274" s="188" t="s">
        <v>2650</v>
      </c>
      <c r="B274" s="189" t="s">
        <v>188</v>
      </c>
      <c r="C274" s="189" t="s">
        <v>2169</v>
      </c>
      <c r="D274" s="189" t="s">
        <v>750</v>
      </c>
      <c r="E274" s="189">
        <v>360000</v>
      </c>
    </row>
    <row r="275" spans="1:5">
      <c r="A275" s="188" t="s">
        <v>2650</v>
      </c>
      <c r="B275" s="189" t="s">
        <v>188</v>
      </c>
      <c r="C275" s="189" t="s">
        <v>2170</v>
      </c>
      <c r="D275" s="189" t="s">
        <v>751</v>
      </c>
      <c r="E275" s="189">
        <v>473000</v>
      </c>
    </row>
    <row r="276" spans="1:5">
      <c r="A276" s="188" t="s">
        <v>2653</v>
      </c>
      <c r="B276" s="189" t="s">
        <v>204</v>
      </c>
      <c r="C276" s="189" t="s">
        <v>2222</v>
      </c>
      <c r="D276" s="189" t="s">
        <v>752</v>
      </c>
      <c r="E276" s="189">
        <v>498000</v>
      </c>
    </row>
    <row r="277" spans="1:5">
      <c r="A277" s="188" t="s">
        <v>2653</v>
      </c>
      <c r="B277" s="189" t="s">
        <v>204</v>
      </c>
      <c r="C277" s="189" t="s">
        <v>2223</v>
      </c>
      <c r="D277" s="189" t="s">
        <v>753</v>
      </c>
      <c r="E277" s="189">
        <v>835000</v>
      </c>
    </row>
    <row r="278" spans="1:5">
      <c r="A278" s="188" t="s">
        <v>2653</v>
      </c>
      <c r="B278" s="189" t="s">
        <v>204</v>
      </c>
      <c r="C278" s="189" t="s">
        <v>2224</v>
      </c>
      <c r="D278" s="189" t="s">
        <v>754</v>
      </c>
      <c r="E278" s="189">
        <v>645500</v>
      </c>
    </row>
    <row r="279" spans="1:5">
      <c r="A279" s="188" t="s">
        <v>2653</v>
      </c>
      <c r="B279" s="189" t="s">
        <v>204</v>
      </c>
      <c r="C279" s="189" t="s">
        <v>2225</v>
      </c>
      <c r="D279" s="189" t="s">
        <v>755</v>
      </c>
      <c r="E279" s="189">
        <v>503500</v>
      </c>
    </row>
    <row r="280" spans="1:5">
      <c r="A280" s="188" t="s">
        <v>2653</v>
      </c>
      <c r="B280" s="189" t="s">
        <v>204</v>
      </c>
      <c r="C280" s="189" t="s">
        <v>2226</v>
      </c>
      <c r="D280" s="189" t="s">
        <v>756</v>
      </c>
      <c r="E280" s="189">
        <v>564000</v>
      </c>
    </row>
    <row r="281" spans="1:5">
      <c r="A281" s="188" t="s">
        <v>2653</v>
      </c>
      <c r="B281" s="189" t="s">
        <v>204</v>
      </c>
      <c r="C281" s="189" t="s">
        <v>2227</v>
      </c>
      <c r="D281" s="189" t="s">
        <v>757</v>
      </c>
      <c r="E281" s="189">
        <v>485000</v>
      </c>
    </row>
    <row r="282" spans="1:5">
      <c r="A282" s="188" t="s">
        <v>2653</v>
      </c>
      <c r="B282" s="189" t="s">
        <v>204</v>
      </c>
      <c r="C282" s="189" t="s">
        <v>2228</v>
      </c>
      <c r="D282" s="189" t="s">
        <v>758</v>
      </c>
      <c r="E282" s="189">
        <v>515000</v>
      </c>
    </row>
    <row r="283" spans="1:5">
      <c r="A283" s="188" t="s">
        <v>2653</v>
      </c>
      <c r="B283" s="189" t="s">
        <v>204</v>
      </c>
      <c r="C283" s="189" t="s">
        <v>2229</v>
      </c>
      <c r="D283" s="189" t="s">
        <v>759</v>
      </c>
      <c r="E283" s="189">
        <v>440000</v>
      </c>
    </row>
    <row r="284" spans="1:5">
      <c r="A284" s="188" t="s">
        <v>2653</v>
      </c>
      <c r="B284" s="189" t="s">
        <v>204</v>
      </c>
      <c r="C284" s="189" t="s">
        <v>2230</v>
      </c>
      <c r="D284" s="189" t="s">
        <v>760</v>
      </c>
      <c r="E284" s="189">
        <v>350000</v>
      </c>
    </row>
    <row r="285" spans="1:5">
      <c r="A285" s="188" t="s">
        <v>2653</v>
      </c>
      <c r="B285" s="189" t="s">
        <v>204</v>
      </c>
      <c r="C285" s="189" t="s">
        <v>2231</v>
      </c>
      <c r="D285" s="189" t="s">
        <v>761</v>
      </c>
      <c r="E285" s="189">
        <v>356500</v>
      </c>
    </row>
    <row r="286" spans="1:5">
      <c r="A286" s="188" t="s">
        <v>2653</v>
      </c>
      <c r="B286" s="189" t="s">
        <v>204</v>
      </c>
      <c r="C286" s="189" t="s">
        <v>2232</v>
      </c>
      <c r="D286" s="189" t="s">
        <v>762</v>
      </c>
      <c r="E286" s="189">
        <v>575000</v>
      </c>
    </row>
    <row r="287" spans="1:5">
      <c r="A287" s="188" t="s">
        <v>2653</v>
      </c>
      <c r="B287" s="189" t="s">
        <v>204</v>
      </c>
      <c r="C287" s="189" t="s">
        <v>2233</v>
      </c>
      <c r="D287" s="189" t="s">
        <v>763</v>
      </c>
      <c r="E287" s="189">
        <v>332500</v>
      </c>
    </row>
    <row r="288" spans="1:5">
      <c r="A288" s="188" t="s">
        <v>2653</v>
      </c>
      <c r="B288" s="189" t="s">
        <v>204</v>
      </c>
      <c r="C288" s="189" t="s">
        <v>2234</v>
      </c>
      <c r="D288" s="189" t="s">
        <v>764</v>
      </c>
      <c r="E288" s="189">
        <v>470000</v>
      </c>
    </row>
    <row r="289" spans="1:5">
      <c r="A289" s="188" t="s">
        <v>2653</v>
      </c>
      <c r="B289" s="189" t="s">
        <v>204</v>
      </c>
      <c r="C289" s="189" t="s">
        <v>2235</v>
      </c>
      <c r="D289" s="189" t="s">
        <v>765</v>
      </c>
      <c r="E289" s="189">
        <v>275000</v>
      </c>
    </row>
    <row r="290" spans="1:5">
      <c r="A290" s="188" t="s">
        <v>2653</v>
      </c>
      <c r="B290" s="189" t="s">
        <v>204</v>
      </c>
      <c r="C290" s="189" t="s">
        <v>2236</v>
      </c>
      <c r="D290" s="189" t="s">
        <v>766</v>
      </c>
      <c r="E290" s="189">
        <v>450000</v>
      </c>
    </row>
    <row r="291" spans="1:5">
      <c r="A291" s="188" t="s">
        <v>2653</v>
      </c>
      <c r="B291" s="189" t="s">
        <v>204</v>
      </c>
      <c r="C291" s="189" t="s">
        <v>2237</v>
      </c>
      <c r="D291" s="189" t="s">
        <v>767</v>
      </c>
      <c r="E291" s="189">
        <v>457499.5</v>
      </c>
    </row>
    <row r="292" spans="1:5">
      <c r="A292" s="188" t="s">
        <v>2653</v>
      </c>
      <c r="B292" s="189" t="s">
        <v>204</v>
      </c>
      <c r="C292" s="189" t="s">
        <v>2238</v>
      </c>
      <c r="D292" s="189" t="s">
        <v>768</v>
      </c>
      <c r="E292" s="189">
        <v>555000</v>
      </c>
    </row>
    <row r="293" spans="1:5">
      <c r="A293" s="188" t="s">
        <v>2653</v>
      </c>
      <c r="B293" s="189" t="s">
        <v>204</v>
      </c>
      <c r="C293" s="189" t="s">
        <v>2239</v>
      </c>
      <c r="D293" s="189" t="s">
        <v>769</v>
      </c>
      <c r="E293" s="189">
        <v>342500</v>
      </c>
    </row>
    <row r="294" spans="1:5">
      <c r="A294" s="188" t="s">
        <v>2653</v>
      </c>
      <c r="B294" s="189" t="s">
        <v>204</v>
      </c>
      <c r="C294" s="189" t="s">
        <v>2240</v>
      </c>
      <c r="D294" s="189" t="s">
        <v>770</v>
      </c>
      <c r="E294" s="189">
        <v>429995</v>
      </c>
    </row>
    <row r="295" spans="1:5">
      <c r="A295" s="188" t="s">
        <v>2653</v>
      </c>
      <c r="B295" s="189" t="s">
        <v>204</v>
      </c>
      <c r="C295" s="189" t="s">
        <v>2241</v>
      </c>
      <c r="D295" s="189" t="s">
        <v>771</v>
      </c>
      <c r="E295" s="189">
        <v>468000</v>
      </c>
    </row>
    <row r="296" spans="1:5">
      <c r="A296" s="188" t="s">
        <v>2653</v>
      </c>
      <c r="B296" s="189" t="s">
        <v>204</v>
      </c>
      <c r="C296" s="189" t="s">
        <v>2242</v>
      </c>
      <c r="D296" s="189" t="s">
        <v>772</v>
      </c>
      <c r="E296" s="189">
        <v>400000</v>
      </c>
    </row>
    <row r="297" spans="1:5">
      <c r="A297" s="188" t="s">
        <v>2653</v>
      </c>
      <c r="B297" s="189" t="s">
        <v>204</v>
      </c>
      <c r="C297" s="189" t="s">
        <v>2243</v>
      </c>
      <c r="D297" s="189" t="s">
        <v>773</v>
      </c>
      <c r="E297" s="189">
        <v>465000</v>
      </c>
    </row>
    <row r="298" spans="1:5">
      <c r="A298" s="188" t="s">
        <v>2653</v>
      </c>
      <c r="B298" s="189" t="s">
        <v>204</v>
      </c>
      <c r="C298" s="189" t="s">
        <v>2244</v>
      </c>
      <c r="D298" s="189" t="s">
        <v>774</v>
      </c>
      <c r="E298" s="189">
        <v>573000</v>
      </c>
    </row>
    <row r="299" spans="1:5">
      <c r="A299" s="188" t="s">
        <v>2653</v>
      </c>
      <c r="B299" s="189" t="s">
        <v>204</v>
      </c>
      <c r="C299" s="189" t="s">
        <v>2245</v>
      </c>
      <c r="D299" s="189" t="s">
        <v>775</v>
      </c>
      <c r="E299" s="189">
        <v>630000</v>
      </c>
    </row>
    <row r="300" spans="1:5">
      <c r="A300" s="188" t="s">
        <v>2653</v>
      </c>
      <c r="B300" s="189" t="s">
        <v>204</v>
      </c>
      <c r="C300" s="189" t="s">
        <v>2246</v>
      </c>
      <c r="D300" s="189" t="s">
        <v>776</v>
      </c>
      <c r="E300" s="189">
        <v>470000</v>
      </c>
    </row>
    <row r="301" spans="1:5">
      <c r="A301" s="188" t="s">
        <v>2653</v>
      </c>
      <c r="B301" s="189" t="s">
        <v>204</v>
      </c>
      <c r="C301" s="189" t="s">
        <v>2247</v>
      </c>
      <c r="D301" s="189" t="s">
        <v>777</v>
      </c>
      <c r="E301" s="189">
        <v>415000</v>
      </c>
    </row>
    <row r="302" spans="1:5">
      <c r="A302" s="188" t="s">
        <v>2653</v>
      </c>
      <c r="B302" s="189" t="s">
        <v>204</v>
      </c>
      <c r="C302" s="189" t="s">
        <v>2248</v>
      </c>
      <c r="D302" s="189" t="s">
        <v>778</v>
      </c>
      <c r="E302" s="189">
        <v>600000</v>
      </c>
    </row>
    <row r="303" spans="1:5">
      <c r="A303" s="188" t="s">
        <v>2653</v>
      </c>
      <c r="B303" s="189" t="s">
        <v>204</v>
      </c>
      <c r="C303" s="189" t="s">
        <v>2249</v>
      </c>
      <c r="D303" s="189" t="s">
        <v>779</v>
      </c>
      <c r="E303" s="189">
        <v>610000</v>
      </c>
    </row>
    <row r="304" spans="1:5">
      <c r="A304" s="188" t="s">
        <v>2653</v>
      </c>
      <c r="B304" s="189" t="s">
        <v>204</v>
      </c>
      <c r="C304" s="189" t="s">
        <v>2250</v>
      </c>
      <c r="D304" s="189" t="s">
        <v>780</v>
      </c>
      <c r="E304" s="189">
        <v>750000</v>
      </c>
    </row>
    <row r="305" spans="1:5">
      <c r="A305" s="188" t="s">
        <v>2653</v>
      </c>
      <c r="B305" s="189" t="s">
        <v>204</v>
      </c>
      <c r="C305" s="189" t="s">
        <v>2251</v>
      </c>
      <c r="D305" s="189" t="s">
        <v>781</v>
      </c>
      <c r="E305" s="189">
        <v>1175000</v>
      </c>
    </row>
    <row r="306" spans="1:5">
      <c r="A306" s="188" t="s">
        <v>2653</v>
      </c>
      <c r="B306" s="189" t="s">
        <v>204</v>
      </c>
      <c r="C306" s="189" t="s">
        <v>2252</v>
      </c>
      <c r="D306" s="189" t="s">
        <v>782</v>
      </c>
      <c r="E306" s="189">
        <v>532500</v>
      </c>
    </row>
    <row r="307" spans="1:5">
      <c r="A307" s="188" t="s">
        <v>2653</v>
      </c>
      <c r="B307" s="189" t="s">
        <v>204</v>
      </c>
      <c r="C307" s="189" t="s">
        <v>2253</v>
      </c>
      <c r="D307" s="189" t="s">
        <v>783</v>
      </c>
      <c r="E307" s="189">
        <v>413750</v>
      </c>
    </row>
    <row r="308" spans="1:5">
      <c r="A308" s="188" t="s">
        <v>2653</v>
      </c>
      <c r="B308" s="189" t="s">
        <v>204</v>
      </c>
      <c r="C308" s="189" t="s">
        <v>2467</v>
      </c>
      <c r="D308" s="189" t="s">
        <v>2468</v>
      </c>
      <c r="E308" s="189">
        <v>840730</v>
      </c>
    </row>
    <row r="309" spans="1:5">
      <c r="A309" s="188" t="s">
        <v>2655</v>
      </c>
      <c r="B309" s="189" t="s">
        <v>220</v>
      </c>
      <c r="C309" s="189" t="s">
        <v>2277</v>
      </c>
      <c r="D309" s="189" t="s">
        <v>784</v>
      </c>
      <c r="E309" s="189">
        <v>497500</v>
      </c>
    </row>
    <row r="310" spans="1:5">
      <c r="A310" s="188" t="s">
        <v>2655</v>
      </c>
      <c r="B310" s="189" t="s">
        <v>220</v>
      </c>
      <c r="C310" s="189" t="s">
        <v>2278</v>
      </c>
      <c r="D310" s="189" t="s">
        <v>785</v>
      </c>
      <c r="E310" s="189">
        <v>545000</v>
      </c>
    </row>
    <row r="311" spans="1:5">
      <c r="A311" s="188" t="s">
        <v>2655</v>
      </c>
      <c r="B311" s="189" t="s">
        <v>220</v>
      </c>
      <c r="C311" s="189" t="s">
        <v>2279</v>
      </c>
      <c r="D311" s="189" t="s">
        <v>786</v>
      </c>
      <c r="E311" s="189">
        <v>492500</v>
      </c>
    </row>
    <row r="312" spans="1:5">
      <c r="A312" s="188" t="s">
        <v>2655</v>
      </c>
      <c r="B312" s="189" t="s">
        <v>220</v>
      </c>
      <c r="C312" s="189" t="s">
        <v>2280</v>
      </c>
      <c r="D312" s="189" t="s">
        <v>787</v>
      </c>
      <c r="E312" s="189">
        <v>440500</v>
      </c>
    </row>
    <row r="313" spans="1:5">
      <c r="A313" s="188" t="s">
        <v>2655</v>
      </c>
      <c r="B313" s="189" t="s">
        <v>220</v>
      </c>
      <c r="C313" s="189" t="s">
        <v>2281</v>
      </c>
      <c r="D313" s="189" t="s">
        <v>788</v>
      </c>
      <c r="E313" s="189">
        <v>465500</v>
      </c>
    </row>
    <row r="314" spans="1:5">
      <c r="A314" s="188" t="s">
        <v>2655</v>
      </c>
      <c r="B314" s="189" t="s">
        <v>220</v>
      </c>
      <c r="C314" s="189" t="s">
        <v>2282</v>
      </c>
      <c r="D314" s="189" t="s">
        <v>789</v>
      </c>
      <c r="E314" s="189">
        <v>615000</v>
      </c>
    </row>
    <row r="315" spans="1:5">
      <c r="A315" s="188" t="s">
        <v>2655</v>
      </c>
      <c r="B315" s="189" t="s">
        <v>220</v>
      </c>
      <c r="C315" s="189" t="s">
        <v>2283</v>
      </c>
      <c r="D315" s="189" t="s">
        <v>790</v>
      </c>
      <c r="E315" s="189">
        <v>434000</v>
      </c>
    </row>
    <row r="316" spans="1:5">
      <c r="A316" s="188" t="s">
        <v>2655</v>
      </c>
      <c r="B316" s="189" t="s">
        <v>220</v>
      </c>
      <c r="C316" s="189" t="s">
        <v>2284</v>
      </c>
      <c r="D316" s="189" t="s">
        <v>791</v>
      </c>
      <c r="E316" s="189">
        <v>330000</v>
      </c>
    </row>
    <row r="317" spans="1:5">
      <c r="A317" s="188" t="s">
        <v>2655</v>
      </c>
      <c r="B317" s="189" t="s">
        <v>220</v>
      </c>
      <c r="C317" s="189" t="s">
        <v>2285</v>
      </c>
      <c r="D317" s="189" t="s">
        <v>792</v>
      </c>
      <c r="E317" s="189">
        <v>522500</v>
      </c>
    </row>
    <row r="318" spans="1:5">
      <c r="A318" s="188" t="s">
        <v>2655</v>
      </c>
      <c r="B318" s="189" t="s">
        <v>220</v>
      </c>
      <c r="C318" s="189" t="s">
        <v>2286</v>
      </c>
      <c r="D318" s="189" t="s">
        <v>793</v>
      </c>
      <c r="E318" s="189">
        <v>430000</v>
      </c>
    </row>
    <row r="319" spans="1:5">
      <c r="A319" s="188" t="s">
        <v>2655</v>
      </c>
      <c r="B319" s="189" t="s">
        <v>220</v>
      </c>
      <c r="C319" s="189" t="s">
        <v>2287</v>
      </c>
      <c r="D319" s="189" t="s">
        <v>794</v>
      </c>
      <c r="E319" s="189">
        <v>470000</v>
      </c>
    </row>
    <row r="320" spans="1:5">
      <c r="A320" s="188" t="s">
        <v>2655</v>
      </c>
      <c r="B320" s="189" t="s">
        <v>220</v>
      </c>
      <c r="C320" s="189" t="s">
        <v>2288</v>
      </c>
      <c r="D320" s="189" t="s">
        <v>795</v>
      </c>
      <c r="E320" s="189">
        <v>380000</v>
      </c>
    </row>
    <row r="321" spans="1:5">
      <c r="A321" s="188" t="s">
        <v>2655</v>
      </c>
      <c r="B321" s="189" t="s">
        <v>220</v>
      </c>
      <c r="C321" s="189" t="s">
        <v>2289</v>
      </c>
      <c r="D321" s="189" t="s">
        <v>796</v>
      </c>
      <c r="E321" s="189">
        <v>404750</v>
      </c>
    </row>
    <row r="322" spans="1:5">
      <c r="A322" s="188" t="s">
        <v>2655</v>
      </c>
      <c r="B322" s="189" t="s">
        <v>220</v>
      </c>
      <c r="C322" s="189" t="s">
        <v>2290</v>
      </c>
      <c r="D322" s="189" t="s">
        <v>797</v>
      </c>
      <c r="E322" s="189">
        <v>490000</v>
      </c>
    </row>
    <row r="323" spans="1:5">
      <c r="A323" s="188" t="s">
        <v>2655</v>
      </c>
      <c r="B323" s="189" t="s">
        <v>220</v>
      </c>
      <c r="C323" s="189" t="s">
        <v>2291</v>
      </c>
      <c r="D323" s="189" t="s">
        <v>798</v>
      </c>
      <c r="E323" s="189">
        <v>495000</v>
      </c>
    </row>
    <row r="324" spans="1:5">
      <c r="A324" s="188" t="s">
        <v>2655</v>
      </c>
      <c r="B324" s="189" t="s">
        <v>220</v>
      </c>
      <c r="C324" s="189" t="s">
        <v>2292</v>
      </c>
      <c r="D324" s="189" t="s">
        <v>799</v>
      </c>
      <c r="E324" s="189">
        <v>405000</v>
      </c>
    </row>
    <row r="325" spans="1:5">
      <c r="A325" s="188" t="s">
        <v>2655</v>
      </c>
      <c r="B325" s="189" t="s">
        <v>220</v>
      </c>
      <c r="C325" s="189" t="s">
        <v>2293</v>
      </c>
      <c r="D325" s="189" t="s">
        <v>800</v>
      </c>
      <c r="E325" s="189">
        <v>371500</v>
      </c>
    </row>
    <row r="326" spans="1:5">
      <c r="A326" s="188" t="s">
        <v>2655</v>
      </c>
      <c r="B326" s="189" t="s">
        <v>220</v>
      </c>
      <c r="C326" s="189" t="s">
        <v>2294</v>
      </c>
      <c r="D326" s="189" t="s">
        <v>801</v>
      </c>
      <c r="E326" s="189">
        <v>419993</v>
      </c>
    </row>
    <row r="327" spans="1:5">
      <c r="A327" s="188" t="s">
        <v>2655</v>
      </c>
      <c r="B327" s="189" t="s">
        <v>220</v>
      </c>
      <c r="C327" s="189" t="s">
        <v>2295</v>
      </c>
      <c r="D327" s="189" t="s">
        <v>802</v>
      </c>
      <c r="E327" s="189">
        <v>355000</v>
      </c>
    </row>
    <row r="328" spans="1:5">
      <c r="A328" s="188" t="s">
        <v>2655</v>
      </c>
      <c r="B328" s="189" t="s">
        <v>220</v>
      </c>
      <c r="C328" s="189" t="s">
        <v>2296</v>
      </c>
      <c r="D328" s="189" t="s">
        <v>803</v>
      </c>
      <c r="E328" s="189">
        <v>475000</v>
      </c>
    </row>
    <row r="329" spans="1:5">
      <c r="A329" s="188" t="s">
        <v>2655</v>
      </c>
      <c r="B329" s="189" t="s">
        <v>220</v>
      </c>
      <c r="C329" s="189" t="s">
        <v>2297</v>
      </c>
      <c r="D329" s="189" t="s">
        <v>804</v>
      </c>
      <c r="E329" s="189">
        <v>842800</v>
      </c>
    </row>
    <row r="330" spans="1:5">
      <c r="A330" s="188" t="s">
        <v>2655</v>
      </c>
      <c r="B330" s="189" t="s">
        <v>220</v>
      </c>
      <c r="C330" s="189" t="s">
        <v>2298</v>
      </c>
      <c r="D330" s="189" t="s">
        <v>805</v>
      </c>
      <c r="E330" s="189">
        <v>346000</v>
      </c>
    </row>
    <row r="331" spans="1:5">
      <c r="A331" s="188" t="s">
        <v>2655</v>
      </c>
      <c r="B331" s="189" t="s">
        <v>220</v>
      </c>
      <c r="C331" s="189" t="s">
        <v>2299</v>
      </c>
      <c r="D331" s="189" t="s">
        <v>806</v>
      </c>
      <c r="E331" s="189">
        <v>500000</v>
      </c>
    </row>
    <row r="332" spans="1:5">
      <c r="A332" s="188" t="s">
        <v>2655</v>
      </c>
      <c r="B332" s="189" t="s">
        <v>220</v>
      </c>
      <c r="C332" s="189" t="s">
        <v>2300</v>
      </c>
      <c r="D332" s="189" t="s">
        <v>807</v>
      </c>
      <c r="E332" s="189">
        <v>425000</v>
      </c>
    </row>
    <row r="333" spans="1:5">
      <c r="A333" s="188" t="s">
        <v>2655</v>
      </c>
      <c r="B333" s="189" t="s">
        <v>220</v>
      </c>
      <c r="C333" s="189" t="s">
        <v>2301</v>
      </c>
      <c r="D333" s="189" t="s">
        <v>808</v>
      </c>
      <c r="E333" s="189">
        <v>465000</v>
      </c>
    </row>
    <row r="334" spans="1:5">
      <c r="A334" s="188" t="s">
        <v>2655</v>
      </c>
      <c r="B334" s="189" t="s">
        <v>220</v>
      </c>
      <c r="C334" s="189" t="s">
        <v>2302</v>
      </c>
      <c r="D334" s="189" t="s">
        <v>809</v>
      </c>
      <c r="E334" s="189">
        <v>785944</v>
      </c>
    </row>
    <row r="335" spans="1:5">
      <c r="A335" s="188" t="s">
        <v>2655</v>
      </c>
      <c r="B335" s="189" t="s">
        <v>220</v>
      </c>
      <c r="C335" s="189" t="s">
        <v>2303</v>
      </c>
      <c r="D335" s="189" t="s">
        <v>810</v>
      </c>
      <c r="E335" s="189">
        <v>590000</v>
      </c>
    </row>
    <row r="336" spans="1:5">
      <c r="A336" s="188" t="s">
        <v>2655</v>
      </c>
      <c r="B336" s="189" t="s">
        <v>220</v>
      </c>
      <c r="C336" s="189" t="s">
        <v>2304</v>
      </c>
      <c r="D336" s="189" t="s">
        <v>811</v>
      </c>
      <c r="E336" s="189">
        <v>479000</v>
      </c>
    </row>
    <row r="337" spans="1:5">
      <c r="A337" s="188" t="s">
        <v>2655</v>
      </c>
      <c r="B337" s="189" t="s">
        <v>220</v>
      </c>
      <c r="C337" s="189" t="s">
        <v>2305</v>
      </c>
      <c r="D337" s="189" t="s">
        <v>812</v>
      </c>
      <c r="E337" s="189">
        <v>450000</v>
      </c>
    </row>
    <row r="338" spans="1:5">
      <c r="A338" s="188" t="s">
        <v>2655</v>
      </c>
      <c r="B338" s="189" t="s">
        <v>220</v>
      </c>
      <c r="C338" s="189" t="s">
        <v>2306</v>
      </c>
      <c r="D338" s="189" t="s">
        <v>813</v>
      </c>
      <c r="E338" s="189">
        <v>484250</v>
      </c>
    </row>
    <row r="339" spans="1:5">
      <c r="A339" s="188" t="s">
        <v>2655</v>
      </c>
      <c r="B339" s="189" t="s">
        <v>220</v>
      </c>
      <c r="C339" s="189" t="s">
        <v>2471</v>
      </c>
      <c r="D339" s="189" t="s">
        <v>2472</v>
      </c>
      <c r="E339" s="189">
        <v>428500</v>
      </c>
    </row>
    <row r="340" spans="1:5">
      <c r="A340" s="188" t="s">
        <v>2655</v>
      </c>
      <c r="B340" s="189" t="s">
        <v>220</v>
      </c>
      <c r="C340" s="189" t="s">
        <v>2473</v>
      </c>
      <c r="D340" s="189" t="s">
        <v>2474</v>
      </c>
      <c r="E340" s="189">
        <v>567500</v>
      </c>
    </row>
    <row r="341" spans="1:5">
      <c r="A341" s="188" t="s">
        <v>2657</v>
      </c>
      <c r="B341" s="189" t="s">
        <v>192</v>
      </c>
      <c r="C341" s="189" t="s">
        <v>2335</v>
      </c>
      <c r="D341" s="189" t="s">
        <v>814</v>
      </c>
      <c r="E341" s="189">
        <v>735500</v>
      </c>
    </row>
    <row r="342" spans="1:5">
      <c r="A342" s="188" t="s">
        <v>2657</v>
      </c>
      <c r="B342" s="189" t="s">
        <v>192</v>
      </c>
      <c r="C342" s="189" t="s">
        <v>2336</v>
      </c>
      <c r="D342" s="189" t="s">
        <v>815</v>
      </c>
      <c r="E342" s="189">
        <v>900900</v>
      </c>
    </row>
    <row r="343" spans="1:5">
      <c r="A343" s="188" t="s">
        <v>2657</v>
      </c>
      <c r="B343" s="189" t="s">
        <v>192</v>
      </c>
      <c r="C343" s="189" t="s">
        <v>2337</v>
      </c>
      <c r="D343" s="189" t="s">
        <v>816</v>
      </c>
      <c r="E343" s="189">
        <v>500000</v>
      </c>
    </row>
    <row r="344" spans="1:5">
      <c r="A344" s="188" t="s">
        <v>2657</v>
      </c>
      <c r="B344" s="189" t="s">
        <v>192</v>
      </c>
      <c r="C344" s="189" t="s">
        <v>2338</v>
      </c>
      <c r="D344" s="189" t="s">
        <v>817</v>
      </c>
      <c r="E344" s="189">
        <v>599950</v>
      </c>
    </row>
    <row r="345" spans="1:5">
      <c r="A345" s="188" t="s">
        <v>2657</v>
      </c>
      <c r="B345" s="189" t="s">
        <v>192</v>
      </c>
      <c r="C345" s="189" t="s">
        <v>2339</v>
      </c>
      <c r="D345" s="189" t="s">
        <v>818</v>
      </c>
      <c r="E345" s="189">
        <v>640000</v>
      </c>
    </row>
    <row r="346" spans="1:5">
      <c r="A346" s="188" t="s">
        <v>2657</v>
      </c>
      <c r="B346" s="189" t="s">
        <v>192</v>
      </c>
      <c r="C346" s="189" t="s">
        <v>2340</v>
      </c>
      <c r="D346" s="189" t="s">
        <v>819</v>
      </c>
      <c r="E346" s="189">
        <v>840000</v>
      </c>
    </row>
    <row r="347" spans="1:5">
      <c r="A347" s="188" t="s">
        <v>2657</v>
      </c>
      <c r="B347" s="189" t="s">
        <v>192</v>
      </c>
      <c r="C347" s="189" t="s">
        <v>2341</v>
      </c>
      <c r="D347" s="189" t="s">
        <v>820</v>
      </c>
      <c r="E347" s="189">
        <v>450000</v>
      </c>
    </row>
    <row r="348" spans="1:5">
      <c r="A348" s="188" t="s">
        <v>2657</v>
      </c>
      <c r="B348" s="189" t="s">
        <v>192</v>
      </c>
      <c r="C348" s="189" t="s">
        <v>2342</v>
      </c>
      <c r="D348" s="189" t="s">
        <v>821</v>
      </c>
      <c r="E348" s="189">
        <v>657000</v>
      </c>
    </row>
    <row r="349" spans="1:5">
      <c r="A349" s="188" t="s">
        <v>2657</v>
      </c>
      <c r="B349" s="189" t="s">
        <v>192</v>
      </c>
      <c r="C349" s="189" t="s">
        <v>2343</v>
      </c>
      <c r="D349" s="189" t="s">
        <v>822</v>
      </c>
      <c r="E349" s="189">
        <v>940000</v>
      </c>
    </row>
    <row r="350" spans="1:5">
      <c r="A350" s="188" t="s">
        <v>2657</v>
      </c>
      <c r="B350" s="189" t="s">
        <v>192</v>
      </c>
      <c r="C350" s="189" t="s">
        <v>2344</v>
      </c>
      <c r="D350" s="189" t="s">
        <v>823</v>
      </c>
      <c r="E350" s="189">
        <v>591500</v>
      </c>
    </row>
    <row r="351" spans="1:5">
      <c r="A351" s="188" t="s">
        <v>2657</v>
      </c>
      <c r="B351" s="189" t="s">
        <v>192</v>
      </c>
      <c r="C351" s="189" t="s">
        <v>2345</v>
      </c>
      <c r="D351" s="189" t="s">
        <v>824</v>
      </c>
      <c r="E351" s="189">
        <v>607500</v>
      </c>
    </row>
    <row r="352" spans="1:5">
      <c r="A352" s="188" t="s">
        <v>2657</v>
      </c>
      <c r="B352" s="189" t="s">
        <v>192</v>
      </c>
      <c r="C352" s="189" t="s">
        <v>2346</v>
      </c>
      <c r="D352" s="189" t="s">
        <v>825</v>
      </c>
      <c r="E352" s="189">
        <v>576650</v>
      </c>
    </row>
    <row r="353" spans="1:5">
      <c r="A353" s="188" t="s">
        <v>2657</v>
      </c>
      <c r="B353" s="189" t="s">
        <v>192</v>
      </c>
      <c r="C353" s="189" t="s">
        <v>2347</v>
      </c>
      <c r="D353" s="189" t="s">
        <v>826</v>
      </c>
      <c r="E353" s="189">
        <v>382500</v>
      </c>
    </row>
    <row r="354" spans="1:5">
      <c r="A354" s="188" t="s">
        <v>2657</v>
      </c>
      <c r="B354" s="189" t="s">
        <v>192</v>
      </c>
      <c r="C354" s="189" t="s">
        <v>2348</v>
      </c>
      <c r="D354" s="189" t="s">
        <v>827</v>
      </c>
      <c r="E354" s="189">
        <v>499950</v>
      </c>
    </row>
    <row r="355" spans="1:5">
      <c r="A355" s="188" t="s">
        <v>2657</v>
      </c>
      <c r="B355" s="189" t="s">
        <v>192</v>
      </c>
      <c r="C355" s="189" t="s">
        <v>2349</v>
      </c>
      <c r="D355" s="189" t="s">
        <v>828</v>
      </c>
      <c r="E355" s="189">
        <v>865000</v>
      </c>
    </row>
    <row r="356" spans="1:5">
      <c r="A356" s="188" t="s">
        <v>2657</v>
      </c>
      <c r="B356" s="189" t="s">
        <v>192</v>
      </c>
      <c r="C356" s="189" t="s">
        <v>2350</v>
      </c>
      <c r="D356" s="189" t="s">
        <v>829</v>
      </c>
      <c r="E356" s="189">
        <v>587500</v>
      </c>
    </row>
    <row r="357" spans="1:5">
      <c r="A357" s="188" t="s">
        <v>2657</v>
      </c>
      <c r="B357" s="189" t="s">
        <v>192</v>
      </c>
      <c r="C357" s="189" t="s">
        <v>2351</v>
      </c>
      <c r="D357" s="189" t="s">
        <v>830</v>
      </c>
      <c r="E357" s="189">
        <v>1391250</v>
      </c>
    </row>
    <row r="358" spans="1:5">
      <c r="A358" s="188" t="s">
        <v>2657</v>
      </c>
      <c r="B358" s="189" t="s">
        <v>192</v>
      </c>
      <c r="C358" s="189" t="s">
        <v>2352</v>
      </c>
      <c r="D358" s="189" t="s">
        <v>831</v>
      </c>
      <c r="E358" s="189">
        <v>392500</v>
      </c>
    </row>
    <row r="359" spans="1:5">
      <c r="A359" s="188" t="s">
        <v>2657</v>
      </c>
      <c r="B359" s="189" t="s">
        <v>192</v>
      </c>
      <c r="C359" s="189" t="s">
        <v>2353</v>
      </c>
      <c r="D359" s="189" t="s">
        <v>832</v>
      </c>
      <c r="E359" s="189">
        <v>635000</v>
      </c>
    </row>
    <row r="360" spans="1:5">
      <c r="A360" s="188" t="s">
        <v>2657</v>
      </c>
      <c r="B360" s="189" t="s">
        <v>192</v>
      </c>
      <c r="C360" s="189" t="s">
        <v>2354</v>
      </c>
      <c r="D360" s="189" t="s">
        <v>833</v>
      </c>
      <c r="E360" s="189">
        <v>925000</v>
      </c>
    </row>
    <row r="361" spans="1:5">
      <c r="A361" s="188" t="s">
        <v>2657</v>
      </c>
      <c r="B361" s="189" t="s">
        <v>192</v>
      </c>
      <c r="C361" s="189" t="s">
        <v>2355</v>
      </c>
      <c r="D361" s="189" t="s">
        <v>834</v>
      </c>
      <c r="E361" s="189">
        <v>645000</v>
      </c>
    </row>
    <row r="362" spans="1:5">
      <c r="A362" s="188" t="s">
        <v>2657</v>
      </c>
      <c r="B362" s="189" t="s">
        <v>192</v>
      </c>
      <c r="C362" s="189" t="s">
        <v>2356</v>
      </c>
      <c r="D362" s="189" t="s">
        <v>835</v>
      </c>
      <c r="E362" s="189">
        <v>480000</v>
      </c>
    </row>
    <row r="363" spans="1:5">
      <c r="A363" s="188" t="s">
        <v>2657</v>
      </c>
      <c r="B363" s="189" t="s">
        <v>192</v>
      </c>
      <c r="C363" s="189" t="s">
        <v>2357</v>
      </c>
      <c r="D363" s="189" t="s">
        <v>836</v>
      </c>
      <c r="E363" s="189">
        <v>362500</v>
      </c>
    </row>
    <row r="364" spans="1:5">
      <c r="A364" s="188" t="s">
        <v>2657</v>
      </c>
      <c r="B364" s="189" t="s">
        <v>192</v>
      </c>
      <c r="C364" s="189" t="s">
        <v>2358</v>
      </c>
      <c r="D364" s="189" t="s">
        <v>837</v>
      </c>
      <c r="E364" s="189">
        <v>550000</v>
      </c>
    </row>
    <row r="365" spans="1:5">
      <c r="A365" s="188" t="s">
        <v>2657</v>
      </c>
      <c r="B365" s="189" t="s">
        <v>192</v>
      </c>
      <c r="C365" s="189" t="s">
        <v>2359</v>
      </c>
      <c r="D365" s="189" t="s">
        <v>838</v>
      </c>
      <c r="E365" s="189">
        <v>665000</v>
      </c>
    </row>
    <row r="366" spans="1:5">
      <c r="A366" s="188" t="s">
        <v>2657</v>
      </c>
      <c r="B366" s="189" t="s">
        <v>192</v>
      </c>
      <c r="C366" s="189" t="s">
        <v>2360</v>
      </c>
      <c r="D366" s="189" t="s">
        <v>839</v>
      </c>
      <c r="E366" s="189">
        <v>593750</v>
      </c>
    </row>
    <row r="367" spans="1:5">
      <c r="A367" s="188" t="s">
        <v>2657</v>
      </c>
      <c r="B367" s="189" t="s">
        <v>192</v>
      </c>
      <c r="C367" s="189" t="s">
        <v>2361</v>
      </c>
      <c r="D367" s="189" t="s">
        <v>840</v>
      </c>
      <c r="E367" s="189">
        <v>722000</v>
      </c>
    </row>
    <row r="368" spans="1:5">
      <c r="A368" s="188" t="s">
        <v>2657</v>
      </c>
      <c r="B368" s="189" t="s">
        <v>192</v>
      </c>
      <c r="C368" s="189" t="s">
        <v>2362</v>
      </c>
      <c r="D368" s="189" t="s">
        <v>841</v>
      </c>
      <c r="E368" s="189">
        <v>450000</v>
      </c>
    </row>
    <row r="369" spans="1:5">
      <c r="A369" s="188" t="s">
        <v>2657</v>
      </c>
      <c r="B369" s="189" t="s">
        <v>192</v>
      </c>
      <c r="C369" s="189" t="s">
        <v>2363</v>
      </c>
      <c r="D369" s="189" t="s">
        <v>842</v>
      </c>
      <c r="E369" s="189">
        <v>602500</v>
      </c>
    </row>
    <row r="370" spans="1:5">
      <c r="A370" s="188" t="s">
        <v>2657</v>
      </c>
      <c r="B370" s="189" t="s">
        <v>192</v>
      </c>
      <c r="C370" s="189" t="s">
        <v>2364</v>
      </c>
      <c r="D370" s="189" t="s">
        <v>843</v>
      </c>
      <c r="E370" s="189">
        <v>730000</v>
      </c>
    </row>
    <row r="371" spans="1:5">
      <c r="A371" s="188" t="s">
        <v>2657</v>
      </c>
      <c r="B371" s="189" t="s">
        <v>192</v>
      </c>
      <c r="C371" s="189" t="s">
        <v>2365</v>
      </c>
      <c r="D371" s="189" t="s">
        <v>844</v>
      </c>
      <c r="E371" s="189">
        <v>585000</v>
      </c>
    </row>
    <row r="372" spans="1:5">
      <c r="A372" s="188" t="s">
        <v>2657</v>
      </c>
      <c r="B372" s="189" t="s">
        <v>192</v>
      </c>
      <c r="C372" s="189" t="s">
        <v>2366</v>
      </c>
      <c r="D372" s="189" t="s">
        <v>845</v>
      </c>
      <c r="E372" s="189">
        <v>670000</v>
      </c>
    </row>
    <row r="373" spans="1:5">
      <c r="A373" s="188" t="s">
        <v>2657</v>
      </c>
      <c r="B373" s="189" t="s">
        <v>192</v>
      </c>
      <c r="C373" s="189" t="s">
        <v>2367</v>
      </c>
      <c r="D373" s="189" t="s">
        <v>846</v>
      </c>
      <c r="E373" s="189">
        <v>499975</v>
      </c>
    </row>
    <row r="374" spans="1:5">
      <c r="A374" s="188" t="s">
        <v>2657</v>
      </c>
      <c r="B374" s="189" t="s">
        <v>192</v>
      </c>
      <c r="C374" s="189" t="s">
        <v>2368</v>
      </c>
      <c r="D374" s="189" t="s">
        <v>847</v>
      </c>
      <c r="E374" s="189">
        <v>490000</v>
      </c>
    </row>
    <row r="375" spans="1:5">
      <c r="A375" s="188" t="s">
        <v>2657</v>
      </c>
      <c r="B375" s="189" t="s">
        <v>192</v>
      </c>
      <c r="C375" s="189" t="s">
        <v>2369</v>
      </c>
      <c r="D375" s="189" t="s">
        <v>848</v>
      </c>
      <c r="E375" s="189">
        <v>494274.5</v>
      </c>
    </row>
    <row r="376" spans="1:5">
      <c r="A376" s="188" t="s">
        <v>2657</v>
      </c>
      <c r="B376" s="189" t="s">
        <v>192</v>
      </c>
      <c r="C376" s="189" t="s">
        <v>2370</v>
      </c>
      <c r="D376" s="189" t="s">
        <v>849</v>
      </c>
      <c r="E376" s="189">
        <v>590000</v>
      </c>
    </row>
    <row r="377" spans="1:5">
      <c r="A377" s="188" t="s">
        <v>2657</v>
      </c>
      <c r="B377" s="189" t="s">
        <v>192</v>
      </c>
      <c r="C377" s="189" t="s">
        <v>2371</v>
      </c>
      <c r="D377" s="189" t="s">
        <v>850</v>
      </c>
      <c r="E377" s="189">
        <v>427000</v>
      </c>
    </row>
    <row r="378" spans="1:5">
      <c r="A378" s="188" t="s">
        <v>2658</v>
      </c>
      <c r="B378" s="189" t="s">
        <v>208</v>
      </c>
      <c r="C378" s="189" t="s">
        <v>2372</v>
      </c>
      <c r="D378" s="189" t="s">
        <v>851</v>
      </c>
      <c r="E378" s="189">
        <v>1120000</v>
      </c>
    </row>
    <row r="379" spans="1:5">
      <c r="A379" s="188" t="s">
        <v>2658</v>
      </c>
      <c r="B379" s="189" t="s">
        <v>208</v>
      </c>
      <c r="C379" s="189" t="s">
        <v>2373</v>
      </c>
      <c r="D379" s="189" t="s">
        <v>852</v>
      </c>
      <c r="E379" s="189">
        <v>1050000</v>
      </c>
    </row>
    <row r="380" spans="1:5">
      <c r="A380" s="188" t="s">
        <v>2658</v>
      </c>
      <c r="B380" s="189" t="s">
        <v>208</v>
      </c>
      <c r="C380" s="189" t="s">
        <v>2374</v>
      </c>
      <c r="D380" s="189" t="s">
        <v>853</v>
      </c>
      <c r="E380" s="189">
        <v>560000</v>
      </c>
    </row>
    <row r="381" spans="1:5">
      <c r="A381" s="188" t="s">
        <v>2658</v>
      </c>
      <c r="B381" s="189" t="s">
        <v>208</v>
      </c>
      <c r="C381" s="189" t="s">
        <v>2375</v>
      </c>
      <c r="D381" s="189" t="s">
        <v>854</v>
      </c>
      <c r="E381" s="189">
        <v>700000</v>
      </c>
    </row>
    <row r="382" spans="1:5">
      <c r="A382" s="188" t="s">
        <v>2658</v>
      </c>
      <c r="B382" s="189" t="s">
        <v>208</v>
      </c>
      <c r="C382" s="189" t="s">
        <v>2376</v>
      </c>
      <c r="D382" s="189" t="s">
        <v>855</v>
      </c>
      <c r="E382" s="189">
        <v>530000</v>
      </c>
    </row>
    <row r="383" spans="1:5">
      <c r="A383" s="188" t="s">
        <v>2658</v>
      </c>
      <c r="B383" s="189" t="s">
        <v>208</v>
      </c>
      <c r="C383" s="189" t="s">
        <v>2377</v>
      </c>
      <c r="D383" s="189" t="s">
        <v>856</v>
      </c>
      <c r="E383" s="189">
        <v>760000</v>
      </c>
    </row>
    <row r="384" spans="1:5">
      <c r="A384" s="188" t="s">
        <v>2658</v>
      </c>
      <c r="B384" s="189" t="s">
        <v>208</v>
      </c>
      <c r="C384" s="189" t="s">
        <v>2378</v>
      </c>
      <c r="D384" s="189" t="s">
        <v>857</v>
      </c>
      <c r="E384" s="189">
        <v>1150000</v>
      </c>
    </row>
    <row r="385" spans="1:5">
      <c r="A385" s="188" t="s">
        <v>2658</v>
      </c>
      <c r="B385" s="189" t="s">
        <v>208</v>
      </c>
      <c r="C385" s="189" t="s">
        <v>2379</v>
      </c>
      <c r="D385" s="189" t="s">
        <v>858</v>
      </c>
      <c r="E385" s="189">
        <v>1200000</v>
      </c>
    </row>
    <row r="386" spans="1:5">
      <c r="A386" s="188" t="s">
        <v>2658</v>
      </c>
      <c r="B386" s="189" t="s">
        <v>208</v>
      </c>
      <c r="C386" s="189" t="s">
        <v>2380</v>
      </c>
      <c r="D386" s="189" t="s">
        <v>859</v>
      </c>
      <c r="E386" s="189">
        <v>592500</v>
      </c>
    </row>
    <row r="387" spans="1:5">
      <c r="A387" s="188" t="s">
        <v>2658</v>
      </c>
      <c r="B387" s="189" t="s">
        <v>208</v>
      </c>
      <c r="C387" s="189" t="s">
        <v>2381</v>
      </c>
      <c r="D387" s="189" t="s">
        <v>860</v>
      </c>
      <c r="E387" s="189">
        <v>570000</v>
      </c>
    </row>
    <row r="388" spans="1:5">
      <c r="A388" s="188" t="s">
        <v>2658</v>
      </c>
      <c r="B388" s="189" t="s">
        <v>208</v>
      </c>
      <c r="C388" s="189" t="s">
        <v>2382</v>
      </c>
      <c r="D388" s="189" t="s">
        <v>861</v>
      </c>
      <c r="E388" s="189">
        <v>2050000</v>
      </c>
    </row>
    <row r="389" spans="1:5">
      <c r="A389" s="188" t="s">
        <v>2658</v>
      </c>
      <c r="B389" s="189" t="s">
        <v>208</v>
      </c>
      <c r="C389" s="189" t="s">
        <v>2383</v>
      </c>
      <c r="D389" s="189" t="s">
        <v>862</v>
      </c>
      <c r="E389" s="189">
        <v>1250000</v>
      </c>
    </row>
    <row r="390" spans="1:5">
      <c r="A390" s="188" t="s">
        <v>2658</v>
      </c>
      <c r="B390" s="189" t="s">
        <v>208</v>
      </c>
      <c r="C390" s="189" t="s">
        <v>2384</v>
      </c>
      <c r="D390" s="189" t="s">
        <v>863</v>
      </c>
      <c r="E390" s="189">
        <v>1560000</v>
      </c>
    </row>
    <row r="391" spans="1:5">
      <c r="A391" s="188" t="s">
        <v>2658</v>
      </c>
      <c r="B391" s="189" t="s">
        <v>208</v>
      </c>
      <c r="C391" s="189" t="s">
        <v>2385</v>
      </c>
      <c r="D391" s="189" t="s">
        <v>864</v>
      </c>
      <c r="E391" s="189">
        <v>740000</v>
      </c>
    </row>
    <row r="392" spans="1:5">
      <c r="A392" s="188" t="s">
        <v>2658</v>
      </c>
      <c r="B392" s="189" t="s">
        <v>208</v>
      </c>
      <c r="C392" s="189" t="s">
        <v>2386</v>
      </c>
      <c r="D392" s="189" t="s">
        <v>865</v>
      </c>
      <c r="E392" s="189">
        <v>905000</v>
      </c>
    </row>
    <row r="393" spans="1:5">
      <c r="A393" s="188" t="s">
        <v>2658</v>
      </c>
      <c r="B393" s="189" t="s">
        <v>208</v>
      </c>
      <c r="C393" s="189" t="s">
        <v>2387</v>
      </c>
      <c r="D393" s="189" t="s">
        <v>866</v>
      </c>
      <c r="E393" s="189">
        <v>830000</v>
      </c>
    </row>
    <row r="394" spans="1:5">
      <c r="A394" s="188" t="s">
        <v>2658</v>
      </c>
      <c r="B394" s="189" t="s">
        <v>208</v>
      </c>
      <c r="C394" s="189" t="s">
        <v>2388</v>
      </c>
      <c r="D394" s="189" t="s">
        <v>867</v>
      </c>
      <c r="E394" s="189">
        <v>780000</v>
      </c>
    </row>
    <row r="395" spans="1:5">
      <c r="A395" s="188" t="s">
        <v>2658</v>
      </c>
      <c r="B395" s="189" t="s">
        <v>208</v>
      </c>
      <c r="C395" s="189" t="s">
        <v>2389</v>
      </c>
      <c r="D395" s="189" t="s">
        <v>868</v>
      </c>
      <c r="E395" s="189">
        <v>1850000</v>
      </c>
    </row>
    <row r="396" spans="1:5">
      <c r="A396" s="188" t="s">
        <v>2658</v>
      </c>
      <c r="B396" s="189" t="s">
        <v>208</v>
      </c>
      <c r="C396" s="189" t="s">
        <v>2390</v>
      </c>
      <c r="D396" s="189" t="s">
        <v>869</v>
      </c>
      <c r="E396" s="189">
        <v>2525000</v>
      </c>
    </row>
    <row r="397" spans="1:5">
      <c r="A397" s="188" t="s">
        <v>2658</v>
      </c>
      <c r="B397" s="189" t="s">
        <v>208</v>
      </c>
      <c r="C397" s="189" t="s">
        <v>2391</v>
      </c>
      <c r="D397" s="189" t="s">
        <v>870</v>
      </c>
      <c r="E397" s="189">
        <v>1497500</v>
      </c>
    </row>
    <row r="398" spans="1:5">
      <c r="A398" s="188" t="s">
        <v>2658</v>
      </c>
      <c r="B398" s="189" t="s">
        <v>208</v>
      </c>
      <c r="C398" s="189" t="s">
        <v>2392</v>
      </c>
      <c r="D398" s="189" t="s">
        <v>871</v>
      </c>
      <c r="E398" s="189">
        <v>795000</v>
      </c>
    </row>
    <row r="399" spans="1:5">
      <c r="A399" s="188" t="s">
        <v>2658</v>
      </c>
      <c r="B399" s="189" t="s">
        <v>208</v>
      </c>
      <c r="C399" s="189" t="s">
        <v>2393</v>
      </c>
      <c r="D399" s="189" t="s">
        <v>872</v>
      </c>
      <c r="E399" s="189">
        <v>862500</v>
      </c>
    </row>
    <row r="400" spans="1:5">
      <c r="A400" s="188" t="s">
        <v>2658</v>
      </c>
      <c r="B400" s="189" t="s">
        <v>208</v>
      </c>
      <c r="C400" s="189" t="s">
        <v>2394</v>
      </c>
      <c r="D400" s="189" t="s">
        <v>873</v>
      </c>
      <c r="E400" s="189">
        <v>1000000</v>
      </c>
    </row>
    <row r="401" spans="1:5">
      <c r="A401" s="188" t="s">
        <v>2658</v>
      </c>
      <c r="B401" s="189" t="s">
        <v>208</v>
      </c>
      <c r="C401" s="189" t="s">
        <v>2395</v>
      </c>
      <c r="D401" s="189" t="s">
        <v>874</v>
      </c>
      <c r="E401" s="189">
        <v>750000</v>
      </c>
    </row>
    <row r="402" spans="1:5">
      <c r="A402" s="188" t="s">
        <v>2627</v>
      </c>
      <c r="B402" s="189" t="s">
        <v>108</v>
      </c>
      <c r="C402" s="189" t="s">
        <v>1446</v>
      </c>
      <c r="D402" s="189" t="s">
        <v>875</v>
      </c>
      <c r="E402" s="189">
        <v>323500</v>
      </c>
    </row>
    <row r="403" spans="1:5">
      <c r="A403" s="188" t="s">
        <v>2627</v>
      </c>
      <c r="B403" s="189" t="s">
        <v>108</v>
      </c>
      <c r="C403" s="189" t="s">
        <v>1447</v>
      </c>
      <c r="D403" s="189" t="s">
        <v>876</v>
      </c>
      <c r="E403" s="189">
        <v>310000</v>
      </c>
    </row>
    <row r="404" spans="1:5">
      <c r="A404" s="188" t="s">
        <v>2627</v>
      </c>
      <c r="B404" s="189" t="s">
        <v>108</v>
      </c>
      <c r="C404" s="189" t="s">
        <v>1448</v>
      </c>
      <c r="D404" s="189" t="s">
        <v>877</v>
      </c>
      <c r="E404" s="189">
        <v>350000</v>
      </c>
    </row>
    <row r="405" spans="1:5">
      <c r="A405" s="188" t="s">
        <v>2627</v>
      </c>
      <c r="B405" s="189" t="s">
        <v>108</v>
      </c>
      <c r="C405" s="189" t="s">
        <v>1449</v>
      </c>
      <c r="D405" s="189" t="s">
        <v>878</v>
      </c>
      <c r="E405" s="189">
        <v>312500</v>
      </c>
    </row>
    <row r="406" spans="1:5">
      <c r="A406" s="188" t="s">
        <v>2627</v>
      </c>
      <c r="B406" s="189" t="s">
        <v>108</v>
      </c>
      <c r="C406" s="189" t="s">
        <v>1450</v>
      </c>
      <c r="D406" s="189" t="s">
        <v>879</v>
      </c>
      <c r="E406" s="189">
        <v>310000</v>
      </c>
    </row>
    <row r="407" spans="1:5">
      <c r="A407" s="188" t="s">
        <v>2627</v>
      </c>
      <c r="B407" s="189" t="s">
        <v>108</v>
      </c>
      <c r="C407" s="189" t="s">
        <v>1451</v>
      </c>
      <c r="D407" s="189" t="s">
        <v>880</v>
      </c>
      <c r="E407" s="189">
        <v>305000</v>
      </c>
    </row>
    <row r="408" spans="1:5">
      <c r="A408" s="188" t="s">
        <v>2627</v>
      </c>
      <c r="B408" s="189" t="s">
        <v>108</v>
      </c>
      <c r="C408" s="189" t="s">
        <v>1452</v>
      </c>
      <c r="D408" s="189" t="s">
        <v>881</v>
      </c>
      <c r="E408" s="189">
        <v>298000</v>
      </c>
    </row>
    <row r="409" spans="1:5">
      <c r="A409" s="188" t="s">
        <v>2627</v>
      </c>
      <c r="B409" s="189" t="s">
        <v>108</v>
      </c>
      <c r="C409" s="189" t="s">
        <v>1453</v>
      </c>
      <c r="D409" s="189" t="s">
        <v>882</v>
      </c>
      <c r="E409" s="189">
        <v>300000</v>
      </c>
    </row>
    <row r="410" spans="1:5">
      <c r="A410" s="188" t="s">
        <v>2627</v>
      </c>
      <c r="B410" s="189" t="s">
        <v>108</v>
      </c>
      <c r="C410" s="189" t="s">
        <v>1454</v>
      </c>
      <c r="D410" s="189" t="s">
        <v>883</v>
      </c>
      <c r="E410" s="189">
        <v>323000</v>
      </c>
    </row>
    <row r="411" spans="1:5">
      <c r="A411" s="188" t="s">
        <v>2627</v>
      </c>
      <c r="B411" s="189" t="s">
        <v>108</v>
      </c>
      <c r="C411" s="189" t="s">
        <v>1455</v>
      </c>
      <c r="D411" s="189" t="s">
        <v>884</v>
      </c>
      <c r="E411" s="189">
        <v>435000</v>
      </c>
    </row>
    <row r="412" spans="1:5">
      <c r="A412" s="188" t="s">
        <v>2627</v>
      </c>
      <c r="B412" s="189" t="s">
        <v>108</v>
      </c>
      <c r="C412" s="189" t="s">
        <v>1456</v>
      </c>
      <c r="D412" s="189" t="s">
        <v>885</v>
      </c>
      <c r="E412" s="189">
        <v>305000</v>
      </c>
    </row>
    <row r="413" spans="1:5">
      <c r="A413" s="188" t="s">
        <v>2627</v>
      </c>
      <c r="B413" s="189" t="s">
        <v>108</v>
      </c>
      <c r="C413" s="189" t="s">
        <v>1457</v>
      </c>
      <c r="D413" s="189" t="s">
        <v>886</v>
      </c>
      <c r="E413" s="189">
        <v>310000</v>
      </c>
    </row>
    <row r="414" spans="1:5">
      <c r="A414" s="188" t="s">
        <v>2627</v>
      </c>
      <c r="B414" s="189" t="s">
        <v>108</v>
      </c>
      <c r="C414" s="189" t="s">
        <v>1458</v>
      </c>
      <c r="D414" s="189" t="s">
        <v>887</v>
      </c>
      <c r="E414" s="189">
        <v>270000</v>
      </c>
    </row>
    <row r="415" spans="1:5">
      <c r="A415" s="188" t="s">
        <v>2627</v>
      </c>
      <c r="B415" s="189" t="s">
        <v>108</v>
      </c>
      <c r="C415" s="189" t="s">
        <v>1459</v>
      </c>
      <c r="D415" s="189" t="s">
        <v>888</v>
      </c>
      <c r="E415" s="189">
        <v>221250</v>
      </c>
    </row>
    <row r="416" spans="1:5">
      <c r="A416" s="188" t="s">
        <v>2627</v>
      </c>
      <c r="B416" s="189" t="s">
        <v>108</v>
      </c>
      <c r="C416" s="189" t="s">
        <v>1460</v>
      </c>
      <c r="D416" s="189" t="s">
        <v>889</v>
      </c>
      <c r="E416" s="189">
        <v>350000</v>
      </c>
    </row>
    <row r="417" spans="1:5">
      <c r="A417" s="188" t="s">
        <v>2627</v>
      </c>
      <c r="B417" s="189" t="s">
        <v>108</v>
      </c>
      <c r="C417" s="189" t="s">
        <v>1461</v>
      </c>
      <c r="D417" s="189" t="s">
        <v>890</v>
      </c>
      <c r="E417" s="189">
        <v>307500</v>
      </c>
    </row>
    <row r="418" spans="1:5">
      <c r="A418" s="188" t="s">
        <v>2627</v>
      </c>
      <c r="B418" s="189" t="s">
        <v>108</v>
      </c>
      <c r="C418" s="189" t="s">
        <v>1462</v>
      </c>
      <c r="D418" s="189" t="s">
        <v>891</v>
      </c>
      <c r="E418" s="189">
        <v>295000</v>
      </c>
    </row>
    <row r="419" spans="1:5">
      <c r="A419" s="188" t="s">
        <v>2627</v>
      </c>
      <c r="B419" s="189" t="s">
        <v>108</v>
      </c>
      <c r="C419" s="189" t="s">
        <v>1463</v>
      </c>
      <c r="D419" s="189" t="s">
        <v>892</v>
      </c>
      <c r="E419" s="189">
        <v>304995</v>
      </c>
    </row>
    <row r="420" spans="1:5">
      <c r="A420" s="188" t="s">
        <v>2627</v>
      </c>
      <c r="B420" s="189" t="s">
        <v>108</v>
      </c>
      <c r="C420" s="189" t="s">
        <v>1464</v>
      </c>
      <c r="D420" s="189" t="s">
        <v>893</v>
      </c>
      <c r="E420" s="189">
        <v>285000</v>
      </c>
    </row>
    <row r="421" spans="1:5">
      <c r="A421" s="188" t="s">
        <v>2627</v>
      </c>
      <c r="B421" s="189" t="s">
        <v>108</v>
      </c>
      <c r="C421" s="189" t="s">
        <v>1465</v>
      </c>
      <c r="D421" s="189" t="s">
        <v>894</v>
      </c>
      <c r="E421" s="189">
        <v>317995</v>
      </c>
    </row>
    <row r="422" spans="1:5">
      <c r="A422" s="188" t="s">
        <v>2627</v>
      </c>
      <c r="B422" s="189" t="s">
        <v>108</v>
      </c>
      <c r="C422" s="189" t="s">
        <v>1466</v>
      </c>
      <c r="D422" s="189" t="s">
        <v>895</v>
      </c>
      <c r="E422" s="189">
        <v>305000</v>
      </c>
    </row>
    <row r="423" spans="1:5">
      <c r="A423" s="188" t="s">
        <v>2627</v>
      </c>
      <c r="B423" s="189" t="s">
        <v>108</v>
      </c>
      <c r="C423" s="189" t="s">
        <v>2461</v>
      </c>
      <c r="D423" s="189" t="s">
        <v>2462</v>
      </c>
      <c r="E423" s="189">
        <v>316250</v>
      </c>
    </row>
    <row r="424" spans="1:5">
      <c r="A424" s="188" t="s">
        <v>2628</v>
      </c>
      <c r="B424" s="189" t="s">
        <v>160</v>
      </c>
      <c r="C424" s="189" t="s">
        <v>1467</v>
      </c>
      <c r="D424" s="189" t="s">
        <v>896</v>
      </c>
      <c r="E424" s="189">
        <v>609459.5</v>
      </c>
    </row>
    <row r="425" spans="1:5">
      <c r="A425" s="188" t="s">
        <v>2628</v>
      </c>
      <c r="B425" s="189" t="s">
        <v>160</v>
      </c>
      <c r="C425" s="189" t="s">
        <v>1468</v>
      </c>
      <c r="D425" s="189" t="s">
        <v>897</v>
      </c>
      <c r="E425" s="189">
        <v>400000</v>
      </c>
    </row>
    <row r="426" spans="1:5">
      <c r="A426" s="188" t="s">
        <v>2628</v>
      </c>
      <c r="B426" s="189" t="s">
        <v>160</v>
      </c>
      <c r="C426" s="189" t="s">
        <v>1469</v>
      </c>
      <c r="D426" s="189" t="s">
        <v>898</v>
      </c>
      <c r="E426" s="189">
        <v>625000</v>
      </c>
    </row>
    <row r="427" spans="1:5">
      <c r="A427" s="188" t="s">
        <v>2628</v>
      </c>
      <c r="B427" s="189" t="s">
        <v>160</v>
      </c>
      <c r="C427" s="189" t="s">
        <v>1470</v>
      </c>
      <c r="D427" s="189" t="s">
        <v>899</v>
      </c>
      <c r="E427" s="189">
        <v>512500</v>
      </c>
    </row>
    <row r="428" spans="1:5">
      <c r="A428" s="188" t="s">
        <v>2628</v>
      </c>
      <c r="B428" s="189" t="s">
        <v>160</v>
      </c>
      <c r="C428" s="189" t="s">
        <v>1471</v>
      </c>
      <c r="D428" s="189" t="s">
        <v>900</v>
      </c>
      <c r="E428" s="189">
        <v>469000</v>
      </c>
    </row>
    <row r="429" spans="1:5">
      <c r="A429" s="188" t="s">
        <v>2628</v>
      </c>
      <c r="B429" s="189" t="s">
        <v>160</v>
      </c>
      <c r="C429" s="189" t="s">
        <v>1472</v>
      </c>
      <c r="D429" s="189" t="s">
        <v>901</v>
      </c>
      <c r="E429" s="189">
        <v>394975</v>
      </c>
    </row>
    <row r="430" spans="1:5">
      <c r="A430" s="188" t="s">
        <v>2628</v>
      </c>
      <c r="B430" s="189" t="s">
        <v>160</v>
      </c>
      <c r="C430" s="189" t="s">
        <v>1473</v>
      </c>
      <c r="D430" s="189" t="s">
        <v>902</v>
      </c>
      <c r="E430" s="189">
        <v>640000</v>
      </c>
    </row>
    <row r="431" spans="1:5">
      <c r="A431" s="188" t="s">
        <v>2628</v>
      </c>
      <c r="B431" s="189" t="s">
        <v>160</v>
      </c>
      <c r="C431" s="189" t="s">
        <v>1474</v>
      </c>
      <c r="D431" s="189" t="s">
        <v>903</v>
      </c>
      <c r="E431" s="189">
        <v>636500</v>
      </c>
    </row>
    <row r="432" spans="1:5">
      <c r="A432" s="188" t="s">
        <v>2628</v>
      </c>
      <c r="B432" s="189" t="s">
        <v>160</v>
      </c>
      <c r="C432" s="189" t="s">
        <v>1475</v>
      </c>
      <c r="D432" s="189" t="s">
        <v>904</v>
      </c>
      <c r="E432" s="189">
        <v>646500</v>
      </c>
    </row>
    <row r="433" spans="1:5">
      <c r="A433" s="188" t="s">
        <v>2628</v>
      </c>
      <c r="B433" s="189" t="s">
        <v>160</v>
      </c>
      <c r="C433" s="189" t="s">
        <v>1476</v>
      </c>
      <c r="D433" s="189" t="s">
        <v>905</v>
      </c>
      <c r="E433" s="189">
        <v>475000</v>
      </c>
    </row>
    <row r="434" spans="1:5">
      <c r="A434" s="188" t="s">
        <v>2628</v>
      </c>
      <c r="B434" s="189" t="s">
        <v>160</v>
      </c>
      <c r="C434" s="189" t="s">
        <v>1477</v>
      </c>
      <c r="D434" s="189" t="s">
        <v>906</v>
      </c>
      <c r="E434" s="189">
        <v>408750</v>
      </c>
    </row>
    <row r="435" spans="1:5">
      <c r="A435" s="188" t="s">
        <v>2628</v>
      </c>
      <c r="B435" s="189" t="s">
        <v>160</v>
      </c>
      <c r="C435" s="189" t="s">
        <v>1478</v>
      </c>
      <c r="D435" s="189" t="s">
        <v>907</v>
      </c>
      <c r="E435" s="189">
        <v>475000</v>
      </c>
    </row>
    <row r="436" spans="1:5">
      <c r="A436" s="188" t="s">
        <v>2628</v>
      </c>
      <c r="B436" s="189" t="s">
        <v>160</v>
      </c>
      <c r="C436" s="189" t="s">
        <v>1479</v>
      </c>
      <c r="D436" s="189" t="s">
        <v>908</v>
      </c>
      <c r="E436" s="189">
        <v>500000</v>
      </c>
    </row>
    <row r="437" spans="1:5">
      <c r="A437" s="188" t="s">
        <v>2628</v>
      </c>
      <c r="B437" s="189" t="s">
        <v>160</v>
      </c>
      <c r="C437" s="189" t="s">
        <v>1480</v>
      </c>
      <c r="D437" s="189" t="s">
        <v>909</v>
      </c>
      <c r="E437" s="189">
        <v>660500</v>
      </c>
    </row>
    <row r="438" spans="1:5">
      <c r="A438" s="188" t="s">
        <v>2628</v>
      </c>
      <c r="B438" s="189" t="s">
        <v>160</v>
      </c>
      <c r="C438" s="189" t="s">
        <v>1481</v>
      </c>
      <c r="D438" s="189" t="s">
        <v>910</v>
      </c>
      <c r="E438" s="189">
        <v>532500</v>
      </c>
    </row>
    <row r="439" spans="1:5">
      <c r="A439" s="188" t="s">
        <v>2628</v>
      </c>
      <c r="B439" s="189" t="s">
        <v>160</v>
      </c>
      <c r="C439" s="189" t="s">
        <v>1482</v>
      </c>
      <c r="D439" s="189" t="s">
        <v>911</v>
      </c>
      <c r="E439" s="189">
        <v>930000</v>
      </c>
    </row>
    <row r="440" spans="1:5">
      <c r="A440" s="188" t="s">
        <v>2628</v>
      </c>
      <c r="B440" s="189" t="s">
        <v>160</v>
      </c>
      <c r="C440" s="189" t="s">
        <v>1483</v>
      </c>
      <c r="D440" s="189" t="s">
        <v>912</v>
      </c>
      <c r="E440" s="189">
        <v>617500</v>
      </c>
    </row>
    <row r="441" spans="1:5">
      <c r="A441" s="188" t="s">
        <v>2628</v>
      </c>
      <c r="B441" s="189" t="s">
        <v>160</v>
      </c>
      <c r="C441" s="189" t="s">
        <v>1484</v>
      </c>
      <c r="D441" s="189" t="s">
        <v>913</v>
      </c>
      <c r="E441" s="189">
        <v>557500</v>
      </c>
    </row>
    <row r="442" spans="1:5">
      <c r="A442" s="188" t="s">
        <v>2628</v>
      </c>
      <c r="B442" s="189" t="s">
        <v>160</v>
      </c>
      <c r="C442" s="189" t="s">
        <v>1485</v>
      </c>
      <c r="D442" s="189" t="s">
        <v>914</v>
      </c>
      <c r="E442" s="189">
        <v>435000</v>
      </c>
    </row>
    <row r="443" spans="1:5">
      <c r="A443" s="188" t="s">
        <v>2628</v>
      </c>
      <c r="B443" s="189" t="s">
        <v>160</v>
      </c>
      <c r="C443" s="189" t="s">
        <v>1486</v>
      </c>
      <c r="D443" s="189" t="s">
        <v>915</v>
      </c>
      <c r="E443" s="189">
        <v>822500</v>
      </c>
    </row>
    <row r="444" spans="1:5">
      <c r="A444" s="188" t="s">
        <v>2628</v>
      </c>
      <c r="B444" s="189" t="s">
        <v>160</v>
      </c>
      <c r="C444" s="189" t="s">
        <v>1487</v>
      </c>
      <c r="D444" s="189" t="s">
        <v>916</v>
      </c>
      <c r="E444" s="189">
        <v>398500</v>
      </c>
    </row>
    <row r="445" spans="1:5">
      <c r="A445" s="188" t="s">
        <v>2628</v>
      </c>
      <c r="B445" s="189" t="s">
        <v>160</v>
      </c>
      <c r="C445" s="189" t="s">
        <v>1488</v>
      </c>
      <c r="D445" s="189" t="s">
        <v>917</v>
      </c>
      <c r="E445" s="189">
        <v>440000</v>
      </c>
    </row>
    <row r="446" spans="1:5">
      <c r="A446" s="188" t="s">
        <v>2628</v>
      </c>
      <c r="B446" s="189" t="s">
        <v>160</v>
      </c>
      <c r="C446" s="189" t="s">
        <v>1489</v>
      </c>
      <c r="D446" s="189" t="s">
        <v>918</v>
      </c>
      <c r="E446" s="189">
        <v>677500</v>
      </c>
    </row>
    <row r="447" spans="1:5">
      <c r="A447" s="188" t="s">
        <v>2628</v>
      </c>
      <c r="B447" s="189" t="s">
        <v>160</v>
      </c>
      <c r="C447" s="189" t="s">
        <v>1490</v>
      </c>
      <c r="D447" s="189" t="s">
        <v>919</v>
      </c>
      <c r="E447" s="189">
        <v>381000</v>
      </c>
    </row>
    <row r="448" spans="1:5">
      <c r="A448" s="188" t="s">
        <v>2628</v>
      </c>
      <c r="B448" s="189" t="s">
        <v>160</v>
      </c>
      <c r="C448" s="189" t="s">
        <v>1491</v>
      </c>
      <c r="D448" s="189" t="s">
        <v>920</v>
      </c>
      <c r="E448" s="189">
        <v>563000</v>
      </c>
    </row>
    <row r="449" spans="1:5">
      <c r="A449" s="188" t="s">
        <v>2628</v>
      </c>
      <c r="B449" s="189" t="s">
        <v>160</v>
      </c>
      <c r="C449" s="189" t="s">
        <v>1492</v>
      </c>
      <c r="D449" s="189" t="s">
        <v>921</v>
      </c>
      <c r="E449" s="189">
        <v>425000</v>
      </c>
    </row>
    <row r="450" spans="1:5">
      <c r="A450" s="188" t="s">
        <v>2628</v>
      </c>
      <c r="B450" s="189" t="s">
        <v>160</v>
      </c>
      <c r="C450" s="189" t="s">
        <v>1493</v>
      </c>
      <c r="D450" s="189" t="s">
        <v>922</v>
      </c>
      <c r="E450" s="189">
        <v>476250</v>
      </c>
    </row>
    <row r="451" spans="1:5">
      <c r="A451" s="188" t="s">
        <v>2628</v>
      </c>
      <c r="B451" s="189" t="s">
        <v>160</v>
      </c>
      <c r="C451" s="189" t="s">
        <v>1494</v>
      </c>
      <c r="D451" s="189" t="s">
        <v>923</v>
      </c>
      <c r="E451" s="189">
        <v>528750</v>
      </c>
    </row>
    <row r="452" spans="1:5">
      <c r="A452" s="188" t="s">
        <v>2628</v>
      </c>
      <c r="B452" s="189" t="s">
        <v>160</v>
      </c>
      <c r="C452" s="189" t="s">
        <v>1495</v>
      </c>
      <c r="D452" s="189" t="s">
        <v>924</v>
      </c>
      <c r="E452" s="189">
        <v>574250</v>
      </c>
    </row>
    <row r="453" spans="1:5">
      <c r="A453" s="188" t="s">
        <v>2628</v>
      </c>
      <c r="B453" s="189" t="s">
        <v>160</v>
      </c>
      <c r="C453" s="189" t="s">
        <v>1496</v>
      </c>
      <c r="D453" s="189" t="s">
        <v>925</v>
      </c>
      <c r="E453" s="189">
        <v>450000</v>
      </c>
    </row>
    <row r="454" spans="1:5">
      <c r="A454" s="188" t="s">
        <v>2628</v>
      </c>
      <c r="B454" s="189" t="s">
        <v>160</v>
      </c>
      <c r="C454" s="189" t="s">
        <v>1497</v>
      </c>
      <c r="D454" s="189" t="s">
        <v>926</v>
      </c>
      <c r="E454" s="189">
        <v>440500</v>
      </c>
    </row>
    <row r="455" spans="1:5">
      <c r="A455" s="188" t="s">
        <v>2628</v>
      </c>
      <c r="B455" s="189" t="s">
        <v>160</v>
      </c>
      <c r="C455" s="189" t="s">
        <v>1498</v>
      </c>
      <c r="D455" s="189" t="s">
        <v>927</v>
      </c>
      <c r="E455" s="189">
        <v>510000</v>
      </c>
    </row>
    <row r="456" spans="1:5">
      <c r="A456" s="188" t="s">
        <v>2628</v>
      </c>
      <c r="B456" s="189" t="s">
        <v>160</v>
      </c>
      <c r="C456" s="189" t="s">
        <v>1499</v>
      </c>
      <c r="D456" s="189" t="s">
        <v>928</v>
      </c>
      <c r="E456" s="189">
        <v>1135000</v>
      </c>
    </row>
    <row r="457" spans="1:5">
      <c r="A457" s="188" t="s">
        <v>2628</v>
      </c>
      <c r="B457" s="189" t="s">
        <v>160</v>
      </c>
      <c r="C457" s="189" t="s">
        <v>1500</v>
      </c>
      <c r="D457" s="189" t="s">
        <v>929</v>
      </c>
      <c r="E457" s="189">
        <v>770000</v>
      </c>
    </row>
    <row r="458" spans="1:5">
      <c r="A458" s="188" t="s">
        <v>2628</v>
      </c>
      <c r="B458" s="189" t="s">
        <v>160</v>
      </c>
      <c r="C458" s="189" t="s">
        <v>1501</v>
      </c>
      <c r="D458" s="189" t="s">
        <v>930</v>
      </c>
      <c r="E458" s="189">
        <v>950000</v>
      </c>
    </row>
    <row r="459" spans="1:5">
      <c r="A459" s="188" t="s">
        <v>2628</v>
      </c>
      <c r="B459" s="189" t="s">
        <v>160</v>
      </c>
      <c r="C459" s="189" t="s">
        <v>1502</v>
      </c>
      <c r="D459" s="189" t="s">
        <v>931</v>
      </c>
      <c r="E459" s="189">
        <v>457750</v>
      </c>
    </row>
    <row r="460" spans="1:5">
      <c r="A460" s="188" t="s">
        <v>2628</v>
      </c>
      <c r="B460" s="189" t="s">
        <v>160</v>
      </c>
      <c r="C460" s="189" t="s">
        <v>1503</v>
      </c>
      <c r="D460" s="189" t="s">
        <v>932</v>
      </c>
      <c r="E460" s="189">
        <v>832500</v>
      </c>
    </row>
    <row r="461" spans="1:5">
      <c r="A461" s="188" t="s">
        <v>2628</v>
      </c>
      <c r="B461" s="189" t="s">
        <v>160</v>
      </c>
      <c r="C461" s="189" t="s">
        <v>1504</v>
      </c>
      <c r="D461" s="189" t="s">
        <v>933</v>
      </c>
      <c r="E461" s="189">
        <v>1175000</v>
      </c>
    </row>
    <row r="462" spans="1:5">
      <c r="A462" s="188" t="s">
        <v>2628</v>
      </c>
      <c r="B462" s="189" t="s">
        <v>160</v>
      </c>
      <c r="C462" s="189" t="s">
        <v>1505</v>
      </c>
      <c r="D462" s="189" t="s">
        <v>934</v>
      </c>
      <c r="E462" s="189">
        <v>432500</v>
      </c>
    </row>
    <row r="463" spans="1:5">
      <c r="A463" s="188" t="s">
        <v>2628</v>
      </c>
      <c r="B463" s="189" t="s">
        <v>160</v>
      </c>
      <c r="C463" s="189" t="s">
        <v>1506</v>
      </c>
      <c r="D463" s="189" t="s">
        <v>935</v>
      </c>
      <c r="E463" s="189">
        <v>500000</v>
      </c>
    </row>
    <row r="464" spans="1:5">
      <c r="A464" s="188" t="s">
        <v>2628</v>
      </c>
      <c r="B464" s="189" t="s">
        <v>160</v>
      </c>
      <c r="C464" s="189" t="s">
        <v>1507</v>
      </c>
      <c r="D464" s="189" t="s">
        <v>936</v>
      </c>
      <c r="E464" s="189">
        <v>507500</v>
      </c>
    </row>
    <row r="465" spans="1:5">
      <c r="A465" s="188" t="s">
        <v>2629</v>
      </c>
      <c r="B465" s="189" t="s">
        <v>104</v>
      </c>
      <c r="C465" s="189" t="s">
        <v>1508</v>
      </c>
      <c r="D465" s="189" t="s">
        <v>937</v>
      </c>
      <c r="E465" s="189">
        <v>275000</v>
      </c>
    </row>
    <row r="466" spans="1:5">
      <c r="A466" s="188" t="s">
        <v>2629</v>
      </c>
      <c r="B466" s="189" t="s">
        <v>104</v>
      </c>
      <c r="C466" s="189" t="s">
        <v>1509</v>
      </c>
      <c r="D466" s="189" t="s">
        <v>938</v>
      </c>
      <c r="E466" s="189">
        <v>320000</v>
      </c>
    </row>
    <row r="467" spans="1:5">
      <c r="A467" s="188" t="s">
        <v>2629</v>
      </c>
      <c r="B467" s="189" t="s">
        <v>104</v>
      </c>
      <c r="C467" s="189" t="s">
        <v>1510</v>
      </c>
      <c r="D467" s="189" t="s">
        <v>939</v>
      </c>
      <c r="E467" s="189">
        <v>264250</v>
      </c>
    </row>
    <row r="468" spans="1:5">
      <c r="A468" s="188" t="s">
        <v>2629</v>
      </c>
      <c r="B468" s="189" t="s">
        <v>104</v>
      </c>
      <c r="C468" s="189" t="s">
        <v>1511</v>
      </c>
      <c r="D468" s="189" t="s">
        <v>940</v>
      </c>
      <c r="E468" s="189">
        <v>240000</v>
      </c>
    </row>
    <row r="469" spans="1:5">
      <c r="A469" s="188" t="s">
        <v>2629</v>
      </c>
      <c r="B469" s="189" t="s">
        <v>104</v>
      </c>
      <c r="C469" s="189" t="s">
        <v>1512</v>
      </c>
      <c r="D469" s="189" t="s">
        <v>941</v>
      </c>
      <c r="E469" s="189">
        <v>327500</v>
      </c>
    </row>
    <row r="470" spans="1:5">
      <c r="A470" s="188" t="s">
        <v>2629</v>
      </c>
      <c r="B470" s="189" t="s">
        <v>104</v>
      </c>
      <c r="C470" s="189" t="s">
        <v>1513</v>
      </c>
      <c r="D470" s="189" t="s">
        <v>942</v>
      </c>
      <c r="E470" s="189">
        <v>385000</v>
      </c>
    </row>
    <row r="471" spans="1:5">
      <c r="A471" s="188" t="s">
        <v>2629</v>
      </c>
      <c r="B471" s="189" t="s">
        <v>104</v>
      </c>
      <c r="C471" s="189" t="s">
        <v>1514</v>
      </c>
      <c r="D471" s="189" t="s">
        <v>943</v>
      </c>
      <c r="E471" s="189">
        <v>342500</v>
      </c>
    </row>
    <row r="472" spans="1:5">
      <c r="A472" s="188" t="s">
        <v>2629</v>
      </c>
      <c r="B472" s="189" t="s">
        <v>104</v>
      </c>
      <c r="C472" s="189" t="s">
        <v>1515</v>
      </c>
      <c r="D472" s="189" t="s">
        <v>944</v>
      </c>
      <c r="E472" s="189">
        <v>286950</v>
      </c>
    </row>
    <row r="473" spans="1:5">
      <c r="A473" s="188" t="s">
        <v>2629</v>
      </c>
      <c r="B473" s="189" t="s">
        <v>104</v>
      </c>
      <c r="C473" s="189" t="s">
        <v>1516</v>
      </c>
      <c r="D473" s="189" t="s">
        <v>945</v>
      </c>
      <c r="E473" s="189">
        <v>414000</v>
      </c>
    </row>
    <row r="474" spans="1:5">
      <c r="A474" s="188" t="s">
        <v>2629</v>
      </c>
      <c r="B474" s="189" t="s">
        <v>104</v>
      </c>
      <c r="C474" s="189" t="s">
        <v>1517</v>
      </c>
      <c r="D474" s="189" t="s">
        <v>946</v>
      </c>
      <c r="E474" s="189">
        <v>290000</v>
      </c>
    </row>
    <row r="475" spans="1:5">
      <c r="A475" s="188" t="s">
        <v>2629</v>
      </c>
      <c r="B475" s="189" t="s">
        <v>104</v>
      </c>
      <c r="C475" s="189" t="s">
        <v>1518</v>
      </c>
      <c r="D475" s="189" t="s">
        <v>947</v>
      </c>
      <c r="E475" s="189">
        <v>412000</v>
      </c>
    </row>
    <row r="476" spans="1:5">
      <c r="A476" s="188" t="s">
        <v>2629</v>
      </c>
      <c r="B476" s="189" t="s">
        <v>104</v>
      </c>
      <c r="C476" s="189" t="s">
        <v>1519</v>
      </c>
      <c r="D476" s="189" t="s">
        <v>948</v>
      </c>
      <c r="E476" s="189">
        <v>400000</v>
      </c>
    </row>
    <row r="477" spans="1:5">
      <c r="A477" s="188" t="s">
        <v>2629</v>
      </c>
      <c r="B477" s="189" t="s">
        <v>104</v>
      </c>
      <c r="C477" s="189" t="s">
        <v>1520</v>
      </c>
      <c r="D477" s="189" t="s">
        <v>949</v>
      </c>
      <c r="E477" s="189">
        <v>335000</v>
      </c>
    </row>
    <row r="478" spans="1:5">
      <c r="A478" s="188" t="s">
        <v>2629</v>
      </c>
      <c r="B478" s="189" t="s">
        <v>104</v>
      </c>
      <c r="C478" s="189" t="s">
        <v>1521</v>
      </c>
      <c r="D478" s="189" t="s">
        <v>950</v>
      </c>
      <c r="E478" s="189">
        <v>355000</v>
      </c>
    </row>
    <row r="479" spans="1:5">
      <c r="A479" s="188" t="s">
        <v>2629</v>
      </c>
      <c r="B479" s="189" t="s">
        <v>104</v>
      </c>
      <c r="C479" s="189" t="s">
        <v>1522</v>
      </c>
      <c r="D479" s="189" t="s">
        <v>951</v>
      </c>
      <c r="E479" s="189">
        <v>370000</v>
      </c>
    </row>
    <row r="480" spans="1:5">
      <c r="A480" s="188" t="s">
        <v>2629</v>
      </c>
      <c r="B480" s="189" t="s">
        <v>104</v>
      </c>
      <c r="C480" s="189" t="s">
        <v>1523</v>
      </c>
      <c r="D480" s="189" t="s">
        <v>952</v>
      </c>
      <c r="E480" s="189">
        <v>370000</v>
      </c>
    </row>
    <row r="481" spans="1:5">
      <c r="A481" s="188" t="s">
        <v>2629</v>
      </c>
      <c r="B481" s="189" t="s">
        <v>104</v>
      </c>
      <c r="C481" s="189" t="s">
        <v>1524</v>
      </c>
      <c r="D481" s="189" t="s">
        <v>953</v>
      </c>
      <c r="E481" s="189">
        <v>375000</v>
      </c>
    </row>
    <row r="482" spans="1:5">
      <c r="A482" s="188" t="s">
        <v>2629</v>
      </c>
      <c r="B482" s="189" t="s">
        <v>104</v>
      </c>
      <c r="C482" s="189" t="s">
        <v>1525</v>
      </c>
      <c r="D482" s="189" t="s">
        <v>954</v>
      </c>
      <c r="E482" s="189">
        <v>305000</v>
      </c>
    </row>
    <row r="483" spans="1:5">
      <c r="A483" s="188" t="s">
        <v>2629</v>
      </c>
      <c r="B483" s="189" t="s">
        <v>104</v>
      </c>
      <c r="C483" s="189" t="s">
        <v>1526</v>
      </c>
      <c r="D483" s="189" t="s">
        <v>955</v>
      </c>
      <c r="E483" s="189">
        <v>415000</v>
      </c>
    </row>
    <row r="484" spans="1:5">
      <c r="A484" s="188" t="s">
        <v>2629</v>
      </c>
      <c r="B484" s="189" t="s">
        <v>104</v>
      </c>
      <c r="C484" s="189" t="s">
        <v>1527</v>
      </c>
      <c r="D484" s="189" t="s">
        <v>956</v>
      </c>
      <c r="E484" s="189">
        <v>340000</v>
      </c>
    </row>
    <row r="485" spans="1:5">
      <c r="A485" s="188" t="s">
        <v>2629</v>
      </c>
      <c r="B485" s="189" t="s">
        <v>104</v>
      </c>
      <c r="C485" s="189" t="s">
        <v>1528</v>
      </c>
      <c r="D485" s="189" t="s">
        <v>957</v>
      </c>
      <c r="E485" s="189">
        <v>377500</v>
      </c>
    </row>
    <row r="486" spans="1:5">
      <c r="A486" s="188" t="s">
        <v>2629</v>
      </c>
      <c r="B486" s="189" t="s">
        <v>104</v>
      </c>
      <c r="C486" s="189" t="s">
        <v>1529</v>
      </c>
      <c r="D486" s="189" t="s">
        <v>958</v>
      </c>
      <c r="E486" s="189">
        <v>427500</v>
      </c>
    </row>
    <row r="487" spans="1:5">
      <c r="A487" s="188" t="s">
        <v>2629</v>
      </c>
      <c r="B487" s="189" t="s">
        <v>104</v>
      </c>
      <c r="C487" s="189" t="s">
        <v>1530</v>
      </c>
      <c r="D487" s="189" t="s">
        <v>959</v>
      </c>
      <c r="E487" s="189">
        <v>406000</v>
      </c>
    </row>
    <row r="488" spans="1:5">
      <c r="A488" s="188" t="s">
        <v>2629</v>
      </c>
      <c r="B488" s="189" t="s">
        <v>104</v>
      </c>
      <c r="C488" s="189" t="s">
        <v>1531</v>
      </c>
      <c r="D488" s="189" t="s">
        <v>960</v>
      </c>
      <c r="E488" s="189">
        <v>450000</v>
      </c>
    </row>
    <row r="489" spans="1:5">
      <c r="A489" s="188" t="s">
        <v>2629</v>
      </c>
      <c r="B489" s="189" t="s">
        <v>104</v>
      </c>
      <c r="C489" s="189" t="s">
        <v>1532</v>
      </c>
      <c r="D489" s="189" t="s">
        <v>961</v>
      </c>
      <c r="E489" s="189">
        <v>308500</v>
      </c>
    </row>
    <row r="490" spans="1:5">
      <c r="A490" s="188" t="s">
        <v>2629</v>
      </c>
      <c r="B490" s="189" t="s">
        <v>104</v>
      </c>
      <c r="C490" s="189" t="s">
        <v>1533</v>
      </c>
      <c r="D490" s="189" t="s">
        <v>962</v>
      </c>
      <c r="E490" s="189">
        <v>356000</v>
      </c>
    </row>
    <row r="491" spans="1:5">
      <c r="A491" s="188" t="s">
        <v>2629</v>
      </c>
      <c r="B491" s="189" t="s">
        <v>104</v>
      </c>
      <c r="C491" s="189" t="s">
        <v>1534</v>
      </c>
      <c r="D491" s="189" t="s">
        <v>963</v>
      </c>
      <c r="E491" s="189">
        <v>332000</v>
      </c>
    </row>
    <row r="492" spans="1:5">
      <c r="A492" s="188" t="s">
        <v>2629</v>
      </c>
      <c r="B492" s="189" t="s">
        <v>104</v>
      </c>
      <c r="C492" s="189" t="s">
        <v>2437</v>
      </c>
      <c r="D492" s="189" t="s">
        <v>2438</v>
      </c>
      <c r="E492" s="189">
        <v>360000</v>
      </c>
    </row>
    <row r="493" spans="1:5">
      <c r="A493" s="188" t="s">
        <v>2630</v>
      </c>
      <c r="B493" s="189" t="s">
        <v>184</v>
      </c>
      <c r="C493" s="189" t="s">
        <v>1535</v>
      </c>
      <c r="D493" s="189" t="s">
        <v>964</v>
      </c>
      <c r="E493" s="189">
        <v>485000</v>
      </c>
    </row>
    <row r="494" spans="1:5">
      <c r="A494" s="188" t="s">
        <v>2630</v>
      </c>
      <c r="B494" s="189" t="s">
        <v>184</v>
      </c>
      <c r="C494" s="189" t="s">
        <v>1536</v>
      </c>
      <c r="D494" s="189" t="s">
        <v>965</v>
      </c>
      <c r="E494" s="189">
        <v>450000</v>
      </c>
    </row>
    <row r="495" spans="1:5">
      <c r="A495" s="188" t="s">
        <v>2630</v>
      </c>
      <c r="B495" s="189" t="s">
        <v>184</v>
      </c>
      <c r="C495" s="189" t="s">
        <v>1537</v>
      </c>
      <c r="D495" s="189" t="s">
        <v>966</v>
      </c>
      <c r="E495" s="189">
        <v>495000</v>
      </c>
    </row>
    <row r="496" spans="1:5">
      <c r="A496" s="188" t="s">
        <v>2630</v>
      </c>
      <c r="B496" s="189" t="s">
        <v>184</v>
      </c>
      <c r="C496" s="189" t="s">
        <v>1538</v>
      </c>
      <c r="D496" s="189" t="s">
        <v>967</v>
      </c>
      <c r="E496" s="189">
        <v>675000</v>
      </c>
    </row>
    <row r="497" spans="1:5">
      <c r="A497" s="188" t="s">
        <v>2630</v>
      </c>
      <c r="B497" s="189" t="s">
        <v>184</v>
      </c>
      <c r="C497" s="189" t="s">
        <v>1539</v>
      </c>
      <c r="D497" s="189" t="s">
        <v>968</v>
      </c>
      <c r="E497" s="189">
        <v>490000</v>
      </c>
    </row>
    <row r="498" spans="1:5">
      <c r="A498" s="188" t="s">
        <v>2630</v>
      </c>
      <c r="B498" s="189" t="s">
        <v>184</v>
      </c>
      <c r="C498" s="189" t="s">
        <v>1540</v>
      </c>
      <c r="D498" s="189" t="s">
        <v>969</v>
      </c>
      <c r="E498" s="189">
        <v>617500</v>
      </c>
    </row>
    <row r="499" spans="1:5">
      <c r="A499" s="188" t="s">
        <v>2630</v>
      </c>
      <c r="B499" s="189" t="s">
        <v>184</v>
      </c>
      <c r="C499" s="189" t="s">
        <v>1541</v>
      </c>
      <c r="D499" s="189" t="s">
        <v>970</v>
      </c>
      <c r="E499" s="189">
        <v>542500</v>
      </c>
    </row>
    <row r="500" spans="1:5">
      <c r="A500" s="188" t="s">
        <v>2630</v>
      </c>
      <c r="B500" s="189" t="s">
        <v>184</v>
      </c>
      <c r="C500" s="189" t="s">
        <v>1542</v>
      </c>
      <c r="D500" s="189" t="s">
        <v>971</v>
      </c>
      <c r="E500" s="189">
        <v>660000</v>
      </c>
    </row>
    <row r="501" spans="1:5">
      <c r="A501" s="188" t="s">
        <v>2630</v>
      </c>
      <c r="B501" s="189" t="s">
        <v>184</v>
      </c>
      <c r="C501" s="189" t="s">
        <v>1543</v>
      </c>
      <c r="D501" s="189" t="s">
        <v>972</v>
      </c>
      <c r="E501" s="189">
        <v>323750</v>
      </c>
    </row>
    <row r="502" spans="1:5">
      <c r="A502" s="188" t="s">
        <v>2630</v>
      </c>
      <c r="B502" s="189" t="s">
        <v>184</v>
      </c>
      <c r="C502" s="189" t="s">
        <v>1544</v>
      </c>
      <c r="D502" s="189" t="s">
        <v>973</v>
      </c>
      <c r="E502" s="189">
        <v>412500</v>
      </c>
    </row>
    <row r="503" spans="1:5">
      <c r="A503" s="188" t="s">
        <v>2630</v>
      </c>
      <c r="B503" s="189" t="s">
        <v>184</v>
      </c>
      <c r="C503" s="189" t="s">
        <v>1545</v>
      </c>
      <c r="D503" s="189" t="s">
        <v>974</v>
      </c>
      <c r="E503" s="189">
        <v>475000</v>
      </c>
    </row>
    <row r="504" spans="1:5">
      <c r="A504" s="188" t="s">
        <v>2630</v>
      </c>
      <c r="B504" s="189" t="s">
        <v>184</v>
      </c>
      <c r="C504" s="189" t="s">
        <v>1546</v>
      </c>
      <c r="D504" s="189" t="s">
        <v>975</v>
      </c>
      <c r="E504" s="189">
        <v>567500</v>
      </c>
    </row>
    <row r="505" spans="1:5">
      <c r="A505" s="188" t="s">
        <v>2630</v>
      </c>
      <c r="B505" s="189" t="s">
        <v>184</v>
      </c>
      <c r="C505" s="189" t="s">
        <v>1547</v>
      </c>
      <c r="D505" s="189" t="s">
        <v>976</v>
      </c>
      <c r="E505" s="189">
        <v>350000</v>
      </c>
    </row>
    <row r="506" spans="1:5">
      <c r="A506" s="188" t="s">
        <v>2630</v>
      </c>
      <c r="B506" s="189" t="s">
        <v>184</v>
      </c>
      <c r="C506" s="189" t="s">
        <v>1548</v>
      </c>
      <c r="D506" s="189" t="s">
        <v>977</v>
      </c>
      <c r="E506" s="189">
        <v>337500</v>
      </c>
    </row>
    <row r="507" spans="1:5">
      <c r="A507" s="188" t="s">
        <v>2630</v>
      </c>
      <c r="B507" s="189" t="s">
        <v>184</v>
      </c>
      <c r="C507" s="189" t="s">
        <v>1549</v>
      </c>
      <c r="D507" s="189" t="s">
        <v>978</v>
      </c>
      <c r="E507" s="189">
        <v>499950</v>
      </c>
    </row>
    <row r="508" spans="1:5">
      <c r="A508" s="188" t="s">
        <v>2630</v>
      </c>
      <c r="B508" s="189" t="s">
        <v>184</v>
      </c>
      <c r="C508" s="189" t="s">
        <v>1550</v>
      </c>
      <c r="D508" s="189" t="s">
        <v>979</v>
      </c>
      <c r="E508" s="189">
        <v>360500</v>
      </c>
    </row>
    <row r="509" spans="1:5">
      <c r="A509" s="188" t="s">
        <v>2630</v>
      </c>
      <c r="B509" s="189" t="s">
        <v>184</v>
      </c>
      <c r="C509" s="189" t="s">
        <v>1551</v>
      </c>
      <c r="D509" s="189" t="s">
        <v>980</v>
      </c>
      <c r="E509" s="189">
        <v>400000</v>
      </c>
    </row>
    <row r="510" spans="1:5">
      <c r="A510" s="188" t="s">
        <v>2630</v>
      </c>
      <c r="B510" s="189" t="s">
        <v>184</v>
      </c>
      <c r="C510" s="189" t="s">
        <v>1552</v>
      </c>
      <c r="D510" s="189" t="s">
        <v>981</v>
      </c>
      <c r="E510" s="189">
        <v>673000</v>
      </c>
    </row>
    <row r="511" spans="1:5">
      <c r="A511" s="188" t="s">
        <v>2630</v>
      </c>
      <c r="B511" s="189" t="s">
        <v>184</v>
      </c>
      <c r="C511" s="189" t="s">
        <v>1553</v>
      </c>
      <c r="D511" s="189" t="s">
        <v>982</v>
      </c>
      <c r="E511" s="189">
        <v>360000</v>
      </c>
    </row>
    <row r="512" spans="1:5">
      <c r="A512" s="188" t="s">
        <v>2630</v>
      </c>
      <c r="B512" s="189" t="s">
        <v>184</v>
      </c>
      <c r="C512" s="189" t="s">
        <v>1554</v>
      </c>
      <c r="D512" s="189" t="s">
        <v>983</v>
      </c>
      <c r="E512" s="189">
        <v>440000</v>
      </c>
    </row>
    <row r="513" spans="1:5">
      <c r="A513" s="188" t="s">
        <v>2630</v>
      </c>
      <c r="B513" s="189" t="s">
        <v>184</v>
      </c>
      <c r="C513" s="189" t="s">
        <v>1555</v>
      </c>
      <c r="D513" s="189" t="s">
        <v>984</v>
      </c>
      <c r="E513" s="189">
        <v>385000</v>
      </c>
    </row>
    <row r="514" spans="1:5">
      <c r="A514" s="188" t="s">
        <v>2630</v>
      </c>
      <c r="B514" s="189" t="s">
        <v>184</v>
      </c>
      <c r="C514" s="189" t="s">
        <v>1556</v>
      </c>
      <c r="D514" s="189" t="s">
        <v>985</v>
      </c>
      <c r="E514" s="189">
        <v>463750</v>
      </c>
    </row>
    <row r="515" spans="1:5">
      <c r="A515" s="188" t="s">
        <v>2630</v>
      </c>
      <c r="B515" s="189" t="s">
        <v>184</v>
      </c>
      <c r="C515" s="189" t="s">
        <v>1557</v>
      </c>
      <c r="D515" s="189" t="s">
        <v>986</v>
      </c>
      <c r="E515" s="189">
        <v>600000</v>
      </c>
    </row>
    <row r="516" spans="1:5">
      <c r="A516" s="188" t="s">
        <v>2630</v>
      </c>
      <c r="B516" s="189" t="s">
        <v>184</v>
      </c>
      <c r="C516" s="189" t="s">
        <v>1558</v>
      </c>
      <c r="D516" s="189" t="s">
        <v>987</v>
      </c>
      <c r="E516" s="189">
        <v>430000</v>
      </c>
    </row>
    <row r="517" spans="1:5">
      <c r="A517" s="188" t="s">
        <v>2630</v>
      </c>
      <c r="B517" s="189" t="s">
        <v>184</v>
      </c>
      <c r="C517" s="189" t="s">
        <v>1559</v>
      </c>
      <c r="D517" s="189" t="s">
        <v>988</v>
      </c>
      <c r="E517" s="189">
        <v>389750</v>
      </c>
    </row>
    <row r="518" spans="1:5">
      <c r="A518" s="188" t="s">
        <v>2630</v>
      </c>
      <c r="B518" s="189" t="s">
        <v>184</v>
      </c>
      <c r="C518" s="189" t="s">
        <v>1560</v>
      </c>
      <c r="D518" s="189" t="s">
        <v>989</v>
      </c>
      <c r="E518" s="189">
        <v>420000</v>
      </c>
    </row>
    <row r="519" spans="1:5">
      <c r="A519" s="188" t="s">
        <v>2630</v>
      </c>
      <c r="B519" s="189" t="s">
        <v>184</v>
      </c>
      <c r="C519" s="189" t="s">
        <v>1561</v>
      </c>
      <c r="D519" s="189" t="s">
        <v>990</v>
      </c>
      <c r="E519" s="189">
        <v>390000</v>
      </c>
    </row>
    <row r="520" spans="1:5">
      <c r="A520" s="188" t="s">
        <v>2630</v>
      </c>
      <c r="B520" s="189" t="s">
        <v>184</v>
      </c>
      <c r="C520" s="189" t="s">
        <v>1562</v>
      </c>
      <c r="D520" s="189" t="s">
        <v>991</v>
      </c>
      <c r="E520" s="189">
        <v>550000</v>
      </c>
    </row>
    <row r="521" spans="1:5">
      <c r="A521" s="188" t="s">
        <v>2630</v>
      </c>
      <c r="B521" s="189" t="s">
        <v>184</v>
      </c>
      <c r="C521" s="189" t="s">
        <v>1563</v>
      </c>
      <c r="D521" s="189" t="s">
        <v>992</v>
      </c>
      <c r="E521" s="189">
        <v>335000</v>
      </c>
    </row>
    <row r="522" spans="1:5">
      <c r="A522" s="188" t="s">
        <v>2630</v>
      </c>
      <c r="B522" s="189" t="s">
        <v>184</v>
      </c>
      <c r="C522" s="189" t="s">
        <v>1564</v>
      </c>
      <c r="D522" s="189" t="s">
        <v>993</v>
      </c>
      <c r="E522" s="189">
        <v>900000</v>
      </c>
    </row>
    <row r="523" spans="1:5">
      <c r="A523" s="188" t="s">
        <v>2630</v>
      </c>
      <c r="B523" s="189" t="s">
        <v>184</v>
      </c>
      <c r="C523" s="189" t="s">
        <v>1565</v>
      </c>
      <c r="D523" s="189" t="s">
        <v>994</v>
      </c>
      <c r="E523" s="189">
        <v>445000</v>
      </c>
    </row>
    <row r="524" spans="1:5">
      <c r="A524" s="188" t="s">
        <v>2630</v>
      </c>
      <c r="B524" s="189" t="s">
        <v>184</v>
      </c>
      <c r="C524" s="189" t="s">
        <v>1566</v>
      </c>
      <c r="D524" s="189" t="s">
        <v>995</v>
      </c>
      <c r="E524" s="189">
        <v>670000</v>
      </c>
    </row>
    <row r="525" spans="1:5">
      <c r="A525" s="188" t="s">
        <v>2630</v>
      </c>
      <c r="B525" s="189" t="s">
        <v>184</v>
      </c>
      <c r="C525" s="189" t="s">
        <v>1567</v>
      </c>
      <c r="D525" s="189" t="s">
        <v>996</v>
      </c>
      <c r="E525" s="189">
        <v>900000</v>
      </c>
    </row>
    <row r="526" spans="1:5">
      <c r="A526" s="188" t="s">
        <v>2630</v>
      </c>
      <c r="B526" s="189" t="s">
        <v>184</v>
      </c>
      <c r="C526" s="189" t="s">
        <v>1568</v>
      </c>
      <c r="D526" s="189" t="s">
        <v>997</v>
      </c>
      <c r="E526" s="189">
        <v>515000</v>
      </c>
    </row>
    <row r="527" spans="1:5">
      <c r="A527" s="188" t="s">
        <v>2631</v>
      </c>
      <c r="B527" s="189" t="s">
        <v>120</v>
      </c>
      <c r="C527" s="189" t="s">
        <v>1569</v>
      </c>
      <c r="D527" s="189" t="s">
        <v>998</v>
      </c>
      <c r="E527" s="189">
        <v>342000</v>
      </c>
    </row>
    <row r="528" spans="1:5">
      <c r="A528" s="188" t="s">
        <v>2631</v>
      </c>
      <c r="B528" s="189" t="s">
        <v>120</v>
      </c>
      <c r="C528" s="189" t="s">
        <v>1570</v>
      </c>
      <c r="D528" s="189" t="s">
        <v>999</v>
      </c>
      <c r="E528" s="189">
        <v>442500</v>
      </c>
    </row>
    <row r="529" spans="1:5">
      <c r="A529" s="188" t="s">
        <v>2631</v>
      </c>
      <c r="B529" s="189" t="s">
        <v>120</v>
      </c>
      <c r="C529" s="189" t="s">
        <v>1571</v>
      </c>
      <c r="D529" s="189" t="s">
        <v>1000</v>
      </c>
      <c r="E529" s="189">
        <v>490000</v>
      </c>
    </row>
    <row r="530" spans="1:5">
      <c r="A530" s="188" t="s">
        <v>2631</v>
      </c>
      <c r="B530" s="189" t="s">
        <v>120</v>
      </c>
      <c r="C530" s="189" t="s">
        <v>1572</v>
      </c>
      <c r="D530" s="189" t="s">
        <v>1001</v>
      </c>
      <c r="E530" s="189">
        <v>385000</v>
      </c>
    </row>
    <row r="531" spans="1:5">
      <c r="A531" s="188" t="s">
        <v>2631</v>
      </c>
      <c r="B531" s="189" t="s">
        <v>120</v>
      </c>
      <c r="C531" s="189" t="s">
        <v>1573</v>
      </c>
      <c r="D531" s="189" t="s">
        <v>1002</v>
      </c>
      <c r="E531" s="189">
        <v>390000</v>
      </c>
    </row>
    <row r="532" spans="1:5">
      <c r="A532" s="188" t="s">
        <v>2631</v>
      </c>
      <c r="B532" s="189" t="s">
        <v>120</v>
      </c>
      <c r="C532" s="189" t="s">
        <v>1574</v>
      </c>
      <c r="D532" s="189" t="s">
        <v>1003</v>
      </c>
      <c r="E532" s="189">
        <v>677500</v>
      </c>
    </row>
    <row r="533" spans="1:5">
      <c r="A533" s="188" t="s">
        <v>2631</v>
      </c>
      <c r="B533" s="189" t="s">
        <v>120</v>
      </c>
      <c r="C533" s="189" t="s">
        <v>1575</v>
      </c>
      <c r="D533" s="189" t="s">
        <v>1004</v>
      </c>
      <c r="E533" s="189">
        <v>363000</v>
      </c>
    </row>
    <row r="534" spans="1:5">
      <c r="A534" s="188" t="s">
        <v>2631</v>
      </c>
      <c r="B534" s="189" t="s">
        <v>120</v>
      </c>
      <c r="C534" s="189" t="s">
        <v>1576</v>
      </c>
      <c r="D534" s="189" t="s">
        <v>1005</v>
      </c>
      <c r="E534" s="189">
        <v>311250</v>
      </c>
    </row>
    <row r="535" spans="1:5">
      <c r="A535" s="188" t="s">
        <v>2631</v>
      </c>
      <c r="B535" s="189" t="s">
        <v>120</v>
      </c>
      <c r="C535" s="189" t="s">
        <v>1577</v>
      </c>
      <c r="D535" s="189" t="s">
        <v>1006</v>
      </c>
      <c r="E535" s="189">
        <v>465000</v>
      </c>
    </row>
    <row r="536" spans="1:5">
      <c r="A536" s="188" t="s">
        <v>2631</v>
      </c>
      <c r="B536" s="189" t="s">
        <v>120</v>
      </c>
      <c r="C536" s="189" t="s">
        <v>1578</v>
      </c>
      <c r="D536" s="189" t="s">
        <v>1007</v>
      </c>
      <c r="E536" s="189">
        <v>425000</v>
      </c>
    </row>
    <row r="537" spans="1:5">
      <c r="A537" s="188" t="s">
        <v>2631</v>
      </c>
      <c r="B537" s="189" t="s">
        <v>120</v>
      </c>
      <c r="C537" s="189" t="s">
        <v>1579</v>
      </c>
      <c r="D537" s="189" t="s">
        <v>1008</v>
      </c>
      <c r="E537" s="189">
        <v>435000</v>
      </c>
    </row>
    <row r="538" spans="1:5">
      <c r="A538" s="188" t="s">
        <v>2631</v>
      </c>
      <c r="B538" s="189" t="s">
        <v>120</v>
      </c>
      <c r="C538" s="189" t="s">
        <v>1580</v>
      </c>
      <c r="D538" s="189" t="s">
        <v>1009</v>
      </c>
      <c r="E538" s="189">
        <v>457000</v>
      </c>
    </row>
    <row r="539" spans="1:5">
      <c r="A539" s="188" t="s">
        <v>2631</v>
      </c>
      <c r="B539" s="189" t="s">
        <v>120</v>
      </c>
      <c r="C539" s="189" t="s">
        <v>1581</v>
      </c>
      <c r="D539" s="189" t="s">
        <v>1010</v>
      </c>
      <c r="E539" s="189">
        <v>320000</v>
      </c>
    </row>
    <row r="540" spans="1:5">
      <c r="A540" s="188" t="s">
        <v>2631</v>
      </c>
      <c r="B540" s="189" t="s">
        <v>120</v>
      </c>
      <c r="C540" s="189" t="s">
        <v>1582</v>
      </c>
      <c r="D540" s="189" t="s">
        <v>1011</v>
      </c>
      <c r="E540" s="189">
        <v>380995</v>
      </c>
    </row>
    <row r="541" spans="1:5">
      <c r="A541" s="188" t="s">
        <v>2631</v>
      </c>
      <c r="B541" s="189" t="s">
        <v>120</v>
      </c>
      <c r="C541" s="189" t="s">
        <v>1583</v>
      </c>
      <c r="D541" s="189" t="s">
        <v>1012</v>
      </c>
      <c r="E541" s="189">
        <v>455000</v>
      </c>
    </row>
    <row r="542" spans="1:5">
      <c r="A542" s="188" t="s">
        <v>2631</v>
      </c>
      <c r="B542" s="189" t="s">
        <v>120</v>
      </c>
      <c r="C542" s="189" t="s">
        <v>1584</v>
      </c>
      <c r="D542" s="189" t="s">
        <v>1013</v>
      </c>
      <c r="E542" s="189">
        <v>416000</v>
      </c>
    </row>
    <row r="543" spans="1:5">
      <c r="A543" s="188" t="s">
        <v>2631</v>
      </c>
      <c r="B543" s="189" t="s">
        <v>120</v>
      </c>
      <c r="C543" s="189" t="s">
        <v>1585</v>
      </c>
      <c r="D543" s="189" t="s">
        <v>1014</v>
      </c>
      <c r="E543" s="189">
        <v>293500</v>
      </c>
    </row>
    <row r="544" spans="1:5">
      <c r="A544" s="188" t="s">
        <v>2631</v>
      </c>
      <c r="B544" s="189" t="s">
        <v>120</v>
      </c>
      <c r="C544" s="189" t="s">
        <v>1586</v>
      </c>
      <c r="D544" s="189" t="s">
        <v>1015</v>
      </c>
      <c r="E544" s="189">
        <v>415000</v>
      </c>
    </row>
    <row r="545" spans="1:5">
      <c r="A545" s="188" t="s">
        <v>2631</v>
      </c>
      <c r="B545" s="189" t="s">
        <v>120</v>
      </c>
      <c r="C545" s="189" t="s">
        <v>1587</v>
      </c>
      <c r="D545" s="189" t="s">
        <v>1016</v>
      </c>
      <c r="E545" s="189">
        <v>757500</v>
      </c>
    </row>
    <row r="546" spans="1:5">
      <c r="A546" s="188" t="s">
        <v>2631</v>
      </c>
      <c r="B546" s="189" t="s">
        <v>120</v>
      </c>
      <c r="C546" s="189" t="s">
        <v>1588</v>
      </c>
      <c r="D546" s="189" t="s">
        <v>1017</v>
      </c>
      <c r="E546" s="189">
        <v>530750</v>
      </c>
    </row>
    <row r="547" spans="1:5">
      <c r="A547" s="188" t="s">
        <v>2631</v>
      </c>
      <c r="B547" s="189" t="s">
        <v>120</v>
      </c>
      <c r="C547" s="189" t="s">
        <v>1589</v>
      </c>
      <c r="D547" s="189" t="s">
        <v>1018</v>
      </c>
      <c r="E547" s="189">
        <v>356500</v>
      </c>
    </row>
    <row r="548" spans="1:5">
      <c r="A548" s="188" t="s">
        <v>2631</v>
      </c>
      <c r="B548" s="189" t="s">
        <v>120</v>
      </c>
      <c r="C548" s="189" t="s">
        <v>1590</v>
      </c>
      <c r="D548" s="189" t="s">
        <v>1019</v>
      </c>
      <c r="E548" s="189">
        <v>527000</v>
      </c>
    </row>
    <row r="549" spans="1:5">
      <c r="A549" s="188" t="s">
        <v>2631</v>
      </c>
      <c r="B549" s="189" t="s">
        <v>120</v>
      </c>
      <c r="C549" s="189" t="s">
        <v>1591</v>
      </c>
      <c r="D549" s="189" t="s">
        <v>1020</v>
      </c>
      <c r="E549" s="189">
        <v>612500</v>
      </c>
    </row>
    <row r="550" spans="1:5">
      <c r="A550" s="188" t="s">
        <v>2631</v>
      </c>
      <c r="B550" s="189" t="s">
        <v>120</v>
      </c>
      <c r="C550" s="189" t="s">
        <v>1592</v>
      </c>
      <c r="D550" s="189" t="s">
        <v>1021</v>
      </c>
      <c r="E550" s="189">
        <v>416500</v>
      </c>
    </row>
    <row r="551" spans="1:5">
      <c r="A551" s="188" t="s">
        <v>2631</v>
      </c>
      <c r="B551" s="189" t="s">
        <v>120</v>
      </c>
      <c r="C551" s="189" t="s">
        <v>1593</v>
      </c>
      <c r="D551" s="189" t="s">
        <v>1022</v>
      </c>
      <c r="E551" s="189">
        <v>597500</v>
      </c>
    </row>
    <row r="552" spans="1:5">
      <c r="A552" s="188" t="s">
        <v>2631</v>
      </c>
      <c r="B552" s="189" t="s">
        <v>120</v>
      </c>
      <c r="C552" s="189" t="s">
        <v>1594</v>
      </c>
      <c r="D552" s="189" t="s">
        <v>1023</v>
      </c>
      <c r="E552" s="189">
        <v>417250</v>
      </c>
    </row>
    <row r="553" spans="1:5">
      <c r="A553" s="188" t="s">
        <v>2631</v>
      </c>
      <c r="B553" s="189" t="s">
        <v>120</v>
      </c>
      <c r="C553" s="189" t="s">
        <v>1595</v>
      </c>
      <c r="D553" s="189" t="s">
        <v>1024</v>
      </c>
      <c r="E553" s="189">
        <v>357000</v>
      </c>
    </row>
    <row r="554" spans="1:5">
      <c r="A554" s="188" t="s">
        <v>2631</v>
      </c>
      <c r="B554" s="189" t="s">
        <v>120</v>
      </c>
      <c r="C554" s="189" t="s">
        <v>1596</v>
      </c>
      <c r="D554" s="189" t="s">
        <v>1025</v>
      </c>
      <c r="E554" s="189">
        <v>555000</v>
      </c>
    </row>
    <row r="555" spans="1:5">
      <c r="A555" s="188" t="s">
        <v>2631</v>
      </c>
      <c r="B555" s="189" t="s">
        <v>120</v>
      </c>
      <c r="C555" s="189" t="s">
        <v>1597</v>
      </c>
      <c r="D555" s="189" t="s">
        <v>1026</v>
      </c>
      <c r="E555" s="189">
        <v>547500</v>
      </c>
    </row>
    <row r="556" spans="1:5">
      <c r="A556" s="188" t="s">
        <v>2631</v>
      </c>
      <c r="B556" s="189" t="s">
        <v>120</v>
      </c>
      <c r="C556" s="189" t="s">
        <v>1598</v>
      </c>
      <c r="D556" s="189" t="s">
        <v>1027</v>
      </c>
      <c r="E556" s="189">
        <v>475000</v>
      </c>
    </row>
    <row r="557" spans="1:5">
      <c r="A557" s="188" t="s">
        <v>2631</v>
      </c>
      <c r="B557" s="189" t="s">
        <v>120</v>
      </c>
      <c r="C557" s="189" t="s">
        <v>1599</v>
      </c>
      <c r="D557" s="189" t="s">
        <v>1028</v>
      </c>
      <c r="E557" s="189">
        <v>622500</v>
      </c>
    </row>
    <row r="558" spans="1:5">
      <c r="A558" s="188" t="s">
        <v>2631</v>
      </c>
      <c r="B558" s="189" t="s">
        <v>120</v>
      </c>
      <c r="C558" s="189" t="s">
        <v>1600</v>
      </c>
      <c r="D558" s="189" t="s">
        <v>1029</v>
      </c>
      <c r="E558" s="189">
        <v>530000</v>
      </c>
    </row>
    <row r="559" spans="1:5">
      <c r="A559" s="188" t="s">
        <v>2631</v>
      </c>
      <c r="B559" s="189" t="s">
        <v>120</v>
      </c>
      <c r="C559" s="189" t="s">
        <v>1601</v>
      </c>
      <c r="D559" s="189" t="s">
        <v>1030</v>
      </c>
      <c r="E559" s="189">
        <v>500000</v>
      </c>
    </row>
    <row r="560" spans="1:5">
      <c r="A560" s="188" t="s">
        <v>2631</v>
      </c>
      <c r="B560" s="189" t="s">
        <v>120</v>
      </c>
      <c r="C560" s="189" t="s">
        <v>1602</v>
      </c>
      <c r="D560" s="189" t="s">
        <v>1031</v>
      </c>
      <c r="E560" s="189">
        <v>465000</v>
      </c>
    </row>
    <row r="561" spans="1:5">
      <c r="A561" s="188" t="s">
        <v>2631</v>
      </c>
      <c r="B561" s="189" t="s">
        <v>120</v>
      </c>
      <c r="C561" s="189" t="s">
        <v>1603</v>
      </c>
      <c r="D561" s="189" t="s">
        <v>1032</v>
      </c>
      <c r="E561" s="189">
        <v>547500</v>
      </c>
    </row>
    <row r="562" spans="1:5">
      <c r="A562" s="188" t="s">
        <v>2631</v>
      </c>
      <c r="B562" s="189" t="s">
        <v>120</v>
      </c>
      <c r="C562" s="189" t="s">
        <v>1604</v>
      </c>
      <c r="D562" s="189" t="s">
        <v>1033</v>
      </c>
      <c r="E562" s="189">
        <v>365000</v>
      </c>
    </row>
    <row r="563" spans="1:5">
      <c r="A563" s="188" t="s">
        <v>2631</v>
      </c>
      <c r="B563" s="189" t="s">
        <v>120</v>
      </c>
      <c r="C563" s="189" t="s">
        <v>2431</v>
      </c>
      <c r="D563" s="189" t="s">
        <v>2432</v>
      </c>
      <c r="E563" s="189">
        <v>428000</v>
      </c>
    </row>
    <row r="564" spans="1:5">
      <c r="A564" s="188" t="s">
        <v>2631</v>
      </c>
      <c r="B564" s="189" t="s">
        <v>120</v>
      </c>
      <c r="C564" s="189" t="s">
        <v>2441</v>
      </c>
      <c r="D564" s="189" t="s">
        <v>2442</v>
      </c>
      <c r="E564" s="189">
        <v>510000</v>
      </c>
    </row>
    <row r="565" spans="1:5">
      <c r="A565" s="188" t="s">
        <v>2631</v>
      </c>
      <c r="B565" s="189" t="s">
        <v>120</v>
      </c>
      <c r="C565" s="189" t="s">
        <v>2445</v>
      </c>
      <c r="D565" s="189" t="s">
        <v>2446</v>
      </c>
      <c r="E565" s="189">
        <v>430000</v>
      </c>
    </row>
    <row r="566" spans="1:5">
      <c r="A566" s="188" t="s">
        <v>2633</v>
      </c>
      <c r="B566" s="189" t="s">
        <v>116</v>
      </c>
      <c r="C566" s="189" t="s">
        <v>1633</v>
      </c>
      <c r="D566" s="189" t="s">
        <v>1034</v>
      </c>
      <c r="E566" s="189">
        <v>465000</v>
      </c>
    </row>
    <row r="567" spans="1:5">
      <c r="A567" s="188" t="s">
        <v>2633</v>
      </c>
      <c r="B567" s="189" t="s">
        <v>116</v>
      </c>
      <c r="C567" s="189" t="s">
        <v>1634</v>
      </c>
      <c r="D567" s="189" t="s">
        <v>1035</v>
      </c>
      <c r="E567" s="189">
        <v>490000</v>
      </c>
    </row>
    <row r="568" spans="1:5">
      <c r="A568" s="188" t="s">
        <v>2633</v>
      </c>
      <c r="B568" s="189" t="s">
        <v>116</v>
      </c>
      <c r="C568" s="189" t="s">
        <v>1635</v>
      </c>
      <c r="D568" s="189" t="s">
        <v>1036</v>
      </c>
      <c r="E568" s="189">
        <v>436250</v>
      </c>
    </row>
    <row r="569" spans="1:5">
      <c r="A569" s="188" t="s">
        <v>2633</v>
      </c>
      <c r="B569" s="189" t="s">
        <v>116</v>
      </c>
      <c r="C569" s="189" t="s">
        <v>1636</v>
      </c>
      <c r="D569" s="189" t="s">
        <v>1037</v>
      </c>
      <c r="E569" s="189">
        <v>423750</v>
      </c>
    </row>
    <row r="570" spans="1:5">
      <c r="A570" s="188" t="s">
        <v>2633</v>
      </c>
      <c r="B570" s="189" t="s">
        <v>116</v>
      </c>
      <c r="C570" s="189" t="s">
        <v>1637</v>
      </c>
      <c r="D570" s="189" t="s">
        <v>1038</v>
      </c>
      <c r="E570" s="189">
        <v>312000</v>
      </c>
    </row>
    <row r="571" spans="1:5">
      <c r="A571" s="188" t="s">
        <v>2633</v>
      </c>
      <c r="B571" s="189" t="s">
        <v>116</v>
      </c>
      <c r="C571" s="189" t="s">
        <v>1638</v>
      </c>
      <c r="D571" s="189" t="s">
        <v>1039</v>
      </c>
      <c r="E571" s="189">
        <v>360000</v>
      </c>
    </row>
    <row r="572" spans="1:5">
      <c r="A572" s="188" t="s">
        <v>2633</v>
      </c>
      <c r="B572" s="189" t="s">
        <v>116</v>
      </c>
      <c r="C572" s="189" t="s">
        <v>1639</v>
      </c>
      <c r="D572" s="189" t="s">
        <v>1040</v>
      </c>
      <c r="E572" s="189">
        <v>315000</v>
      </c>
    </row>
    <row r="573" spans="1:5">
      <c r="A573" s="188" t="s">
        <v>2633</v>
      </c>
      <c r="B573" s="189" t="s">
        <v>116</v>
      </c>
      <c r="C573" s="189" t="s">
        <v>1640</v>
      </c>
      <c r="D573" s="189" t="s">
        <v>1041</v>
      </c>
      <c r="E573" s="189">
        <v>325000</v>
      </c>
    </row>
    <row r="574" spans="1:5">
      <c r="A574" s="188" t="s">
        <v>2633</v>
      </c>
      <c r="B574" s="189" t="s">
        <v>116</v>
      </c>
      <c r="C574" s="189" t="s">
        <v>1641</v>
      </c>
      <c r="D574" s="189" t="s">
        <v>1042</v>
      </c>
      <c r="E574" s="189">
        <v>378500</v>
      </c>
    </row>
    <row r="575" spans="1:5">
      <c r="A575" s="188" t="s">
        <v>2633</v>
      </c>
      <c r="B575" s="189" t="s">
        <v>116</v>
      </c>
      <c r="C575" s="189" t="s">
        <v>1642</v>
      </c>
      <c r="D575" s="189" t="s">
        <v>1043</v>
      </c>
      <c r="E575" s="189">
        <v>320000</v>
      </c>
    </row>
    <row r="576" spans="1:5">
      <c r="A576" s="188" t="s">
        <v>2633</v>
      </c>
      <c r="B576" s="189" t="s">
        <v>116</v>
      </c>
      <c r="C576" s="189" t="s">
        <v>1643</v>
      </c>
      <c r="D576" s="189" t="s">
        <v>1044</v>
      </c>
      <c r="E576" s="189">
        <v>372500</v>
      </c>
    </row>
    <row r="577" spans="1:5">
      <c r="A577" s="188" t="s">
        <v>2633</v>
      </c>
      <c r="B577" s="189" t="s">
        <v>116</v>
      </c>
      <c r="C577" s="189" t="s">
        <v>1644</v>
      </c>
      <c r="D577" s="189" t="s">
        <v>1045</v>
      </c>
      <c r="E577" s="189">
        <v>285000</v>
      </c>
    </row>
    <row r="578" spans="1:5">
      <c r="A578" s="188" t="s">
        <v>2633</v>
      </c>
      <c r="B578" s="189" t="s">
        <v>116</v>
      </c>
      <c r="C578" s="189" t="s">
        <v>1645</v>
      </c>
      <c r="D578" s="189" t="s">
        <v>1046</v>
      </c>
      <c r="E578" s="189">
        <v>355000</v>
      </c>
    </row>
    <row r="579" spans="1:5">
      <c r="A579" s="188" t="s">
        <v>2633</v>
      </c>
      <c r="B579" s="189" t="s">
        <v>116</v>
      </c>
      <c r="C579" s="189" t="s">
        <v>1646</v>
      </c>
      <c r="D579" s="189" t="s">
        <v>1047</v>
      </c>
      <c r="E579" s="189">
        <v>266000</v>
      </c>
    </row>
    <row r="580" spans="1:5">
      <c r="A580" s="188" t="s">
        <v>2633</v>
      </c>
      <c r="B580" s="189" t="s">
        <v>116</v>
      </c>
      <c r="C580" s="189" t="s">
        <v>1647</v>
      </c>
      <c r="D580" s="189" t="s">
        <v>1048</v>
      </c>
      <c r="E580" s="189">
        <v>337250</v>
      </c>
    </row>
    <row r="581" spans="1:5">
      <c r="A581" s="188" t="s">
        <v>2633</v>
      </c>
      <c r="B581" s="189" t="s">
        <v>116</v>
      </c>
      <c r="C581" s="189" t="s">
        <v>1648</v>
      </c>
      <c r="D581" s="189" t="s">
        <v>1049</v>
      </c>
      <c r="E581" s="189">
        <v>369975</v>
      </c>
    </row>
    <row r="582" spans="1:5">
      <c r="A582" s="188" t="s">
        <v>2633</v>
      </c>
      <c r="B582" s="189" t="s">
        <v>116</v>
      </c>
      <c r="C582" s="189" t="s">
        <v>1649</v>
      </c>
      <c r="D582" s="189" t="s">
        <v>1050</v>
      </c>
      <c r="E582" s="189">
        <v>410000</v>
      </c>
    </row>
    <row r="583" spans="1:5">
      <c r="A583" s="188" t="s">
        <v>2633</v>
      </c>
      <c r="B583" s="189" t="s">
        <v>116</v>
      </c>
      <c r="C583" s="189" t="s">
        <v>1650</v>
      </c>
      <c r="D583" s="189" t="s">
        <v>1051</v>
      </c>
      <c r="E583" s="189">
        <v>308500</v>
      </c>
    </row>
    <row r="584" spans="1:5">
      <c r="A584" s="188" t="s">
        <v>2633</v>
      </c>
      <c r="B584" s="189" t="s">
        <v>116</v>
      </c>
      <c r="C584" s="189" t="s">
        <v>1651</v>
      </c>
      <c r="D584" s="189" t="s">
        <v>1052</v>
      </c>
      <c r="E584" s="189">
        <v>295000</v>
      </c>
    </row>
    <row r="585" spans="1:5">
      <c r="A585" s="188" t="s">
        <v>2633</v>
      </c>
      <c r="B585" s="189" t="s">
        <v>116</v>
      </c>
      <c r="C585" s="189" t="s">
        <v>1652</v>
      </c>
      <c r="D585" s="189" t="s">
        <v>1053</v>
      </c>
      <c r="E585" s="189">
        <v>485000</v>
      </c>
    </row>
    <row r="586" spans="1:5">
      <c r="A586" s="188" t="s">
        <v>2633</v>
      </c>
      <c r="B586" s="189" t="s">
        <v>116</v>
      </c>
      <c r="C586" s="189" t="s">
        <v>1653</v>
      </c>
      <c r="D586" s="189" t="s">
        <v>1054</v>
      </c>
      <c r="E586" s="189">
        <v>360000</v>
      </c>
    </row>
    <row r="587" spans="1:5">
      <c r="A587" s="188" t="s">
        <v>2633</v>
      </c>
      <c r="B587" s="189" t="s">
        <v>116</v>
      </c>
      <c r="C587" s="189" t="s">
        <v>1654</v>
      </c>
      <c r="D587" s="189" t="s">
        <v>1055</v>
      </c>
      <c r="E587" s="189">
        <v>430000</v>
      </c>
    </row>
    <row r="588" spans="1:5">
      <c r="A588" s="188" t="s">
        <v>2633</v>
      </c>
      <c r="B588" s="189" t="s">
        <v>116</v>
      </c>
      <c r="C588" s="189" t="s">
        <v>1655</v>
      </c>
      <c r="D588" s="189" t="s">
        <v>1056</v>
      </c>
      <c r="E588" s="189">
        <v>315000</v>
      </c>
    </row>
    <row r="589" spans="1:5">
      <c r="A589" s="188" t="s">
        <v>2633</v>
      </c>
      <c r="B589" s="189" t="s">
        <v>116</v>
      </c>
      <c r="C589" s="189" t="s">
        <v>1656</v>
      </c>
      <c r="D589" s="189" t="s">
        <v>1057</v>
      </c>
      <c r="E589" s="189">
        <v>507300</v>
      </c>
    </row>
    <row r="590" spans="1:5">
      <c r="A590" s="188" t="s">
        <v>2633</v>
      </c>
      <c r="B590" s="189" t="s">
        <v>116</v>
      </c>
      <c r="C590" s="189" t="s">
        <v>1657</v>
      </c>
      <c r="D590" s="189" t="s">
        <v>1058</v>
      </c>
      <c r="E590" s="189">
        <v>538000</v>
      </c>
    </row>
    <row r="591" spans="1:5">
      <c r="A591" s="188" t="s">
        <v>2633</v>
      </c>
      <c r="B591" s="189" t="s">
        <v>116</v>
      </c>
      <c r="C591" s="189" t="s">
        <v>1658</v>
      </c>
      <c r="D591" s="189" t="s">
        <v>1059</v>
      </c>
      <c r="E591" s="189">
        <v>322500</v>
      </c>
    </row>
    <row r="592" spans="1:5">
      <c r="A592" s="188" t="s">
        <v>2633</v>
      </c>
      <c r="B592" s="189" t="s">
        <v>116</v>
      </c>
      <c r="C592" s="189" t="s">
        <v>1659</v>
      </c>
      <c r="D592" s="189" t="s">
        <v>1060</v>
      </c>
      <c r="E592" s="189">
        <v>325000</v>
      </c>
    </row>
    <row r="593" spans="1:5">
      <c r="A593" s="188" t="s">
        <v>2633</v>
      </c>
      <c r="B593" s="189" t="s">
        <v>116</v>
      </c>
      <c r="C593" s="189" t="s">
        <v>1660</v>
      </c>
      <c r="D593" s="189" t="s">
        <v>1061</v>
      </c>
      <c r="E593" s="189">
        <v>362500</v>
      </c>
    </row>
    <row r="594" spans="1:5">
      <c r="A594" s="188" t="s">
        <v>2633</v>
      </c>
      <c r="B594" s="189" t="s">
        <v>116</v>
      </c>
      <c r="C594" s="189" t="s">
        <v>1661</v>
      </c>
      <c r="D594" s="189" t="s">
        <v>1062</v>
      </c>
      <c r="E594" s="189">
        <v>283500</v>
      </c>
    </row>
    <row r="595" spans="1:5">
      <c r="A595" s="188" t="s">
        <v>2633</v>
      </c>
      <c r="B595" s="189" t="s">
        <v>116</v>
      </c>
      <c r="C595" s="189" t="s">
        <v>1662</v>
      </c>
      <c r="D595" s="189" t="s">
        <v>1063</v>
      </c>
      <c r="E595" s="189">
        <v>332250</v>
      </c>
    </row>
    <row r="596" spans="1:5">
      <c r="A596" s="188" t="s">
        <v>2633</v>
      </c>
      <c r="B596" s="189" t="s">
        <v>116</v>
      </c>
      <c r="C596" s="189" t="s">
        <v>1663</v>
      </c>
      <c r="D596" s="189" t="s">
        <v>1064</v>
      </c>
      <c r="E596" s="189">
        <v>343500</v>
      </c>
    </row>
    <row r="597" spans="1:5">
      <c r="A597" s="188" t="s">
        <v>2633</v>
      </c>
      <c r="B597" s="189" t="s">
        <v>116</v>
      </c>
      <c r="C597" s="189" t="s">
        <v>1664</v>
      </c>
      <c r="D597" s="189" t="s">
        <v>1065</v>
      </c>
      <c r="E597" s="189">
        <v>525000</v>
      </c>
    </row>
    <row r="598" spans="1:5">
      <c r="A598" s="188" t="s">
        <v>2633</v>
      </c>
      <c r="B598" s="189" t="s">
        <v>116</v>
      </c>
      <c r="C598" s="189" t="s">
        <v>1665</v>
      </c>
      <c r="D598" s="189" t="s">
        <v>1066</v>
      </c>
      <c r="E598" s="189">
        <v>338500</v>
      </c>
    </row>
    <row r="599" spans="1:5">
      <c r="A599" s="188" t="s">
        <v>2633</v>
      </c>
      <c r="B599" s="189" t="s">
        <v>116</v>
      </c>
      <c r="C599" s="189" t="s">
        <v>1666</v>
      </c>
      <c r="D599" s="189" t="s">
        <v>1067</v>
      </c>
      <c r="E599" s="189">
        <v>618000</v>
      </c>
    </row>
    <row r="600" spans="1:5">
      <c r="A600" s="188" t="s">
        <v>2633</v>
      </c>
      <c r="B600" s="189" t="s">
        <v>116</v>
      </c>
      <c r="C600" s="189" t="s">
        <v>1667</v>
      </c>
      <c r="D600" s="189" t="s">
        <v>1068</v>
      </c>
      <c r="E600" s="189">
        <v>325000</v>
      </c>
    </row>
    <row r="601" spans="1:5">
      <c r="A601" s="188" t="s">
        <v>2633</v>
      </c>
      <c r="B601" s="189" t="s">
        <v>116</v>
      </c>
      <c r="C601" s="189" t="s">
        <v>1668</v>
      </c>
      <c r="D601" s="189" t="s">
        <v>1069</v>
      </c>
      <c r="E601" s="189">
        <v>392000</v>
      </c>
    </row>
    <row r="602" spans="1:5">
      <c r="A602" s="188" t="s">
        <v>2633</v>
      </c>
      <c r="B602" s="189" t="s">
        <v>116</v>
      </c>
      <c r="C602" s="189" t="s">
        <v>1669</v>
      </c>
      <c r="D602" s="189" t="s">
        <v>1070</v>
      </c>
      <c r="E602" s="189">
        <v>727500</v>
      </c>
    </row>
    <row r="603" spans="1:5">
      <c r="A603" s="188" t="s">
        <v>2633</v>
      </c>
      <c r="B603" s="189" t="s">
        <v>116</v>
      </c>
      <c r="C603" s="189" t="s">
        <v>1670</v>
      </c>
      <c r="D603" s="189" t="s">
        <v>1071</v>
      </c>
      <c r="E603" s="189">
        <v>473500</v>
      </c>
    </row>
    <row r="604" spans="1:5">
      <c r="A604" s="188" t="s">
        <v>2633</v>
      </c>
      <c r="B604" s="189" t="s">
        <v>116</v>
      </c>
      <c r="C604" s="189" t="s">
        <v>1671</v>
      </c>
      <c r="D604" s="189" t="s">
        <v>1072</v>
      </c>
      <c r="E604" s="189">
        <v>420000</v>
      </c>
    </row>
    <row r="605" spans="1:5">
      <c r="A605" s="188" t="s">
        <v>2633</v>
      </c>
      <c r="B605" s="189" t="s">
        <v>116</v>
      </c>
      <c r="C605" s="189" t="s">
        <v>1672</v>
      </c>
      <c r="D605" s="189" t="s">
        <v>1073</v>
      </c>
      <c r="E605" s="189">
        <v>455000</v>
      </c>
    </row>
    <row r="606" spans="1:5">
      <c r="A606" s="188" t="s">
        <v>2633</v>
      </c>
      <c r="B606" s="189" t="s">
        <v>116</v>
      </c>
      <c r="C606" s="189" t="s">
        <v>1673</v>
      </c>
      <c r="D606" s="189" t="s">
        <v>1074</v>
      </c>
      <c r="E606" s="189">
        <v>526500</v>
      </c>
    </row>
    <row r="607" spans="1:5">
      <c r="A607" s="188" t="s">
        <v>2633</v>
      </c>
      <c r="B607" s="189" t="s">
        <v>116</v>
      </c>
      <c r="C607" s="189" t="s">
        <v>1674</v>
      </c>
      <c r="D607" s="189" t="s">
        <v>1075</v>
      </c>
      <c r="E607" s="189">
        <v>525000</v>
      </c>
    </row>
    <row r="608" spans="1:5">
      <c r="A608" s="188" t="s">
        <v>2633</v>
      </c>
      <c r="B608" s="189" t="s">
        <v>116</v>
      </c>
      <c r="C608" s="189" t="s">
        <v>1675</v>
      </c>
      <c r="D608" s="189" t="s">
        <v>1076</v>
      </c>
      <c r="E608" s="189">
        <v>465000</v>
      </c>
    </row>
    <row r="609" spans="1:5">
      <c r="A609" s="188" t="s">
        <v>2633</v>
      </c>
      <c r="B609" s="189" t="s">
        <v>116</v>
      </c>
      <c r="C609" s="189" t="s">
        <v>2443</v>
      </c>
      <c r="D609" s="189" t="s">
        <v>2444</v>
      </c>
      <c r="E609" s="189">
        <v>403750</v>
      </c>
    </row>
    <row r="610" spans="1:5">
      <c r="A610" s="188" t="s">
        <v>2634</v>
      </c>
      <c r="B610" s="189" t="s">
        <v>136</v>
      </c>
      <c r="C610" s="189" t="s">
        <v>1676</v>
      </c>
      <c r="D610" s="189" t="s">
        <v>1077</v>
      </c>
      <c r="E610" s="189">
        <v>425962</v>
      </c>
    </row>
    <row r="611" spans="1:5">
      <c r="A611" s="188" t="s">
        <v>2634</v>
      </c>
      <c r="B611" s="189" t="s">
        <v>136</v>
      </c>
      <c r="C611" s="189" t="s">
        <v>1677</v>
      </c>
      <c r="D611" s="189" t="s">
        <v>1078</v>
      </c>
      <c r="E611" s="189">
        <v>425000</v>
      </c>
    </row>
    <row r="612" spans="1:5">
      <c r="A612" s="188" t="s">
        <v>2634</v>
      </c>
      <c r="B612" s="189" t="s">
        <v>136</v>
      </c>
      <c r="C612" s="189" t="s">
        <v>1678</v>
      </c>
      <c r="D612" s="189" t="s">
        <v>1079</v>
      </c>
      <c r="E612" s="189">
        <v>390000</v>
      </c>
    </row>
    <row r="613" spans="1:5">
      <c r="A613" s="188" t="s">
        <v>2634</v>
      </c>
      <c r="B613" s="189" t="s">
        <v>136</v>
      </c>
      <c r="C613" s="189" t="s">
        <v>1679</v>
      </c>
      <c r="D613" s="189" t="s">
        <v>1080</v>
      </c>
      <c r="E613" s="189">
        <v>440250</v>
      </c>
    </row>
    <row r="614" spans="1:5">
      <c r="A614" s="188" t="s">
        <v>2634</v>
      </c>
      <c r="B614" s="189" t="s">
        <v>136</v>
      </c>
      <c r="C614" s="189" t="s">
        <v>1680</v>
      </c>
      <c r="D614" s="189" t="s">
        <v>1081</v>
      </c>
      <c r="E614" s="189">
        <v>390000</v>
      </c>
    </row>
    <row r="615" spans="1:5">
      <c r="A615" s="188" t="s">
        <v>2634</v>
      </c>
      <c r="B615" s="189" t="s">
        <v>136</v>
      </c>
      <c r="C615" s="189" t="s">
        <v>1681</v>
      </c>
      <c r="D615" s="189" t="s">
        <v>1082</v>
      </c>
      <c r="E615" s="189">
        <v>455000</v>
      </c>
    </row>
    <row r="616" spans="1:5">
      <c r="A616" s="188" t="s">
        <v>2634</v>
      </c>
      <c r="B616" s="189" t="s">
        <v>136</v>
      </c>
      <c r="C616" s="189" t="s">
        <v>1682</v>
      </c>
      <c r="D616" s="189" t="s">
        <v>1083</v>
      </c>
      <c r="E616" s="189">
        <v>422500</v>
      </c>
    </row>
    <row r="617" spans="1:5">
      <c r="A617" s="188" t="s">
        <v>2634</v>
      </c>
      <c r="B617" s="189" t="s">
        <v>136</v>
      </c>
      <c r="C617" s="189" t="s">
        <v>1683</v>
      </c>
      <c r="D617" s="189" t="s">
        <v>1084</v>
      </c>
      <c r="E617" s="189">
        <v>278000</v>
      </c>
    </row>
    <row r="618" spans="1:5">
      <c r="A618" s="188" t="s">
        <v>2634</v>
      </c>
      <c r="B618" s="189" t="s">
        <v>136</v>
      </c>
      <c r="C618" s="189" t="s">
        <v>1684</v>
      </c>
      <c r="D618" s="189" t="s">
        <v>1085</v>
      </c>
      <c r="E618" s="189">
        <v>400000</v>
      </c>
    </row>
    <row r="619" spans="1:5">
      <c r="A619" s="188" t="s">
        <v>2634</v>
      </c>
      <c r="B619" s="189" t="s">
        <v>136</v>
      </c>
      <c r="C619" s="189" t="s">
        <v>1685</v>
      </c>
      <c r="D619" s="189" t="s">
        <v>1086</v>
      </c>
      <c r="E619" s="189">
        <v>315000</v>
      </c>
    </row>
    <row r="620" spans="1:5">
      <c r="A620" s="188" t="s">
        <v>2634</v>
      </c>
      <c r="B620" s="189" t="s">
        <v>136</v>
      </c>
      <c r="C620" s="189" t="s">
        <v>1686</v>
      </c>
      <c r="D620" s="189" t="s">
        <v>1087</v>
      </c>
      <c r="E620" s="189">
        <v>527500</v>
      </c>
    </row>
    <row r="621" spans="1:5">
      <c r="A621" s="188" t="s">
        <v>2634</v>
      </c>
      <c r="B621" s="189" t="s">
        <v>136</v>
      </c>
      <c r="C621" s="189" t="s">
        <v>1687</v>
      </c>
      <c r="D621" s="189" t="s">
        <v>1088</v>
      </c>
      <c r="E621" s="189">
        <v>419000</v>
      </c>
    </row>
    <row r="622" spans="1:5">
      <c r="A622" s="188" t="s">
        <v>2634</v>
      </c>
      <c r="B622" s="189" t="s">
        <v>136</v>
      </c>
      <c r="C622" s="189" t="s">
        <v>1688</v>
      </c>
      <c r="D622" s="189" t="s">
        <v>1089</v>
      </c>
      <c r="E622" s="189">
        <v>820000</v>
      </c>
    </row>
    <row r="623" spans="1:5">
      <c r="A623" s="188" t="s">
        <v>2634</v>
      </c>
      <c r="B623" s="189" t="s">
        <v>136</v>
      </c>
      <c r="C623" s="189" t="s">
        <v>1689</v>
      </c>
      <c r="D623" s="189" t="s">
        <v>1090</v>
      </c>
      <c r="E623" s="189">
        <v>447500</v>
      </c>
    </row>
    <row r="624" spans="1:5">
      <c r="A624" s="188" t="s">
        <v>2634</v>
      </c>
      <c r="B624" s="189" t="s">
        <v>136</v>
      </c>
      <c r="C624" s="189" t="s">
        <v>1690</v>
      </c>
      <c r="D624" s="189" t="s">
        <v>1091</v>
      </c>
      <c r="E624" s="189">
        <v>382762.5</v>
      </c>
    </row>
    <row r="625" spans="1:5">
      <c r="A625" s="188" t="s">
        <v>2634</v>
      </c>
      <c r="B625" s="189" t="s">
        <v>136</v>
      </c>
      <c r="C625" s="189" t="s">
        <v>1691</v>
      </c>
      <c r="D625" s="189" t="s">
        <v>1092</v>
      </c>
      <c r="E625" s="189">
        <v>450000</v>
      </c>
    </row>
    <row r="626" spans="1:5">
      <c r="A626" s="188" t="s">
        <v>2634</v>
      </c>
      <c r="B626" s="189" t="s">
        <v>136</v>
      </c>
      <c r="C626" s="189" t="s">
        <v>1692</v>
      </c>
      <c r="D626" s="189" t="s">
        <v>1093</v>
      </c>
      <c r="E626" s="189">
        <v>410000</v>
      </c>
    </row>
    <row r="627" spans="1:5">
      <c r="A627" s="188" t="s">
        <v>2634</v>
      </c>
      <c r="B627" s="189" t="s">
        <v>136</v>
      </c>
      <c r="C627" s="189" t="s">
        <v>1693</v>
      </c>
      <c r="D627" s="189" t="s">
        <v>1094</v>
      </c>
      <c r="E627" s="189">
        <v>572500</v>
      </c>
    </row>
    <row r="628" spans="1:5">
      <c r="A628" s="188" t="s">
        <v>2634</v>
      </c>
      <c r="B628" s="189" t="s">
        <v>136</v>
      </c>
      <c r="C628" s="189" t="s">
        <v>1694</v>
      </c>
      <c r="D628" s="189" t="s">
        <v>1095</v>
      </c>
      <c r="E628" s="189">
        <v>476000</v>
      </c>
    </row>
    <row r="629" spans="1:5">
      <c r="A629" s="188" t="s">
        <v>2634</v>
      </c>
      <c r="B629" s="189" t="s">
        <v>136</v>
      </c>
      <c r="C629" s="189" t="s">
        <v>1695</v>
      </c>
      <c r="D629" s="189" t="s">
        <v>1096</v>
      </c>
      <c r="E629" s="189">
        <v>749500</v>
      </c>
    </row>
    <row r="630" spans="1:5">
      <c r="A630" s="188" t="s">
        <v>2634</v>
      </c>
      <c r="B630" s="189" t="s">
        <v>136</v>
      </c>
      <c r="C630" s="189" t="s">
        <v>1696</v>
      </c>
      <c r="D630" s="189" t="s">
        <v>1097</v>
      </c>
      <c r="E630" s="189">
        <v>527500</v>
      </c>
    </row>
    <row r="631" spans="1:5">
      <c r="A631" s="188" t="s">
        <v>2634</v>
      </c>
      <c r="B631" s="189" t="s">
        <v>136</v>
      </c>
      <c r="C631" s="189" t="s">
        <v>1697</v>
      </c>
      <c r="D631" s="189" t="s">
        <v>1098</v>
      </c>
      <c r="E631" s="189">
        <v>542000</v>
      </c>
    </row>
    <row r="632" spans="1:5">
      <c r="A632" s="188" t="s">
        <v>2634</v>
      </c>
      <c r="B632" s="189" t="s">
        <v>136</v>
      </c>
      <c r="C632" s="189" t="s">
        <v>1698</v>
      </c>
      <c r="D632" s="189" t="s">
        <v>1099</v>
      </c>
      <c r="E632" s="189">
        <v>420000</v>
      </c>
    </row>
    <row r="633" spans="1:5">
      <c r="A633" s="188" t="s">
        <v>2634</v>
      </c>
      <c r="B633" s="189" t="s">
        <v>136</v>
      </c>
      <c r="C633" s="189" t="s">
        <v>1699</v>
      </c>
      <c r="D633" s="189" t="s">
        <v>1100</v>
      </c>
      <c r="E633" s="189">
        <v>487500</v>
      </c>
    </row>
    <row r="634" spans="1:5">
      <c r="A634" s="188" t="s">
        <v>2634</v>
      </c>
      <c r="B634" s="189" t="s">
        <v>136</v>
      </c>
      <c r="C634" s="189" t="s">
        <v>1700</v>
      </c>
      <c r="D634" s="189" t="s">
        <v>1101</v>
      </c>
      <c r="E634" s="189">
        <v>490000</v>
      </c>
    </row>
    <row r="635" spans="1:5">
      <c r="A635" s="188" t="s">
        <v>2634</v>
      </c>
      <c r="B635" s="189" t="s">
        <v>136</v>
      </c>
      <c r="C635" s="189" t="s">
        <v>1701</v>
      </c>
      <c r="D635" s="189" t="s">
        <v>1102</v>
      </c>
      <c r="E635" s="189">
        <v>385000</v>
      </c>
    </row>
    <row r="636" spans="1:5">
      <c r="A636" s="188" t="s">
        <v>2634</v>
      </c>
      <c r="B636" s="189" t="s">
        <v>136</v>
      </c>
      <c r="C636" s="189" t="s">
        <v>1702</v>
      </c>
      <c r="D636" s="189" t="s">
        <v>1103</v>
      </c>
      <c r="E636" s="189">
        <v>550000</v>
      </c>
    </row>
    <row r="637" spans="1:5">
      <c r="A637" s="188" t="s">
        <v>2634</v>
      </c>
      <c r="B637" s="189" t="s">
        <v>136</v>
      </c>
      <c r="C637" s="189" t="s">
        <v>1703</v>
      </c>
      <c r="D637" s="189" t="s">
        <v>1104</v>
      </c>
      <c r="E637" s="189">
        <v>525000</v>
      </c>
    </row>
    <row r="638" spans="1:5">
      <c r="A638" s="188" t="s">
        <v>2634</v>
      </c>
      <c r="B638" s="189" t="s">
        <v>136</v>
      </c>
      <c r="C638" s="189" t="s">
        <v>1704</v>
      </c>
      <c r="D638" s="189" t="s">
        <v>1105</v>
      </c>
      <c r="E638" s="189">
        <v>400000</v>
      </c>
    </row>
    <row r="639" spans="1:5">
      <c r="A639" s="188" t="s">
        <v>2634</v>
      </c>
      <c r="B639" s="189" t="s">
        <v>136</v>
      </c>
      <c r="C639" s="189" t="s">
        <v>1705</v>
      </c>
      <c r="D639" s="189" t="s">
        <v>1106</v>
      </c>
      <c r="E639" s="189">
        <v>556000</v>
      </c>
    </row>
    <row r="640" spans="1:5">
      <c r="A640" s="188" t="s">
        <v>2634</v>
      </c>
      <c r="B640" s="189" t="s">
        <v>136</v>
      </c>
      <c r="C640" s="189" t="s">
        <v>1706</v>
      </c>
      <c r="D640" s="189" t="s">
        <v>1107</v>
      </c>
      <c r="E640" s="189">
        <v>572500</v>
      </c>
    </row>
    <row r="641" spans="1:5">
      <c r="A641" s="188" t="s">
        <v>2634</v>
      </c>
      <c r="B641" s="189" t="s">
        <v>136</v>
      </c>
      <c r="C641" s="189" t="s">
        <v>1707</v>
      </c>
      <c r="D641" s="189" t="s">
        <v>1108</v>
      </c>
      <c r="E641" s="189">
        <v>725000</v>
      </c>
    </row>
    <row r="642" spans="1:5">
      <c r="A642" s="188" t="s">
        <v>2634</v>
      </c>
      <c r="B642" s="189" t="s">
        <v>136</v>
      </c>
      <c r="C642" s="189" t="s">
        <v>1708</v>
      </c>
      <c r="D642" s="189" t="s">
        <v>1109</v>
      </c>
      <c r="E642" s="189">
        <v>595000</v>
      </c>
    </row>
    <row r="643" spans="1:5">
      <c r="A643" s="188" t="s">
        <v>2634</v>
      </c>
      <c r="B643" s="189" t="s">
        <v>136</v>
      </c>
      <c r="C643" s="189" t="s">
        <v>1709</v>
      </c>
      <c r="D643" s="189" t="s">
        <v>1110</v>
      </c>
      <c r="E643" s="189">
        <v>983500</v>
      </c>
    </row>
    <row r="644" spans="1:5">
      <c r="A644" s="188" t="s">
        <v>2634</v>
      </c>
      <c r="B644" s="189" t="s">
        <v>136</v>
      </c>
      <c r="C644" s="189" t="s">
        <v>1710</v>
      </c>
      <c r="D644" s="189" t="s">
        <v>1111</v>
      </c>
      <c r="E644" s="189">
        <v>740000</v>
      </c>
    </row>
    <row r="645" spans="1:5">
      <c r="A645" s="188" t="s">
        <v>2634</v>
      </c>
      <c r="B645" s="189" t="s">
        <v>136</v>
      </c>
      <c r="C645" s="189" t="s">
        <v>1711</v>
      </c>
      <c r="D645" s="189" t="s">
        <v>1112</v>
      </c>
      <c r="E645" s="189">
        <v>330500</v>
      </c>
    </row>
    <row r="646" spans="1:5">
      <c r="A646" s="188" t="s">
        <v>2634</v>
      </c>
      <c r="B646" s="189" t="s">
        <v>136</v>
      </c>
      <c r="C646" s="189" t="s">
        <v>1712</v>
      </c>
      <c r="D646" s="189" t="s">
        <v>1113</v>
      </c>
      <c r="E646" s="189">
        <v>420000</v>
      </c>
    </row>
    <row r="647" spans="1:5">
      <c r="A647" s="188" t="s">
        <v>2634</v>
      </c>
      <c r="B647" s="189" t="s">
        <v>136</v>
      </c>
      <c r="C647" s="189" t="s">
        <v>1713</v>
      </c>
      <c r="D647" s="189" t="s">
        <v>1114</v>
      </c>
      <c r="E647" s="189">
        <v>525000</v>
      </c>
    </row>
    <row r="648" spans="1:5">
      <c r="A648" s="188" t="s">
        <v>2634</v>
      </c>
      <c r="B648" s="189" t="s">
        <v>136</v>
      </c>
      <c r="C648" s="189" t="s">
        <v>2447</v>
      </c>
      <c r="D648" s="189" t="s">
        <v>2448</v>
      </c>
      <c r="E648" s="189">
        <v>596000</v>
      </c>
    </row>
    <row r="649" spans="1:5">
      <c r="A649" s="188" t="s">
        <v>2635</v>
      </c>
      <c r="B649" s="189" t="s">
        <v>156</v>
      </c>
      <c r="C649" s="189" t="s">
        <v>1714</v>
      </c>
      <c r="D649" s="189" t="s">
        <v>1115</v>
      </c>
      <c r="E649" s="189">
        <v>346500</v>
      </c>
    </row>
    <row r="650" spans="1:5">
      <c r="A650" s="188" t="s">
        <v>2635</v>
      </c>
      <c r="B650" s="189" t="s">
        <v>156</v>
      </c>
      <c r="C650" s="189" t="s">
        <v>1715</v>
      </c>
      <c r="D650" s="189" t="s">
        <v>1116</v>
      </c>
      <c r="E650" s="189">
        <v>350000</v>
      </c>
    </row>
    <row r="651" spans="1:5">
      <c r="A651" s="188" t="s">
        <v>2635</v>
      </c>
      <c r="B651" s="189" t="s">
        <v>156</v>
      </c>
      <c r="C651" s="189" t="s">
        <v>1716</v>
      </c>
      <c r="D651" s="189" t="s">
        <v>1117</v>
      </c>
      <c r="E651" s="189">
        <v>271000</v>
      </c>
    </row>
    <row r="652" spans="1:5">
      <c r="A652" s="188" t="s">
        <v>2635</v>
      </c>
      <c r="B652" s="189" t="s">
        <v>156</v>
      </c>
      <c r="C652" s="189" t="s">
        <v>1717</v>
      </c>
      <c r="D652" s="189" t="s">
        <v>1118</v>
      </c>
      <c r="E652" s="189">
        <v>450500</v>
      </c>
    </row>
    <row r="653" spans="1:5">
      <c r="A653" s="188" t="s">
        <v>2635</v>
      </c>
      <c r="B653" s="189" t="s">
        <v>156</v>
      </c>
      <c r="C653" s="189" t="s">
        <v>1718</v>
      </c>
      <c r="D653" s="189" t="s">
        <v>1119</v>
      </c>
      <c r="E653" s="189">
        <v>385000</v>
      </c>
    </row>
    <row r="654" spans="1:5">
      <c r="A654" s="188" t="s">
        <v>2635</v>
      </c>
      <c r="B654" s="189" t="s">
        <v>156</v>
      </c>
      <c r="C654" s="189" t="s">
        <v>1719</v>
      </c>
      <c r="D654" s="189" t="s">
        <v>1120</v>
      </c>
      <c r="E654" s="189">
        <v>335000</v>
      </c>
    </row>
    <row r="655" spans="1:5">
      <c r="A655" s="188" t="s">
        <v>2635</v>
      </c>
      <c r="B655" s="189" t="s">
        <v>156</v>
      </c>
      <c r="C655" s="189" t="s">
        <v>1720</v>
      </c>
      <c r="D655" s="189" t="s">
        <v>1121</v>
      </c>
      <c r="E655" s="189">
        <v>383000</v>
      </c>
    </row>
    <row r="656" spans="1:5">
      <c r="A656" s="188" t="s">
        <v>2635</v>
      </c>
      <c r="B656" s="189" t="s">
        <v>156</v>
      </c>
      <c r="C656" s="189" t="s">
        <v>1721</v>
      </c>
      <c r="D656" s="189" t="s">
        <v>1122</v>
      </c>
      <c r="E656" s="189">
        <v>380000</v>
      </c>
    </row>
    <row r="657" spans="1:5">
      <c r="A657" s="188" t="s">
        <v>2635</v>
      </c>
      <c r="B657" s="189" t="s">
        <v>156</v>
      </c>
      <c r="C657" s="189" t="s">
        <v>1722</v>
      </c>
      <c r="D657" s="189" t="s">
        <v>1123</v>
      </c>
      <c r="E657" s="189">
        <v>506000</v>
      </c>
    </row>
    <row r="658" spans="1:5">
      <c r="A658" s="188" t="s">
        <v>2635</v>
      </c>
      <c r="B658" s="189" t="s">
        <v>156</v>
      </c>
      <c r="C658" s="189" t="s">
        <v>1723</v>
      </c>
      <c r="D658" s="189" t="s">
        <v>1124</v>
      </c>
      <c r="E658" s="189">
        <v>409000</v>
      </c>
    </row>
    <row r="659" spans="1:5">
      <c r="A659" s="188" t="s">
        <v>2635</v>
      </c>
      <c r="B659" s="189" t="s">
        <v>156</v>
      </c>
      <c r="C659" s="189" t="s">
        <v>1724</v>
      </c>
      <c r="D659" s="189" t="s">
        <v>1125</v>
      </c>
      <c r="E659" s="189">
        <v>850000</v>
      </c>
    </row>
    <row r="660" spans="1:5">
      <c r="A660" s="188" t="s">
        <v>2635</v>
      </c>
      <c r="B660" s="189" t="s">
        <v>156</v>
      </c>
      <c r="C660" s="189" t="s">
        <v>1725</v>
      </c>
      <c r="D660" s="189" t="s">
        <v>1126</v>
      </c>
      <c r="E660" s="189">
        <v>393000</v>
      </c>
    </row>
    <row r="661" spans="1:5">
      <c r="A661" s="188" t="s">
        <v>2635</v>
      </c>
      <c r="B661" s="189" t="s">
        <v>156</v>
      </c>
      <c r="C661" s="189" t="s">
        <v>1726</v>
      </c>
      <c r="D661" s="189" t="s">
        <v>1127</v>
      </c>
      <c r="E661" s="189">
        <v>675000</v>
      </c>
    </row>
    <row r="662" spans="1:5">
      <c r="A662" s="188" t="s">
        <v>2635</v>
      </c>
      <c r="B662" s="189" t="s">
        <v>156</v>
      </c>
      <c r="C662" s="189" t="s">
        <v>1727</v>
      </c>
      <c r="D662" s="189" t="s">
        <v>1128</v>
      </c>
      <c r="E662" s="189">
        <v>312500</v>
      </c>
    </row>
    <row r="663" spans="1:5">
      <c r="A663" s="188" t="s">
        <v>2635</v>
      </c>
      <c r="B663" s="189" t="s">
        <v>156</v>
      </c>
      <c r="C663" s="189" t="s">
        <v>1728</v>
      </c>
      <c r="D663" s="189" t="s">
        <v>1129</v>
      </c>
      <c r="E663" s="189">
        <v>326000</v>
      </c>
    </row>
    <row r="664" spans="1:5">
      <c r="A664" s="188" t="s">
        <v>2635</v>
      </c>
      <c r="B664" s="189" t="s">
        <v>156</v>
      </c>
      <c r="C664" s="189" t="s">
        <v>1729</v>
      </c>
      <c r="D664" s="189" t="s">
        <v>1130</v>
      </c>
      <c r="E664" s="189">
        <v>413000</v>
      </c>
    </row>
    <row r="665" spans="1:5">
      <c r="A665" s="188" t="s">
        <v>2635</v>
      </c>
      <c r="B665" s="189" t="s">
        <v>156</v>
      </c>
      <c r="C665" s="189" t="s">
        <v>1730</v>
      </c>
      <c r="D665" s="189" t="s">
        <v>1131</v>
      </c>
      <c r="E665" s="189">
        <v>783999.5</v>
      </c>
    </row>
    <row r="666" spans="1:5">
      <c r="A666" s="188" t="s">
        <v>2635</v>
      </c>
      <c r="B666" s="189" t="s">
        <v>156</v>
      </c>
      <c r="C666" s="189" t="s">
        <v>1731</v>
      </c>
      <c r="D666" s="189" t="s">
        <v>1132</v>
      </c>
      <c r="E666" s="189">
        <v>367500</v>
      </c>
    </row>
    <row r="667" spans="1:5">
      <c r="A667" s="188" t="s">
        <v>2635</v>
      </c>
      <c r="B667" s="189" t="s">
        <v>156</v>
      </c>
      <c r="C667" s="189" t="s">
        <v>1732</v>
      </c>
      <c r="D667" s="189" t="s">
        <v>1133</v>
      </c>
      <c r="E667" s="189">
        <v>480000</v>
      </c>
    </row>
    <row r="668" spans="1:5">
      <c r="A668" s="188" t="s">
        <v>2635</v>
      </c>
      <c r="B668" s="189" t="s">
        <v>156</v>
      </c>
      <c r="C668" s="189" t="s">
        <v>1733</v>
      </c>
      <c r="D668" s="189" t="s">
        <v>1134</v>
      </c>
      <c r="E668" s="189">
        <v>430000</v>
      </c>
    </row>
    <row r="669" spans="1:5">
      <c r="A669" s="188" t="s">
        <v>2635</v>
      </c>
      <c r="B669" s="189" t="s">
        <v>156</v>
      </c>
      <c r="C669" s="189" t="s">
        <v>1734</v>
      </c>
      <c r="D669" s="189" t="s">
        <v>1135</v>
      </c>
      <c r="E669" s="189">
        <v>535000</v>
      </c>
    </row>
    <row r="670" spans="1:5">
      <c r="A670" s="188" t="s">
        <v>2635</v>
      </c>
      <c r="B670" s="189" t="s">
        <v>156</v>
      </c>
      <c r="C670" s="189" t="s">
        <v>1735</v>
      </c>
      <c r="D670" s="189" t="s">
        <v>1136</v>
      </c>
      <c r="E670" s="189">
        <v>790000</v>
      </c>
    </row>
    <row r="671" spans="1:5">
      <c r="A671" s="188" t="s">
        <v>2635</v>
      </c>
      <c r="B671" s="189" t="s">
        <v>156</v>
      </c>
      <c r="C671" s="189" t="s">
        <v>1736</v>
      </c>
      <c r="D671" s="189" t="s">
        <v>1137</v>
      </c>
      <c r="E671" s="189">
        <v>338000</v>
      </c>
    </row>
    <row r="672" spans="1:5">
      <c r="A672" s="188" t="s">
        <v>2635</v>
      </c>
      <c r="B672" s="189" t="s">
        <v>156</v>
      </c>
      <c r="C672" s="189" t="s">
        <v>1737</v>
      </c>
      <c r="D672" s="189" t="s">
        <v>1138</v>
      </c>
      <c r="E672" s="189">
        <v>370000</v>
      </c>
    </row>
    <row r="673" spans="1:5">
      <c r="A673" s="188" t="s">
        <v>2635</v>
      </c>
      <c r="B673" s="189" t="s">
        <v>156</v>
      </c>
      <c r="C673" s="189" t="s">
        <v>1738</v>
      </c>
      <c r="D673" s="189" t="s">
        <v>1139</v>
      </c>
      <c r="E673" s="189">
        <v>340000</v>
      </c>
    </row>
    <row r="674" spans="1:5">
      <c r="A674" s="188" t="s">
        <v>2635</v>
      </c>
      <c r="B674" s="189" t="s">
        <v>156</v>
      </c>
      <c r="C674" s="189" t="s">
        <v>1739</v>
      </c>
      <c r="D674" s="189" t="s">
        <v>1140</v>
      </c>
      <c r="E674" s="189">
        <v>520000</v>
      </c>
    </row>
    <row r="675" spans="1:5">
      <c r="A675" s="188" t="s">
        <v>2635</v>
      </c>
      <c r="B675" s="189" t="s">
        <v>156</v>
      </c>
      <c r="C675" s="189" t="s">
        <v>1740</v>
      </c>
      <c r="D675" s="189" t="s">
        <v>1141</v>
      </c>
      <c r="E675" s="189">
        <v>337500</v>
      </c>
    </row>
    <row r="676" spans="1:5">
      <c r="A676" s="188" t="s">
        <v>2635</v>
      </c>
      <c r="B676" s="189" t="s">
        <v>156</v>
      </c>
      <c r="C676" s="189" t="s">
        <v>1741</v>
      </c>
      <c r="D676" s="189" t="s">
        <v>1142</v>
      </c>
      <c r="E676" s="189">
        <v>780000</v>
      </c>
    </row>
    <row r="677" spans="1:5">
      <c r="A677" s="188" t="s">
        <v>2635</v>
      </c>
      <c r="B677" s="189" t="s">
        <v>156</v>
      </c>
      <c r="C677" s="189" t="s">
        <v>1742</v>
      </c>
      <c r="D677" s="189" t="s">
        <v>1143</v>
      </c>
      <c r="E677" s="189">
        <v>450000</v>
      </c>
    </row>
    <row r="678" spans="1:5">
      <c r="A678" s="188" t="s">
        <v>2635</v>
      </c>
      <c r="B678" s="189" t="s">
        <v>156</v>
      </c>
      <c r="C678" s="189" t="s">
        <v>1743</v>
      </c>
      <c r="D678" s="189" t="s">
        <v>1144</v>
      </c>
      <c r="E678" s="189">
        <v>252500</v>
      </c>
    </row>
    <row r="679" spans="1:5">
      <c r="A679" s="188" t="s">
        <v>2635</v>
      </c>
      <c r="B679" s="189" t="s">
        <v>156</v>
      </c>
      <c r="C679" s="189" t="s">
        <v>1744</v>
      </c>
      <c r="D679" s="189" t="s">
        <v>1145</v>
      </c>
      <c r="E679" s="189">
        <v>385000</v>
      </c>
    </row>
    <row r="680" spans="1:5">
      <c r="A680" s="188" t="s">
        <v>2635</v>
      </c>
      <c r="B680" s="189" t="s">
        <v>156</v>
      </c>
      <c r="C680" s="189" t="s">
        <v>1745</v>
      </c>
      <c r="D680" s="189" t="s">
        <v>1146</v>
      </c>
      <c r="E680" s="189">
        <v>552500</v>
      </c>
    </row>
    <row r="681" spans="1:5">
      <c r="A681" s="188" t="s">
        <v>2635</v>
      </c>
      <c r="B681" s="189" t="s">
        <v>156</v>
      </c>
      <c r="C681" s="189" t="s">
        <v>1746</v>
      </c>
      <c r="D681" s="189" t="s">
        <v>1147</v>
      </c>
      <c r="E681" s="189">
        <v>340000</v>
      </c>
    </row>
    <row r="682" spans="1:5">
      <c r="A682" s="188" t="s">
        <v>2635</v>
      </c>
      <c r="B682" s="189" t="s">
        <v>156</v>
      </c>
      <c r="C682" s="189" t="s">
        <v>1747</v>
      </c>
      <c r="D682" s="189" t="s">
        <v>1148</v>
      </c>
      <c r="E682" s="189">
        <v>448750</v>
      </c>
    </row>
    <row r="683" spans="1:5">
      <c r="A683" s="188" t="s">
        <v>2635</v>
      </c>
      <c r="B683" s="189" t="s">
        <v>156</v>
      </c>
      <c r="C683" s="189" t="s">
        <v>1748</v>
      </c>
      <c r="D683" s="189" t="s">
        <v>1149</v>
      </c>
      <c r="E683" s="189">
        <v>415000</v>
      </c>
    </row>
    <row r="684" spans="1:5">
      <c r="A684" s="188" t="s">
        <v>2635</v>
      </c>
      <c r="B684" s="189" t="s">
        <v>156</v>
      </c>
      <c r="C684" s="189" t="s">
        <v>2451</v>
      </c>
      <c r="D684" s="189" t="s">
        <v>2452</v>
      </c>
      <c r="E684" s="189">
        <v>340500</v>
      </c>
    </row>
    <row r="685" spans="1:5">
      <c r="A685" s="188" t="s">
        <v>2636</v>
      </c>
      <c r="B685" s="189" t="s">
        <v>172</v>
      </c>
      <c r="C685" s="189" t="s">
        <v>1749</v>
      </c>
      <c r="D685" s="189" t="s">
        <v>1150</v>
      </c>
      <c r="E685" s="189">
        <v>250000</v>
      </c>
    </row>
    <row r="686" spans="1:5">
      <c r="A686" s="188" t="s">
        <v>2636</v>
      </c>
      <c r="B686" s="189" t="s">
        <v>172</v>
      </c>
      <c r="C686" s="189" t="s">
        <v>1750</v>
      </c>
      <c r="D686" s="189" t="s">
        <v>1151</v>
      </c>
      <c r="E686" s="189">
        <v>282500</v>
      </c>
    </row>
    <row r="687" spans="1:5">
      <c r="A687" s="188" t="s">
        <v>2636</v>
      </c>
      <c r="B687" s="189" t="s">
        <v>172</v>
      </c>
      <c r="C687" s="189" t="s">
        <v>1751</v>
      </c>
      <c r="D687" s="189" t="s">
        <v>1152</v>
      </c>
      <c r="E687" s="189">
        <v>322000</v>
      </c>
    </row>
    <row r="688" spans="1:5">
      <c r="A688" s="188" t="s">
        <v>2636</v>
      </c>
      <c r="B688" s="189" t="s">
        <v>172</v>
      </c>
      <c r="C688" s="189" t="s">
        <v>1752</v>
      </c>
      <c r="D688" s="189" t="s">
        <v>1153</v>
      </c>
      <c r="E688" s="189">
        <v>502187.5</v>
      </c>
    </row>
    <row r="689" spans="1:5">
      <c r="A689" s="188" t="s">
        <v>2636</v>
      </c>
      <c r="B689" s="189" t="s">
        <v>172</v>
      </c>
      <c r="C689" s="189" t="s">
        <v>1753</v>
      </c>
      <c r="D689" s="189" t="s">
        <v>1154</v>
      </c>
      <c r="E689" s="189">
        <v>297500</v>
      </c>
    </row>
    <row r="690" spans="1:5">
      <c r="A690" s="188" t="s">
        <v>2636</v>
      </c>
      <c r="B690" s="189" t="s">
        <v>172</v>
      </c>
      <c r="C690" s="189" t="s">
        <v>1754</v>
      </c>
      <c r="D690" s="189" t="s">
        <v>1155</v>
      </c>
      <c r="E690" s="189">
        <v>332500</v>
      </c>
    </row>
    <row r="691" spans="1:5">
      <c r="A691" s="188" t="s">
        <v>2636</v>
      </c>
      <c r="B691" s="189" t="s">
        <v>172</v>
      </c>
      <c r="C691" s="189" t="s">
        <v>1755</v>
      </c>
      <c r="D691" s="189" t="s">
        <v>1156</v>
      </c>
      <c r="E691" s="189">
        <v>355000</v>
      </c>
    </row>
    <row r="692" spans="1:5">
      <c r="A692" s="188" t="s">
        <v>2636</v>
      </c>
      <c r="B692" s="189" t="s">
        <v>172</v>
      </c>
      <c r="C692" s="189" t="s">
        <v>1756</v>
      </c>
      <c r="D692" s="189" t="s">
        <v>1157</v>
      </c>
      <c r="E692" s="189">
        <v>372500</v>
      </c>
    </row>
    <row r="693" spans="1:5">
      <c r="A693" s="188" t="s">
        <v>2636</v>
      </c>
      <c r="B693" s="189" t="s">
        <v>172</v>
      </c>
      <c r="C693" s="189" t="s">
        <v>1757</v>
      </c>
      <c r="D693" s="189" t="s">
        <v>1158</v>
      </c>
      <c r="E693" s="189">
        <v>335000</v>
      </c>
    </row>
    <row r="694" spans="1:5">
      <c r="A694" s="188" t="s">
        <v>2636</v>
      </c>
      <c r="B694" s="189" t="s">
        <v>172</v>
      </c>
      <c r="C694" s="189" t="s">
        <v>1758</v>
      </c>
      <c r="D694" s="189" t="s">
        <v>1159</v>
      </c>
      <c r="E694" s="189">
        <v>365000</v>
      </c>
    </row>
    <row r="695" spans="1:5">
      <c r="A695" s="188" t="s">
        <v>2636</v>
      </c>
      <c r="B695" s="189" t="s">
        <v>172</v>
      </c>
      <c r="C695" s="189" t="s">
        <v>1759</v>
      </c>
      <c r="D695" s="189" t="s">
        <v>1160</v>
      </c>
      <c r="E695" s="189">
        <v>415000</v>
      </c>
    </row>
    <row r="696" spans="1:5">
      <c r="A696" s="188" t="s">
        <v>2636</v>
      </c>
      <c r="B696" s="189" t="s">
        <v>172</v>
      </c>
      <c r="C696" s="189" t="s">
        <v>1760</v>
      </c>
      <c r="D696" s="189" t="s">
        <v>1161</v>
      </c>
      <c r="E696" s="189">
        <v>488000</v>
      </c>
    </row>
    <row r="697" spans="1:5">
      <c r="A697" s="188" t="s">
        <v>2636</v>
      </c>
      <c r="B697" s="189" t="s">
        <v>172</v>
      </c>
      <c r="C697" s="189" t="s">
        <v>1761</v>
      </c>
      <c r="D697" s="189" t="s">
        <v>1162</v>
      </c>
      <c r="E697" s="189">
        <v>430000</v>
      </c>
    </row>
    <row r="698" spans="1:5">
      <c r="A698" s="188" t="s">
        <v>2636</v>
      </c>
      <c r="B698" s="189" t="s">
        <v>172</v>
      </c>
      <c r="C698" s="189" t="s">
        <v>1762</v>
      </c>
      <c r="D698" s="189" t="s">
        <v>1163</v>
      </c>
      <c r="E698" s="189">
        <v>461250</v>
      </c>
    </row>
    <row r="699" spans="1:5">
      <c r="A699" s="188" t="s">
        <v>2636</v>
      </c>
      <c r="B699" s="189" t="s">
        <v>172</v>
      </c>
      <c r="C699" s="189" t="s">
        <v>1763</v>
      </c>
      <c r="D699" s="189" t="s">
        <v>1164</v>
      </c>
      <c r="E699" s="189">
        <v>360000</v>
      </c>
    </row>
    <row r="700" spans="1:5">
      <c r="A700" s="188" t="s">
        <v>2636</v>
      </c>
      <c r="B700" s="189" t="s">
        <v>172</v>
      </c>
      <c r="C700" s="189" t="s">
        <v>1764</v>
      </c>
      <c r="D700" s="189" t="s">
        <v>1165</v>
      </c>
      <c r="E700" s="189">
        <v>323000</v>
      </c>
    </row>
    <row r="701" spans="1:5">
      <c r="A701" s="188" t="s">
        <v>2636</v>
      </c>
      <c r="B701" s="189" t="s">
        <v>172</v>
      </c>
      <c r="C701" s="189" t="s">
        <v>1765</v>
      </c>
      <c r="D701" s="189" t="s">
        <v>1166</v>
      </c>
      <c r="E701" s="189">
        <v>405000</v>
      </c>
    </row>
    <row r="702" spans="1:5">
      <c r="A702" s="188" t="s">
        <v>2636</v>
      </c>
      <c r="B702" s="189" t="s">
        <v>172</v>
      </c>
      <c r="C702" s="189" t="s">
        <v>1766</v>
      </c>
      <c r="D702" s="189" t="s">
        <v>1167</v>
      </c>
      <c r="E702" s="189">
        <v>557000</v>
      </c>
    </row>
    <row r="703" spans="1:5">
      <c r="A703" s="188" t="s">
        <v>2636</v>
      </c>
      <c r="B703" s="189" t="s">
        <v>172</v>
      </c>
      <c r="C703" s="189" t="s">
        <v>1767</v>
      </c>
      <c r="D703" s="189" t="s">
        <v>1168</v>
      </c>
      <c r="E703" s="189">
        <v>430000</v>
      </c>
    </row>
    <row r="704" spans="1:5">
      <c r="A704" s="188" t="s">
        <v>2636</v>
      </c>
      <c r="B704" s="189" t="s">
        <v>172</v>
      </c>
      <c r="C704" s="189" t="s">
        <v>1768</v>
      </c>
      <c r="D704" s="189" t="s">
        <v>1169</v>
      </c>
      <c r="E704" s="189">
        <v>438000</v>
      </c>
    </row>
    <row r="705" spans="1:5">
      <c r="A705" s="188" t="s">
        <v>2636</v>
      </c>
      <c r="B705" s="189" t="s">
        <v>172</v>
      </c>
      <c r="C705" s="189" t="s">
        <v>1769</v>
      </c>
      <c r="D705" s="189" t="s">
        <v>1170</v>
      </c>
      <c r="E705" s="189">
        <v>380000</v>
      </c>
    </row>
    <row r="706" spans="1:5">
      <c r="A706" s="188" t="s">
        <v>2636</v>
      </c>
      <c r="B706" s="189" t="s">
        <v>172</v>
      </c>
      <c r="C706" s="189" t="s">
        <v>1770</v>
      </c>
      <c r="D706" s="189" t="s">
        <v>1171</v>
      </c>
      <c r="E706" s="189">
        <v>547500</v>
      </c>
    </row>
    <row r="707" spans="1:5">
      <c r="A707" s="188" t="s">
        <v>2636</v>
      </c>
      <c r="B707" s="189" t="s">
        <v>172</v>
      </c>
      <c r="C707" s="189" t="s">
        <v>1771</v>
      </c>
      <c r="D707" s="189" t="s">
        <v>1172</v>
      </c>
      <c r="E707" s="189">
        <v>391950</v>
      </c>
    </row>
    <row r="708" spans="1:5">
      <c r="A708" s="188" t="s">
        <v>2636</v>
      </c>
      <c r="B708" s="189" t="s">
        <v>172</v>
      </c>
      <c r="C708" s="189" t="s">
        <v>1772</v>
      </c>
      <c r="D708" s="189" t="s">
        <v>1173</v>
      </c>
      <c r="E708" s="189">
        <v>329000</v>
      </c>
    </row>
    <row r="709" spans="1:5">
      <c r="A709" s="188" t="s">
        <v>2636</v>
      </c>
      <c r="B709" s="189" t="s">
        <v>172</v>
      </c>
      <c r="C709" s="189" t="s">
        <v>1773</v>
      </c>
      <c r="D709" s="189" t="s">
        <v>1174</v>
      </c>
      <c r="E709" s="189">
        <v>430000</v>
      </c>
    </row>
    <row r="710" spans="1:5">
      <c r="A710" s="188" t="s">
        <v>2636</v>
      </c>
      <c r="B710" s="189" t="s">
        <v>172</v>
      </c>
      <c r="C710" s="189" t="s">
        <v>1774</v>
      </c>
      <c r="D710" s="189" t="s">
        <v>1175</v>
      </c>
      <c r="E710" s="189">
        <v>380000</v>
      </c>
    </row>
    <row r="711" spans="1:5">
      <c r="A711" s="188" t="s">
        <v>2636</v>
      </c>
      <c r="B711" s="189" t="s">
        <v>172</v>
      </c>
      <c r="C711" s="189" t="s">
        <v>1775</v>
      </c>
      <c r="D711" s="189" t="s">
        <v>1176</v>
      </c>
      <c r="E711" s="189">
        <v>457500</v>
      </c>
    </row>
    <row r="712" spans="1:5">
      <c r="A712" s="188" t="s">
        <v>2636</v>
      </c>
      <c r="B712" s="189" t="s">
        <v>172</v>
      </c>
      <c r="C712" s="189" t="s">
        <v>2439</v>
      </c>
      <c r="D712" s="189" t="s">
        <v>2440</v>
      </c>
      <c r="E712" s="189">
        <v>360000</v>
      </c>
    </row>
    <row r="713" spans="1:5">
      <c r="A713" s="188" t="s">
        <v>2636</v>
      </c>
      <c r="B713" s="189" t="s">
        <v>172</v>
      </c>
      <c r="C713" s="189" t="s">
        <v>2485</v>
      </c>
      <c r="D713" s="189" t="s">
        <v>2486</v>
      </c>
      <c r="E713" s="189">
        <v>480000</v>
      </c>
    </row>
    <row r="714" spans="1:5">
      <c r="A714" s="188" t="s">
        <v>2636</v>
      </c>
      <c r="B714" s="189" t="s">
        <v>172</v>
      </c>
      <c r="C714" s="189" t="s">
        <v>2487</v>
      </c>
      <c r="D714" s="189" t="s">
        <v>2488</v>
      </c>
      <c r="E714" s="189">
        <v>430000</v>
      </c>
    </row>
    <row r="715" spans="1:5">
      <c r="A715" s="188" t="s">
        <v>2636</v>
      </c>
      <c r="B715" s="189" t="s">
        <v>172</v>
      </c>
      <c r="C715" s="189" t="s">
        <v>2489</v>
      </c>
      <c r="D715" s="189" t="s">
        <v>2490</v>
      </c>
      <c r="E715" s="189">
        <v>540000</v>
      </c>
    </row>
    <row r="716" spans="1:5">
      <c r="A716" s="188" t="s">
        <v>2636</v>
      </c>
      <c r="B716" s="189" t="s">
        <v>172</v>
      </c>
      <c r="C716" s="189" t="s">
        <v>2491</v>
      </c>
      <c r="D716" s="189" t="s">
        <v>2492</v>
      </c>
      <c r="E716" s="189">
        <v>475000</v>
      </c>
    </row>
    <row r="717" spans="1:5">
      <c r="A717" s="188" t="s">
        <v>2636</v>
      </c>
      <c r="B717" s="189" t="s">
        <v>172</v>
      </c>
      <c r="C717" s="189" t="s">
        <v>2493</v>
      </c>
      <c r="D717" s="189" t="s">
        <v>2494</v>
      </c>
      <c r="E717" s="189">
        <v>584500</v>
      </c>
    </row>
    <row r="718" spans="1:5">
      <c r="A718" s="188" t="s">
        <v>2640</v>
      </c>
      <c r="B718" s="189" t="s">
        <v>152</v>
      </c>
      <c r="C718" s="189" t="s">
        <v>1862</v>
      </c>
      <c r="D718" s="189" t="s">
        <v>1177</v>
      </c>
      <c r="E718" s="189">
        <v>495000</v>
      </c>
    </row>
    <row r="719" spans="1:5">
      <c r="A719" s="188" t="s">
        <v>2640</v>
      </c>
      <c r="B719" s="189" t="s">
        <v>152</v>
      </c>
      <c r="C719" s="189" t="s">
        <v>1863</v>
      </c>
      <c r="D719" s="189" t="s">
        <v>1178</v>
      </c>
      <c r="E719" s="189">
        <v>510000</v>
      </c>
    </row>
    <row r="720" spans="1:5">
      <c r="A720" s="188" t="s">
        <v>2640</v>
      </c>
      <c r="B720" s="189" t="s">
        <v>152</v>
      </c>
      <c r="C720" s="189" t="s">
        <v>1864</v>
      </c>
      <c r="D720" s="189" t="s">
        <v>1179</v>
      </c>
      <c r="E720" s="189">
        <v>560000</v>
      </c>
    </row>
    <row r="721" spans="1:5">
      <c r="A721" s="188" t="s">
        <v>2640</v>
      </c>
      <c r="B721" s="189" t="s">
        <v>152</v>
      </c>
      <c r="C721" s="189" t="s">
        <v>1865</v>
      </c>
      <c r="D721" s="189" t="s">
        <v>1180</v>
      </c>
      <c r="E721" s="189">
        <v>740000</v>
      </c>
    </row>
    <row r="722" spans="1:5">
      <c r="A722" s="188" t="s">
        <v>2640</v>
      </c>
      <c r="B722" s="189" t="s">
        <v>152</v>
      </c>
      <c r="C722" s="189" t="s">
        <v>1866</v>
      </c>
      <c r="D722" s="189" t="s">
        <v>1181</v>
      </c>
      <c r="E722" s="189">
        <v>480000</v>
      </c>
    </row>
    <row r="723" spans="1:5">
      <c r="A723" s="188" t="s">
        <v>2640</v>
      </c>
      <c r="B723" s="189" t="s">
        <v>152</v>
      </c>
      <c r="C723" s="189" t="s">
        <v>1867</v>
      </c>
      <c r="D723" s="189" t="s">
        <v>1182</v>
      </c>
      <c r="E723" s="189">
        <v>427101</v>
      </c>
    </row>
    <row r="724" spans="1:5">
      <c r="A724" s="188" t="s">
        <v>2640</v>
      </c>
      <c r="B724" s="189" t="s">
        <v>152</v>
      </c>
      <c r="C724" s="189" t="s">
        <v>1868</v>
      </c>
      <c r="D724" s="189" t="s">
        <v>1183</v>
      </c>
      <c r="E724" s="189">
        <v>452500</v>
      </c>
    </row>
    <row r="725" spans="1:5">
      <c r="A725" s="188" t="s">
        <v>2640</v>
      </c>
      <c r="B725" s="189" t="s">
        <v>152</v>
      </c>
      <c r="C725" s="189" t="s">
        <v>1869</v>
      </c>
      <c r="D725" s="189" t="s">
        <v>1184</v>
      </c>
      <c r="E725" s="189">
        <v>621500</v>
      </c>
    </row>
    <row r="726" spans="1:5">
      <c r="A726" s="188" t="s">
        <v>2640</v>
      </c>
      <c r="B726" s="189" t="s">
        <v>152</v>
      </c>
      <c r="C726" s="189" t="s">
        <v>1870</v>
      </c>
      <c r="D726" s="189" t="s">
        <v>1185</v>
      </c>
      <c r="E726" s="189">
        <v>462000</v>
      </c>
    </row>
    <row r="727" spans="1:5">
      <c r="A727" s="188" t="s">
        <v>2640</v>
      </c>
      <c r="B727" s="189" t="s">
        <v>152</v>
      </c>
      <c r="C727" s="189" t="s">
        <v>1871</v>
      </c>
      <c r="D727" s="189" t="s">
        <v>1186</v>
      </c>
      <c r="E727" s="189">
        <v>452500</v>
      </c>
    </row>
    <row r="728" spans="1:5">
      <c r="A728" s="188" t="s">
        <v>2640</v>
      </c>
      <c r="B728" s="189" t="s">
        <v>152</v>
      </c>
      <c r="C728" s="189" t="s">
        <v>1872</v>
      </c>
      <c r="D728" s="189" t="s">
        <v>1187</v>
      </c>
      <c r="E728" s="189">
        <v>415000</v>
      </c>
    </row>
    <row r="729" spans="1:5">
      <c r="A729" s="188" t="s">
        <v>2640</v>
      </c>
      <c r="B729" s="189" t="s">
        <v>152</v>
      </c>
      <c r="C729" s="189" t="s">
        <v>1873</v>
      </c>
      <c r="D729" s="189" t="s">
        <v>1188</v>
      </c>
      <c r="E729" s="189">
        <v>530000</v>
      </c>
    </row>
    <row r="730" spans="1:5">
      <c r="A730" s="188" t="s">
        <v>2640</v>
      </c>
      <c r="B730" s="189" t="s">
        <v>152</v>
      </c>
      <c r="C730" s="189" t="s">
        <v>1874</v>
      </c>
      <c r="D730" s="189" t="s">
        <v>1189</v>
      </c>
      <c r="E730" s="189">
        <v>397250</v>
      </c>
    </row>
    <row r="731" spans="1:5">
      <c r="A731" s="188" t="s">
        <v>2640</v>
      </c>
      <c r="B731" s="189" t="s">
        <v>152</v>
      </c>
      <c r="C731" s="189" t="s">
        <v>1875</v>
      </c>
      <c r="D731" s="189" t="s">
        <v>1190</v>
      </c>
      <c r="E731" s="189">
        <v>565000</v>
      </c>
    </row>
    <row r="732" spans="1:5">
      <c r="A732" s="188" t="s">
        <v>2640</v>
      </c>
      <c r="B732" s="189" t="s">
        <v>152</v>
      </c>
      <c r="C732" s="189" t="s">
        <v>1876</v>
      </c>
      <c r="D732" s="189" t="s">
        <v>1191</v>
      </c>
      <c r="E732" s="189">
        <v>755975</v>
      </c>
    </row>
    <row r="733" spans="1:5">
      <c r="A733" s="188" t="s">
        <v>2640</v>
      </c>
      <c r="B733" s="189" t="s">
        <v>152</v>
      </c>
      <c r="C733" s="189" t="s">
        <v>1877</v>
      </c>
      <c r="D733" s="189" t="s">
        <v>1192</v>
      </c>
      <c r="E733" s="189">
        <v>408000</v>
      </c>
    </row>
    <row r="734" spans="1:5">
      <c r="A734" s="188" t="s">
        <v>2640</v>
      </c>
      <c r="B734" s="189" t="s">
        <v>152</v>
      </c>
      <c r="C734" s="189" t="s">
        <v>1878</v>
      </c>
      <c r="D734" s="189" t="s">
        <v>1193</v>
      </c>
      <c r="E734" s="189">
        <v>606000</v>
      </c>
    </row>
    <row r="735" spans="1:5">
      <c r="A735" s="188" t="s">
        <v>2640</v>
      </c>
      <c r="B735" s="189" t="s">
        <v>152</v>
      </c>
      <c r="C735" s="189" t="s">
        <v>1879</v>
      </c>
      <c r="D735" s="189" t="s">
        <v>1194</v>
      </c>
      <c r="E735" s="189">
        <v>349950</v>
      </c>
    </row>
    <row r="736" spans="1:5">
      <c r="A736" s="188" t="s">
        <v>2640</v>
      </c>
      <c r="B736" s="189" t="s">
        <v>152</v>
      </c>
      <c r="C736" s="189" t="s">
        <v>1880</v>
      </c>
      <c r="D736" s="189" t="s">
        <v>1195</v>
      </c>
      <c r="E736" s="189">
        <v>395000</v>
      </c>
    </row>
    <row r="737" spans="1:5">
      <c r="A737" s="188" t="s">
        <v>2640</v>
      </c>
      <c r="B737" s="189" t="s">
        <v>152</v>
      </c>
      <c r="C737" s="189" t="s">
        <v>1881</v>
      </c>
      <c r="D737" s="189" t="s">
        <v>1196</v>
      </c>
      <c r="E737" s="189">
        <v>665000</v>
      </c>
    </row>
    <row r="738" spans="1:5">
      <c r="A738" s="188" t="s">
        <v>2640</v>
      </c>
      <c r="B738" s="189" t="s">
        <v>152</v>
      </c>
      <c r="C738" s="189" t="s">
        <v>1882</v>
      </c>
      <c r="D738" s="189" t="s">
        <v>1197</v>
      </c>
      <c r="E738" s="189">
        <v>410475</v>
      </c>
    </row>
    <row r="739" spans="1:5">
      <c r="A739" s="188" t="s">
        <v>2640</v>
      </c>
      <c r="B739" s="189" t="s">
        <v>152</v>
      </c>
      <c r="C739" s="189" t="s">
        <v>1883</v>
      </c>
      <c r="D739" s="189" t="s">
        <v>1198</v>
      </c>
      <c r="E739" s="189">
        <v>490000</v>
      </c>
    </row>
    <row r="740" spans="1:5">
      <c r="A740" s="188" t="s">
        <v>2640</v>
      </c>
      <c r="B740" s="189" t="s">
        <v>152</v>
      </c>
      <c r="C740" s="189" t="s">
        <v>1884</v>
      </c>
      <c r="D740" s="189" t="s">
        <v>1199</v>
      </c>
      <c r="E740" s="189">
        <v>500000</v>
      </c>
    </row>
    <row r="741" spans="1:5">
      <c r="A741" s="188" t="s">
        <v>2640</v>
      </c>
      <c r="B741" s="189" t="s">
        <v>152</v>
      </c>
      <c r="C741" s="189" t="s">
        <v>1885</v>
      </c>
      <c r="D741" s="189" t="s">
        <v>1200</v>
      </c>
      <c r="E741" s="189">
        <v>350000</v>
      </c>
    </row>
    <row r="742" spans="1:5">
      <c r="A742" s="188" t="s">
        <v>2640</v>
      </c>
      <c r="B742" s="189" t="s">
        <v>152</v>
      </c>
      <c r="C742" s="189" t="s">
        <v>1886</v>
      </c>
      <c r="D742" s="189" t="s">
        <v>1201</v>
      </c>
      <c r="E742" s="189">
        <v>385000</v>
      </c>
    </row>
    <row r="743" spans="1:5">
      <c r="A743" s="188" t="s">
        <v>2640</v>
      </c>
      <c r="B743" s="189" t="s">
        <v>152</v>
      </c>
      <c r="C743" s="189" t="s">
        <v>1887</v>
      </c>
      <c r="D743" s="189" t="s">
        <v>1202</v>
      </c>
      <c r="E743" s="189">
        <v>465000</v>
      </c>
    </row>
    <row r="744" spans="1:5">
      <c r="A744" s="188" t="s">
        <v>2640</v>
      </c>
      <c r="B744" s="189" t="s">
        <v>152</v>
      </c>
      <c r="C744" s="189" t="s">
        <v>1888</v>
      </c>
      <c r="D744" s="189" t="s">
        <v>1203</v>
      </c>
      <c r="E744" s="189">
        <v>420000</v>
      </c>
    </row>
    <row r="745" spans="1:5">
      <c r="A745" s="188" t="s">
        <v>2640</v>
      </c>
      <c r="B745" s="189" t="s">
        <v>152</v>
      </c>
      <c r="C745" s="189" t="s">
        <v>1889</v>
      </c>
      <c r="D745" s="189" t="s">
        <v>1204</v>
      </c>
      <c r="E745" s="189">
        <v>450000</v>
      </c>
    </row>
    <row r="746" spans="1:5">
      <c r="A746" s="188" t="s">
        <v>2640</v>
      </c>
      <c r="B746" s="189" t="s">
        <v>152</v>
      </c>
      <c r="C746" s="189" t="s">
        <v>2455</v>
      </c>
      <c r="D746" s="189" t="s">
        <v>2456</v>
      </c>
      <c r="E746" s="189">
        <v>465000</v>
      </c>
    </row>
    <row r="747" spans="1:5">
      <c r="A747" s="188" t="s">
        <v>2640</v>
      </c>
      <c r="B747" s="189" t="s">
        <v>152</v>
      </c>
      <c r="C747" s="189" t="s">
        <v>2475</v>
      </c>
      <c r="D747" s="189" t="s">
        <v>2476</v>
      </c>
      <c r="E747" s="189">
        <v>565000</v>
      </c>
    </row>
    <row r="748" spans="1:5">
      <c r="A748" s="188" t="s">
        <v>2641</v>
      </c>
      <c r="B748" s="189" t="s">
        <v>128</v>
      </c>
      <c r="C748" s="189" t="s">
        <v>1890</v>
      </c>
      <c r="D748" s="189" t="s">
        <v>1205</v>
      </c>
      <c r="E748" s="189">
        <v>315000</v>
      </c>
    </row>
    <row r="749" spans="1:5">
      <c r="A749" s="188" t="s">
        <v>2641</v>
      </c>
      <c r="B749" s="189" t="s">
        <v>128</v>
      </c>
      <c r="C749" s="189" t="s">
        <v>1891</v>
      </c>
      <c r="D749" s="189" t="s">
        <v>1206</v>
      </c>
      <c r="E749" s="189">
        <v>316000</v>
      </c>
    </row>
    <row r="750" spans="1:5">
      <c r="A750" s="188" t="s">
        <v>2641</v>
      </c>
      <c r="B750" s="189" t="s">
        <v>128</v>
      </c>
      <c r="C750" s="189" t="s">
        <v>1892</v>
      </c>
      <c r="D750" s="189" t="s">
        <v>1207</v>
      </c>
      <c r="E750" s="189">
        <v>350000</v>
      </c>
    </row>
    <row r="751" spans="1:5">
      <c r="A751" s="188" t="s">
        <v>2641</v>
      </c>
      <c r="B751" s="189" t="s">
        <v>128</v>
      </c>
      <c r="C751" s="189" t="s">
        <v>1893</v>
      </c>
      <c r="D751" s="189" t="s">
        <v>1208</v>
      </c>
      <c r="E751" s="189">
        <v>296250</v>
      </c>
    </row>
    <row r="752" spans="1:5">
      <c r="A752" s="188" t="s">
        <v>2641</v>
      </c>
      <c r="B752" s="189" t="s">
        <v>128</v>
      </c>
      <c r="C752" s="189" t="s">
        <v>1894</v>
      </c>
      <c r="D752" s="189" t="s">
        <v>1209</v>
      </c>
      <c r="E752" s="189">
        <v>345000</v>
      </c>
    </row>
    <row r="753" spans="1:5">
      <c r="A753" s="188" t="s">
        <v>2641</v>
      </c>
      <c r="B753" s="189" t="s">
        <v>128</v>
      </c>
      <c r="C753" s="189" t="s">
        <v>1895</v>
      </c>
      <c r="D753" s="189" t="s">
        <v>1210</v>
      </c>
      <c r="E753" s="189">
        <v>311000</v>
      </c>
    </row>
    <row r="754" spans="1:5">
      <c r="A754" s="188" t="s">
        <v>2641</v>
      </c>
      <c r="B754" s="189" t="s">
        <v>128</v>
      </c>
      <c r="C754" s="189" t="s">
        <v>1896</v>
      </c>
      <c r="D754" s="189" t="s">
        <v>1211</v>
      </c>
      <c r="E754" s="189">
        <v>380000</v>
      </c>
    </row>
    <row r="755" spans="1:5">
      <c r="A755" s="188" t="s">
        <v>2641</v>
      </c>
      <c r="B755" s="189" t="s">
        <v>128</v>
      </c>
      <c r="C755" s="189" t="s">
        <v>1897</v>
      </c>
      <c r="D755" s="189" t="s">
        <v>1212</v>
      </c>
      <c r="E755" s="189">
        <v>431250</v>
      </c>
    </row>
    <row r="756" spans="1:5">
      <c r="A756" s="188" t="s">
        <v>2641</v>
      </c>
      <c r="B756" s="189" t="s">
        <v>128</v>
      </c>
      <c r="C756" s="189" t="s">
        <v>1898</v>
      </c>
      <c r="D756" s="189" t="s">
        <v>1213</v>
      </c>
      <c r="E756" s="189">
        <v>365000</v>
      </c>
    </row>
    <row r="757" spans="1:5">
      <c r="A757" s="188" t="s">
        <v>2641</v>
      </c>
      <c r="B757" s="189" t="s">
        <v>128</v>
      </c>
      <c r="C757" s="189" t="s">
        <v>1899</v>
      </c>
      <c r="D757" s="189" t="s">
        <v>1214</v>
      </c>
      <c r="E757" s="189">
        <v>389000</v>
      </c>
    </row>
    <row r="758" spans="1:5">
      <c r="A758" s="188" t="s">
        <v>2641</v>
      </c>
      <c r="B758" s="189" t="s">
        <v>128</v>
      </c>
      <c r="C758" s="189" t="s">
        <v>1900</v>
      </c>
      <c r="D758" s="189" t="s">
        <v>1215</v>
      </c>
      <c r="E758" s="189">
        <v>360000</v>
      </c>
    </row>
    <row r="759" spans="1:5">
      <c r="A759" s="188" t="s">
        <v>2641</v>
      </c>
      <c r="B759" s="189" t="s">
        <v>128</v>
      </c>
      <c r="C759" s="189" t="s">
        <v>1901</v>
      </c>
      <c r="D759" s="189" t="s">
        <v>1216</v>
      </c>
      <c r="E759" s="189">
        <v>471250</v>
      </c>
    </row>
    <row r="760" spans="1:5">
      <c r="A760" s="188" t="s">
        <v>2641</v>
      </c>
      <c r="B760" s="189" t="s">
        <v>128</v>
      </c>
      <c r="C760" s="189" t="s">
        <v>1902</v>
      </c>
      <c r="D760" s="189" t="s">
        <v>1217</v>
      </c>
      <c r="E760" s="189">
        <v>270000</v>
      </c>
    </row>
    <row r="761" spans="1:5">
      <c r="A761" s="188" t="s">
        <v>2641</v>
      </c>
      <c r="B761" s="189" t="s">
        <v>128</v>
      </c>
      <c r="C761" s="189" t="s">
        <v>1903</v>
      </c>
      <c r="D761" s="189" t="s">
        <v>1218</v>
      </c>
      <c r="E761" s="189">
        <v>440000</v>
      </c>
    </row>
    <row r="762" spans="1:5">
      <c r="A762" s="188" t="s">
        <v>2641</v>
      </c>
      <c r="B762" s="189" t="s">
        <v>128</v>
      </c>
      <c r="C762" s="189" t="s">
        <v>1904</v>
      </c>
      <c r="D762" s="189" t="s">
        <v>1219</v>
      </c>
      <c r="E762" s="189">
        <v>806000</v>
      </c>
    </row>
    <row r="763" spans="1:5">
      <c r="A763" s="188" t="s">
        <v>2641</v>
      </c>
      <c r="B763" s="189" t="s">
        <v>128</v>
      </c>
      <c r="C763" s="189" t="s">
        <v>1905</v>
      </c>
      <c r="D763" s="189" t="s">
        <v>1220</v>
      </c>
      <c r="E763" s="189">
        <v>325000</v>
      </c>
    </row>
    <row r="764" spans="1:5">
      <c r="A764" s="188" t="s">
        <v>2641</v>
      </c>
      <c r="B764" s="189" t="s">
        <v>128</v>
      </c>
      <c r="C764" s="189" t="s">
        <v>1906</v>
      </c>
      <c r="D764" s="189" t="s">
        <v>1221</v>
      </c>
      <c r="E764" s="189">
        <v>317000</v>
      </c>
    </row>
    <row r="765" spans="1:5">
      <c r="A765" s="188" t="s">
        <v>2641</v>
      </c>
      <c r="B765" s="189" t="s">
        <v>128</v>
      </c>
      <c r="C765" s="189" t="s">
        <v>1907</v>
      </c>
      <c r="D765" s="189" t="s">
        <v>1222</v>
      </c>
      <c r="E765" s="189">
        <v>403750</v>
      </c>
    </row>
    <row r="766" spans="1:5">
      <c r="A766" s="188" t="s">
        <v>2641</v>
      </c>
      <c r="B766" s="189" t="s">
        <v>128</v>
      </c>
      <c r="C766" s="189" t="s">
        <v>1908</v>
      </c>
      <c r="D766" s="189" t="s">
        <v>1223</v>
      </c>
      <c r="E766" s="189">
        <v>523375</v>
      </c>
    </row>
    <row r="767" spans="1:5">
      <c r="A767" s="188" t="s">
        <v>2641</v>
      </c>
      <c r="B767" s="189" t="s">
        <v>128</v>
      </c>
      <c r="C767" s="189" t="s">
        <v>1909</v>
      </c>
      <c r="D767" s="189" t="s">
        <v>1224</v>
      </c>
      <c r="E767" s="189">
        <v>382500</v>
      </c>
    </row>
    <row r="768" spans="1:5">
      <c r="A768" s="188" t="s">
        <v>2641</v>
      </c>
      <c r="B768" s="189" t="s">
        <v>128</v>
      </c>
      <c r="C768" s="189" t="s">
        <v>1910</v>
      </c>
      <c r="D768" s="189" t="s">
        <v>1225</v>
      </c>
      <c r="E768" s="189">
        <v>390000</v>
      </c>
    </row>
    <row r="769" spans="1:5">
      <c r="A769" s="188" t="s">
        <v>2641</v>
      </c>
      <c r="B769" s="189" t="s">
        <v>128</v>
      </c>
      <c r="C769" s="189" t="s">
        <v>1911</v>
      </c>
      <c r="D769" s="189" t="s">
        <v>1226</v>
      </c>
      <c r="E769" s="189">
        <v>390000</v>
      </c>
    </row>
    <row r="770" spans="1:5">
      <c r="A770" s="188" t="s">
        <v>2641</v>
      </c>
      <c r="B770" s="189" t="s">
        <v>128</v>
      </c>
      <c r="C770" s="189" t="s">
        <v>1912</v>
      </c>
      <c r="D770" s="189" t="s">
        <v>1227</v>
      </c>
      <c r="E770" s="189">
        <v>385000</v>
      </c>
    </row>
    <row r="771" spans="1:5">
      <c r="A771" s="188" t="s">
        <v>2641</v>
      </c>
      <c r="B771" s="189" t="s">
        <v>128</v>
      </c>
      <c r="C771" s="189" t="s">
        <v>1913</v>
      </c>
      <c r="D771" s="189" t="s">
        <v>1228</v>
      </c>
      <c r="E771" s="189">
        <v>614000</v>
      </c>
    </row>
    <row r="772" spans="1:5">
      <c r="A772" s="188" t="s">
        <v>2641</v>
      </c>
      <c r="B772" s="189" t="s">
        <v>128</v>
      </c>
      <c r="C772" s="189" t="s">
        <v>1914</v>
      </c>
      <c r="D772" s="189" t="s">
        <v>1229</v>
      </c>
      <c r="E772" s="189">
        <v>415000</v>
      </c>
    </row>
    <row r="773" spans="1:5">
      <c r="A773" s="188" t="s">
        <v>2641</v>
      </c>
      <c r="B773" s="189" t="s">
        <v>128</v>
      </c>
      <c r="C773" s="189" t="s">
        <v>1915</v>
      </c>
      <c r="D773" s="189" t="s">
        <v>1230</v>
      </c>
      <c r="E773" s="189">
        <v>360000</v>
      </c>
    </row>
    <row r="774" spans="1:5">
      <c r="A774" s="188" t="s">
        <v>2641</v>
      </c>
      <c r="B774" s="189" t="s">
        <v>128</v>
      </c>
      <c r="C774" s="189" t="s">
        <v>1916</v>
      </c>
      <c r="D774" s="189" t="s">
        <v>1231</v>
      </c>
      <c r="E774" s="189">
        <v>340000</v>
      </c>
    </row>
    <row r="775" spans="1:5">
      <c r="A775" s="188" t="s">
        <v>2641</v>
      </c>
      <c r="B775" s="189" t="s">
        <v>128</v>
      </c>
      <c r="C775" s="189" t="s">
        <v>1917</v>
      </c>
      <c r="D775" s="189" t="s">
        <v>1232</v>
      </c>
      <c r="E775" s="189">
        <v>335000</v>
      </c>
    </row>
    <row r="776" spans="1:5">
      <c r="A776" s="188" t="s">
        <v>2641</v>
      </c>
      <c r="B776" s="189" t="s">
        <v>128</v>
      </c>
      <c r="C776" s="189" t="s">
        <v>1918</v>
      </c>
      <c r="D776" s="189" t="s">
        <v>1233</v>
      </c>
      <c r="E776" s="189">
        <v>360000</v>
      </c>
    </row>
    <row r="777" spans="1:5">
      <c r="A777" s="188" t="s">
        <v>2641</v>
      </c>
      <c r="B777" s="189" t="s">
        <v>128</v>
      </c>
      <c r="C777" s="189" t="s">
        <v>1919</v>
      </c>
      <c r="D777" s="189" t="s">
        <v>1234</v>
      </c>
      <c r="E777" s="189">
        <v>306500</v>
      </c>
    </row>
    <row r="778" spans="1:5">
      <c r="A778" s="188" t="s">
        <v>2642</v>
      </c>
      <c r="B778" s="189" t="s">
        <v>132</v>
      </c>
      <c r="C778" s="189" t="s">
        <v>1920</v>
      </c>
      <c r="D778" s="189" t="s">
        <v>1235</v>
      </c>
      <c r="E778" s="189">
        <v>845000</v>
      </c>
    </row>
    <row r="779" spans="1:5">
      <c r="A779" s="188" t="s">
        <v>2642</v>
      </c>
      <c r="B779" s="189" t="s">
        <v>132</v>
      </c>
      <c r="C779" s="189" t="s">
        <v>1921</v>
      </c>
      <c r="D779" s="189" t="s">
        <v>1236</v>
      </c>
      <c r="E779" s="189">
        <v>485000</v>
      </c>
    </row>
    <row r="780" spans="1:5">
      <c r="A780" s="188" t="s">
        <v>2642</v>
      </c>
      <c r="B780" s="189" t="s">
        <v>132</v>
      </c>
      <c r="C780" s="189" t="s">
        <v>1922</v>
      </c>
      <c r="D780" s="189" t="s">
        <v>1237</v>
      </c>
      <c r="E780" s="189">
        <v>353750</v>
      </c>
    </row>
    <row r="781" spans="1:5">
      <c r="A781" s="188" t="s">
        <v>2642</v>
      </c>
      <c r="B781" s="189" t="s">
        <v>132</v>
      </c>
      <c r="C781" s="189" t="s">
        <v>1923</v>
      </c>
      <c r="D781" s="189" t="s">
        <v>1238</v>
      </c>
      <c r="E781" s="189">
        <v>510000</v>
      </c>
    </row>
    <row r="782" spans="1:5">
      <c r="A782" s="188" t="s">
        <v>2642</v>
      </c>
      <c r="B782" s="189" t="s">
        <v>132</v>
      </c>
      <c r="C782" s="189" t="s">
        <v>1924</v>
      </c>
      <c r="D782" s="189" t="s">
        <v>1239</v>
      </c>
      <c r="E782" s="189">
        <v>477500</v>
      </c>
    </row>
    <row r="783" spans="1:5">
      <c r="A783" s="188" t="s">
        <v>2642</v>
      </c>
      <c r="B783" s="189" t="s">
        <v>132</v>
      </c>
      <c r="C783" s="189" t="s">
        <v>1925</v>
      </c>
      <c r="D783" s="189" t="s">
        <v>1240</v>
      </c>
      <c r="E783" s="189">
        <v>615000</v>
      </c>
    </row>
    <row r="784" spans="1:5">
      <c r="A784" s="188" t="s">
        <v>2642</v>
      </c>
      <c r="B784" s="189" t="s">
        <v>132</v>
      </c>
      <c r="C784" s="189" t="s">
        <v>1926</v>
      </c>
      <c r="D784" s="189" t="s">
        <v>1241</v>
      </c>
      <c r="E784" s="189">
        <v>630000</v>
      </c>
    </row>
    <row r="785" spans="1:5">
      <c r="A785" s="188" t="s">
        <v>2642</v>
      </c>
      <c r="B785" s="189" t="s">
        <v>132</v>
      </c>
      <c r="C785" s="189" t="s">
        <v>1927</v>
      </c>
      <c r="D785" s="189" t="s">
        <v>1242</v>
      </c>
      <c r="E785" s="189">
        <v>512500</v>
      </c>
    </row>
    <row r="786" spans="1:5">
      <c r="A786" s="188" t="s">
        <v>2642</v>
      </c>
      <c r="B786" s="189" t="s">
        <v>132</v>
      </c>
      <c r="C786" s="189" t="s">
        <v>1928</v>
      </c>
      <c r="D786" s="189" t="s">
        <v>1243</v>
      </c>
      <c r="E786" s="189">
        <v>420875</v>
      </c>
    </row>
    <row r="787" spans="1:5">
      <c r="A787" s="188" t="s">
        <v>2642</v>
      </c>
      <c r="B787" s="189" t="s">
        <v>132</v>
      </c>
      <c r="C787" s="189" t="s">
        <v>1929</v>
      </c>
      <c r="D787" s="189" t="s">
        <v>1244</v>
      </c>
      <c r="E787" s="189">
        <v>475000</v>
      </c>
    </row>
    <row r="788" spans="1:5">
      <c r="A788" s="188" t="s">
        <v>2642</v>
      </c>
      <c r="B788" s="189" t="s">
        <v>132</v>
      </c>
      <c r="C788" s="189" t="s">
        <v>1930</v>
      </c>
      <c r="D788" s="189" t="s">
        <v>1245</v>
      </c>
      <c r="E788" s="189">
        <v>590000</v>
      </c>
    </row>
    <row r="789" spans="1:5">
      <c r="A789" s="188" t="s">
        <v>2642</v>
      </c>
      <c r="B789" s="189" t="s">
        <v>132</v>
      </c>
      <c r="C789" s="189" t="s">
        <v>1931</v>
      </c>
      <c r="D789" s="189" t="s">
        <v>1246</v>
      </c>
      <c r="E789" s="189">
        <v>568000</v>
      </c>
    </row>
    <row r="790" spans="1:5">
      <c r="A790" s="188" t="s">
        <v>2642</v>
      </c>
      <c r="B790" s="189" t="s">
        <v>132</v>
      </c>
      <c r="C790" s="189" t="s">
        <v>1932</v>
      </c>
      <c r="D790" s="189" t="s">
        <v>1247</v>
      </c>
      <c r="E790" s="189">
        <v>410000</v>
      </c>
    </row>
    <row r="791" spans="1:5">
      <c r="A791" s="188" t="s">
        <v>2642</v>
      </c>
      <c r="B791" s="189" t="s">
        <v>132</v>
      </c>
      <c r="C791" s="189" t="s">
        <v>1933</v>
      </c>
      <c r="D791" s="189" t="s">
        <v>1248</v>
      </c>
      <c r="E791" s="189">
        <v>462500</v>
      </c>
    </row>
    <row r="792" spans="1:5">
      <c r="A792" s="188" t="s">
        <v>2642</v>
      </c>
      <c r="B792" s="189" t="s">
        <v>132</v>
      </c>
      <c r="C792" s="189" t="s">
        <v>1934</v>
      </c>
      <c r="D792" s="189" t="s">
        <v>1249</v>
      </c>
      <c r="E792" s="189">
        <v>355000</v>
      </c>
    </row>
    <row r="793" spans="1:5">
      <c r="A793" s="188" t="s">
        <v>2642</v>
      </c>
      <c r="B793" s="189" t="s">
        <v>132</v>
      </c>
      <c r="C793" s="189" t="s">
        <v>1935</v>
      </c>
      <c r="D793" s="189" t="s">
        <v>1250</v>
      </c>
      <c r="E793" s="189">
        <v>430000</v>
      </c>
    </row>
    <row r="794" spans="1:5">
      <c r="A794" s="188" t="s">
        <v>2642</v>
      </c>
      <c r="B794" s="189" t="s">
        <v>132</v>
      </c>
      <c r="C794" s="189" t="s">
        <v>1936</v>
      </c>
      <c r="D794" s="189" t="s">
        <v>1251</v>
      </c>
      <c r="E794" s="189">
        <v>410000</v>
      </c>
    </row>
    <row r="795" spans="1:5">
      <c r="A795" s="188" t="s">
        <v>2642</v>
      </c>
      <c r="B795" s="189" t="s">
        <v>132</v>
      </c>
      <c r="C795" s="189" t="s">
        <v>1937</v>
      </c>
      <c r="D795" s="189" t="s">
        <v>1252</v>
      </c>
      <c r="E795" s="189">
        <v>390000</v>
      </c>
    </row>
    <row r="796" spans="1:5">
      <c r="A796" s="188" t="s">
        <v>2642</v>
      </c>
      <c r="B796" s="189" t="s">
        <v>132</v>
      </c>
      <c r="C796" s="189" t="s">
        <v>1938</v>
      </c>
      <c r="D796" s="189" t="s">
        <v>1253</v>
      </c>
      <c r="E796" s="189">
        <v>349000</v>
      </c>
    </row>
    <row r="797" spans="1:5">
      <c r="A797" s="188" t="s">
        <v>2642</v>
      </c>
      <c r="B797" s="189" t="s">
        <v>132</v>
      </c>
      <c r="C797" s="189" t="s">
        <v>1939</v>
      </c>
      <c r="D797" s="189" t="s">
        <v>1254</v>
      </c>
      <c r="E797" s="189">
        <v>380000</v>
      </c>
    </row>
    <row r="798" spans="1:5">
      <c r="A798" s="188" t="s">
        <v>2642</v>
      </c>
      <c r="B798" s="189" t="s">
        <v>132</v>
      </c>
      <c r="C798" s="189" t="s">
        <v>1940</v>
      </c>
      <c r="D798" s="189" t="s">
        <v>1255</v>
      </c>
      <c r="E798" s="189">
        <v>327995</v>
      </c>
    </row>
    <row r="799" spans="1:5">
      <c r="A799" s="188" t="s">
        <v>2642</v>
      </c>
      <c r="B799" s="189" t="s">
        <v>132</v>
      </c>
      <c r="C799" s="189" t="s">
        <v>1941</v>
      </c>
      <c r="D799" s="189" t="s">
        <v>1256</v>
      </c>
      <c r="E799" s="189">
        <v>345000</v>
      </c>
    </row>
    <row r="800" spans="1:5">
      <c r="A800" s="188" t="s">
        <v>2642</v>
      </c>
      <c r="B800" s="189" t="s">
        <v>132</v>
      </c>
      <c r="C800" s="189" t="s">
        <v>1942</v>
      </c>
      <c r="D800" s="189" t="s">
        <v>1257</v>
      </c>
      <c r="E800" s="189">
        <v>337000</v>
      </c>
    </row>
    <row r="801" spans="1:5">
      <c r="A801" s="188" t="s">
        <v>2642</v>
      </c>
      <c r="B801" s="189" t="s">
        <v>132</v>
      </c>
      <c r="C801" s="189" t="s">
        <v>1943</v>
      </c>
      <c r="D801" s="189" t="s">
        <v>1258</v>
      </c>
      <c r="E801" s="189">
        <v>392500</v>
      </c>
    </row>
    <row r="802" spans="1:5">
      <c r="A802" s="188" t="s">
        <v>2642</v>
      </c>
      <c r="B802" s="189" t="s">
        <v>132</v>
      </c>
      <c r="C802" s="189" t="s">
        <v>1944</v>
      </c>
      <c r="D802" s="189" t="s">
        <v>1259</v>
      </c>
      <c r="E802" s="189">
        <v>442500</v>
      </c>
    </row>
    <row r="803" spans="1:5">
      <c r="A803" s="188" t="s">
        <v>2642</v>
      </c>
      <c r="B803" s="189" t="s">
        <v>132</v>
      </c>
      <c r="C803" s="189" t="s">
        <v>1945</v>
      </c>
      <c r="D803" s="189" t="s">
        <v>1260</v>
      </c>
      <c r="E803" s="189">
        <v>368000</v>
      </c>
    </row>
    <row r="804" spans="1:5">
      <c r="A804" s="188" t="s">
        <v>2642</v>
      </c>
      <c r="B804" s="189" t="s">
        <v>132</v>
      </c>
      <c r="C804" s="189" t="s">
        <v>1946</v>
      </c>
      <c r="D804" s="189" t="s">
        <v>1261</v>
      </c>
      <c r="E804" s="189">
        <v>359997.5</v>
      </c>
    </row>
    <row r="805" spans="1:5">
      <c r="A805" s="188" t="s">
        <v>2642</v>
      </c>
      <c r="B805" s="189" t="s">
        <v>132</v>
      </c>
      <c r="C805" s="189" t="s">
        <v>1947</v>
      </c>
      <c r="D805" s="189" t="s">
        <v>1262</v>
      </c>
      <c r="E805" s="189">
        <v>408000</v>
      </c>
    </row>
    <row r="806" spans="1:5">
      <c r="A806" s="188" t="s">
        <v>2642</v>
      </c>
      <c r="B806" s="189" t="s">
        <v>132</v>
      </c>
      <c r="C806" s="189" t="s">
        <v>1948</v>
      </c>
      <c r="D806" s="189" t="s">
        <v>1263</v>
      </c>
      <c r="E806" s="189">
        <v>368975</v>
      </c>
    </row>
    <row r="807" spans="1:5">
      <c r="A807" s="188" t="s">
        <v>2642</v>
      </c>
      <c r="B807" s="189" t="s">
        <v>132</v>
      </c>
      <c r="C807" s="189" t="s">
        <v>1949</v>
      </c>
      <c r="D807" s="189" t="s">
        <v>1264</v>
      </c>
      <c r="E807" s="189">
        <v>245500</v>
      </c>
    </row>
    <row r="808" spans="1:5">
      <c r="A808" s="188" t="s">
        <v>2642</v>
      </c>
      <c r="B808" s="189" t="s">
        <v>132</v>
      </c>
      <c r="C808" s="189" t="s">
        <v>1950</v>
      </c>
      <c r="D808" s="189" t="s">
        <v>1265</v>
      </c>
      <c r="E808" s="189">
        <v>325000</v>
      </c>
    </row>
    <row r="809" spans="1:5">
      <c r="A809" s="188" t="s">
        <v>2642</v>
      </c>
      <c r="B809" s="189" t="s">
        <v>132</v>
      </c>
      <c r="C809" s="189" t="s">
        <v>2457</v>
      </c>
      <c r="D809" s="189" t="s">
        <v>2458</v>
      </c>
      <c r="E809" s="189">
        <v>414995</v>
      </c>
    </row>
    <row r="810" spans="1:5">
      <c r="A810" s="188" t="s">
        <v>2643</v>
      </c>
      <c r="B810" s="189" t="s">
        <v>200</v>
      </c>
      <c r="C810" s="189" t="s">
        <v>1951</v>
      </c>
      <c r="D810" s="189" t="s">
        <v>1266</v>
      </c>
      <c r="E810" s="189">
        <v>925000</v>
      </c>
    </row>
    <row r="811" spans="1:5">
      <c r="A811" s="188" t="s">
        <v>2643</v>
      </c>
      <c r="B811" s="189" t="s">
        <v>200</v>
      </c>
      <c r="C811" s="189" t="s">
        <v>1952</v>
      </c>
      <c r="D811" s="189" t="s">
        <v>1267</v>
      </c>
      <c r="E811" s="189">
        <v>446250</v>
      </c>
    </row>
    <row r="812" spans="1:5">
      <c r="A812" s="188" t="s">
        <v>2643</v>
      </c>
      <c r="B812" s="189" t="s">
        <v>200</v>
      </c>
      <c r="C812" s="189" t="s">
        <v>1953</v>
      </c>
      <c r="D812" s="189" t="s">
        <v>1268</v>
      </c>
      <c r="E812" s="189">
        <v>399950</v>
      </c>
    </row>
    <row r="813" spans="1:5">
      <c r="A813" s="188" t="s">
        <v>2643</v>
      </c>
      <c r="B813" s="189" t="s">
        <v>200</v>
      </c>
      <c r="C813" s="189" t="s">
        <v>1954</v>
      </c>
      <c r="D813" s="189" t="s">
        <v>1269</v>
      </c>
      <c r="E813" s="189">
        <v>373500</v>
      </c>
    </row>
    <row r="814" spans="1:5">
      <c r="A814" s="188" t="s">
        <v>2643</v>
      </c>
      <c r="B814" s="189" t="s">
        <v>200</v>
      </c>
      <c r="C814" s="189" t="s">
        <v>1955</v>
      </c>
      <c r="D814" s="189" t="s">
        <v>1270</v>
      </c>
      <c r="E814" s="189">
        <v>500000</v>
      </c>
    </row>
    <row r="815" spans="1:5">
      <c r="A815" s="188" t="s">
        <v>2643</v>
      </c>
      <c r="B815" s="189" t="s">
        <v>200</v>
      </c>
      <c r="C815" s="189" t="s">
        <v>1956</v>
      </c>
      <c r="D815" s="189" t="s">
        <v>1271</v>
      </c>
      <c r="E815" s="189">
        <v>860000</v>
      </c>
    </row>
    <row r="816" spans="1:5">
      <c r="A816" s="188" t="s">
        <v>2643</v>
      </c>
      <c r="B816" s="189" t="s">
        <v>200</v>
      </c>
      <c r="C816" s="189" t="s">
        <v>1957</v>
      </c>
      <c r="D816" s="189" t="s">
        <v>1272</v>
      </c>
      <c r="E816" s="189">
        <v>690000</v>
      </c>
    </row>
    <row r="817" spans="1:5">
      <c r="A817" s="188" t="s">
        <v>2643</v>
      </c>
      <c r="B817" s="189" t="s">
        <v>200</v>
      </c>
      <c r="C817" s="189" t="s">
        <v>1958</v>
      </c>
      <c r="D817" s="189" t="s">
        <v>1273</v>
      </c>
      <c r="E817" s="189">
        <v>560000</v>
      </c>
    </row>
    <row r="818" spans="1:5">
      <c r="A818" s="188" t="s">
        <v>2643</v>
      </c>
      <c r="B818" s="189" t="s">
        <v>200</v>
      </c>
      <c r="C818" s="189" t="s">
        <v>1959</v>
      </c>
      <c r="D818" s="189" t="s">
        <v>1274</v>
      </c>
      <c r="E818" s="189">
        <v>475000</v>
      </c>
    </row>
    <row r="819" spans="1:5">
      <c r="A819" s="188" t="s">
        <v>2643</v>
      </c>
      <c r="B819" s="189" t="s">
        <v>200</v>
      </c>
      <c r="C819" s="189" t="s">
        <v>1960</v>
      </c>
      <c r="D819" s="189" t="s">
        <v>1275</v>
      </c>
      <c r="E819" s="189">
        <v>420000</v>
      </c>
    </row>
    <row r="820" spans="1:5">
      <c r="A820" s="188" t="s">
        <v>2643</v>
      </c>
      <c r="B820" s="189" t="s">
        <v>200</v>
      </c>
      <c r="C820" s="189" t="s">
        <v>1961</v>
      </c>
      <c r="D820" s="189" t="s">
        <v>1276</v>
      </c>
      <c r="E820" s="189">
        <v>465000</v>
      </c>
    </row>
    <row r="821" spans="1:5">
      <c r="A821" s="188" t="s">
        <v>2643</v>
      </c>
      <c r="B821" s="189" t="s">
        <v>200</v>
      </c>
      <c r="C821" s="189" t="s">
        <v>1962</v>
      </c>
      <c r="D821" s="189" t="s">
        <v>1277</v>
      </c>
      <c r="E821" s="189">
        <v>398250</v>
      </c>
    </row>
    <row r="822" spans="1:5">
      <c r="A822" s="188" t="s">
        <v>2643</v>
      </c>
      <c r="B822" s="189" t="s">
        <v>200</v>
      </c>
      <c r="C822" s="189" t="s">
        <v>1963</v>
      </c>
      <c r="D822" s="189" t="s">
        <v>1278</v>
      </c>
      <c r="E822" s="189">
        <v>450000</v>
      </c>
    </row>
    <row r="823" spans="1:5">
      <c r="A823" s="188" t="s">
        <v>2643</v>
      </c>
      <c r="B823" s="189" t="s">
        <v>200</v>
      </c>
      <c r="C823" s="189" t="s">
        <v>1964</v>
      </c>
      <c r="D823" s="189" t="s">
        <v>1279</v>
      </c>
      <c r="E823" s="189">
        <v>390000</v>
      </c>
    </row>
    <row r="824" spans="1:5">
      <c r="A824" s="188" t="s">
        <v>2643</v>
      </c>
      <c r="B824" s="189" t="s">
        <v>200</v>
      </c>
      <c r="C824" s="189" t="s">
        <v>1965</v>
      </c>
      <c r="D824" s="189" t="s">
        <v>1280</v>
      </c>
      <c r="E824" s="189">
        <v>425000</v>
      </c>
    </row>
    <row r="825" spans="1:5">
      <c r="A825" s="188" t="s">
        <v>2643</v>
      </c>
      <c r="B825" s="189" t="s">
        <v>200</v>
      </c>
      <c r="C825" s="189" t="s">
        <v>1966</v>
      </c>
      <c r="D825" s="189" t="s">
        <v>1281</v>
      </c>
      <c r="E825" s="189">
        <v>315000</v>
      </c>
    </row>
    <row r="826" spans="1:5">
      <c r="A826" s="188" t="s">
        <v>2643</v>
      </c>
      <c r="B826" s="189" t="s">
        <v>200</v>
      </c>
      <c r="C826" s="189" t="s">
        <v>1967</v>
      </c>
      <c r="D826" s="189" t="s">
        <v>1282</v>
      </c>
      <c r="E826" s="189">
        <v>295000</v>
      </c>
    </row>
    <row r="827" spans="1:5">
      <c r="A827" s="188" t="s">
        <v>2643</v>
      </c>
      <c r="B827" s="189" t="s">
        <v>200</v>
      </c>
      <c r="C827" s="189" t="s">
        <v>1968</v>
      </c>
      <c r="D827" s="189" t="s">
        <v>1283</v>
      </c>
      <c r="E827" s="189">
        <v>459000</v>
      </c>
    </row>
    <row r="828" spans="1:5">
      <c r="A828" s="188" t="s">
        <v>2643</v>
      </c>
      <c r="B828" s="189" t="s">
        <v>200</v>
      </c>
      <c r="C828" s="189" t="s">
        <v>1969</v>
      </c>
      <c r="D828" s="189" t="s">
        <v>1284</v>
      </c>
      <c r="E828" s="189">
        <v>577000</v>
      </c>
    </row>
    <row r="829" spans="1:5">
      <c r="A829" s="188" t="s">
        <v>2643</v>
      </c>
      <c r="B829" s="189" t="s">
        <v>200</v>
      </c>
      <c r="C829" s="189" t="s">
        <v>1970</v>
      </c>
      <c r="D829" s="189" t="s">
        <v>1285</v>
      </c>
      <c r="E829" s="189">
        <v>351000</v>
      </c>
    </row>
    <row r="830" spans="1:5">
      <c r="A830" s="188" t="s">
        <v>2643</v>
      </c>
      <c r="B830" s="189" t="s">
        <v>200</v>
      </c>
      <c r="C830" s="189" t="s">
        <v>1971</v>
      </c>
      <c r="D830" s="189" t="s">
        <v>1286</v>
      </c>
      <c r="E830" s="189">
        <v>350000</v>
      </c>
    </row>
    <row r="831" spans="1:5">
      <c r="A831" s="188" t="s">
        <v>2643</v>
      </c>
      <c r="B831" s="189" t="s">
        <v>200</v>
      </c>
      <c r="C831" s="189" t="s">
        <v>1972</v>
      </c>
      <c r="D831" s="189" t="s">
        <v>1287</v>
      </c>
      <c r="E831" s="189">
        <v>270000</v>
      </c>
    </row>
    <row r="832" spans="1:5">
      <c r="A832" s="188" t="s">
        <v>2643</v>
      </c>
      <c r="B832" s="189" t="s">
        <v>200</v>
      </c>
      <c r="C832" s="189" t="s">
        <v>1973</v>
      </c>
      <c r="D832" s="189" t="s">
        <v>1288</v>
      </c>
      <c r="E832" s="189">
        <v>384000</v>
      </c>
    </row>
    <row r="833" spans="1:5">
      <c r="A833" s="188" t="s">
        <v>2643</v>
      </c>
      <c r="B833" s="189" t="s">
        <v>200</v>
      </c>
      <c r="C833" s="189" t="s">
        <v>1974</v>
      </c>
      <c r="D833" s="189" t="s">
        <v>1289</v>
      </c>
      <c r="E833" s="189">
        <v>322000</v>
      </c>
    </row>
    <row r="834" spans="1:5">
      <c r="A834" s="188" t="s">
        <v>2643</v>
      </c>
      <c r="B834" s="189" t="s">
        <v>200</v>
      </c>
      <c r="C834" s="189" t="s">
        <v>1975</v>
      </c>
      <c r="D834" s="189" t="s">
        <v>1290</v>
      </c>
      <c r="E834" s="189">
        <v>315000</v>
      </c>
    </row>
    <row r="835" spans="1:5">
      <c r="A835" s="188" t="s">
        <v>2643</v>
      </c>
      <c r="B835" s="189" t="s">
        <v>200</v>
      </c>
      <c r="C835" s="189" t="s">
        <v>1976</v>
      </c>
      <c r="D835" s="189" t="s">
        <v>1291</v>
      </c>
      <c r="E835" s="189">
        <v>302000</v>
      </c>
    </row>
    <row r="836" spans="1:5">
      <c r="A836" s="188" t="s">
        <v>2643</v>
      </c>
      <c r="B836" s="189" t="s">
        <v>200</v>
      </c>
      <c r="C836" s="189" t="s">
        <v>1977</v>
      </c>
      <c r="D836" s="189" t="s">
        <v>1292</v>
      </c>
      <c r="E836" s="189">
        <v>360000</v>
      </c>
    </row>
    <row r="837" spans="1:5">
      <c r="A837" s="188" t="s">
        <v>2643</v>
      </c>
      <c r="B837" s="189" t="s">
        <v>200</v>
      </c>
      <c r="C837" s="189" t="s">
        <v>2449</v>
      </c>
      <c r="D837" s="189" t="s">
        <v>2450</v>
      </c>
      <c r="E837" s="189">
        <v>600000</v>
      </c>
    </row>
    <row r="838" spans="1:5">
      <c r="A838" s="188" t="s">
        <v>2646</v>
      </c>
      <c r="B838" s="189" t="s">
        <v>112</v>
      </c>
      <c r="C838" s="189" t="s">
        <v>2022</v>
      </c>
      <c r="D838" s="189" t="s">
        <v>1293</v>
      </c>
      <c r="E838" s="189">
        <v>680000</v>
      </c>
    </row>
    <row r="839" spans="1:5">
      <c r="A839" s="188" t="s">
        <v>2646</v>
      </c>
      <c r="B839" s="189" t="s">
        <v>112</v>
      </c>
      <c r="C839" s="189" t="s">
        <v>2023</v>
      </c>
      <c r="D839" s="189" t="s">
        <v>1294</v>
      </c>
      <c r="E839" s="189">
        <v>1137500</v>
      </c>
    </row>
    <row r="840" spans="1:5">
      <c r="A840" s="188" t="s">
        <v>2646</v>
      </c>
      <c r="B840" s="189" t="s">
        <v>112</v>
      </c>
      <c r="C840" s="189" t="s">
        <v>2024</v>
      </c>
      <c r="D840" s="189" t="s">
        <v>1295</v>
      </c>
      <c r="E840" s="189">
        <v>500000</v>
      </c>
    </row>
    <row r="841" spans="1:5">
      <c r="A841" s="188" t="s">
        <v>2646</v>
      </c>
      <c r="B841" s="189" t="s">
        <v>112</v>
      </c>
      <c r="C841" s="189" t="s">
        <v>2025</v>
      </c>
      <c r="D841" s="189" t="s">
        <v>1296</v>
      </c>
      <c r="E841" s="189">
        <v>573300</v>
      </c>
    </row>
    <row r="842" spans="1:5">
      <c r="A842" s="188" t="s">
        <v>2646</v>
      </c>
      <c r="B842" s="189" t="s">
        <v>112</v>
      </c>
      <c r="C842" s="189" t="s">
        <v>2026</v>
      </c>
      <c r="D842" s="189" t="s">
        <v>1297</v>
      </c>
      <c r="E842" s="189">
        <v>500000</v>
      </c>
    </row>
    <row r="843" spans="1:5">
      <c r="A843" s="188" t="s">
        <v>2646</v>
      </c>
      <c r="B843" s="189" t="s">
        <v>112</v>
      </c>
      <c r="C843" s="189" t="s">
        <v>2027</v>
      </c>
      <c r="D843" s="189" t="s">
        <v>1298</v>
      </c>
      <c r="E843" s="189">
        <v>455000</v>
      </c>
    </row>
    <row r="844" spans="1:5">
      <c r="A844" s="188" t="s">
        <v>2646</v>
      </c>
      <c r="B844" s="189" t="s">
        <v>112</v>
      </c>
      <c r="C844" s="189" t="s">
        <v>2028</v>
      </c>
      <c r="D844" s="189" t="s">
        <v>1299</v>
      </c>
      <c r="E844" s="189">
        <v>600000</v>
      </c>
    </row>
    <row r="845" spans="1:5">
      <c r="A845" s="188" t="s">
        <v>2646</v>
      </c>
      <c r="B845" s="189" t="s">
        <v>112</v>
      </c>
      <c r="C845" s="189" t="s">
        <v>2029</v>
      </c>
      <c r="D845" s="189" t="s">
        <v>1300</v>
      </c>
      <c r="E845" s="189">
        <v>602500</v>
      </c>
    </row>
    <row r="846" spans="1:5">
      <c r="A846" s="188" t="s">
        <v>2646</v>
      </c>
      <c r="B846" s="189" t="s">
        <v>112</v>
      </c>
      <c r="C846" s="189" t="s">
        <v>2030</v>
      </c>
      <c r="D846" s="189" t="s">
        <v>1301</v>
      </c>
      <c r="E846" s="189">
        <v>450000</v>
      </c>
    </row>
    <row r="847" spans="1:5">
      <c r="A847" s="188" t="s">
        <v>2646</v>
      </c>
      <c r="B847" s="189" t="s">
        <v>112</v>
      </c>
      <c r="C847" s="189" t="s">
        <v>2031</v>
      </c>
      <c r="D847" s="189" t="s">
        <v>1302</v>
      </c>
      <c r="E847" s="189">
        <v>580000</v>
      </c>
    </row>
    <row r="848" spans="1:5">
      <c r="A848" s="188" t="s">
        <v>2646</v>
      </c>
      <c r="B848" s="189" t="s">
        <v>112</v>
      </c>
      <c r="C848" s="189" t="s">
        <v>2032</v>
      </c>
      <c r="D848" s="189" t="s">
        <v>1303</v>
      </c>
      <c r="E848" s="189">
        <v>435000</v>
      </c>
    </row>
    <row r="849" spans="1:5">
      <c r="A849" s="188" t="s">
        <v>2646</v>
      </c>
      <c r="B849" s="189" t="s">
        <v>112</v>
      </c>
      <c r="C849" s="189" t="s">
        <v>2033</v>
      </c>
      <c r="D849" s="189" t="s">
        <v>1304</v>
      </c>
      <c r="E849" s="189">
        <v>520000</v>
      </c>
    </row>
    <row r="850" spans="1:5">
      <c r="A850" s="188" t="s">
        <v>2646</v>
      </c>
      <c r="B850" s="189" t="s">
        <v>112</v>
      </c>
      <c r="C850" s="189" t="s">
        <v>2034</v>
      </c>
      <c r="D850" s="189" t="s">
        <v>1305</v>
      </c>
      <c r="E850" s="189">
        <v>430000</v>
      </c>
    </row>
    <row r="851" spans="1:5">
      <c r="A851" s="188" t="s">
        <v>2646</v>
      </c>
      <c r="B851" s="189" t="s">
        <v>112</v>
      </c>
      <c r="C851" s="189" t="s">
        <v>2035</v>
      </c>
      <c r="D851" s="189" t="s">
        <v>1306</v>
      </c>
      <c r="E851" s="189">
        <v>645000</v>
      </c>
    </row>
    <row r="852" spans="1:5">
      <c r="A852" s="188" t="s">
        <v>2646</v>
      </c>
      <c r="B852" s="189" t="s">
        <v>112</v>
      </c>
      <c r="C852" s="189" t="s">
        <v>2036</v>
      </c>
      <c r="D852" s="189" t="s">
        <v>1307</v>
      </c>
      <c r="E852" s="189">
        <v>561760</v>
      </c>
    </row>
    <row r="853" spans="1:5">
      <c r="A853" s="188" t="s">
        <v>2646</v>
      </c>
      <c r="B853" s="189" t="s">
        <v>112</v>
      </c>
      <c r="C853" s="189" t="s">
        <v>2037</v>
      </c>
      <c r="D853" s="189" t="s">
        <v>1308</v>
      </c>
      <c r="E853" s="189">
        <v>455000</v>
      </c>
    </row>
    <row r="854" spans="1:5">
      <c r="A854" s="188" t="s">
        <v>2646</v>
      </c>
      <c r="B854" s="189" t="s">
        <v>112</v>
      </c>
      <c r="C854" s="189" t="s">
        <v>2038</v>
      </c>
      <c r="D854" s="189" t="s">
        <v>1309</v>
      </c>
      <c r="E854" s="189">
        <v>491750</v>
      </c>
    </row>
    <row r="855" spans="1:5">
      <c r="A855" s="188" t="s">
        <v>2646</v>
      </c>
      <c r="B855" s="189" t="s">
        <v>112</v>
      </c>
      <c r="C855" s="189" t="s">
        <v>2039</v>
      </c>
      <c r="D855" s="189" t="s">
        <v>1310</v>
      </c>
      <c r="E855" s="189">
        <v>420000</v>
      </c>
    </row>
    <row r="856" spans="1:5">
      <c r="A856" s="188" t="s">
        <v>2646</v>
      </c>
      <c r="B856" s="189" t="s">
        <v>112</v>
      </c>
      <c r="C856" s="189" t="s">
        <v>2040</v>
      </c>
      <c r="D856" s="189" t="s">
        <v>1311</v>
      </c>
      <c r="E856" s="189">
        <v>374250</v>
      </c>
    </row>
    <row r="857" spans="1:5">
      <c r="A857" s="188" t="s">
        <v>2646</v>
      </c>
      <c r="B857" s="189" t="s">
        <v>112</v>
      </c>
      <c r="C857" s="189" t="s">
        <v>2041</v>
      </c>
      <c r="D857" s="189" t="s">
        <v>1312</v>
      </c>
      <c r="E857" s="189">
        <v>380500</v>
      </c>
    </row>
    <row r="858" spans="1:5">
      <c r="A858" s="188" t="s">
        <v>2649</v>
      </c>
      <c r="B858" s="189" t="s">
        <v>92</v>
      </c>
      <c r="C858" s="189" t="s">
        <v>2109</v>
      </c>
      <c r="D858" s="189" t="s">
        <v>1313</v>
      </c>
      <c r="E858" s="189">
        <v>900000</v>
      </c>
    </row>
    <row r="859" spans="1:5">
      <c r="A859" s="188" t="s">
        <v>2649</v>
      </c>
      <c r="B859" s="189" t="s">
        <v>92</v>
      </c>
      <c r="C859" s="189" t="s">
        <v>2110</v>
      </c>
      <c r="D859" s="189" t="s">
        <v>1314</v>
      </c>
      <c r="E859" s="189">
        <v>1795000</v>
      </c>
    </row>
    <row r="860" spans="1:5">
      <c r="A860" s="188" t="s">
        <v>2649</v>
      </c>
      <c r="B860" s="189" t="s">
        <v>92</v>
      </c>
      <c r="C860" s="189" t="s">
        <v>2111</v>
      </c>
      <c r="D860" s="189" t="s">
        <v>1315</v>
      </c>
      <c r="E860" s="189">
        <v>707500</v>
      </c>
    </row>
    <row r="861" spans="1:5">
      <c r="A861" s="188" t="s">
        <v>2649</v>
      </c>
      <c r="B861" s="189" t="s">
        <v>92</v>
      </c>
      <c r="C861" s="189" t="s">
        <v>2112</v>
      </c>
      <c r="D861" s="189" t="s">
        <v>1316</v>
      </c>
      <c r="E861" s="189">
        <v>725000</v>
      </c>
    </row>
    <row r="862" spans="1:5">
      <c r="A862" s="188" t="s">
        <v>2649</v>
      </c>
      <c r="B862" s="189" t="s">
        <v>92</v>
      </c>
      <c r="C862" s="189" t="s">
        <v>2113</v>
      </c>
      <c r="D862" s="189" t="s">
        <v>1317</v>
      </c>
      <c r="E862" s="189">
        <v>445000</v>
      </c>
    </row>
    <row r="863" spans="1:5">
      <c r="A863" s="188" t="s">
        <v>2649</v>
      </c>
      <c r="B863" s="189" t="s">
        <v>92</v>
      </c>
      <c r="C863" s="189" t="s">
        <v>2114</v>
      </c>
      <c r="D863" s="189" t="s">
        <v>1318</v>
      </c>
      <c r="E863" s="189">
        <v>600000</v>
      </c>
    </row>
    <row r="864" spans="1:5">
      <c r="A864" s="188" t="s">
        <v>2649</v>
      </c>
      <c r="B864" s="189" t="s">
        <v>92</v>
      </c>
      <c r="C864" s="189" t="s">
        <v>2115</v>
      </c>
      <c r="D864" s="189" t="s">
        <v>1319</v>
      </c>
      <c r="E864" s="189">
        <v>495000</v>
      </c>
    </row>
    <row r="865" spans="1:5">
      <c r="A865" s="188" t="s">
        <v>2649</v>
      </c>
      <c r="B865" s="189" t="s">
        <v>92</v>
      </c>
      <c r="C865" s="189" t="s">
        <v>2116</v>
      </c>
      <c r="D865" s="189" t="s">
        <v>1320</v>
      </c>
      <c r="E865" s="189">
        <v>405000</v>
      </c>
    </row>
    <row r="866" spans="1:5">
      <c r="A866" s="188" t="s">
        <v>2649</v>
      </c>
      <c r="B866" s="189" t="s">
        <v>92</v>
      </c>
      <c r="C866" s="189" t="s">
        <v>2117</v>
      </c>
      <c r="D866" s="189" t="s">
        <v>1321</v>
      </c>
      <c r="E866" s="189">
        <v>617500</v>
      </c>
    </row>
    <row r="867" spans="1:5">
      <c r="A867" s="188" t="s">
        <v>2649</v>
      </c>
      <c r="B867" s="189" t="s">
        <v>92</v>
      </c>
      <c r="C867" s="189" t="s">
        <v>2118</v>
      </c>
      <c r="D867" s="189" t="s">
        <v>1322</v>
      </c>
      <c r="E867" s="189">
        <v>950000</v>
      </c>
    </row>
    <row r="868" spans="1:5">
      <c r="A868" s="188" t="s">
        <v>2649</v>
      </c>
      <c r="B868" s="189" t="s">
        <v>92</v>
      </c>
      <c r="C868" s="189" t="s">
        <v>2119</v>
      </c>
      <c r="D868" s="189" t="s">
        <v>1323</v>
      </c>
      <c r="E868" s="189">
        <v>600000</v>
      </c>
    </row>
    <row r="869" spans="1:5">
      <c r="A869" s="188" t="s">
        <v>2649</v>
      </c>
      <c r="B869" s="189" t="s">
        <v>92</v>
      </c>
      <c r="C869" s="189" t="s">
        <v>2120</v>
      </c>
      <c r="D869" s="189" t="s">
        <v>1324</v>
      </c>
      <c r="E869" s="189">
        <v>346025</v>
      </c>
    </row>
    <row r="870" spans="1:5">
      <c r="A870" s="188" t="s">
        <v>2649</v>
      </c>
      <c r="B870" s="189" t="s">
        <v>92</v>
      </c>
      <c r="C870" s="189" t="s">
        <v>2121</v>
      </c>
      <c r="D870" s="189" t="s">
        <v>1325</v>
      </c>
      <c r="E870" s="189">
        <v>370000</v>
      </c>
    </row>
    <row r="871" spans="1:5">
      <c r="A871" s="188" t="s">
        <v>2649</v>
      </c>
      <c r="B871" s="189" t="s">
        <v>92</v>
      </c>
      <c r="C871" s="189" t="s">
        <v>2122</v>
      </c>
      <c r="D871" s="189" t="s">
        <v>1326</v>
      </c>
      <c r="E871" s="189">
        <v>365000</v>
      </c>
    </row>
    <row r="872" spans="1:5">
      <c r="A872" s="188" t="s">
        <v>2649</v>
      </c>
      <c r="B872" s="189" t="s">
        <v>92</v>
      </c>
      <c r="C872" s="189" t="s">
        <v>2123</v>
      </c>
      <c r="D872" s="189" t="s">
        <v>1327</v>
      </c>
      <c r="E872" s="189">
        <v>695000</v>
      </c>
    </row>
    <row r="873" spans="1:5">
      <c r="A873" s="188" t="s">
        <v>2649</v>
      </c>
      <c r="B873" s="189" t="s">
        <v>92</v>
      </c>
      <c r="C873" s="189" t="s">
        <v>2124</v>
      </c>
      <c r="D873" s="189" t="s">
        <v>1328</v>
      </c>
      <c r="E873" s="189">
        <v>443750</v>
      </c>
    </row>
    <row r="874" spans="1:5">
      <c r="A874" s="188" t="s">
        <v>2649</v>
      </c>
      <c r="B874" s="189" t="s">
        <v>92</v>
      </c>
      <c r="C874" s="189" t="s">
        <v>2125</v>
      </c>
      <c r="D874" s="189" t="s">
        <v>1329</v>
      </c>
      <c r="E874" s="189">
        <v>400000</v>
      </c>
    </row>
    <row r="875" spans="1:5">
      <c r="A875" s="188" t="s">
        <v>2649</v>
      </c>
      <c r="B875" s="189" t="s">
        <v>92</v>
      </c>
      <c r="C875" s="189" t="s">
        <v>2126</v>
      </c>
      <c r="D875" s="189" t="s">
        <v>1330</v>
      </c>
      <c r="E875" s="189">
        <v>322500</v>
      </c>
    </row>
    <row r="876" spans="1:5">
      <c r="A876" s="188" t="s">
        <v>2649</v>
      </c>
      <c r="B876" s="189" t="s">
        <v>92</v>
      </c>
      <c r="C876" s="189" t="s">
        <v>2127</v>
      </c>
      <c r="D876" s="189" t="s">
        <v>1331</v>
      </c>
      <c r="E876" s="189">
        <v>382500</v>
      </c>
    </row>
    <row r="877" spans="1:5">
      <c r="A877" s="188" t="s">
        <v>2649</v>
      </c>
      <c r="B877" s="189" t="s">
        <v>92</v>
      </c>
      <c r="C877" s="189" t="s">
        <v>2128</v>
      </c>
      <c r="D877" s="189" t="s">
        <v>1332</v>
      </c>
      <c r="E877" s="189">
        <v>535000</v>
      </c>
    </row>
    <row r="878" spans="1:5">
      <c r="A878" s="188" t="s">
        <v>2649</v>
      </c>
      <c r="B878" s="189" t="s">
        <v>92</v>
      </c>
      <c r="C878" s="189" t="s">
        <v>2129</v>
      </c>
      <c r="D878" s="189" t="s">
        <v>1333</v>
      </c>
      <c r="E878" s="189">
        <v>561000</v>
      </c>
    </row>
    <row r="879" spans="1:5">
      <c r="A879" s="188" t="s">
        <v>2649</v>
      </c>
      <c r="B879" s="189" t="s">
        <v>92</v>
      </c>
      <c r="C879" s="189" t="s">
        <v>2130</v>
      </c>
      <c r="D879" s="189" t="s">
        <v>1334</v>
      </c>
      <c r="E879" s="189">
        <v>320000</v>
      </c>
    </row>
    <row r="880" spans="1:5">
      <c r="A880" s="188" t="s">
        <v>2649</v>
      </c>
      <c r="B880" s="189" t="s">
        <v>92</v>
      </c>
      <c r="C880" s="189" t="s">
        <v>2131</v>
      </c>
      <c r="D880" s="189" t="s">
        <v>1335</v>
      </c>
      <c r="E880" s="189">
        <v>370000</v>
      </c>
    </row>
    <row r="881" spans="1:5">
      <c r="A881" s="188" t="s">
        <v>2649</v>
      </c>
      <c r="B881" s="189" t="s">
        <v>92</v>
      </c>
      <c r="C881" s="189" t="s">
        <v>2132</v>
      </c>
      <c r="D881" s="189" t="s">
        <v>1336</v>
      </c>
      <c r="E881" s="189">
        <v>375000</v>
      </c>
    </row>
    <row r="882" spans="1:5">
      <c r="A882" s="188" t="s">
        <v>2649</v>
      </c>
      <c r="B882" s="189" t="s">
        <v>92</v>
      </c>
      <c r="C882" s="189" t="s">
        <v>2133</v>
      </c>
      <c r="D882" s="189" t="s">
        <v>1337</v>
      </c>
      <c r="E882" s="189">
        <v>427000</v>
      </c>
    </row>
    <row r="883" spans="1:5">
      <c r="A883" s="188" t="s">
        <v>2651</v>
      </c>
      <c r="B883" s="189" t="s">
        <v>164</v>
      </c>
      <c r="C883" s="189" t="s">
        <v>2171</v>
      </c>
      <c r="D883" s="189" t="s">
        <v>1338</v>
      </c>
      <c r="E883" s="189">
        <v>690000</v>
      </c>
    </row>
    <row r="884" spans="1:5">
      <c r="A884" s="188" t="s">
        <v>2651</v>
      </c>
      <c r="B884" s="189" t="s">
        <v>164</v>
      </c>
      <c r="C884" s="189" t="s">
        <v>2172</v>
      </c>
      <c r="D884" s="189" t="s">
        <v>1339</v>
      </c>
      <c r="E884" s="189">
        <v>360000</v>
      </c>
    </row>
    <row r="885" spans="1:5">
      <c r="A885" s="188" t="s">
        <v>2651</v>
      </c>
      <c r="B885" s="189" t="s">
        <v>164</v>
      </c>
      <c r="C885" s="189" t="s">
        <v>2173</v>
      </c>
      <c r="D885" s="189" t="s">
        <v>1340</v>
      </c>
      <c r="E885" s="189">
        <v>350000</v>
      </c>
    </row>
    <row r="886" spans="1:5">
      <c r="A886" s="188" t="s">
        <v>2651</v>
      </c>
      <c r="B886" s="189" t="s">
        <v>164</v>
      </c>
      <c r="C886" s="189" t="s">
        <v>2174</v>
      </c>
      <c r="D886" s="189" t="s">
        <v>1341</v>
      </c>
      <c r="E886" s="189">
        <v>530000</v>
      </c>
    </row>
    <row r="887" spans="1:5">
      <c r="A887" s="188" t="s">
        <v>2651</v>
      </c>
      <c r="B887" s="189" t="s">
        <v>164</v>
      </c>
      <c r="C887" s="189" t="s">
        <v>2175</v>
      </c>
      <c r="D887" s="189" t="s">
        <v>1342</v>
      </c>
      <c r="E887" s="189">
        <v>464000</v>
      </c>
    </row>
    <row r="888" spans="1:5">
      <c r="A888" s="188" t="s">
        <v>2651</v>
      </c>
      <c r="B888" s="189" t="s">
        <v>164</v>
      </c>
      <c r="C888" s="189" t="s">
        <v>2176</v>
      </c>
      <c r="D888" s="189" t="s">
        <v>1343</v>
      </c>
      <c r="E888" s="189">
        <v>438250</v>
      </c>
    </row>
    <row r="889" spans="1:5">
      <c r="A889" s="188" t="s">
        <v>2651</v>
      </c>
      <c r="B889" s="189" t="s">
        <v>164</v>
      </c>
      <c r="C889" s="189" t="s">
        <v>2177</v>
      </c>
      <c r="D889" s="189" t="s">
        <v>1344</v>
      </c>
      <c r="E889" s="189">
        <v>443000</v>
      </c>
    </row>
    <row r="890" spans="1:5">
      <c r="A890" s="188" t="s">
        <v>2651</v>
      </c>
      <c r="B890" s="189" t="s">
        <v>164</v>
      </c>
      <c r="C890" s="189" t="s">
        <v>2178</v>
      </c>
      <c r="D890" s="189" t="s">
        <v>1345</v>
      </c>
      <c r="E890" s="189">
        <v>470000</v>
      </c>
    </row>
    <row r="891" spans="1:5">
      <c r="A891" s="188" t="s">
        <v>2651</v>
      </c>
      <c r="B891" s="189" t="s">
        <v>164</v>
      </c>
      <c r="C891" s="189" t="s">
        <v>2179</v>
      </c>
      <c r="D891" s="189" t="s">
        <v>1346</v>
      </c>
      <c r="E891" s="189">
        <v>500000</v>
      </c>
    </row>
    <row r="892" spans="1:5">
      <c r="A892" s="188" t="s">
        <v>2651</v>
      </c>
      <c r="B892" s="189" t="s">
        <v>164</v>
      </c>
      <c r="C892" s="189" t="s">
        <v>2180</v>
      </c>
      <c r="D892" s="189" t="s">
        <v>1347</v>
      </c>
      <c r="E892" s="189">
        <v>432000</v>
      </c>
    </row>
    <row r="893" spans="1:5">
      <c r="A893" s="188" t="s">
        <v>2651</v>
      </c>
      <c r="B893" s="189" t="s">
        <v>164</v>
      </c>
      <c r="C893" s="189" t="s">
        <v>2181</v>
      </c>
      <c r="D893" s="189" t="s">
        <v>1348</v>
      </c>
      <c r="E893" s="189">
        <v>531000</v>
      </c>
    </row>
    <row r="894" spans="1:5">
      <c r="A894" s="188" t="s">
        <v>2651</v>
      </c>
      <c r="B894" s="189" t="s">
        <v>164</v>
      </c>
      <c r="C894" s="189" t="s">
        <v>2182</v>
      </c>
      <c r="D894" s="189" t="s">
        <v>1349</v>
      </c>
      <c r="E894" s="189">
        <v>402500</v>
      </c>
    </row>
    <row r="895" spans="1:5">
      <c r="A895" s="188" t="s">
        <v>2651</v>
      </c>
      <c r="B895" s="189" t="s">
        <v>164</v>
      </c>
      <c r="C895" s="189" t="s">
        <v>2183</v>
      </c>
      <c r="D895" s="189" t="s">
        <v>1350</v>
      </c>
      <c r="E895" s="189">
        <v>483175</v>
      </c>
    </row>
    <row r="896" spans="1:5">
      <c r="A896" s="188" t="s">
        <v>2651</v>
      </c>
      <c r="B896" s="189" t="s">
        <v>164</v>
      </c>
      <c r="C896" s="189" t="s">
        <v>2184</v>
      </c>
      <c r="D896" s="189" t="s">
        <v>1351</v>
      </c>
      <c r="E896" s="189">
        <v>482500</v>
      </c>
    </row>
    <row r="897" spans="1:5">
      <c r="A897" s="188" t="s">
        <v>2651</v>
      </c>
      <c r="B897" s="189" t="s">
        <v>164</v>
      </c>
      <c r="C897" s="189" t="s">
        <v>2185</v>
      </c>
      <c r="D897" s="189" t="s">
        <v>1352</v>
      </c>
      <c r="E897" s="189">
        <v>435000</v>
      </c>
    </row>
    <row r="898" spans="1:5">
      <c r="A898" s="188" t="s">
        <v>2651</v>
      </c>
      <c r="B898" s="189" t="s">
        <v>164</v>
      </c>
      <c r="C898" s="189" t="s">
        <v>2186</v>
      </c>
      <c r="D898" s="189" t="s">
        <v>1353</v>
      </c>
      <c r="E898" s="189">
        <v>720000</v>
      </c>
    </row>
    <row r="899" spans="1:5">
      <c r="A899" s="188" t="s">
        <v>2651</v>
      </c>
      <c r="B899" s="189" t="s">
        <v>164</v>
      </c>
      <c r="C899" s="189" t="s">
        <v>2187</v>
      </c>
      <c r="D899" s="189" t="s">
        <v>1354</v>
      </c>
      <c r="E899" s="189">
        <v>357500</v>
      </c>
    </row>
    <row r="900" spans="1:5">
      <c r="A900" s="188" t="s">
        <v>2651</v>
      </c>
      <c r="B900" s="189" t="s">
        <v>164</v>
      </c>
      <c r="C900" s="189" t="s">
        <v>2188</v>
      </c>
      <c r="D900" s="189" t="s">
        <v>1355</v>
      </c>
      <c r="E900" s="189">
        <v>430000</v>
      </c>
    </row>
    <row r="901" spans="1:5">
      <c r="A901" s="188" t="s">
        <v>2651</v>
      </c>
      <c r="B901" s="189" t="s">
        <v>164</v>
      </c>
      <c r="C901" s="189" t="s">
        <v>2189</v>
      </c>
      <c r="D901" s="189" t="s">
        <v>1356</v>
      </c>
      <c r="E901" s="189">
        <v>420000</v>
      </c>
    </row>
    <row r="902" spans="1:5">
      <c r="A902" s="188" t="s">
        <v>2651</v>
      </c>
      <c r="B902" s="189" t="s">
        <v>164</v>
      </c>
      <c r="C902" s="189" t="s">
        <v>2190</v>
      </c>
      <c r="D902" s="189" t="s">
        <v>1357</v>
      </c>
      <c r="E902" s="189">
        <v>420000</v>
      </c>
    </row>
    <row r="903" spans="1:5">
      <c r="A903" s="188" t="s">
        <v>2651</v>
      </c>
      <c r="B903" s="189" t="s">
        <v>164</v>
      </c>
      <c r="C903" s="189" t="s">
        <v>2191</v>
      </c>
      <c r="D903" s="189" t="s">
        <v>1358</v>
      </c>
      <c r="E903" s="189">
        <v>450000</v>
      </c>
    </row>
    <row r="904" spans="1:5">
      <c r="A904" s="188" t="s">
        <v>2651</v>
      </c>
      <c r="B904" s="189" t="s">
        <v>164</v>
      </c>
      <c r="C904" s="189" t="s">
        <v>2192</v>
      </c>
      <c r="D904" s="189" t="s">
        <v>1359</v>
      </c>
      <c r="E904" s="189">
        <v>388500</v>
      </c>
    </row>
    <row r="905" spans="1:5">
      <c r="A905" s="188" t="s">
        <v>2651</v>
      </c>
      <c r="B905" s="189" t="s">
        <v>164</v>
      </c>
      <c r="C905" s="189" t="s">
        <v>2193</v>
      </c>
      <c r="D905" s="189" t="s">
        <v>1360</v>
      </c>
      <c r="E905" s="189">
        <v>780000</v>
      </c>
    </row>
    <row r="906" spans="1:5">
      <c r="A906" s="188" t="s">
        <v>2651</v>
      </c>
      <c r="B906" s="189" t="s">
        <v>164</v>
      </c>
      <c r="C906" s="189" t="s">
        <v>2194</v>
      </c>
      <c r="D906" s="189" t="s">
        <v>1361</v>
      </c>
      <c r="E906" s="189">
        <v>407500</v>
      </c>
    </row>
    <row r="907" spans="1:5">
      <c r="A907" s="188" t="s">
        <v>2651</v>
      </c>
      <c r="B907" s="189" t="s">
        <v>164</v>
      </c>
      <c r="C907" s="189" t="s">
        <v>2195</v>
      </c>
      <c r="D907" s="189" t="s">
        <v>1362</v>
      </c>
      <c r="E907" s="189">
        <v>325000</v>
      </c>
    </row>
    <row r="908" spans="1:5">
      <c r="A908" s="188" t="s">
        <v>2651</v>
      </c>
      <c r="B908" s="189" t="s">
        <v>164</v>
      </c>
      <c r="C908" s="189" t="s">
        <v>2196</v>
      </c>
      <c r="D908" s="189" t="s">
        <v>1363</v>
      </c>
      <c r="E908" s="189">
        <v>430500</v>
      </c>
    </row>
    <row r="909" spans="1:5">
      <c r="A909" s="188" t="s">
        <v>2651</v>
      </c>
      <c r="B909" s="189" t="s">
        <v>164</v>
      </c>
      <c r="C909" s="189" t="s">
        <v>2197</v>
      </c>
      <c r="D909" s="189" t="s">
        <v>1364</v>
      </c>
      <c r="E909" s="189">
        <v>388000</v>
      </c>
    </row>
    <row r="910" spans="1:5">
      <c r="A910" s="188" t="s">
        <v>2651</v>
      </c>
      <c r="B910" s="189" t="s">
        <v>164</v>
      </c>
      <c r="C910" s="189" t="s">
        <v>2198</v>
      </c>
      <c r="D910" s="189" t="s">
        <v>1365</v>
      </c>
      <c r="E910" s="189">
        <v>350000</v>
      </c>
    </row>
    <row r="911" spans="1:5">
      <c r="A911" s="188" t="s">
        <v>2651</v>
      </c>
      <c r="B911" s="189" t="s">
        <v>164</v>
      </c>
      <c r="C911" s="189" t="s">
        <v>2463</v>
      </c>
      <c r="D911" s="189" t="s">
        <v>2464</v>
      </c>
      <c r="E911" s="189">
        <v>373800</v>
      </c>
    </row>
    <row r="912" spans="1:5">
      <c r="A912" s="188" t="s">
        <v>2651</v>
      </c>
      <c r="B912" s="189" t="s">
        <v>164</v>
      </c>
      <c r="C912" s="189" t="s">
        <v>2481</v>
      </c>
      <c r="D912" s="189" t="s">
        <v>2482</v>
      </c>
      <c r="E912" s="189">
        <v>483750</v>
      </c>
    </row>
    <row r="913" spans="1:5">
      <c r="A913" s="188" t="s">
        <v>2651</v>
      </c>
      <c r="B913" s="189" t="s">
        <v>164</v>
      </c>
      <c r="C913" s="189" t="s">
        <v>2483</v>
      </c>
      <c r="D913" s="189" t="s">
        <v>2484</v>
      </c>
      <c r="E913" s="189">
        <v>540000</v>
      </c>
    </row>
    <row r="914" spans="1:5">
      <c r="A914" s="188" t="s">
        <v>2652</v>
      </c>
      <c r="B914" s="189" t="s">
        <v>124</v>
      </c>
      <c r="C914" s="189" t="s">
        <v>2199</v>
      </c>
      <c r="D914" s="189" t="s">
        <v>1366</v>
      </c>
      <c r="E914" s="189">
        <v>1375000</v>
      </c>
    </row>
    <row r="915" spans="1:5">
      <c r="A915" s="188" t="s">
        <v>2652</v>
      </c>
      <c r="B915" s="189" t="s">
        <v>124</v>
      </c>
      <c r="C915" s="189" t="s">
        <v>2200</v>
      </c>
      <c r="D915" s="189" t="s">
        <v>1367</v>
      </c>
      <c r="E915" s="189">
        <v>990000</v>
      </c>
    </row>
    <row r="916" spans="1:5">
      <c r="A916" s="188" t="s">
        <v>2652</v>
      </c>
      <c r="B916" s="189" t="s">
        <v>124</v>
      </c>
      <c r="C916" s="189" t="s">
        <v>2201</v>
      </c>
      <c r="D916" s="189" t="s">
        <v>1368</v>
      </c>
      <c r="E916" s="189">
        <v>820500</v>
      </c>
    </row>
    <row r="917" spans="1:5">
      <c r="A917" s="188" t="s">
        <v>2652</v>
      </c>
      <c r="B917" s="189" t="s">
        <v>124</v>
      </c>
      <c r="C917" s="189" t="s">
        <v>2202</v>
      </c>
      <c r="D917" s="189" t="s">
        <v>1369</v>
      </c>
      <c r="E917" s="189">
        <v>611000</v>
      </c>
    </row>
    <row r="918" spans="1:5">
      <c r="A918" s="188" t="s">
        <v>2652</v>
      </c>
      <c r="B918" s="189" t="s">
        <v>124</v>
      </c>
      <c r="C918" s="189" t="s">
        <v>2203</v>
      </c>
      <c r="D918" s="189" t="s">
        <v>1370</v>
      </c>
      <c r="E918" s="189">
        <v>860000</v>
      </c>
    </row>
    <row r="919" spans="1:5">
      <c r="A919" s="188" t="s">
        <v>2652</v>
      </c>
      <c r="B919" s="189" t="s">
        <v>124</v>
      </c>
      <c r="C919" s="189" t="s">
        <v>2204</v>
      </c>
      <c r="D919" s="189" t="s">
        <v>1371</v>
      </c>
      <c r="E919" s="189">
        <v>740000</v>
      </c>
    </row>
    <row r="920" spans="1:5">
      <c r="A920" s="188" t="s">
        <v>2652</v>
      </c>
      <c r="B920" s="189" t="s">
        <v>124</v>
      </c>
      <c r="C920" s="189" t="s">
        <v>2205</v>
      </c>
      <c r="D920" s="189" t="s">
        <v>1372</v>
      </c>
      <c r="E920" s="189">
        <v>741000</v>
      </c>
    </row>
    <row r="921" spans="1:5">
      <c r="A921" s="188" t="s">
        <v>2652</v>
      </c>
      <c r="B921" s="189" t="s">
        <v>124</v>
      </c>
      <c r="C921" s="189" t="s">
        <v>2206</v>
      </c>
      <c r="D921" s="189" t="s">
        <v>1373</v>
      </c>
      <c r="E921" s="189">
        <v>750000</v>
      </c>
    </row>
    <row r="922" spans="1:5">
      <c r="A922" s="188" t="s">
        <v>2652</v>
      </c>
      <c r="B922" s="189" t="s">
        <v>124</v>
      </c>
      <c r="C922" s="189" t="s">
        <v>2207</v>
      </c>
      <c r="D922" s="189" t="s">
        <v>1374</v>
      </c>
      <c r="E922" s="189">
        <v>710000</v>
      </c>
    </row>
    <row r="923" spans="1:5">
      <c r="A923" s="188" t="s">
        <v>2652</v>
      </c>
      <c r="B923" s="189" t="s">
        <v>124</v>
      </c>
      <c r="C923" s="189" t="s">
        <v>2208</v>
      </c>
      <c r="D923" s="189" t="s">
        <v>1375</v>
      </c>
      <c r="E923" s="189">
        <v>505000</v>
      </c>
    </row>
    <row r="924" spans="1:5">
      <c r="A924" s="188" t="s">
        <v>2652</v>
      </c>
      <c r="B924" s="189" t="s">
        <v>124</v>
      </c>
      <c r="C924" s="189" t="s">
        <v>2209</v>
      </c>
      <c r="D924" s="189" t="s">
        <v>1376</v>
      </c>
      <c r="E924" s="189">
        <v>610000</v>
      </c>
    </row>
    <row r="925" spans="1:5">
      <c r="A925" s="188" t="s">
        <v>2652</v>
      </c>
      <c r="B925" s="189" t="s">
        <v>124</v>
      </c>
      <c r="C925" s="189" t="s">
        <v>2210</v>
      </c>
      <c r="D925" s="189" t="s">
        <v>1377</v>
      </c>
      <c r="E925" s="189">
        <v>1250000</v>
      </c>
    </row>
    <row r="926" spans="1:5">
      <c r="A926" s="188" t="s">
        <v>2652</v>
      </c>
      <c r="B926" s="189" t="s">
        <v>124</v>
      </c>
      <c r="C926" s="189" t="s">
        <v>2211</v>
      </c>
      <c r="D926" s="189" t="s">
        <v>1378</v>
      </c>
      <c r="E926" s="189">
        <v>500000</v>
      </c>
    </row>
    <row r="927" spans="1:5">
      <c r="A927" s="188" t="s">
        <v>2652</v>
      </c>
      <c r="B927" s="189" t="s">
        <v>124</v>
      </c>
      <c r="C927" s="189" t="s">
        <v>2212</v>
      </c>
      <c r="D927" s="189" t="s">
        <v>1379</v>
      </c>
      <c r="E927" s="189">
        <v>553000</v>
      </c>
    </row>
    <row r="928" spans="1:5">
      <c r="A928" s="188" t="s">
        <v>2652</v>
      </c>
      <c r="B928" s="189" t="s">
        <v>124</v>
      </c>
      <c r="C928" s="189" t="s">
        <v>2213</v>
      </c>
      <c r="D928" s="189" t="s">
        <v>1380</v>
      </c>
      <c r="E928" s="189">
        <v>547475</v>
      </c>
    </row>
    <row r="929" spans="1:5">
      <c r="A929" s="188" t="s">
        <v>2652</v>
      </c>
      <c r="B929" s="189" t="s">
        <v>124</v>
      </c>
      <c r="C929" s="189" t="s">
        <v>2214</v>
      </c>
      <c r="D929" s="189" t="s">
        <v>1381</v>
      </c>
      <c r="E929" s="189">
        <v>740000</v>
      </c>
    </row>
    <row r="930" spans="1:5">
      <c r="A930" s="188" t="s">
        <v>2652</v>
      </c>
      <c r="B930" s="189" t="s">
        <v>124</v>
      </c>
      <c r="C930" s="189" t="s">
        <v>2215</v>
      </c>
      <c r="D930" s="189" t="s">
        <v>1382</v>
      </c>
      <c r="E930" s="189">
        <v>587500</v>
      </c>
    </row>
    <row r="931" spans="1:5">
      <c r="A931" s="188" t="s">
        <v>2652</v>
      </c>
      <c r="B931" s="189" t="s">
        <v>124</v>
      </c>
      <c r="C931" s="189" t="s">
        <v>2216</v>
      </c>
      <c r="D931" s="189" t="s">
        <v>1383</v>
      </c>
      <c r="E931" s="189">
        <v>695000</v>
      </c>
    </row>
    <row r="932" spans="1:5">
      <c r="A932" s="188" t="s">
        <v>2652</v>
      </c>
      <c r="B932" s="189" t="s">
        <v>124</v>
      </c>
      <c r="C932" s="189" t="s">
        <v>2217</v>
      </c>
      <c r="D932" s="189" t="s">
        <v>1384</v>
      </c>
      <c r="E932" s="189">
        <v>555000</v>
      </c>
    </row>
    <row r="933" spans="1:5">
      <c r="A933" s="188" t="s">
        <v>2652</v>
      </c>
      <c r="B933" s="189" t="s">
        <v>124</v>
      </c>
      <c r="C933" s="189" t="s">
        <v>2218</v>
      </c>
      <c r="D933" s="189" t="s">
        <v>1385</v>
      </c>
      <c r="E933" s="189">
        <v>418750</v>
      </c>
    </row>
    <row r="934" spans="1:5">
      <c r="A934" s="188" t="s">
        <v>2652</v>
      </c>
      <c r="B934" s="189" t="s">
        <v>124</v>
      </c>
      <c r="C934" s="189" t="s">
        <v>2219</v>
      </c>
      <c r="D934" s="189" t="s">
        <v>1386</v>
      </c>
      <c r="E934" s="189">
        <v>670000</v>
      </c>
    </row>
    <row r="935" spans="1:5">
      <c r="A935" s="188" t="s">
        <v>2652</v>
      </c>
      <c r="B935" s="189" t="s">
        <v>124</v>
      </c>
      <c r="C935" s="189" t="s">
        <v>2220</v>
      </c>
      <c r="D935" s="189" t="s">
        <v>1387</v>
      </c>
      <c r="E935" s="189">
        <v>605000</v>
      </c>
    </row>
    <row r="936" spans="1:5">
      <c r="A936" s="188" t="s">
        <v>2652</v>
      </c>
      <c r="B936" s="189" t="s">
        <v>124</v>
      </c>
      <c r="C936" s="189" t="s">
        <v>2221</v>
      </c>
      <c r="D936" s="189" t="s">
        <v>1388</v>
      </c>
      <c r="E936" s="189">
        <v>655000</v>
      </c>
    </row>
    <row r="937" spans="1:5">
      <c r="A937" s="188" t="s">
        <v>2654</v>
      </c>
      <c r="B937" s="189" t="s">
        <v>100</v>
      </c>
      <c r="C937" s="189" t="s">
        <v>2254</v>
      </c>
      <c r="D937" s="189" t="s">
        <v>1389</v>
      </c>
      <c r="E937" s="189">
        <v>374160</v>
      </c>
    </row>
    <row r="938" spans="1:5">
      <c r="A938" s="188" t="s">
        <v>2654</v>
      </c>
      <c r="B938" s="189" t="s">
        <v>100</v>
      </c>
      <c r="C938" s="189" t="s">
        <v>2255</v>
      </c>
      <c r="D938" s="189" t="s">
        <v>1390</v>
      </c>
      <c r="E938" s="189">
        <v>340000</v>
      </c>
    </row>
    <row r="939" spans="1:5">
      <c r="A939" s="188" t="s">
        <v>2654</v>
      </c>
      <c r="B939" s="189" t="s">
        <v>100</v>
      </c>
      <c r="C939" s="189" t="s">
        <v>2256</v>
      </c>
      <c r="D939" s="189" t="s">
        <v>1391</v>
      </c>
      <c r="E939" s="189">
        <v>450000</v>
      </c>
    </row>
    <row r="940" spans="1:5">
      <c r="A940" s="188" t="s">
        <v>2654</v>
      </c>
      <c r="B940" s="189" t="s">
        <v>100</v>
      </c>
      <c r="C940" s="189" t="s">
        <v>2257</v>
      </c>
      <c r="D940" s="189" t="s">
        <v>1392</v>
      </c>
      <c r="E940" s="189">
        <v>354995</v>
      </c>
    </row>
    <row r="941" spans="1:5">
      <c r="A941" s="188" t="s">
        <v>2654</v>
      </c>
      <c r="B941" s="189" t="s">
        <v>100</v>
      </c>
      <c r="C941" s="189" t="s">
        <v>2258</v>
      </c>
      <c r="D941" s="189" t="s">
        <v>1393</v>
      </c>
      <c r="E941" s="189">
        <v>355000</v>
      </c>
    </row>
    <row r="942" spans="1:5">
      <c r="A942" s="188" t="s">
        <v>2654</v>
      </c>
      <c r="B942" s="189" t="s">
        <v>100</v>
      </c>
      <c r="C942" s="189" t="s">
        <v>2259</v>
      </c>
      <c r="D942" s="189" t="s">
        <v>1394</v>
      </c>
      <c r="E942" s="189">
        <v>435000</v>
      </c>
    </row>
    <row r="943" spans="1:5">
      <c r="A943" s="188" t="s">
        <v>2654</v>
      </c>
      <c r="B943" s="189" t="s">
        <v>100</v>
      </c>
      <c r="C943" s="189" t="s">
        <v>2260</v>
      </c>
      <c r="D943" s="189" t="s">
        <v>1395</v>
      </c>
      <c r="E943" s="189">
        <v>431500</v>
      </c>
    </row>
    <row r="944" spans="1:5">
      <c r="A944" s="188" t="s">
        <v>2654</v>
      </c>
      <c r="B944" s="189" t="s">
        <v>100</v>
      </c>
      <c r="C944" s="189" t="s">
        <v>2261</v>
      </c>
      <c r="D944" s="189" t="s">
        <v>1396</v>
      </c>
      <c r="E944" s="189">
        <v>450000</v>
      </c>
    </row>
    <row r="945" spans="1:5">
      <c r="A945" s="188" t="s">
        <v>2654</v>
      </c>
      <c r="B945" s="189" t="s">
        <v>100</v>
      </c>
      <c r="C945" s="189" t="s">
        <v>2262</v>
      </c>
      <c r="D945" s="189" t="s">
        <v>1397</v>
      </c>
      <c r="E945" s="189">
        <v>450000</v>
      </c>
    </row>
    <row r="946" spans="1:5">
      <c r="A946" s="188" t="s">
        <v>2654</v>
      </c>
      <c r="B946" s="189" t="s">
        <v>100</v>
      </c>
      <c r="C946" s="189" t="s">
        <v>2263</v>
      </c>
      <c r="D946" s="189" t="s">
        <v>1398</v>
      </c>
      <c r="E946" s="189">
        <v>380000</v>
      </c>
    </row>
    <row r="947" spans="1:5">
      <c r="A947" s="188" t="s">
        <v>2654</v>
      </c>
      <c r="B947" s="189" t="s">
        <v>100</v>
      </c>
      <c r="C947" s="189" t="s">
        <v>2264</v>
      </c>
      <c r="D947" s="189" t="s">
        <v>1399</v>
      </c>
      <c r="E947" s="189">
        <v>400000</v>
      </c>
    </row>
    <row r="948" spans="1:5">
      <c r="A948" s="188" t="s">
        <v>2654</v>
      </c>
      <c r="B948" s="189" t="s">
        <v>100</v>
      </c>
      <c r="C948" s="189" t="s">
        <v>2265</v>
      </c>
      <c r="D948" s="189" t="s">
        <v>1400</v>
      </c>
      <c r="E948" s="189">
        <v>307500</v>
      </c>
    </row>
    <row r="949" spans="1:5">
      <c r="A949" s="188" t="s">
        <v>2654</v>
      </c>
      <c r="B949" s="189" t="s">
        <v>100</v>
      </c>
      <c r="C949" s="189" t="s">
        <v>2266</v>
      </c>
      <c r="D949" s="189" t="s">
        <v>1401</v>
      </c>
      <c r="E949" s="189">
        <v>389500</v>
      </c>
    </row>
    <row r="950" spans="1:5">
      <c r="A950" s="188" t="s">
        <v>2654</v>
      </c>
      <c r="B950" s="189" t="s">
        <v>100</v>
      </c>
      <c r="C950" s="189" t="s">
        <v>2267</v>
      </c>
      <c r="D950" s="189" t="s">
        <v>1402</v>
      </c>
      <c r="E950" s="189">
        <v>376000</v>
      </c>
    </row>
    <row r="951" spans="1:5">
      <c r="A951" s="188" t="s">
        <v>2654</v>
      </c>
      <c r="B951" s="189" t="s">
        <v>100</v>
      </c>
      <c r="C951" s="189" t="s">
        <v>2268</v>
      </c>
      <c r="D951" s="189" t="s">
        <v>1403</v>
      </c>
      <c r="E951" s="189">
        <v>423500</v>
      </c>
    </row>
    <row r="952" spans="1:5">
      <c r="A952" s="188" t="s">
        <v>2654</v>
      </c>
      <c r="B952" s="189" t="s">
        <v>100</v>
      </c>
      <c r="C952" s="189" t="s">
        <v>2269</v>
      </c>
      <c r="D952" s="189" t="s">
        <v>1404</v>
      </c>
      <c r="E952" s="189">
        <v>532500</v>
      </c>
    </row>
    <row r="953" spans="1:5">
      <c r="A953" s="188" t="s">
        <v>2654</v>
      </c>
      <c r="B953" s="189" t="s">
        <v>100</v>
      </c>
      <c r="C953" s="189" t="s">
        <v>2270</v>
      </c>
      <c r="D953" s="189" t="s">
        <v>1405</v>
      </c>
      <c r="E953" s="189">
        <v>337000</v>
      </c>
    </row>
    <row r="954" spans="1:5">
      <c r="A954" s="188" t="s">
        <v>2654</v>
      </c>
      <c r="B954" s="189" t="s">
        <v>100</v>
      </c>
      <c r="C954" s="189" t="s">
        <v>2271</v>
      </c>
      <c r="D954" s="189" t="s">
        <v>1406</v>
      </c>
      <c r="E954" s="189">
        <v>310000</v>
      </c>
    </row>
    <row r="955" spans="1:5">
      <c r="A955" s="188" t="s">
        <v>2654</v>
      </c>
      <c r="B955" s="189" t="s">
        <v>100</v>
      </c>
      <c r="C955" s="189" t="s">
        <v>2272</v>
      </c>
      <c r="D955" s="189" t="s">
        <v>1407</v>
      </c>
      <c r="E955" s="189">
        <v>350000</v>
      </c>
    </row>
    <row r="956" spans="1:5">
      <c r="A956" s="188" t="s">
        <v>2654</v>
      </c>
      <c r="B956" s="189" t="s">
        <v>100</v>
      </c>
      <c r="C956" s="189" t="s">
        <v>2273</v>
      </c>
      <c r="D956" s="189" t="s">
        <v>1408</v>
      </c>
      <c r="E956" s="189">
        <v>372500</v>
      </c>
    </row>
    <row r="957" spans="1:5">
      <c r="A957" s="188" t="s">
        <v>2654</v>
      </c>
      <c r="B957" s="189" t="s">
        <v>100</v>
      </c>
      <c r="C957" s="189" t="s">
        <v>2274</v>
      </c>
      <c r="D957" s="189" t="s">
        <v>1409</v>
      </c>
      <c r="E957" s="189">
        <v>290750</v>
      </c>
    </row>
    <row r="958" spans="1:5">
      <c r="A958" s="188" t="s">
        <v>2654</v>
      </c>
      <c r="B958" s="189" t="s">
        <v>100</v>
      </c>
      <c r="C958" s="189" t="s">
        <v>2275</v>
      </c>
      <c r="D958" s="189" t="s">
        <v>1410</v>
      </c>
      <c r="E958" s="189">
        <v>660000</v>
      </c>
    </row>
    <row r="959" spans="1:5">
      <c r="A959" s="188" t="s">
        <v>2654</v>
      </c>
      <c r="B959" s="189" t="s">
        <v>100</v>
      </c>
      <c r="C959" s="189" t="s">
        <v>2276</v>
      </c>
      <c r="D959" s="189" t="s">
        <v>1411</v>
      </c>
      <c r="E959" s="189">
        <v>595000</v>
      </c>
    </row>
    <row r="960" spans="1:5">
      <c r="A960" s="188" t="s">
        <v>2654</v>
      </c>
      <c r="B960" s="189" t="s">
        <v>100</v>
      </c>
      <c r="C960" s="189" t="s">
        <v>2469</v>
      </c>
      <c r="D960" s="189" t="s">
        <v>2470</v>
      </c>
      <c r="E960" s="189">
        <v>467500</v>
      </c>
    </row>
    <row r="961" spans="1:5">
      <c r="A961" s="188" t="s">
        <v>2656</v>
      </c>
      <c r="B961" s="189" t="s">
        <v>140</v>
      </c>
      <c r="C961" s="189" t="s">
        <v>2307</v>
      </c>
      <c r="D961" s="189" t="s">
        <v>1412</v>
      </c>
      <c r="E961" s="189">
        <v>430000</v>
      </c>
    </row>
    <row r="962" spans="1:5">
      <c r="A962" s="188" t="s">
        <v>2656</v>
      </c>
      <c r="B962" s="189" t="s">
        <v>140</v>
      </c>
      <c r="C962" s="189" t="s">
        <v>2308</v>
      </c>
      <c r="D962" s="189" t="s">
        <v>1413</v>
      </c>
      <c r="E962" s="189">
        <v>455000</v>
      </c>
    </row>
    <row r="963" spans="1:5">
      <c r="A963" s="188" t="s">
        <v>2656</v>
      </c>
      <c r="B963" s="189" t="s">
        <v>140</v>
      </c>
      <c r="C963" s="189" t="s">
        <v>2309</v>
      </c>
      <c r="D963" s="189" t="s">
        <v>1414</v>
      </c>
      <c r="E963" s="189">
        <v>427500</v>
      </c>
    </row>
    <row r="964" spans="1:5">
      <c r="A964" s="188" t="s">
        <v>2656</v>
      </c>
      <c r="B964" s="189" t="s">
        <v>140</v>
      </c>
      <c r="C964" s="189" t="s">
        <v>2310</v>
      </c>
      <c r="D964" s="189" t="s">
        <v>1415</v>
      </c>
      <c r="E964" s="189">
        <v>479175</v>
      </c>
    </row>
    <row r="965" spans="1:5">
      <c r="A965" s="188" t="s">
        <v>2656</v>
      </c>
      <c r="B965" s="189" t="s">
        <v>140</v>
      </c>
      <c r="C965" s="189" t="s">
        <v>2311</v>
      </c>
      <c r="D965" s="189" t="s">
        <v>1416</v>
      </c>
      <c r="E965" s="189">
        <v>455000</v>
      </c>
    </row>
    <row r="966" spans="1:5">
      <c r="A966" s="188" t="s">
        <v>2656</v>
      </c>
      <c r="B966" s="189" t="s">
        <v>140</v>
      </c>
      <c r="C966" s="189" t="s">
        <v>2312</v>
      </c>
      <c r="D966" s="189" t="s">
        <v>1417</v>
      </c>
      <c r="E966" s="189">
        <v>395000</v>
      </c>
    </row>
    <row r="967" spans="1:5">
      <c r="A967" s="188" t="s">
        <v>2656</v>
      </c>
      <c r="B967" s="189" t="s">
        <v>140</v>
      </c>
      <c r="C967" s="189" t="s">
        <v>2313</v>
      </c>
      <c r="D967" s="189" t="s">
        <v>1418</v>
      </c>
      <c r="E967" s="189">
        <v>465000</v>
      </c>
    </row>
    <row r="968" spans="1:5">
      <c r="A968" s="188" t="s">
        <v>2656</v>
      </c>
      <c r="B968" s="189" t="s">
        <v>140</v>
      </c>
      <c r="C968" s="189" t="s">
        <v>2314</v>
      </c>
      <c r="D968" s="189" t="s">
        <v>1419</v>
      </c>
      <c r="E968" s="189">
        <v>427500</v>
      </c>
    </row>
    <row r="969" spans="1:5">
      <c r="A969" s="188" t="s">
        <v>2656</v>
      </c>
      <c r="B969" s="189" t="s">
        <v>140</v>
      </c>
      <c r="C969" s="189" t="s">
        <v>2315</v>
      </c>
      <c r="D969" s="189" t="s">
        <v>1420</v>
      </c>
      <c r="E969" s="189">
        <v>434000</v>
      </c>
    </row>
    <row r="970" spans="1:5">
      <c r="A970" s="188" t="s">
        <v>2656</v>
      </c>
      <c r="B970" s="189" t="s">
        <v>140</v>
      </c>
      <c r="C970" s="189" t="s">
        <v>2316</v>
      </c>
      <c r="D970" s="189" t="s">
        <v>1421</v>
      </c>
      <c r="E970" s="189">
        <v>460000</v>
      </c>
    </row>
    <row r="971" spans="1:5">
      <c r="A971" s="188" t="s">
        <v>2656</v>
      </c>
      <c r="B971" s="189" t="s">
        <v>140</v>
      </c>
      <c r="C971" s="189" t="s">
        <v>2317</v>
      </c>
      <c r="D971" s="189" t="s">
        <v>1422</v>
      </c>
      <c r="E971" s="189">
        <v>404000</v>
      </c>
    </row>
    <row r="972" spans="1:5">
      <c r="A972" s="188" t="s">
        <v>2656</v>
      </c>
      <c r="B972" s="189" t="s">
        <v>140</v>
      </c>
      <c r="C972" s="189" t="s">
        <v>2318</v>
      </c>
      <c r="D972" s="189" t="s">
        <v>1423</v>
      </c>
      <c r="E972" s="189">
        <v>461000</v>
      </c>
    </row>
    <row r="973" spans="1:5">
      <c r="A973" s="188" t="s">
        <v>2656</v>
      </c>
      <c r="B973" s="189" t="s">
        <v>140</v>
      </c>
      <c r="C973" s="189" t="s">
        <v>2319</v>
      </c>
      <c r="D973" s="189" t="s">
        <v>1424</v>
      </c>
      <c r="E973" s="189">
        <v>460000</v>
      </c>
    </row>
    <row r="974" spans="1:5">
      <c r="A974" s="188" t="s">
        <v>2656</v>
      </c>
      <c r="B974" s="189" t="s">
        <v>140</v>
      </c>
      <c r="C974" s="189" t="s">
        <v>2320</v>
      </c>
      <c r="D974" s="189" t="s">
        <v>1425</v>
      </c>
      <c r="E974" s="189">
        <v>440000</v>
      </c>
    </row>
    <row r="975" spans="1:5">
      <c r="A975" s="188" t="s">
        <v>2656</v>
      </c>
      <c r="B975" s="189" t="s">
        <v>140</v>
      </c>
      <c r="C975" s="189" t="s">
        <v>2321</v>
      </c>
      <c r="D975" s="189" t="s">
        <v>1426</v>
      </c>
      <c r="E975" s="189">
        <v>600000</v>
      </c>
    </row>
    <row r="976" spans="1:5">
      <c r="A976" s="188" t="s">
        <v>2656</v>
      </c>
      <c r="B976" s="189" t="s">
        <v>140</v>
      </c>
      <c r="C976" s="189" t="s">
        <v>2322</v>
      </c>
      <c r="D976" s="189" t="s">
        <v>1427</v>
      </c>
      <c r="E976" s="189">
        <v>521500</v>
      </c>
    </row>
    <row r="977" spans="1:5">
      <c r="A977" s="188" t="s">
        <v>2656</v>
      </c>
      <c r="B977" s="189" t="s">
        <v>140</v>
      </c>
      <c r="C977" s="189" t="s">
        <v>2323</v>
      </c>
      <c r="D977" s="189" t="s">
        <v>1428</v>
      </c>
      <c r="E977" s="189">
        <v>452500</v>
      </c>
    </row>
    <row r="978" spans="1:5">
      <c r="A978" s="188" t="s">
        <v>2656</v>
      </c>
      <c r="B978" s="189" t="s">
        <v>140</v>
      </c>
      <c r="C978" s="189" t="s">
        <v>2324</v>
      </c>
      <c r="D978" s="189" t="s">
        <v>1429</v>
      </c>
      <c r="E978" s="189">
        <v>485000</v>
      </c>
    </row>
    <row r="979" spans="1:5">
      <c r="A979" s="188" t="s">
        <v>2656</v>
      </c>
      <c r="B979" s="189" t="s">
        <v>140</v>
      </c>
      <c r="C979" s="189" t="s">
        <v>2325</v>
      </c>
      <c r="D979" s="189" t="s">
        <v>1430</v>
      </c>
      <c r="E979" s="189">
        <v>493000</v>
      </c>
    </row>
    <row r="980" spans="1:5">
      <c r="A980" s="188" t="s">
        <v>2656</v>
      </c>
      <c r="B980" s="189" t="s">
        <v>140</v>
      </c>
      <c r="C980" s="189" t="s">
        <v>2326</v>
      </c>
      <c r="D980" s="189" t="s">
        <v>1431</v>
      </c>
      <c r="E980" s="189">
        <v>416000</v>
      </c>
    </row>
    <row r="981" spans="1:5">
      <c r="A981" s="188" t="s">
        <v>2656</v>
      </c>
      <c r="B981" s="189" t="s">
        <v>140</v>
      </c>
      <c r="C981" s="189" t="s">
        <v>2327</v>
      </c>
      <c r="D981" s="189" t="s">
        <v>1432</v>
      </c>
      <c r="E981" s="189">
        <v>471500</v>
      </c>
    </row>
    <row r="982" spans="1:5">
      <c r="A982" s="188" t="s">
        <v>2656</v>
      </c>
      <c r="B982" s="189" t="s">
        <v>140</v>
      </c>
      <c r="C982" s="189" t="s">
        <v>2328</v>
      </c>
      <c r="D982" s="189" t="s">
        <v>1433</v>
      </c>
      <c r="E982" s="189">
        <v>397500</v>
      </c>
    </row>
    <row r="983" spans="1:5">
      <c r="A983" s="188" t="s">
        <v>2656</v>
      </c>
      <c r="B983" s="189" t="s">
        <v>140</v>
      </c>
      <c r="C983" s="189" t="s">
        <v>2329</v>
      </c>
      <c r="D983" s="189" t="s">
        <v>1434</v>
      </c>
      <c r="E983" s="189">
        <v>435000</v>
      </c>
    </row>
    <row r="984" spans="1:5">
      <c r="A984" s="188" t="s">
        <v>2656</v>
      </c>
      <c r="B984" s="189" t="s">
        <v>140</v>
      </c>
      <c r="C984" s="189" t="s">
        <v>2330</v>
      </c>
      <c r="D984" s="189" t="s">
        <v>1435</v>
      </c>
      <c r="E984" s="189">
        <v>529000</v>
      </c>
    </row>
    <row r="985" spans="1:5">
      <c r="A985" s="188" t="s">
        <v>2656</v>
      </c>
      <c r="B985" s="189" t="s">
        <v>140</v>
      </c>
      <c r="C985" s="189" t="s">
        <v>2331</v>
      </c>
      <c r="D985" s="189" t="s">
        <v>1436</v>
      </c>
      <c r="E985" s="189">
        <v>510000</v>
      </c>
    </row>
    <row r="986" spans="1:5">
      <c r="A986" s="188" t="s">
        <v>2656</v>
      </c>
      <c r="B986" s="189" t="s">
        <v>140</v>
      </c>
      <c r="C986" s="189" t="s">
        <v>2332</v>
      </c>
      <c r="D986" s="189" t="s">
        <v>1437</v>
      </c>
      <c r="E986" s="189">
        <v>410000</v>
      </c>
    </row>
    <row r="987" spans="1:5">
      <c r="A987" s="188" t="s">
        <v>2656</v>
      </c>
      <c r="B987" s="189" t="s">
        <v>140</v>
      </c>
      <c r="C987" s="189" t="s">
        <v>2333</v>
      </c>
      <c r="D987" s="189" t="s">
        <v>1438</v>
      </c>
      <c r="E987" s="189">
        <v>489000</v>
      </c>
    </row>
    <row r="988" spans="1:5">
      <c r="A988" s="188" t="s">
        <v>2656</v>
      </c>
      <c r="B988" s="189" t="s">
        <v>140</v>
      </c>
      <c r="C988" s="189" t="s">
        <v>2334</v>
      </c>
      <c r="D988" s="189" t="s">
        <v>1439</v>
      </c>
      <c r="E988" s="189">
        <v>465000</v>
      </c>
    </row>
    <row r="990" spans="1:5">
      <c r="D990" s="189" t="s">
        <v>43</v>
      </c>
      <c r="E990" s="62">
        <v>468000</v>
      </c>
    </row>
  </sheetData>
  <customSheetViews>
    <customSheetView guid="{CDEF6930-6739-4FEE-9F65-E195F9A4F82A}">
      <selection activeCell="B2" sqref="B2"/>
      <pageMargins left="0.7" right="0.7" top="0.75" bottom="0.75" header="0.3" footer="0.3"/>
      <pageSetup paperSize="9" orientation="portrait" r:id="rId1"/>
    </customSheetView>
    <customSheetView guid="{9883963A-B599-466E-88D7-AE85360E0737}">
      <selection activeCell="B2" sqref="B2"/>
      <pageMargins left="0.7" right="0.7" top="0.75" bottom="0.75" header="0.3" footer="0.3"/>
      <pageSetup paperSize="9" orientation="portrait" r:id="rId2"/>
    </customSheetView>
  </customSheetViews>
  <hyperlinks>
    <hyperlink ref="C1" location="Index!A1" display="Index home" xr:uid="{00000000-0004-0000-3300-000000000000}"/>
  </hyperlinks>
  <pageMargins left="0.7" right="0.7" top="0.75" bottom="0.75" header="0.3" footer="0.3"/>
  <pageSetup paperSize="9" orientation="portrait" r:id="rId3"/>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codeName="Sheet38">
    <tabColor rgb="FFCC6677"/>
  </sheetPr>
  <dimension ref="A1:J12"/>
  <sheetViews>
    <sheetView zoomScaleNormal="100" workbookViewId="0"/>
  </sheetViews>
  <sheetFormatPr defaultColWidth="8.85546875" defaultRowHeight="15"/>
  <cols>
    <col min="1" max="1" width="11.28515625" style="135" customWidth="1"/>
    <col min="2" max="8" width="11.28515625" style="137" customWidth="1"/>
    <col min="9" max="9" width="4.85546875" style="137" customWidth="1"/>
    <col min="10" max="10" width="11.28515625" style="137" customWidth="1"/>
    <col min="11" max="16384" width="8.85546875" style="137"/>
  </cols>
  <sheetData>
    <row r="1" spans="1:10" s="135" customFormat="1" ht="15" customHeight="1">
      <c r="A1" s="74" t="s">
        <v>30</v>
      </c>
      <c r="B1" s="135">
        <v>4.5999999999999996</v>
      </c>
      <c r="C1" s="292" t="s">
        <v>2930</v>
      </c>
    </row>
    <row r="2" spans="1:10" s="135" customFormat="1" ht="15" customHeight="1">
      <c r="A2" s="73" t="s">
        <v>31</v>
      </c>
      <c r="B2" s="135" t="s">
        <v>3144</v>
      </c>
    </row>
    <row r="3" spans="1:10" s="135" customFormat="1" ht="15" customHeight="1">
      <c r="A3" s="53" t="s">
        <v>40</v>
      </c>
      <c r="B3" s="169" t="s">
        <v>3182</v>
      </c>
    </row>
    <row r="4" spans="1:10" s="135" customFormat="1">
      <c r="A4" s="53"/>
      <c r="B4" s="169"/>
    </row>
    <row r="5" spans="1:10">
      <c r="A5" s="77" t="s">
        <v>2396</v>
      </c>
    </row>
    <row r="6" spans="1:10">
      <c r="A6" s="74"/>
      <c r="B6" s="185"/>
      <c r="C6" s="185"/>
      <c r="D6" s="185"/>
      <c r="E6" s="185"/>
      <c r="F6" s="185"/>
      <c r="G6" s="185"/>
      <c r="H6" s="248"/>
    </row>
    <row r="7" spans="1:10">
      <c r="A7" s="74"/>
      <c r="B7" s="185"/>
      <c r="C7" s="185"/>
      <c r="D7" s="185"/>
      <c r="E7" s="82"/>
      <c r="F7" s="82"/>
      <c r="G7" s="82"/>
      <c r="H7" s="248"/>
    </row>
    <row r="8" spans="1:10">
      <c r="A8" s="74"/>
      <c r="B8" s="185"/>
      <c r="C8" s="185"/>
      <c r="D8" s="185"/>
      <c r="E8" s="185"/>
      <c r="F8" s="185"/>
      <c r="G8" s="185"/>
      <c r="H8" s="248"/>
    </row>
    <row r="9" spans="1:10">
      <c r="A9" s="74"/>
      <c r="B9" s="185"/>
      <c r="C9" s="185"/>
      <c r="D9" s="183"/>
      <c r="F9" s="183"/>
      <c r="G9" s="183"/>
      <c r="H9" s="248"/>
      <c r="J9" s="138"/>
    </row>
    <row r="10" spans="1:10">
      <c r="A10" s="74"/>
      <c r="B10" s="185"/>
      <c r="C10" s="185"/>
      <c r="D10" s="183"/>
      <c r="E10" s="185"/>
      <c r="F10" s="185"/>
      <c r="G10" s="183"/>
      <c r="H10" s="248"/>
    </row>
    <row r="11" spans="1:10">
      <c r="A11" s="74"/>
      <c r="B11" s="185"/>
      <c r="C11" s="185"/>
      <c r="D11" s="183"/>
      <c r="E11" s="83"/>
      <c r="F11" s="83"/>
      <c r="G11" s="183"/>
      <c r="H11" s="248"/>
    </row>
    <row r="12" spans="1:10">
      <c r="A12" s="74"/>
      <c r="B12" s="185"/>
      <c r="C12" s="185"/>
      <c r="D12" s="183"/>
      <c r="E12" s="183"/>
      <c r="F12" s="183"/>
      <c r="G12" s="183"/>
      <c r="H12" s="248"/>
    </row>
  </sheetData>
  <customSheetViews>
    <customSheetView guid="{CDEF6930-6739-4FEE-9F65-E195F9A4F82A}" topLeftCell="A31">
      <selection activeCell="F74" sqref="F74"/>
      <pageMargins left="0.75" right="0.75" top="1" bottom="1" header="0.5" footer="0.5"/>
      <pageSetup paperSize="9" orientation="portrait" horizontalDpi="4294967292" verticalDpi="4294967292" r:id="rId1"/>
      <headerFooter alignWithMargins="0"/>
    </customSheetView>
    <customSheetView guid="{9883963A-B599-466E-88D7-AE85360E0737}" topLeftCell="A31">
      <selection activeCell="F74" sqref="F74"/>
      <pageMargins left="0.75" right="0.75" top="1" bottom="1" header="0.5" footer="0.5"/>
      <pageSetup paperSize="9" orientation="portrait" horizontalDpi="4294967292" verticalDpi="4294967292" r:id="rId2"/>
      <headerFooter alignWithMargins="0"/>
    </customSheetView>
  </customSheetViews>
  <hyperlinks>
    <hyperlink ref="C1" location="Index!A1" display="Index home" xr:uid="{00000000-0004-0000-3400-000000000000}"/>
  </hyperlinks>
  <pageMargins left="0.75" right="0.75" top="1" bottom="1" header="0.5" footer="0.5"/>
  <pageSetup paperSize="9" orientation="portrait" horizontalDpi="4294967292" verticalDpi="4294967292" r:id="rId3"/>
  <headerFooter alignWithMargins="0"/>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codeName="Sheet37">
    <tabColor rgb="FFCC6677"/>
  </sheetPr>
  <dimension ref="A1:G57"/>
  <sheetViews>
    <sheetView zoomScaleNormal="100" workbookViewId="0"/>
  </sheetViews>
  <sheetFormatPr defaultColWidth="9.140625" defaultRowHeight="15"/>
  <cols>
    <col min="1" max="1" width="11.85546875" style="246" customWidth="1"/>
    <col min="2" max="23" width="11.85546875" style="245" customWidth="1"/>
    <col min="24" max="16384" width="9.140625" style="245"/>
  </cols>
  <sheetData>
    <row r="1" spans="1:7" ht="15" customHeight="1">
      <c r="A1" s="74" t="s">
        <v>30</v>
      </c>
      <c r="B1" s="244">
        <v>4.7</v>
      </c>
      <c r="C1" s="292" t="s">
        <v>2930</v>
      </c>
    </row>
    <row r="2" spans="1:7" ht="15" customHeight="1">
      <c r="A2" s="73" t="s">
        <v>31</v>
      </c>
      <c r="B2" s="246" t="s">
        <v>3145</v>
      </c>
      <c r="C2" s="246"/>
    </row>
    <row r="3" spans="1:7" ht="15" customHeight="1">
      <c r="A3" s="53" t="s">
        <v>40</v>
      </c>
      <c r="B3" s="244" t="s">
        <v>3183</v>
      </c>
      <c r="C3" s="246"/>
    </row>
    <row r="5" spans="1:7">
      <c r="A5" s="246" t="s">
        <v>62</v>
      </c>
      <c r="B5" s="245" t="s">
        <v>2626</v>
      </c>
      <c r="C5" s="245" t="s">
        <v>2625</v>
      </c>
      <c r="D5" s="245" t="s">
        <v>2624</v>
      </c>
      <c r="E5" s="245" t="s">
        <v>2623</v>
      </c>
      <c r="F5" s="245" t="s">
        <v>2622</v>
      </c>
      <c r="G5" s="245" t="s">
        <v>2621</v>
      </c>
    </row>
    <row r="6" spans="1:7">
      <c r="A6" s="246" t="s">
        <v>2620</v>
      </c>
      <c r="B6" s="247">
        <v>5698</v>
      </c>
      <c r="C6" s="247">
        <v>9528</v>
      </c>
      <c r="D6" s="247">
        <v>8318</v>
      </c>
      <c r="E6" s="247">
        <v>14127</v>
      </c>
      <c r="F6" s="247">
        <v>12804</v>
      </c>
      <c r="G6" s="247">
        <v>6021</v>
      </c>
    </row>
    <row r="7" spans="1:7">
      <c r="A7" s="246" t="s">
        <v>2619</v>
      </c>
      <c r="B7" s="247">
        <v>5700</v>
      </c>
      <c r="C7" s="247">
        <v>9371</v>
      </c>
      <c r="D7" s="247">
        <v>8445</v>
      </c>
      <c r="E7" s="247">
        <v>15154</v>
      </c>
      <c r="F7" s="247">
        <v>12617</v>
      </c>
      <c r="G7" s="247">
        <v>6287</v>
      </c>
    </row>
    <row r="8" spans="1:7">
      <c r="A8" s="246" t="s">
        <v>2618</v>
      </c>
      <c r="B8" s="247">
        <v>6051</v>
      </c>
      <c r="C8" s="247">
        <v>9484</v>
      </c>
      <c r="D8" s="247">
        <v>8855</v>
      </c>
      <c r="E8" s="247">
        <v>16263</v>
      </c>
      <c r="F8" s="247">
        <v>12608</v>
      </c>
      <c r="G8" s="247">
        <v>6901</v>
      </c>
    </row>
    <row r="9" spans="1:7">
      <c r="A9" s="246" t="s">
        <v>2617</v>
      </c>
      <c r="B9" s="247">
        <v>6409</v>
      </c>
      <c r="C9" s="247">
        <v>9536</v>
      </c>
      <c r="D9" s="247">
        <v>9078</v>
      </c>
      <c r="E9" s="247">
        <v>16565</v>
      </c>
      <c r="F9" s="247">
        <v>12930</v>
      </c>
      <c r="G9" s="247">
        <v>7721</v>
      </c>
    </row>
    <row r="10" spans="1:7">
      <c r="A10" s="246" t="s">
        <v>2616</v>
      </c>
      <c r="B10" s="247">
        <v>6483</v>
      </c>
      <c r="C10" s="247">
        <v>9283</v>
      </c>
      <c r="D10" s="247">
        <v>9104</v>
      </c>
      <c r="E10" s="247">
        <v>16768</v>
      </c>
      <c r="F10" s="247">
        <v>13124</v>
      </c>
      <c r="G10" s="247">
        <v>8146</v>
      </c>
    </row>
    <row r="11" spans="1:7">
      <c r="A11" s="246" t="s">
        <v>2615</v>
      </c>
      <c r="B11" s="247">
        <v>6757</v>
      </c>
      <c r="C11" s="247">
        <v>9205</v>
      </c>
      <c r="D11" s="247">
        <v>9170</v>
      </c>
      <c r="E11" s="247">
        <v>16479</v>
      </c>
      <c r="F11" s="247">
        <v>13106</v>
      </c>
      <c r="G11" s="247">
        <v>7999</v>
      </c>
    </row>
    <row r="12" spans="1:7">
      <c r="A12" s="246" t="s">
        <v>2614</v>
      </c>
      <c r="B12" s="247">
        <v>6904</v>
      </c>
      <c r="C12" s="247">
        <v>8897</v>
      </c>
      <c r="D12" s="247">
        <v>8974</v>
      </c>
      <c r="E12" s="247">
        <v>15841</v>
      </c>
      <c r="F12" s="247">
        <v>13024</v>
      </c>
      <c r="G12" s="247">
        <v>7941</v>
      </c>
    </row>
    <row r="13" spans="1:7">
      <c r="A13" s="246" t="s">
        <v>2613</v>
      </c>
      <c r="B13" s="247">
        <v>6783</v>
      </c>
      <c r="C13" s="247">
        <v>8176</v>
      </c>
      <c r="D13" s="247">
        <v>8470</v>
      </c>
      <c r="E13" s="247">
        <v>14767</v>
      </c>
      <c r="F13" s="247">
        <v>12078</v>
      </c>
      <c r="G13" s="247">
        <v>7384</v>
      </c>
    </row>
    <row r="14" spans="1:7">
      <c r="A14" s="246" t="s">
        <v>2612</v>
      </c>
      <c r="B14" s="247">
        <v>6503</v>
      </c>
      <c r="C14" s="247">
        <v>7378</v>
      </c>
      <c r="D14" s="247">
        <v>7871</v>
      </c>
      <c r="E14" s="247">
        <v>12965</v>
      </c>
      <c r="F14" s="247">
        <v>10860</v>
      </c>
      <c r="G14" s="247">
        <v>6504</v>
      </c>
    </row>
    <row r="15" spans="1:7">
      <c r="A15" s="246" t="s">
        <v>2611</v>
      </c>
      <c r="B15" s="247">
        <v>6091</v>
      </c>
      <c r="C15" s="247">
        <v>6461</v>
      </c>
      <c r="D15" s="247">
        <v>6922</v>
      </c>
      <c r="E15" s="247">
        <v>11103</v>
      </c>
      <c r="F15" s="247">
        <v>9129</v>
      </c>
      <c r="G15" s="247">
        <v>5622</v>
      </c>
    </row>
    <row r="16" spans="1:7">
      <c r="A16" s="246" t="s">
        <v>2610</v>
      </c>
      <c r="B16" s="247">
        <v>5387</v>
      </c>
      <c r="C16" s="247">
        <v>5541</v>
      </c>
      <c r="D16" s="247">
        <v>5591</v>
      </c>
      <c r="E16" s="247">
        <v>8890</v>
      </c>
      <c r="F16" s="247">
        <v>6407</v>
      </c>
      <c r="G16" s="247">
        <v>3836</v>
      </c>
    </row>
    <row r="17" spans="1:7">
      <c r="A17" s="246" t="s">
        <v>2609</v>
      </c>
      <c r="B17" s="247">
        <v>4968</v>
      </c>
      <c r="C17" s="247">
        <v>5263</v>
      </c>
      <c r="D17" s="247">
        <v>4559</v>
      </c>
      <c r="E17" s="247">
        <v>7251</v>
      </c>
      <c r="F17" s="247">
        <v>4194</v>
      </c>
      <c r="G17" s="247">
        <v>2137</v>
      </c>
    </row>
    <row r="18" spans="1:7">
      <c r="A18" s="246" t="s">
        <v>2608</v>
      </c>
      <c r="B18" s="247">
        <v>4854</v>
      </c>
      <c r="C18" s="247">
        <v>5588</v>
      </c>
      <c r="D18" s="247">
        <v>3982</v>
      </c>
      <c r="E18" s="247">
        <v>6042</v>
      </c>
      <c r="F18" s="247">
        <v>2768</v>
      </c>
      <c r="G18" s="247">
        <v>1113</v>
      </c>
    </row>
    <row r="19" spans="1:7">
      <c r="A19" s="246" t="s">
        <v>2607</v>
      </c>
      <c r="B19" s="247">
        <v>4764</v>
      </c>
      <c r="C19" s="247">
        <v>6616</v>
      </c>
      <c r="D19" s="247">
        <v>4060</v>
      </c>
      <c r="E19" s="247">
        <v>4972</v>
      </c>
      <c r="F19" s="247">
        <v>1394</v>
      </c>
      <c r="G19" s="247">
        <v>355</v>
      </c>
    </row>
    <row r="20" spans="1:7">
      <c r="A20" s="246" t="s">
        <v>2606</v>
      </c>
      <c r="B20" s="247">
        <v>5157</v>
      </c>
      <c r="C20" s="247">
        <v>8751</v>
      </c>
      <c r="D20" s="247">
        <v>5159</v>
      </c>
      <c r="E20" s="247">
        <v>4723</v>
      </c>
      <c r="F20" s="247">
        <v>746</v>
      </c>
      <c r="G20" s="247">
        <v>112</v>
      </c>
    </row>
    <row r="21" spans="1:7">
      <c r="A21" s="246" t="s">
        <v>2605</v>
      </c>
      <c r="B21" s="247">
        <v>5768</v>
      </c>
      <c r="C21" s="247">
        <v>11402</v>
      </c>
      <c r="D21" s="247">
        <v>6948</v>
      </c>
      <c r="E21" s="247">
        <v>5113</v>
      </c>
      <c r="F21" s="247">
        <v>487</v>
      </c>
      <c r="G21" s="247">
        <v>44</v>
      </c>
    </row>
    <row r="22" spans="1:7">
      <c r="A22" s="246" t="s">
        <v>2604</v>
      </c>
      <c r="B22" s="247">
        <v>6091</v>
      </c>
      <c r="C22" s="247">
        <v>12881</v>
      </c>
      <c r="D22" s="247">
        <v>8185</v>
      </c>
      <c r="E22" s="247">
        <v>5391</v>
      </c>
      <c r="F22" s="247">
        <v>519</v>
      </c>
      <c r="G22" s="247">
        <v>25</v>
      </c>
    </row>
    <row r="23" spans="1:7">
      <c r="A23" s="246" t="s">
        <v>2603</v>
      </c>
      <c r="B23" s="247">
        <v>6367</v>
      </c>
      <c r="C23" s="247">
        <v>13664</v>
      </c>
      <c r="D23" s="247">
        <v>9154</v>
      </c>
      <c r="E23" s="247">
        <v>5884</v>
      </c>
      <c r="F23" s="247">
        <v>660</v>
      </c>
      <c r="G23" s="247">
        <v>20</v>
      </c>
    </row>
    <row r="24" spans="1:7">
      <c r="A24" s="246" t="s">
        <v>2602</v>
      </c>
      <c r="B24" s="247">
        <v>6553</v>
      </c>
      <c r="C24" s="247">
        <v>13346</v>
      </c>
      <c r="D24" s="247">
        <v>9672</v>
      </c>
      <c r="E24" s="247">
        <v>5936</v>
      </c>
      <c r="F24" s="247">
        <v>655</v>
      </c>
      <c r="G24" s="247">
        <v>17</v>
      </c>
    </row>
    <row r="25" spans="1:7">
      <c r="A25" s="246" t="s">
        <v>2601</v>
      </c>
      <c r="B25" s="247">
        <v>6166</v>
      </c>
      <c r="C25" s="247">
        <v>11820</v>
      </c>
      <c r="D25" s="247">
        <v>9691</v>
      </c>
      <c r="E25" s="247">
        <v>5545</v>
      </c>
      <c r="F25" s="247">
        <v>625</v>
      </c>
      <c r="G25" s="247">
        <v>16</v>
      </c>
    </row>
    <row r="26" spans="1:7">
      <c r="A26" s="246" t="s">
        <v>2600</v>
      </c>
      <c r="B26" s="247">
        <v>6088</v>
      </c>
      <c r="C26" s="247">
        <v>10936</v>
      </c>
      <c r="D26" s="247">
        <v>9773</v>
      </c>
      <c r="E26" s="247">
        <v>5449</v>
      </c>
      <c r="F26" s="247">
        <v>476</v>
      </c>
      <c r="G26" s="247">
        <v>18</v>
      </c>
    </row>
    <row r="27" spans="1:7">
      <c r="A27" s="246" t="s">
        <v>2599</v>
      </c>
      <c r="B27" s="247">
        <v>5973</v>
      </c>
      <c r="C27" s="247">
        <v>10411</v>
      </c>
      <c r="D27" s="247">
        <v>9845</v>
      </c>
      <c r="E27" s="247">
        <v>5268</v>
      </c>
      <c r="F27" s="247">
        <v>340</v>
      </c>
      <c r="G27" s="247">
        <v>18</v>
      </c>
    </row>
    <row r="28" spans="1:7">
      <c r="A28" s="246" t="s">
        <v>2598</v>
      </c>
      <c r="B28" s="247">
        <v>5830</v>
      </c>
      <c r="C28" s="247">
        <v>10096</v>
      </c>
      <c r="D28" s="247">
        <v>9949</v>
      </c>
      <c r="E28" s="247">
        <v>5288</v>
      </c>
      <c r="F28" s="247">
        <v>312</v>
      </c>
      <c r="G28" s="247">
        <v>24</v>
      </c>
    </row>
    <row r="29" spans="1:7">
      <c r="A29" s="246" t="s">
        <v>2597</v>
      </c>
      <c r="B29" s="247">
        <v>5936</v>
      </c>
      <c r="C29" s="247">
        <v>10183</v>
      </c>
      <c r="D29" s="247">
        <v>9964</v>
      </c>
      <c r="E29" s="247">
        <v>5621</v>
      </c>
      <c r="F29" s="247">
        <v>332</v>
      </c>
      <c r="G29" s="247">
        <v>28</v>
      </c>
    </row>
    <row r="30" spans="1:7">
      <c r="A30" s="246" t="s">
        <v>2596</v>
      </c>
      <c r="B30" s="247">
        <v>6127</v>
      </c>
      <c r="C30" s="247">
        <v>10927</v>
      </c>
      <c r="D30" s="247">
        <v>10581</v>
      </c>
      <c r="E30" s="247">
        <v>6452</v>
      </c>
      <c r="F30" s="247">
        <v>511</v>
      </c>
      <c r="G30" s="247">
        <v>31</v>
      </c>
    </row>
    <row r="31" spans="1:7">
      <c r="A31" s="246" t="s">
        <v>2595</v>
      </c>
      <c r="B31" s="247">
        <v>6137</v>
      </c>
      <c r="C31" s="247">
        <v>10881</v>
      </c>
      <c r="D31" s="247">
        <v>10566</v>
      </c>
      <c r="E31" s="247">
        <v>6420</v>
      </c>
      <c r="F31" s="247">
        <v>583</v>
      </c>
      <c r="G31" s="247">
        <v>39</v>
      </c>
    </row>
    <row r="32" spans="1:7">
      <c r="A32" s="246" t="s">
        <v>2594</v>
      </c>
      <c r="B32" s="247">
        <v>6146</v>
      </c>
      <c r="C32" s="247">
        <v>10915</v>
      </c>
      <c r="D32" s="247">
        <v>10898</v>
      </c>
      <c r="E32" s="247">
        <v>6341</v>
      </c>
      <c r="F32" s="247">
        <v>683</v>
      </c>
      <c r="G32" s="247">
        <v>48</v>
      </c>
    </row>
    <row r="33" spans="1:7">
      <c r="A33" s="246" t="s">
        <v>2593</v>
      </c>
      <c r="B33" s="247">
        <v>6458</v>
      </c>
      <c r="C33" s="247">
        <v>11161</v>
      </c>
      <c r="D33" s="247">
        <v>11464</v>
      </c>
      <c r="E33" s="247">
        <v>6210</v>
      </c>
      <c r="F33" s="247">
        <v>749</v>
      </c>
      <c r="G33" s="247">
        <v>50</v>
      </c>
    </row>
    <row r="34" spans="1:7">
      <c r="A34" s="246" t="s">
        <v>2592</v>
      </c>
      <c r="B34" s="247">
        <v>6470</v>
      </c>
      <c r="C34" s="247">
        <v>10953</v>
      </c>
      <c r="D34" s="247">
        <v>11471</v>
      </c>
      <c r="E34" s="247">
        <v>5914</v>
      </c>
      <c r="F34" s="247">
        <v>678</v>
      </c>
      <c r="G34" s="247">
        <v>49</v>
      </c>
    </row>
    <row r="35" spans="1:7">
      <c r="A35" s="246" t="s">
        <v>2591</v>
      </c>
      <c r="B35" s="247">
        <v>6610</v>
      </c>
      <c r="C35" s="247">
        <v>11459</v>
      </c>
      <c r="D35" s="247">
        <v>12272</v>
      </c>
      <c r="E35" s="247">
        <v>6758</v>
      </c>
      <c r="F35" s="247">
        <v>804</v>
      </c>
      <c r="G35" s="247">
        <v>46</v>
      </c>
    </row>
    <row r="36" spans="1:7">
      <c r="A36" s="246" t="s">
        <v>2590</v>
      </c>
      <c r="B36" s="247">
        <v>6603</v>
      </c>
      <c r="C36" s="247">
        <v>12306</v>
      </c>
      <c r="D36" s="247">
        <v>13203</v>
      </c>
      <c r="E36" s="247">
        <v>7734</v>
      </c>
      <c r="F36" s="247">
        <v>885</v>
      </c>
      <c r="G36" s="247">
        <v>32</v>
      </c>
    </row>
    <row r="37" spans="1:7">
      <c r="A37" s="246" t="s">
        <v>2589</v>
      </c>
      <c r="B37" s="247">
        <v>6504</v>
      </c>
      <c r="C37" s="247">
        <v>13336</v>
      </c>
      <c r="D37" s="247">
        <v>14178</v>
      </c>
      <c r="E37" s="247">
        <v>8692</v>
      </c>
      <c r="F37" s="247">
        <v>1074</v>
      </c>
      <c r="G37" s="247">
        <v>24</v>
      </c>
    </row>
    <row r="38" spans="1:7">
      <c r="A38" s="246" t="s">
        <v>2588</v>
      </c>
      <c r="B38" s="247">
        <v>6406</v>
      </c>
      <c r="C38" s="247">
        <v>13866</v>
      </c>
      <c r="D38" s="247">
        <v>14607</v>
      </c>
      <c r="E38" s="247">
        <v>9433</v>
      </c>
      <c r="F38" s="247">
        <v>1516</v>
      </c>
      <c r="G38" s="247">
        <v>34</v>
      </c>
    </row>
    <row r="39" spans="1:7">
      <c r="A39" s="246" t="s">
        <v>2555</v>
      </c>
      <c r="B39" s="247">
        <v>6594</v>
      </c>
      <c r="C39" s="247">
        <v>14344</v>
      </c>
      <c r="D39" s="247">
        <v>14642</v>
      </c>
      <c r="E39" s="247">
        <v>9884</v>
      </c>
      <c r="F39" s="247">
        <v>2064</v>
      </c>
      <c r="G39" s="247">
        <v>60</v>
      </c>
    </row>
    <row r="40" spans="1:7">
      <c r="A40" s="246" t="s">
        <v>2587</v>
      </c>
      <c r="B40" s="247">
        <v>6768</v>
      </c>
      <c r="C40" s="247">
        <v>14079</v>
      </c>
      <c r="D40" s="247">
        <v>14417</v>
      </c>
      <c r="E40" s="247">
        <v>9686</v>
      </c>
      <c r="F40" s="247">
        <v>2805</v>
      </c>
      <c r="G40" s="247">
        <v>67</v>
      </c>
    </row>
    <row r="41" spans="1:7">
      <c r="A41" s="246" t="s">
        <v>2586</v>
      </c>
      <c r="B41" s="247">
        <v>6817</v>
      </c>
      <c r="C41" s="247">
        <v>13628</v>
      </c>
      <c r="D41" s="247">
        <v>13634</v>
      </c>
      <c r="E41" s="247">
        <v>9572</v>
      </c>
      <c r="F41" s="247">
        <v>3275</v>
      </c>
      <c r="G41" s="247">
        <v>76</v>
      </c>
    </row>
    <row r="42" spans="1:7">
      <c r="A42" s="246" t="s">
        <v>2585</v>
      </c>
      <c r="B42" s="247">
        <v>7328</v>
      </c>
      <c r="C42" s="247">
        <v>12719</v>
      </c>
      <c r="D42" s="247">
        <v>12653</v>
      </c>
      <c r="E42" s="247">
        <v>8956</v>
      </c>
      <c r="F42" s="247">
        <v>3849</v>
      </c>
      <c r="G42" s="247">
        <v>64</v>
      </c>
    </row>
    <row r="43" spans="1:7">
      <c r="A43" s="246" t="s">
        <v>2584</v>
      </c>
      <c r="B43" s="247">
        <v>7662</v>
      </c>
      <c r="C43" s="247">
        <v>11692</v>
      </c>
      <c r="D43" s="247">
        <v>11872</v>
      </c>
      <c r="E43" s="247">
        <v>8143</v>
      </c>
      <c r="F43" s="247">
        <v>4138</v>
      </c>
      <c r="G43" s="247">
        <v>39</v>
      </c>
    </row>
    <row r="44" spans="1:7">
      <c r="A44" s="246" t="s">
        <v>2583</v>
      </c>
      <c r="B44" s="247">
        <v>8273</v>
      </c>
      <c r="C44" s="247">
        <v>10964</v>
      </c>
      <c r="D44" s="247">
        <v>10887</v>
      </c>
      <c r="E44" s="247">
        <v>7781</v>
      </c>
      <c r="F44" s="247">
        <v>4552</v>
      </c>
      <c r="G44" s="247">
        <v>42</v>
      </c>
    </row>
    <row r="45" spans="1:7">
      <c r="A45" s="246" t="s">
        <v>2582</v>
      </c>
      <c r="B45" s="247">
        <v>8756</v>
      </c>
      <c r="C45" s="247">
        <v>10212</v>
      </c>
      <c r="D45" s="247">
        <v>10254</v>
      </c>
      <c r="E45" s="247">
        <v>7314</v>
      </c>
      <c r="F45" s="247">
        <v>5145</v>
      </c>
      <c r="G45" s="247">
        <v>49</v>
      </c>
    </row>
    <row r="46" spans="1:7">
      <c r="A46" s="246" t="s">
        <v>2581</v>
      </c>
      <c r="B46" s="247">
        <v>8996</v>
      </c>
      <c r="C46" s="247">
        <v>10467</v>
      </c>
      <c r="D46" s="247">
        <v>10322</v>
      </c>
      <c r="E46" s="247">
        <v>7292</v>
      </c>
      <c r="F46" s="247">
        <v>5210</v>
      </c>
      <c r="G46" s="247">
        <v>73</v>
      </c>
    </row>
    <row r="47" spans="1:7">
      <c r="A47" s="246" t="s">
        <v>2580</v>
      </c>
      <c r="B47" s="247">
        <v>8938</v>
      </c>
      <c r="C47" s="247">
        <v>10465</v>
      </c>
      <c r="D47" s="247">
        <v>10094</v>
      </c>
      <c r="E47" s="247">
        <v>7270</v>
      </c>
      <c r="F47" s="247">
        <v>5533</v>
      </c>
      <c r="G47" s="247">
        <v>93</v>
      </c>
    </row>
    <row r="48" spans="1:7">
      <c r="A48" s="246" t="s">
        <v>2743</v>
      </c>
      <c r="B48" s="247">
        <v>8716</v>
      </c>
      <c r="C48" s="247">
        <v>10368</v>
      </c>
      <c r="D48" s="247">
        <v>9584</v>
      </c>
      <c r="E48" s="247">
        <v>7157</v>
      </c>
      <c r="F48" s="247">
        <v>5652</v>
      </c>
      <c r="G48" s="247">
        <v>128</v>
      </c>
    </row>
    <row r="49" spans="1:7">
      <c r="A49" s="246" t="s">
        <v>2744</v>
      </c>
      <c r="B49" s="247">
        <v>8779</v>
      </c>
      <c r="C49" s="247">
        <v>10359</v>
      </c>
      <c r="D49" s="247">
        <v>8903</v>
      </c>
      <c r="E49" s="247">
        <v>6832</v>
      </c>
      <c r="F49" s="247">
        <v>5634</v>
      </c>
      <c r="G49" s="247">
        <v>172</v>
      </c>
    </row>
    <row r="50" spans="1:7">
      <c r="A50" s="246" t="s">
        <v>2742</v>
      </c>
      <c r="B50" s="247">
        <v>8922</v>
      </c>
      <c r="C50" s="247">
        <v>10400</v>
      </c>
      <c r="D50" s="247">
        <v>8399</v>
      </c>
      <c r="E50" s="247">
        <v>6699</v>
      </c>
      <c r="F50" s="247">
        <v>5673</v>
      </c>
      <c r="G50" s="247">
        <v>198</v>
      </c>
    </row>
    <row r="51" spans="1:7">
      <c r="A51" s="246" t="s">
        <v>2745</v>
      </c>
      <c r="B51" s="247">
        <v>9161</v>
      </c>
      <c r="C51" s="247">
        <v>10836</v>
      </c>
      <c r="D51" s="247">
        <v>8146</v>
      </c>
      <c r="E51" s="247">
        <v>6640</v>
      </c>
      <c r="F51" s="247">
        <v>5513</v>
      </c>
      <c r="G51" s="247">
        <v>220</v>
      </c>
    </row>
    <row r="52" spans="1:7">
      <c r="A52" s="246" t="s">
        <v>2746</v>
      </c>
      <c r="B52" s="247">
        <v>9243</v>
      </c>
      <c r="C52" s="247">
        <v>11014</v>
      </c>
      <c r="D52" s="247">
        <v>7999</v>
      </c>
      <c r="E52" s="247">
        <v>6688</v>
      </c>
      <c r="F52" s="247">
        <v>5399</v>
      </c>
      <c r="G52" s="247">
        <v>246</v>
      </c>
    </row>
    <row r="53" spans="1:7">
      <c r="A53" s="246" t="s">
        <v>3022</v>
      </c>
      <c r="B53" s="247">
        <v>8994</v>
      </c>
      <c r="C53" s="247">
        <v>10963</v>
      </c>
      <c r="D53" s="247">
        <v>7947</v>
      </c>
      <c r="E53" s="247">
        <v>6708</v>
      </c>
      <c r="F53" s="247">
        <v>5198</v>
      </c>
      <c r="G53" s="247">
        <v>239</v>
      </c>
    </row>
    <row r="54" spans="1:7">
      <c r="A54" s="246" t="s">
        <v>3023</v>
      </c>
      <c r="B54" s="247">
        <v>8903</v>
      </c>
      <c r="C54" s="247">
        <v>10851</v>
      </c>
      <c r="D54" s="247">
        <v>7944</v>
      </c>
      <c r="E54" s="247">
        <v>6726</v>
      </c>
      <c r="F54" s="247">
        <v>5130</v>
      </c>
      <c r="G54" s="247">
        <v>233</v>
      </c>
    </row>
    <row r="55" spans="1:7">
      <c r="A55" s="246" t="s">
        <v>3024</v>
      </c>
      <c r="B55" s="247">
        <v>8666</v>
      </c>
      <c r="C55" s="247">
        <v>10824</v>
      </c>
      <c r="D55" s="247">
        <v>7859</v>
      </c>
      <c r="E55" s="247">
        <v>6711</v>
      </c>
      <c r="F55" s="247">
        <v>5173</v>
      </c>
      <c r="G55" s="247">
        <v>237</v>
      </c>
    </row>
    <row r="56" spans="1:7">
      <c r="A56" s="246" t="s">
        <v>3025</v>
      </c>
      <c r="B56" s="247">
        <v>6323</v>
      </c>
      <c r="C56" s="247">
        <v>7949</v>
      </c>
      <c r="D56" s="247">
        <v>5689</v>
      </c>
      <c r="E56" s="247">
        <v>4773</v>
      </c>
      <c r="F56" s="247">
        <v>3747</v>
      </c>
      <c r="G56" s="247">
        <v>162</v>
      </c>
    </row>
    <row r="57" spans="1:7">
      <c r="A57" s="246" t="s">
        <v>3026</v>
      </c>
      <c r="B57" s="247">
        <v>4220</v>
      </c>
      <c r="C57" s="247">
        <v>5262</v>
      </c>
      <c r="D57" s="247">
        <v>3698</v>
      </c>
      <c r="E57" s="247">
        <v>3115</v>
      </c>
      <c r="F57" s="247">
        <v>2546</v>
      </c>
      <c r="G57" s="247">
        <v>107</v>
      </c>
    </row>
  </sheetData>
  <customSheetViews>
    <customSheetView guid="{CDEF6930-6739-4FEE-9F65-E195F9A4F82A}">
      <pageMargins left="0.7" right="0.7" top="0.75" bottom="0.75" header="0.3" footer="0.3"/>
      <pageSetup paperSize="9" orientation="portrait" r:id="rId1"/>
    </customSheetView>
    <customSheetView guid="{9883963A-B599-466E-88D7-AE85360E0737}">
      <pageMargins left="0.7" right="0.7" top="0.75" bottom="0.75" header="0.3" footer="0.3"/>
      <pageSetup paperSize="9" orientation="portrait" r:id="rId2"/>
    </customSheetView>
  </customSheetViews>
  <hyperlinks>
    <hyperlink ref="C1" location="Index!A1" display="Index home" xr:uid="{00000000-0004-0000-3500-000000000000}"/>
  </hyperlinks>
  <pageMargins left="0.7" right="0.7" top="0.75" bottom="0.75" header="0.3" footer="0.3"/>
  <pageSetup paperSize="9" orientation="portrait" r:id="rId3"/>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codeName="Sheet70">
    <tabColor rgb="FFCC6677"/>
  </sheetPr>
  <dimension ref="A1:C6"/>
  <sheetViews>
    <sheetView zoomScaleNormal="100" workbookViewId="0"/>
  </sheetViews>
  <sheetFormatPr defaultColWidth="9.140625" defaultRowHeight="15"/>
  <cols>
    <col min="1" max="1" width="14.42578125" style="74" customWidth="1"/>
    <col min="2" max="3" width="14.42578125" style="183" customWidth="1"/>
    <col min="4" max="16384" width="9.140625" style="183"/>
  </cols>
  <sheetData>
    <row r="1" spans="1:3" ht="15" customHeight="1">
      <c r="A1" s="74" t="s">
        <v>30</v>
      </c>
      <c r="B1" s="243">
        <v>4.8</v>
      </c>
      <c r="C1" s="290" t="s">
        <v>2930</v>
      </c>
    </row>
    <row r="2" spans="1:3" ht="15" customHeight="1">
      <c r="A2" s="73" t="s">
        <v>31</v>
      </c>
      <c r="B2" s="74" t="s">
        <v>3146</v>
      </c>
    </row>
    <row r="3" spans="1:3" ht="15" customHeight="1">
      <c r="A3" s="53" t="s">
        <v>40</v>
      </c>
      <c r="B3" s="169" t="s">
        <v>3184</v>
      </c>
    </row>
    <row r="4" spans="1:3">
      <c r="A4" s="53"/>
    </row>
    <row r="5" spans="1:3">
      <c r="A5" s="77" t="s">
        <v>2396</v>
      </c>
    </row>
    <row r="6" spans="1:3">
      <c r="B6" s="184"/>
      <c r="C6" s="184"/>
    </row>
  </sheetData>
  <customSheetViews>
    <customSheetView guid="{CDEF6930-6739-4FEE-9F65-E195F9A4F82A}">
      <selection activeCell="F6" sqref="F6"/>
      <pageMargins left="0.7" right="0.7" top="0.75" bottom="0.75" header="0.3" footer="0.3"/>
      <pageSetup paperSize="9" orientation="portrait" r:id="rId1"/>
    </customSheetView>
    <customSheetView guid="{9883963A-B599-466E-88D7-AE85360E0737}">
      <selection activeCell="F6" sqref="F6"/>
      <pageMargins left="0.7" right="0.7" top="0.75" bottom="0.75" header="0.3" footer="0.3"/>
      <pageSetup paperSize="9" orientation="portrait" r:id="rId2"/>
    </customSheetView>
  </customSheetViews>
  <mergeCells count="1">
    <mergeCell ref="B6:C6"/>
  </mergeCells>
  <hyperlinks>
    <hyperlink ref="C1" location="Index!A1" display="Index home" xr:uid="{00000000-0004-0000-3600-000000000000}"/>
  </hyperlinks>
  <pageMargins left="0.7" right="0.7" top="0.75" bottom="0.75" header="0.3" footer="0.3"/>
  <pageSetup paperSize="9" orientation="portrait" r:id="rId3"/>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codeName="Sheet108">
    <tabColor rgb="FFCC6677"/>
  </sheetPr>
  <dimension ref="A1:D26"/>
  <sheetViews>
    <sheetView zoomScaleNormal="100" workbookViewId="0"/>
  </sheetViews>
  <sheetFormatPr defaultColWidth="9.140625" defaultRowHeight="15"/>
  <cols>
    <col min="1" max="1" width="17.42578125" style="74" bestFit="1" customWidth="1"/>
    <col min="2" max="2" width="8.28515625" style="183" customWidth="1"/>
    <col min="3" max="4" width="15" style="183" customWidth="1"/>
    <col min="5" max="6" width="9.5703125" style="183" customWidth="1"/>
    <col min="7" max="18" width="9.28515625" style="183" bestFit="1" customWidth="1"/>
    <col min="19" max="19" width="38.7109375" style="183" bestFit="1" customWidth="1"/>
    <col min="20" max="20" width="9.28515625" style="183" bestFit="1" customWidth="1"/>
    <col min="21" max="31" width="9.85546875" style="183" bestFit="1" customWidth="1"/>
    <col min="32" max="34" width="10.85546875" style="183" bestFit="1" customWidth="1"/>
    <col min="35" max="35" width="11.140625" style="183" bestFit="1" customWidth="1"/>
    <col min="36" max="39" width="10.85546875" style="183" bestFit="1" customWidth="1"/>
    <col min="40" max="16384" width="9.140625" style="183"/>
  </cols>
  <sheetData>
    <row r="1" spans="1:4" ht="15" customHeight="1">
      <c r="A1" s="74" t="s">
        <v>30</v>
      </c>
      <c r="B1" s="243">
        <v>4.9000000000000004</v>
      </c>
      <c r="C1" s="290" t="s">
        <v>2930</v>
      </c>
    </row>
    <row r="2" spans="1:4" ht="15" customHeight="1">
      <c r="A2" s="73" t="s">
        <v>31</v>
      </c>
      <c r="B2" s="74" t="s">
        <v>3072</v>
      </c>
    </row>
    <row r="3" spans="1:4" ht="15" customHeight="1">
      <c r="A3" s="53" t="s">
        <v>40</v>
      </c>
      <c r="B3" s="169" t="s">
        <v>3071</v>
      </c>
    </row>
    <row r="5" spans="1:4">
      <c r="A5" s="74" t="s">
        <v>62</v>
      </c>
      <c r="B5" s="74" t="s">
        <v>44</v>
      </c>
      <c r="C5" s="74" t="s">
        <v>45</v>
      </c>
      <c r="D5" s="74" t="s">
        <v>2703</v>
      </c>
    </row>
    <row r="6" spans="1:4">
      <c r="A6" s="74">
        <v>2014</v>
      </c>
      <c r="B6" s="318">
        <v>340</v>
      </c>
      <c r="C6" s="318">
        <v>1021</v>
      </c>
      <c r="D6" s="318">
        <v>1298</v>
      </c>
    </row>
    <row r="7" spans="1:4">
      <c r="B7" s="318">
        <v>447</v>
      </c>
      <c r="C7" s="318">
        <v>1232</v>
      </c>
      <c r="D7" s="318">
        <v>1588</v>
      </c>
    </row>
    <row r="8" spans="1:4">
      <c r="B8" s="318">
        <v>489</v>
      </c>
      <c r="C8" s="318">
        <v>1296</v>
      </c>
      <c r="D8" s="318">
        <v>1689</v>
      </c>
    </row>
    <row r="9" spans="1:4">
      <c r="B9" s="318">
        <v>376</v>
      </c>
      <c r="C9" s="318">
        <v>1136</v>
      </c>
      <c r="D9" s="318">
        <v>1423</v>
      </c>
    </row>
    <row r="10" spans="1:4">
      <c r="A10" s="74">
        <v>2015</v>
      </c>
      <c r="B10" s="318">
        <v>301</v>
      </c>
      <c r="C10" s="318">
        <v>919</v>
      </c>
      <c r="D10" s="318">
        <v>1156</v>
      </c>
    </row>
    <row r="11" spans="1:4">
      <c r="B11" s="318">
        <v>364</v>
      </c>
      <c r="C11" s="318">
        <v>1032</v>
      </c>
      <c r="D11" s="318">
        <v>1344</v>
      </c>
    </row>
    <row r="12" spans="1:4">
      <c r="B12" s="318">
        <v>359</v>
      </c>
      <c r="C12" s="318">
        <v>1101</v>
      </c>
      <c r="D12" s="318">
        <v>1404</v>
      </c>
    </row>
    <row r="13" spans="1:4">
      <c r="B13" s="318">
        <v>481</v>
      </c>
      <c r="C13" s="318">
        <v>1215</v>
      </c>
      <c r="D13" s="318">
        <v>1633</v>
      </c>
    </row>
    <row r="14" spans="1:4">
      <c r="A14" s="74">
        <v>2016</v>
      </c>
      <c r="B14" s="318">
        <v>565</v>
      </c>
      <c r="C14" s="318">
        <v>1337</v>
      </c>
      <c r="D14" s="318">
        <v>1815</v>
      </c>
    </row>
    <row r="15" spans="1:4">
      <c r="B15" s="318">
        <v>648</v>
      </c>
      <c r="C15" s="318">
        <v>1368</v>
      </c>
      <c r="D15" s="318">
        <v>1929</v>
      </c>
    </row>
    <row r="16" spans="1:4">
      <c r="B16" s="318">
        <v>714</v>
      </c>
      <c r="C16" s="318">
        <v>1435</v>
      </c>
      <c r="D16" s="318">
        <v>2060</v>
      </c>
    </row>
    <row r="17" spans="1:4">
      <c r="B17" s="318">
        <v>898</v>
      </c>
      <c r="C17" s="318">
        <v>1587</v>
      </c>
      <c r="D17" s="318">
        <v>2393</v>
      </c>
    </row>
    <row r="18" spans="1:4">
      <c r="A18" s="74">
        <v>2017</v>
      </c>
      <c r="B18" s="318">
        <v>1095</v>
      </c>
      <c r="C18" s="318">
        <v>1898</v>
      </c>
      <c r="D18" s="318">
        <v>2896</v>
      </c>
    </row>
    <row r="19" spans="1:4">
      <c r="B19" s="318">
        <v>1449</v>
      </c>
      <c r="C19" s="318">
        <v>2203</v>
      </c>
      <c r="D19" s="318">
        <v>3505</v>
      </c>
    </row>
    <row r="20" spans="1:4">
      <c r="B20" s="318">
        <v>1696</v>
      </c>
      <c r="C20" s="318">
        <v>2473</v>
      </c>
      <c r="D20" s="318">
        <v>3971</v>
      </c>
    </row>
    <row r="21" spans="1:4">
      <c r="B21" s="318">
        <v>1792</v>
      </c>
      <c r="C21" s="318">
        <v>2691</v>
      </c>
      <c r="D21" s="318">
        <v>4238</v>
      </c>
    </row>
    <row r="22" spans="1:4">
      <c r="A22" s="74">
        <v>2018</v>
      </c>
      <c r="B22" s="318">
        <v>1889</v>
      </c>
      <c r="C22" s="318">
        <v>2821</v>
      </c>
      <c r="D22" s="318">
        <v>4437</v>
      </c>
    </row>
    <row r="23" spans="1:4">
      <c r="B23" s="318">
        <v>1838</v>
      </c>
      <c r="C23" s="318">
        <v>3043</v>
      </c>
      <c r="D23" s="318">
        <v>4628</v>
      </c>
    </row>
    <row r="24" spans="1:4">
      <c r="B24" s="318">
        <v>1946</v>
      </c>
      <c r="C24" s="318">
        <v>3227</v>
      </c>
      <c r="D24" s="318">
        <v>4919</v>
      </c>
    </row>
    <row r="25" spans="1:4">
      <c r="B25" s="318">
        <v>2130</v>
      </c>
      <c r="C25" s="318">
        <v>3518</v>
      </c>
      <c r="D25" s="318">
        <v>5367</v>
      </c>
    </row>
    <row r="26" spans="1:4">
      <c r="A26" s="74">
        <v>2019</v>
      </c>
      <c r="B26" s="318">
        <v>2298</v>
      </c>
      <c r="C26" s="318">
        <v>3817</v>
      </c>
      <c r="D26" s="318">
        <v>5838</v>
      </c>
    </row>
  </sheetData>
  <customSheetViews>
    <customSheetView guid="{CDEF6930-6739-4FEE-9F65-E195F9A4F82A}">
      <selection activeCell="I49" sqref="I49"/>
      <pageMargins left="0.7" right="0.7" top="0.75" bottom="0.75" header="0.3" footer="0.3"/>
      <pageSetup paperSize="9" orientation="portrait" r:id="rId1"/>
    </customSheetView>
    <customSheetView guid="{9883963A-B599-466E-88D7-AE85360E0737}">
      <selection activeCell="I49" sqref="I49"/>
      <pageMargins left="0.7" right="0.7" top="0.75" bottom="0.75" header="0.3" footer="0.3"/>
      <pageSetup paperSize="9" orientation="portrait" r:id="rId2"/>
    </customSheetView>
  </customSheetViews>
  <hyperlinks>
    <hyperlink ref="C1" location="Index!A1" display="Index home" xr:uid="{00000000-0004-0000-3700-000000000000}"/>
  </hyperlinks>
  <pageMargins left="0.7" right="0.7" top="0.75" bottom="0.75" header="0.3" footer="0.3"/>
  <pageSetup paperSize="9" orientation="portrait" r:id="rId3"/>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codeName="Sheet89">
    <tabColor rgb="FFCC6677"/>
  </sheetPr>
  <dimension ref="A1:D5"/>
  <sheetViews>
    <sheetView zoomScaleNormal="100" workbookViewId="0"/>
  </sheetViews>
  <sheetFormatPr defaultColWidth="9.140625" defaultRowHeight="15"/>
  <cols>
    <col min="1" max="1" width="14.7109375" style="354" customWidth="1"/>
    <col min="2" max="3" width="14.7109375" style="134" customWidth="1"/>
    <col min="4" max="4" width="14.7109375" style="133" customWidth="1"/>
    <col min="5" max="5" width="14.7109375" style="134" customWidth="1"/>
    <col min="6" max="16384" width="9.140625" style="134"/>
  </cols>
  <sheetData>
    <row r="1" spans="1:3" ht="15" customHeight="1">
      <c r="A1" s="74" t="s">
        <v>30</v>
      </c>
      <c r="B1" s="132">
        <v>4.0999999999999996</v>
      </c>
      <c r="C1" s="290" t="s">
        <v>2930</v>
      </c>
    </row>
    <row r="2" spans="1:3" ht="15" customHeight="1">
      <c r="A2" s="73" t="s">
        <v>31</v>
      </c>
      <c r="B2" s="135" t="s">
        <v>3058</v>
      </c>
    </row>
    <row r="3" spans="1:3" ht="15" customHeight="1">
      <c r="A3" s="53" t="s">
        <v>40</v>
      </c>
      <c r="B3" s="169" t="s">
        <v>3185</v>
      </c>
    </row>
    <row r="4" spans="1:3">
      <c r="A4" s="53"/>
      <c r="B4" s="183"/>
    </row>
    <row r="5" spans="1:3">
      <c r="A5" s="77" t="s">
        <v>2396</v>
      </c>
      <c r="B5" s="183"/>
      <c r="C5" s="136"/>
    </row>
  </sheetData>
  <customSheetViews>
    <customSheetView guid="{CDEF6930-6739-4FEE-9F65-E195F9A4F82A}" topLeftCell="A25">
      <selection activeCell="E40" sqref="E40"/>
      <pageMargins left="0.75" right="0.75" top="1" bottom="1" header="0.5" footer="0.5"/>
      <pageSetup paperSize="9" orientation="portrait" r:id="rId1"/>
      <headerFooter alignWithMargins="0"/>
    </customSheetView>
    <customSheetView guid="{9883963A-B599-466E-88D7-AE85360E0737}" topLeftCell="A25">
      <selection activeCell="E40" sqref="E40"/>
      <pageMargins left="0.75" right="0.75" top="1" bottom="1" header="0.5" footer="0.5"/>
      <pageSetup paperSize="9" orientation="portrait" r:id="rId2"/>
      <headerFooter alignWithMargins="0"/>
    </customSheetView>
  </customSheetViews>
  <hyperlinks>
    <hyperlink ref="C1" location="Index!A1" display="Index home" xr:uid="{00000000-0004-0000-3800-000000000000}"/>
  </hyperlinks>
  <pageMargins left="0.75" right="0.75" top="1" bottom="1" header="0.5" footer="0.5"/>
  <pageSetup paperSize="9" orientation="portrait" r:id="rId3"/>
  <headerFooter alignWithMargins="0"/>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codeName="Sheet50">
    <tabColor rgb="FFCC6677"/>
    <pageSetUpPr fitToPage="1"/>
  </sheetPr>
  <dimension ref="A1:AO44"/>
  <sheetViews>
    <sheetView topLeftCell="B1" zoomScaleNormal="100" workbookViewId="0"/>
  </sheetViews>
  <sheetFormatPr defaultColWidth="8.85546875" defaultRowHeight="15"/>
  <cols>
    <col min="1" max="1" width="21.85546875" style="323" customWidth="1"/>
    <col min="2" max="2" width="17.5703125" style="128" customWidth="1"/>
    <col min="3" max="11" width="7.5703125" style="128" customWidth="1"/>
    <col min="12" max="40" width="7.7109375" style="128" customWidth="1"/>
    <col min="41" max="16384" width="8.85546875" style="128"/>
  </cols>
  <sheetData>
    <row r="1" spans="1:41" ht="15" customHeight="1">
      <c r="A1" s="347" t="s">
        <v>30</v>
      </c>
      <c r="B1" s="127">
        <v>4.1100000000000003</v>
      </c>
      <c r="C1" s="291" t="s">
        <v>2930</v>
      </c>
      <c r="D1" s="72"/>
      <c r="E1" s="72"/>
      <c r="F1" s="72"/>
      <c r="G1" s="72"/>
      <c r="H1" s="72"/>
      <c r="I1" s="72"/>
      <c r="J1" s="72"/>
      <c r="K1" s="72"/>
      <c r="L1" s="72"/>
      <c r="M1" s="72"/>
      <c r="N1" s="72"/>
      <c r="O1" s="72"/>
      <c r="P1" s="72"/>
      <c r="Q1" s="72"/>
      <c r="R1" s="72"/>
      <c r="S1" s="72"/>
      <c r="T1" s="72"/>
      <c r="U1" s="72"/>
      <c r="V1" s="72"/>
      <c r="W1" s="72"/>
      <c r="X1" s="72"/>
      <c r="Y1" s="72"/>
      <c r="Z1" s="72"/>
      <c r="AA1" s="72"/>
      <c r="AB1" s="72"/>
      <c r="AC1" s="72"/>
      <c r="AD1" s="72"/>
      <c r="AE1" s="72"/>
      <c r="AF1" s="72"/>
      <c r="AG1" s="72"/>
      <c r="AH1" s="72"/>
      <c r="AI1" s="72"/>
      <c r="AJ1" s="72"/>
      <c r="AK1" s="72"/>
      <c r="AL1" s="72"/>
      <c r="AM1" s="72"/>
      <c r="AN1" s="72"/>
      <c r="AO1" s="72"/>
    </row>
    <row r="2" spans="1:41" ht="15" customHeight="1">
      <c r="A2" s="348" t="s">
        <v>31</v>
      </c>
      <c r="B2" s="129" t="s">
        <v>2838</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row>
    <row r="3" spans="1:41" ht="15" customHeight="1">
      <c r="A3" s="349" t="s">
        <v>40</v>
      </c>
      <c r="B3" s="130" t="s">
        <v>2755</v>
      </c>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row>
    <row r="4" spans="1:41">
      <c r="A4" s="353"/>
      <c r="B4" s="131"/>
      <c r="C4" s="131"/>
      <c r="D4" s="131"/>
      <c r="E4" s="131"/>
      <c r="F4" s="131"/>
      <c r="G4" s="131"/>
      <c r="H4" s="131"/>
      <c r="I4" s="131"/>
      <c r="J4" s="131"/>
      <c r="K4" s="131"/>
      <c r="L4" s="131"/>
      <c r="M4" s="131"/>
      <c r="N4" s="131"/>
      <c r="O4" s="131"/>
      <c r="P4" s="131"/>
      <c r="Q4" s="131"/>
      <c r="R4" s="131"/>
      <c r="S4" s="131"/>
      <c r="T4" s="131"/>
      <c r="U4" s="131"/>
      <c r="V4" s="131"/>
      <c r="W4" s="131"/>
      <c r="X4" s="131"/>
      <c r="Y4" s="131"/>
      <c r="Z4" s="131"/>
      <c r="AA4" s="131"/>
      <c r="AB4" s="131"/>
      <c r="AC4" s="131"/>
      <c r="AD4" s="131"/>
      <c r="AE4" s="131"/>
      <c r="AF4" s="131"/>
      <c r="AG4" s="131"/>
      <c r="AH4" s="131"/>
      <c r="AI4" s="131"/>
      <c r="AJ4" s="131"/>
      <c r="AK4" s="131"/>
      <c r="AL4" s="131"/>
      <c r="AM4" s="131"/>
      <c r="AN4" s="131"/>
      <c r="AO4" s="72"/>
    </row>
    <row r="5" spans="1:41">
      <c r="B5" s="323" t="s">
        <v>41</v>
      </c>
      <c r="C5" s="323" t="s">
        <v>43</v>
      </c>
      <c r="D5" s="323" t="s">
        <v>43</v>
      </c>
    </row>
    <row r="6" spans="1:41">
      <c r="B6" s="323">
        <v>1980</v>
      </c>
      <c r="C6" s="324">
        <v>1990</v>
      </c>
      <c r="D6" s="324"/>
    </row>
    <row r="7" spans="1:41">
      <c r="B7" s="323">
        <v>1981</v>
      </c>
      <c r="C7" s="324">
        <v>2030</v>
      </c>
      <c r="D7" s="324"/>
    </row>
    <row r="8" spans="1:41">
      <c r="B8" s="323">
        <v>1982</v>
      </c>
      <c r="C8" s="324">
        <v>2670</v>
      </c>
      <c r="D8" s="324"/>
    </row>
    <row r="9" spans="1:41">
      <c r="B9" s="323">
        <v>1983</v>
      </c>
      <c r="C9" s="324">
        <v>3500</v>
      </c>
      <c r="D9" s="324"/>
    </row>
    <row r="10" spans="1:41">
      <c r="B10" s="323">
        <v>1984</v>
      </c>
      <c r="C10" s="324">
        <v>4220</v>
      </c>
      <c r="D10" s="324"/>
    </row>
    <row r="11" spans="1:41">
      <c r="B11" s="323">
        <v>1985</v>
      </c>
      <c r="C11" s="324">
        <v>3974</v>
      </c>
      <c r="D11" s="324"/>
    </row>
    <row r="12" spans="1:41">
      <c r="B12" s="323">
        <v>1986</v>
      </c>
      <c r="C12" s="324">
        <v>3787</v>
      </c>
      <c r="D12" s="324"/>
    </row>
    <row r="13" spans="1:41">
      <c r="B13" s="323">
        <v>1987</v>
      </c>
      <c r="C13" s="324">
        <v>4723</v>
      </c>
      <c r="D13" s="324"/>
    </row>
    <row r="14" spans="1:41">
      <c r="B14" s="323">
        <v>1988</v>
      </c>
      <c r="C14" s="324">
        <v>5570</v>
      </c>
      <c r="D14" s="324"/>
    </row>
    <row r="15" spans="1:41">
      <c r="B15" s="323">
        <v>1989</v>
      </c>
      <c r="C15" s="324">
        <v>9340</v>
      </c>
      <c r="D15" s="324"/>
    </row>
    <row r="16" spans="1:41">
      <c r="B16" s="323">
        <v>1990</v>
      </c>
      <c r="C16" s="324">
        <v>11146</v>
      </c>
      <c r="D16" s="324"/>
    </row>
    <row r="17" spans="2:4">
      <c r="B17" s="323">
        <v>1991</v>
      </c>
      <c r="C17" s="324">
        <v>14400</v>
      </c>
      <c r="D17" s="324"/>
    </row>
    <row r="18" spans="2:4">
      <c r="B18" s="323">
        <v>1992</v>
      </c>
      <c r="C18" s="324">
        <v>11409</v>
      </c>
      <c r="D18" s="324"/>
    </row>
    <row r="19" spans="2:4">
      <c r="B19" s="323">
        <v>1993</v>
      </c>
      <c r="C19" s="324">
        <v>8825</v>
      </c>
      <c r="D19" s="324"/>
    </row>
    <row r="20" spans="2:4">
      <c r="B20" s="323">
        <v>1994</v>
      </c>
      <c r="C20" s="324">
        <v>6797</v>
      </c>
      <c r="D20" s="324"/>
    </row>
    <row r="21" spans="2:4">
      <c r="B21" s="323">
        <v>1995</v>
      </c>
      <c r="C21" s="324">
        <v>6046</v>
      </c>
      <c r="D21" s="324"/>
    </row>
    <row r="22" spans="2:4">
      <c r="B22" s="323">
        <v>1996</v>
      </c>
      <c r="C22" s="324">
        <v>4813</v>
      </c>
      <c r="D22" s="324"/>
    </row>
    <row r="23" spans="2:4">
      <c r="B23" s="323">
        <v>1997</v>
      </c>
      <c r="C23" s="324">
        <v>3426</v>
      </c>
      <c r="D23" s="324"/>
    </row>
    <row r="24" spans="2:4">
      <c r="B24" s="323">
        <v>1998</v>
      </c>
      <c r="C24" s="324">
        <v>3516</v>
      </c>
      <c r="D24" s="324"/>
    </row>
    <row r="25" spans="2:4">
      <c r="B25" s="323">
        <v>1999</v>
      </c>
      <c r="C25" s="324">
        <v>3362</v>
      </c>
      <c r="D25" s="324"/>
    </row>
    <row r="26" spans="2:4">
      <c r="B26" s="323">
        <v>2000</v>
      </c>
      <c r="C26" s="324">
        <v>2073</v>
      </c>
      <c r="D26" s="324"/>
    </row>
    <row r="27" spans="2:4">
      <c r="B27" s="323">
        <v>2001</v>
      </c>
      <c r="C27" s="324">
        <v>1817</v>
      </c>
      <c r="D27" s="324"/>
    </row>
    <row r="28" spans="2:4">
      <c r="B28" s="323">
        <v>2002</v>
      </c>
      <c r="C28" s="324">
        <v>2310</v>
      </c>
      <c r="D28" s="324"/>
    </row>
    <row r="29" spans="2:4">
      <c r="B29" s="323">
        <v>2003</v>
      </c>
      <c r="C29" s="324">
        <v>2665</v>
      </c>
      <c r="D29" s="324">
        <v>838</v>
      </c>
    </row>
    <row r="30" spans="2:4">
      <c r="B30" s="323">
        <v>2004</v>
      </c>
      <c r="C30" s="324">
        <v>3783</v>
      </c>
      <c r="D30" s="324">
        <v>1339</v>
      </c>
    </row>
    <row r="31" spans="2:4">
      <c r="B31" s="323">
        <v>2005</v>
      </c>
      <c r="C31" s="324">
        <v>6546</v>
      </c>
      <c r="D31" s="324">
        <v>2826</v>
      </c>
    </row>
    <row r="32" spans="2:4">
      <c r="B32" s="323">
        <v>2006</v>
      </c>
      <c r="C32" s="324">
        <v>8249</v>
      </c>
      <c r="D32" s="324">
        <v>4373</v>
      </c>
    </row>
    <row r="33" spans="2:4">
      <c r="B33" s="323">
        <v>2007</v>
      </c>
      <c r="C33" s="324">
        <v>8458</v>
      </c>
      <c r="D33" s="324">
        <v>3913</v>
      </c>
    </row>
    <row r="34" spans="2:4">
      <c r="B34" s="323">
        <v>2008</v>
      </c>
      <c r="C34" s="324">
        <v>8524</v>
      </c>
      <c r="D34" s="324">
        <v>4477</v>
      </c>
    </row>
    <row r="35" spans="2:4">
      <c r="B35" s="323">
        <v>2009</v>
      </c>
      <c r="C35" s="324">
        <v>5114</v>
      </c>
      <c r="D35" s="324">
        <v>3604</v>
      </c>
    </row>
    <row r="36" spans="2:4">
      <c r="B36" s="323">
        <v>2010</v>
      </c>
      <c r="C36" s="324">
        <v>3702</v>
      </c>
      <c r="D36" s="324">
        <v>2565</v>
      </c>
    </row>
    <row r="37" spans="2:4">
      <c r="B37" s="323">
        <v>2011</v>
      </c>
      <c r="C37" s="324">
        <v>3205</v>
      </c>
      <c r="D37" s="324">
        <v>2396</v>
      </c>
    </row>
    <row r="38" spans="2:4">
      <c r="B38" s="323">
        <v>2012</v>
      </c>
      <c r="C38" s="324">
        <v>2625</v>
      </c>
      <c r="D38" s="324">
        <v>1840</v>
      </c>
    </row>
    <row r="39" spans="2:4">
      <c r="B39" s="323">
        <v>2013</v>
      </c>
      <c r="C39" s="324">
        <v>2362</v>
      </c>
      <c r="D39" s="324">
        <v>1363</v>
      </c>
    </row>
    <row r="40" spans="2:4">
      <c r="B40" s="323">
        <v>2014</v>
      </c>
      <c r="C40" s="324">
        <v>1806</v>
      </c>
      <c r="D40" s="324">
        <v>912</v>
      </c>
    </row>
    <row r="41" spans="2:4">
      <c r="B41" s="323">
        <v>2015</v>
      </c>
      <c r="C41" s="324">
        <v>889</v>
      </c>
      <c r="D41" s="324">
        <v>393</v>
      </c>
    </row>
    <row r="42" spans="2:4">
      <c r="B42" s="323">
        <v>2016</v>
      </c>
      <c r="C42" s="324">
        <v>964</v>
      </c>
      <c r="D42" s="324">
        <v>355</v>
      </c>
    </row>
    <row r="43" spans="2:4">
      <c r="B43" s="323">
        <v>2017</v>
      </c>
      <c r="C43" s="324">
        <v>1207</v>
      </c>
      <c r="D43" s="324">
        <v>334</v>
      </c>
    </row>
    <row r="44" spans="2:4">
      <c r="B44" s="323">
        <v>2018</v>
      </c>
      <c r="C44" s="324">
        <v>1160</v>
      </c>
      <c r="D44" s="324">
        <v>389</v>
      </c>
    </row>
  </sheetData>
  <customSheetViews>
    <customSheetView guid="{CDEF6930-6739-4FEE-9F65-E195F9A4F82A}" fitToPage="1">
      <pane xSplit="1" ySplit="8" topLeftCell="AB9" activePane="bottomRight" state="frozen"/>
      <selection pane="bottomRight" activeCell="A27" sqref="A27:XFD27"/>
      <pageMargins left="0.31" right="0.46" top="0.54" bottom="1" header="0.5" footer="0.5"/>
      <pageSetup paperSize="9" scale="35" orientation="landscape" horizontalDpi="4294967293" r:id="rId1"/>
      <headerFooter alignWithMargins="0"/>
    </customSheetView>
    <customSheetView guid="{9883963A-B599-466E-88D7-AE85360E0737}" fitToPage="1">
      <pane xSplit="1" ySplit="8" topLeftCell="AB9" activePane="bottomRight" state="frozen"/>
      <selection pane="bottomRight" activeCell="A27" sqref="A27:XFD27"/>
      <pageMargins left="0.31" right="0.46" top="0.54" bottom="1" header="0.5" footer="0.5"/>
      <pageSetup paperSize="9" scale="35" orientation="landscape" horizontalDpi="4294967293" r:id="rId2"/>
      <headerFooter alignWithMargins="0"/>
    </customSheetView>
  </customSheetViews>
  <hyperlinks>
    <hyperlink ref="C1" location="Index!A1" display="Index home" xr:uid="{00000000-0004-0000-3900-000000000000}"/>
  </hyperlinks>
  <pageMargins left="0.31" right="0.46" top="0.54" bottom="1" header="0.5" footer="0.5"/>
  <pageSetup paperSize="9" scale="42" orientation="landscape" horizontalDpi="4294967293" r:id="rId3"/>
  <headerFooter alignWithMargins="0"/>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codeName="Sheet72">
    <tabColor rgb="FFCC6677"/>
  </sheetPr>
  <dimension ref="A1:D66"/>
  <sheetViews>
    <sheetView zoomScaleNormal="100" workbookViewId="0"/>
  </sheetViews>
  <sheetFormatPr defaultColWidth="9.140625" defaultRowHeight="15"/>
  <cols>
    <col min="1" max="1" width="12.28515625" style="74" customWidth="1"/>
    <col min="2" max="4" width="12.28515625" style="183" customWidth="1"/>
    <col min="5" max="16384" width="9.140625" style="183"/>
  </cols>
  <sheetData>
    <row r="1" spans="1:4" ht="15" customHeight="1">
      <c r="A1" s="74" t="s">
        <v>30</v>
      </c>
      <c r="B1" s="74">
        <v>4.12</v>
      </c>
      <c r="C1" s="290" t="s">
        <v>2930</v>
      </c>
    </row>
    <row r="2" spans="1:4" ht="15" customHeight="1">
      <c r="A2" s="73" t="s">
        <v>31</v>
      </c>
      <c r="B2" s="74" t="s">
        <v>2972</v>
      </c>
    </row>
    <row r="3" spans="1:4" ht="15" customHeight="1">
      <c r="A3" s="53" t="s">
        <v>40</v>
      </c>
      <c r="B3" s="169" t="s">
        <v>3186</v>
      </c>
    </row>
    <row r="4" spans="1:4">
      <c r="A4" s="53"/>
      <c r="B4" s="169"/>
    </row>
    <row r="5" spans="1:4">
      <c r="A5" s="74" t="s">
        <v>0</v>
      </c>
      <c r="B5" s="74" t="s">
        <v>62</v>
      </c>
      <c r="C5" s="325" t="s">
        <v>452</v>
      </c>
      <c r="D5" s="325" t="s">
        <v>453</v>
      </c>
    </row>
    <row r="6" spans="1:4">
      <c r="A6" s="74">
        <v>2004</v>
      </c>
      <c r="B6" s="74" t="s">
        <v>64</v>
      </c>
      <c r="C6" s="326">
        <v>937</v>
      </c>
      <c r="D6" s="326">
        <v>9375</v>
      </c>
    </row>
    <row r="7" spans="1:4">
      <c r="A7" s="74">
        <v>2004</v>
      </c>
      <c r="B7" s="74" t="s">
        <v>65</v>
      </c>
      <c r="C7" s="326">
        <v>1058</v>
      </c>
      <c r="D7" s="326">
        <v>9048</v>
      </c>
    </row>
    <row r="8" spans="1:4">
      <c r="A8" s="74">
        <v>2004</v>
      </c>
      <c r="B8" s="74" t="s">
        <v>66</v>
      </c>
      <c r="C8" s="326">
        <v>1156</v>
      </c>
      <c r="D8" s="326">
        <v>8761</v>
      </c>
    </row>
    <row r="9" spans="1:4">
      <c r="A9" s="74">
        <v>2004</v>
      </c>
      <c r="B9" s="74" t="s">
        <v>67</v>
      </c>
      <c r="C9" s="326">
        <v>1339</v>
      </c>
      <c r="D9" s="326">
        <v>8597</v>
      </c>
    </row>
    <row r="10" spans="1:4">
      <c r="A10" s="74">
        <v>2005</v>
      </c>
      <c r="B10" s="74" t="s">
        <v>64</v>
      </c>
      <c r="C10" s="326">
        <v>1616</v>
      </c>
      <c r="D10" s="326">
        <v>8530</v>
      </c>
    </row>
    <row r="11" spans="1:4">
      <c r="A11" s="74">
        <v>2005</v>
      </c>
      <c r="B11" s="74" t="s">
        <v>65</v>
      </c>
      <c r="C11" s="326">
        <v>2015</v>
      </c>
      <c r="D11" s="326">
        <v>8809</v>
      </c>
    </row>
    <row r="12" spans="1:4">
      <c r="A12" s="74">
        <v>2005</v>
      </c>
      <c r="B12" s="74" t="s">
        <v>66</v>
      </c>
      <c r="C12" s="326">
        <v>2411</v>
      </c>
      <c r="D12" s="326">
        <v>8897</v>
      </c>
    </row>
    <row r="13" spans="1:4">
      <c r="A13" s="74">
        <v>2005</v>
      </c>
      <c r="B13" s="74" t="s">
        <v>67</v>
      </c>
      <c r="C13" s="326">
        <v>2826</v>
      </c>
      <c r="D13" s="326">
        <v>9095</v>
      </c>
    </row>
    <row r="14" spans="1:4">
      <c r="A14" s="74">
        <v>2006</v>
      </c>
      <c r="B14" s="74" t="s">
        <v>64</v>
      </c>
      <c r="C14" s="326">
        <v>3318</v>
      </c>
      <c r="D14" s="326">
        <v>9354</v>
      </c>
    </row>
    <row r="15" spans="1:4">
      <c r="A15" s="74">
        <v>2006</v>
      </c>
      <c r="B15" s="74" t="s">
        <v>65</v>
      </c>
      <c r="C15" s="326">
        <v>3680</v>
      </c>
      <c r="D15" s="326">
        <v>9200</v>
      </c>
    </row>
    <row r="16" spans="1:4">
      <c r="A16" s="74">
        <v>2006</v>
      </c>
      <c r="B16" s="74" t="s">
        <v>66</v>
      </c>
      <c r="C16" s="326">
        <v>4121</v>
      </c>
      <c r="D16" s="326">
        <v>9521</v>
      </c>
    </row>
    <row r="17" spans="1:4">
      <c r="A17" s="74">
        <v>2006</v>
      </c>
      <c r="B17" s="74" t="s">
        <v>67</v>
      </c>
      <c r="C17" s="326">
        <v>4373</v>
      </c>
      <c r="D17" s="326">
        <v>9537</v>
      </c>
    </row>
    <row r="18" spans="1:4">
      <c r="A18" s="74">
        <v>2007</v>
      </c>
      <c r="B18" s="74" t="s">
        <v>64</v>
      </c>
      <c r="C18" s="326">
        <v>4413</v>
      </c>
      <c r="D18" s="326">
        <v>9469</v>
      </c>
    </row>
    <row r="19" spans="1:4">
      <c r="A19" s="74">
        <v>2007</v>
      </c>
      <c r="B19" s="74" t="s">
        <v>65</v>
      </c>
      <c r="C19" s="326">
        <v>4305</v>
      </c>
      <c r="D19" s="326">
        <v>9538</v>
      </c>
    </row>
    <row r="20" spans="1:4">
      <c r="A20" s="74">
        <v>2007</v>
      </c>
      <c r="B20" s="74" t="s">
        <v>66</v>
      </c>
      <c r="C20" s="326">
        <v>4106</v>
      </c>
      <c r="D20" s="326">
        <v>9597</v>
      </c>
    </row>
    <row r="21" spans="1:4">
      <c r="A21" s="74">
        <v>2007</v>
      </c>
      <c r="B21" s="74" t="s">
        <v>67</v>
      </c>
      <c r="C21" s="326">
        <v>3913</v>
      </c>
      <c r="D21" s="326">
        <v>9545</v>
      </c>
    </row>
    <row r="22" spans="1:4">
      <c r="A22" s="74">
        <v>2008</v>
      </c>
      <c r="B22" s="74" t="s">
        <v>64</v>
      </c>
      <c r="C22" s="326">
        <v>3776</v>
      </c>
      <c r="D22" s="326">
        <v>9727</v>
      </c>
    </row>
    <row r="23" spans="1:4">
      <c r="A23" s="74">
        <v>2008</v>
      </c>
      <c r="B23" s="74" t="s">
        <v>65</v>
      </c>
      <c r="C23" s="326">
        <v>3949</v>
      </c>
      <c r="D23" s="326">
        <v>9961</v>
      </c>
    </row>
    <row r="24" spans="1:4">
      <c r="A24" s="74">
        <v>2008</v>
      </c>
      <c r="B24" s="74" t="s">
        <v>66</v>
      </c>
      <c r="C24" s="326">
        <v>4233</v>
      </c>
      <c r="D24" s="326">
        <v>9961</v>
      </c>
    </row>
    <row r="25" spans="1:4">
      <c r="A25" s="74">
        <v>2008</v>
      </c>
      <c r="B25" s="74" t="s">
        <v>67</v>
      </c>
      <c r="C25" s="326">
        <v>4477</v>
      </c>
      <c r="D25" s="326">
        <v>10061</v>
      </c>
    </row>
    <row r="26" spans="1:4">
      <c r="A26" s="74">
        <v>2009</v>
      </c>
      <c r="B26" s="74" t="s">
        <v>64</v>
      </c>
      <c r="C26" s="326">
        <v>4613</v>
      </c>
      <c r="D26" s="326">
        <v>9764</v>
      </c>
    </row>
    <row r="27" spans="1:4">
      <c r="A27" s="74">
        <v>2009</v>
      </c>
      <c r="B27" s="74" t="s">
        <v>65</v>
      </c>
      <c r="C27" s="326">
        <v>4338</v>
      </c>
      <c r="D27" s="326">
        <v>9324</v>
      </c>
    </row>
    <row r="28" spans="1:4">
      <c r="A28" s="74">
        <v>2009</v>
      </c>
      <c r="B28" s="74" t="s">
        <v>66</v>
      </c>
      <c r="C28" s="326">
        <v>4014</v>
      </c>
      <c r="D28" s="326">
        <v>8987</v>
      </c>
    </row>
    <row r="29" spans="1:4">
      <c r="A29" s="74">
        <v>2009</v>
      </c>
      <c r="B29" s="74" t="s">
        <v>67</v>
      </c>
      <c r="C29" s="326">
        <v>3604</v>
      </c>
      <c r="D29" s="326">
        <v>8560</v>
      </c>
    </row>
    <row r="30" spans="1:4">
      <c r="A30" s="74">
        <v>2010</v>
      </c>
      <c r="B30" s="74" t="s">
        <v>64</v>
      </c>
      <c r="C30" s="326">
        <v>3400</v>
      </c>
      <c r="D30" s="326">
        <v>8798</v>
      </c>
    </row>
    <row r="31" spans="1:4">
      <c r="A31" s="74">
        <v>2010</v>
      </c>
      <c r="B31" s="74" t="s">
        <v>65</v>
      </c>
      <c r="C31" s="326">
        <v>3123</v>
      </c>
      <c r="D31" s="326">
        <v>8720</v>
      </c>
    </row>
    <row r="32" spans="1:4">
      <c r="A32" s="74">
        <v>2010</v>
      </c>
      <c r="B32" s="74" t="s">
        <v>66</v>
      </c>
      <c r="C32" s="326">
        <v>2851</v>
      </c>
      <c r="D32" s="326">
        <v>8798</v>
      </c>
    </row>
    <row r="33" spans="1:4">
      <c r="A33" s="74">
        <v>2010</v>
      </c>
      <c r="B33" s="74" t="s">
        <v>67</v>
      </c>
      <c r="C33" s="326">
        <v>2565</v>
      </c>
      <c r="D33" s="326">
        <v>8875</v>
      </c>
    </row>
    <row r="34" spans="1:4">
      <c r="A34" s="74">
        <v>2011</v>
      </c>
      <c r="B34" s="74" t="s">
        <v>64</v>
      </c>
      <c r="C34" s="326">
        <v>2296</v>
      </c>
      <c r="D34" s="326">
        <v>8961</v>
      </c>
    </row>
    <row r="35" spans="1:4">
      <c r="A35" s="74">
        <v>2011</v>
      </c>
      <c r="B35" s="74" t="s">
        <v>65</v>
      </c>
      <c r="C35" s="326">
        <v>2270</v>
      </c>
      <c r="D35" s="326">
        <v>9461</v>
      </c>
    </row>
    <row r="36" spans="1:4">
      <c r="A36" s="74">
        <v>2011</v>
      </c>
      <c r="B36" s="74" t="s">
        <v>66</v>
      </c>
      <c r="C36" s="326">
        <v>2168</v>
      </c>
      <c r="D36" s="326">
        <v>9987</v>
      </c>
    </row>
    <row r="37" spans="1:4">
      <c r="A37" s="74">
        <v>2011</v>
      </c>
      <c r="B37" s="74" t="s">
        <v>67</v>
      </c>
      <c r="C37" s="326">
        <v>2396</v>
      </c>
      <c r="D37" s="326">
        <v>11023</v>
      </c>
    </row>
    <row r="38" spans="1:4">
      <c r="A38" s="74">
        <v>2012</v>
      </c>
      <c r="B38" s="74" t="s">
        <v>64</v>
      </c>
      <c r="C38" s="326">
        <v>2326</v>
      </c>
      <c r="D38" s="326">
        <v>11594</v>
      </c>
    </row>
    <row r="39" spans="1:4">
      <c r="A39" s="74">
        <v>2012</v>
      </c>
      <c r="B39" s="74" t="s">
        <v>65</v>
      </c>
      <c r="C39" s="326">
        <v>2193</v>
      </c>
      <c r="D39" s="326">
        <v>12083</v>
      </c>
    </row>
    <row r="40" spans="1:4">
      <c r="A40" s="74">
        <v>2012</v>
      </c>
      <c r="B40" s="74" t="s">
        <v>66</v>
      </c>
      <c r="C40" s="326">
        <v>2114</v>
      </c>
      <c r="D40" s="326">
        <v>12816</v>
      </c>
    </row>
    <row r="41" spans="1:4">
      <c r="A41" s="74">
        <v>2012</v>
      </c>
      <c r="B41" s="74" t="s">
        <v>67</v>
      </c>
      <c r="C41" s="326">
        <v>1840</v>
      </c>
      <c r="D41" s="326">
        <v>13335</v>
      </c>
    </row>
    <row r="42" spans="1:4">
      <c r="A42" s="74">
        <v>2013</v>
      </c>
      <c r="B42" s="74" t="s">
        <v>64</v>
      </c>
      <c r="C42" s="326">
        <v>1651</v>
      </c>
      <c r="D42" s="326">
        <v>13615</v>
      </c>
    </row>
    <row r="43" spans="1:4">
      <c r="A43" s="74">
        <v>2013</v>
      </c>
      <c r="B43" s="74" t="s">
        <v>65</v>
      </c>
      <c r="C43" s="326">
        <v>1586</v>
      </c>
      <c r="D43" s="326">
        <v>14388</v>
      </c>
    </row>
    <row r="44" spans="1:4">
      <c r="A44" s="74">
        <v>2013</v>
      </c>
      <c r="B44" s="74" t="s">
        <v>66</v>
      </c>
      <c r="C44" s="326">
        <v>1441</v>
      </c>
      <c r="D44" s="326">
        <v>14499</v>
      </c>
    </row>
    <row r="45" spans="1:4">
      <c r="A45" s="74">
        <v>2013</v>
      </c>
      <c r="B45" s="74" t="s">
        <v>67</v>
      </c>
      <c r="C45" s="326">
        <v>1363</v>
      </c>
      <c r="D45" s="326">
        <v>14595</v>
      </c>
    </row>
    <row r="46" spans="1:4">
      <c r="A46" s="74">
        <v>2014</v>
      </c>
      <c r="B46" s="74" t="s">
        <v>64</v>
      </c>
      <c r="C46" s="326">
        <v>1304</v>
      </c>
      <c r="D46" s="326">
        <v>14945</v>
      </c>
    </row>
    <row r="47" spans="1:4">
      <c r="A47" s="74">
        <v>2014</v>
      </c>
      <c r="B47" s="74" t="s">
        <v>65</v>
      </c>
      <c r="C47" s="326">
        <v>1163</v>
      </c>
      <c r="D47" s="326">
        <v>15044</v>
      </c>
    </row>
    <row r="48" spans="1:4">
      <c r="A48" s="74">
        <v>2014</v>
      </c>
      <c r="B48" s="74" t="s">
        <v>66</v>
      </c>
      <c r="C48" s="326">
        <v>1045</v>
      </c>
      <c r="D48" s="326">
        <v>15448</v>
      </c>
    </row>
    <row r="49" spans="1:4">
      <c r="A49" s="74">
        <v>2014</v>
      </c>
      <c r="B49" s="74" t="s">
        <v>67</v>
      </c>
      <c r="C49" s="326">
        <v>912</v>
      </c>
      <c r="D49" s="326">
        <v>15836</v>
      </c>
    </row>
    <row r="50" spans="1:4">
      <c r="A50" s="74">
        <v>2015</v>
      </c>
      <c r="B50" s="74" t="s">
        <v>64</v>
      </c>
      <c r="C50" s="326">
        <v>746</v>
      </c>
      <c r="D50" s="326">
        <v>16494</v>
      </c>
    </row>
    <row r="51" spans="1:4">
      <c r="A51" s="74">
        <v>2015</v>
      </c>
      <c r="B51" s="74" t="s">
        <v>65</v>
      </c>
      <c r="C51" s="326">
        <v>608</v>
      </c>
      <c r="D51" s="326">
        <v>16745</v>
      </c>
    </row>
    <row r="52" spans="1:4">
      <c r="A52" s="74">
        <v>2015</v>
      </c>
      <c r="B52" s="74" t="s">
        <v>66</v>
      </c>
      <c r="C52" s="326">
        <v>466</v>
      </c>
      <c r="D52" s="326">
        <v>16989</v>
      </c>
    </row>
    <row r="53" spans="1:4">
      <c r="A53" s="74">
        <v>2015</v>
      </c>
      <c r="B53" s="74" t="s">
        <v>67</v>
      </c>
      <c r="C53" s="326">
        <v>393</v>
      </c>
      <c r="D53" s="326">
        <v>16495</v>
      </c>
    </row>
    <row r="54" spans="1:4">
      <c r="A54" s="74">
        <v>2016</v>
      </c>
      <c r="B54" s="74" t="s">
        <v>64</v>
      </c>
      <c r="C54" s="326">
        <v>385</v>
      </c>
      <c r="D54" s="326">
        <v>15884</v>
      </c>
    </row>
    <row r="55" spans="1:4">
      <c r="A55" s="74">
        <v>2016</v>
      </c>
      <c r="B55" s="74" t="s">
        <v>65</v>
      </c>
      <c r="C55" s="326">
        <v>387</v>
      </c>
      <c r="D55" s="326">
        <v>15975</v>
      </c>
    </row>
    <row r="56" spans="1:4">
      <c r="A56" s="74">
        <v>2016</v>
      </c>
      <c r="B56" s="74" t="s">
        <v>66</v>
      </c>
      <c r="C56" s="326">
        <v>380</v>
      </c>
      <c r="D56" s="326">
        <v>15007</v>
      </c>
    </row>
    <row r="57" spans="1:4">
      <c r="A57" s="74">
        <v>2016</v>
      </c>
      <c r="B57" s="74" t="s">
        <v>67</v>
      </c>
      <c r="C57" s="326">
        <v>355</v>
      </c>
      <c r="D57" s="326">
        <v>14934</v>
      </c>
    </row>
    <row r="58" spans="1:4">
      <c r="A58" s="74">
        <v>2017</v>
      </c>
      <c r="B58" s="74" t="s">
        <v>64</v>
      </c>
      <c r="C58" s="326">
        <v>324</v>
      </c>
      <c r="D58" s="326">
        <v>14379</v>
      </c>
    </row>
    <row r="59" spans="1:4">
      <c r="A59" s="74">
        <v>2017</v>
      </c>
      <c r="B59" s="74" t="s">
        <v>65</v>
      </c>
      <c r="C59" s="326">
        <v>320</v>
      </c>
      <c r="D59" s="326">
        <v>13317</v>
      </c>
    </row>
    <row r="60" spans="1:4">
      <c r="A60" s="74">
        <v>2017</v>
      </c>
      <c r="B60" s="74" t="s">
        <v>66</v>
      </c>
      <c r="C60" s="326">
        <v>319</v>
      </c>
      <c r="D60" s="326">
        <v>12811</v>
      </c>
    </row>
    <row r="61" spans="1:4">
      <c r="A61" s="74">
        <v>2017</v>
      </c>
      <c r="B61" s="74" t="s">
        <v>67</v>
      </c>
      <c r="C61" s="326">
        <v>334</v>
      </c>
      <c r="D61" s="326">
        <v>11807</v>
      </c>
    </row>
    <row r="62" spans="1:4">
      <c r="A62" s="74">
        <v>2018</v>
      </c>
      <c r="B62" s="74" t="s">
        <v>64</v>
      </c>
      <c r="C62" s="326">
        <v>337</v>
      </c>
      <c r="D62" s="326">
        <v>10860</v>
      </c>
    </row>
    <row r="63" spans="1:4">
      <c r="A63" s="74">
        <v>2018</v>
      </c>
      <c r="B63" s="74" t="s">
        <v>65</v>
      </c>
      <c r="C63" s="326">
        <v>359</v>
      </c>
      <c r="D63" s="326">
        <v>10339</v>
      </c>
    </row>
    <row r="64" spans="1:4">
      <c r="A64" s="74">
        <v>2018</v>
      </c>
      <c r="B64" s="74" t="s">
        <v>66</v>
      </c>
      <c r="C64" s="326">
        <v>378</v>
      </c>
      <c r="D64" s="326">
        <v>9784</v>
      </c>
    </row>
    <row r="65" spans="1:4">
      <c r="A65" s="74">
        <v>2018</v>
      </c>
      <c r="B65" s="74" t="s">
        <v>67</v>
      </c>
      <c r="C65" s="326">
        <v>389</v>
      </c>
      <c r="D65" s="326">
        <v>9751</v>
      </c>
    </row>
    <row r="66" spans="1:4">
      <c r="A66" s="74">
        <v>2019</v>
      </c>
      <c r="B66" s="74" t="s">
        <v>64</v>
      </c>
      <c r="C66" s="326">
        <v>402</v>
      </c>
      <c r="D66" s="326">
        <v>9701</v>
      </c>
    </row>
  </sheetData>
  <customSheetViews>
    <customSheetView guid="{CDEF6930-6739-4FEE-9F65-E195F9A4F82A}" topLeftCell="A22">
      <selection activeCell="D62" sqref="C62:D62"/>
      <pageMargins left="0.7" right="0.7" top="0.75" bottom="0.75" header="0.3" footer="0.3"/>
      <pageSetup paperSize="9" orientation="portrait" r:id="rId1"/>
    </customSheetView>
    <customSheetView guid="{9883963A-B599-466E-88D7-AE85360E0737}" topLeftCell="A22">
      <selection activeCell="D62" sqref="C62:D62"/>
      <pageMargins left="0.7" right="0.7" top="0.75" bottom="0.75" header="0.3" footer="0.3"/>
      <pageSetup paperSize="9" orientation="portrait" r:id="rId2"/>
    </customSheetView>
  </customSheetViews>
  <hyperlinks>
    <hyperlink ref="C1" location="Index!A1" display="Index home" xr:uid="{00000000-0004-0000-3A00-000000000000}"/>
  </hyperlinks>
  <pageMargins left="0.7" right="0.7" top="0.75" bottom="0.75" header="0.3" footer="0.3"/>
  <pageSetup paperSize="9" orientation="portrait"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8">
    <tabColor rgb="FF4477AA"/>
  </sheetPr>
  <dimension ref="A1:I43"/>
  <sheetViews>
    <sheetView zoomScaleNormal="100" workbookViewId="0">
      <selection activeCell="C1" sqref="C1"/>
    </sheetView>
  </sheetViews>
  <sheetFormatPr defaultColWidth="9.140625" defaultRowHeight="15"/>
  <cols>
    <col min="1" max="1" width="17.42578125" style="180" bestFit="1" customWidth="1"/>
    <col min="2" max="6" width="10.140625" style="181" customWidth="1"/>
    <col min="7" max="16384" width="9.140625" style="181"/>
  </cols>
  <sheetData>
    <row r="1" spans="1:9" ht="15" customHeight="1">
      <c r="A1" s="364" t="s">
        <v>30</v>
      </c>
      <c r="B1" s="180">
        <v>1.4</v>
      </c>
      <c r="C1" s="291" t="s">
        <v>2930</v>
      </c>
    </row>
    <row r="2" spans="1:9" ht="15" customHeight="1">
      <c r="A2" s="364" t="s">
        <v>31</v>
      </c>
      <c r="B2" s="181" t="s">
        <v>2920</v>
      </c>
    </row>
    <row r="3" spans="1:9" ht="15" customHeight="1">
      <c r="A3" s="365" t="s">
        <v>40</v>
      </c>
      <c r="B3" s="181" t="s">
        <v>2704</v>
      </c>
    </row>
    <row r="5" spans="1:9" s="66" customFormat="1">
      <c r="A5" s="366"/>
      <c r="B5" s="180" t="s">
        <v>60</v>
      </c>
      <c r="C5" s="180" t="s">
        <v>435</v>
      </c>
      <c r="D5" s="180" t="s">
        <v>50</v>
      </c>
      <c r="E5" s="180" t="s">
        <v>2922</v>
      </c>
      <c r="F5" s="180" t="s">
        <v>2737</v>
      </c>
      <c r="G5" s="180" t="s">
        <v>2921</v>
      </c>
    </row>
    <row r="6" spans="1:9">
      <c r="A6" s="367">
        <v>1981</v>
      </c>
      <c r="B6" s="67">
        <v>19.230769230769234</v>
      </c>
      <c r="C6" s="67">
        <v>28.46153846153846</v>
      </c>
      <c r="D6" s="67">
        <v>35</v>
      </c>
      <c r="E6" s="67">
        <v>16.923076923076923</v>
      </c>
      <c r="F6" s="286">
        <f>B6+C6</f>
        <v>47.692307692307693</v>
      </c>
      <c r="G6" s="287">
        <f>D6+E6</f>
        <v>51.92307692307692</v>
      </c>
      <c r="H6" s="287"/>
      <c r="I6" s="287"/>
    </row>
    <row r="7" spans="1:9">
      <c r="A7" s="367">
        <v>1982</v>
      </c>
      <c r="B7" s="288"/>
      <c r="C7" s="288"/>
      <c r="D7" s="288"/>
      <c r="E7" s="288"/>
      <c r="F7" s="289"/>
      <c r="G7" s="287"/>
      <c r="H7" s="287"/>
      <c r="I7" s="287"/>
    </row>
    <row r="8" spans="1:9">
      <c r="A8" s="367">
        <v>1983</v>
      </c>
      <c r="B8" s="288"/>
      <c r="C8" s="288"/>
      <c r="D8" s="288"/>
      <c r="E8" s="288"/>
      <c r="F8" s="289"/>
      <c r="G8" s="287"/>
      <c r="H8" s="287"/>
      <c r="I8" s="287"/>
    </row>
    <row r="9" spans="1:9">
      <c r="A9" s="367">
        <v>1984</v>
      </c>
      <c r="B9" s="67">
        <v>18.888888888888889</v>
      </c>
      <c r="C9" s="67">
        <v>32.592592592592595</v>
      </c>
      <c r="D9" s="67">
        <v>33.703703703703702</v>
      </c>
      <c r="E9" s="67">
        <v>14.814814814814813</v>
      </c>
      <c r="F9" s="286">
        <f>B9+C9</f>
        <v>51.481481481481481</v>
      </c>
      <c r="G9" s="287">
        <f>D9+E9</f>
        <v>48.518518518518519</v>
      </c>
      <c r="H9" s="287"/>
      <c r="I9" s="287"/>
    </row>
    <row r="10" spans="1:9">
      <c r="A10" s="367">
        <v>1985</v>
      </c>
      <c r="B10" s="288"/>
      <c r="C10" s="288"/>
      <c r="D10" s="288"/>
      <c r="E10" s="288"/>
      <c r="F10" s="289"/>
      <c r="G10" s="287"/>
      <c r="H10" s="287"/>
      <c r="I10" s="287"/>
    </row>
    <row r="11" spans="1:9">
      <c r="A11" s="367">
        <v>1986</v>
      </c>
      <c r="B11" s="288"/>
      <c r="C11" s="288"/>
      <c r="D11" s="288"/>
      <c r="E11" s="288"/>
      <c r="F11" s="289"/>
      <c r="G11" s="287"/>
      <c r="H11" s="287"/>
      <c r="I11" s="287"/>
    </row>
    <row r="12" spans="1:9">
      <c r="A12" s="367">
        <v>1987</v>
      </c>
      <c r="B12" s="288"/>
      <c r="C12" s="288"/>
      <c r="D12" s="288"/>
      <c r="E12" s="288"/>
      <c r="F12" s="289"/>
      <c r="G12" s="287"/>
      <c r="H12" s="287"/>
      <c r="I12" s="287"/>
    </row>
    <row r="13" spans="1:9">
      <c r="A13" s="367">
        <v>1988</v>
      </c>
      <c r="B13" s="67">
        <v>18.509090909090908</v>
      </c>
      <c r="C13" s="67">
        <v>36.909090909090907</v>
      </c>
      <c r="D13" s="67">
        <v>31.927272727272726</v>
      </c>
      <c r="E13" s="67">
        <v>12.654545454545454</v>
      </c>
      <c r="F13" s="286">
        <f>B13+C13</f>
        <v>55.418181818181814</v>
      </c>
      <c r="G13" s="287">
        <f>D13+E13</f>
        <v>44.581818181818178</v>
      </c>
      <c r="H13" s="287"/>
      <c r="I13" s="287"/>
    </row>
    <row r="14" spans="1:9">
      <c r="A14" s="367">
        <v>1989</v>
      </c>
      <c r="B14" s="288"/>
      <c r="C14" s="288"/>
      <c r="D14" s="288"/>
      <c r="E14" s="288"/>
      <c r="F14" s="289"/>
      <c r="G14" s="287"/>
      <c r="H14" s="287"/>
      <c r="I14" s="287"/>
    </row>
    <row r="15" spans="1:9">
      <c r="A15" s="367">
        <v>1990</v>
      </c>
      <c r="B15" s="67">
        <v>18.8866536832791</v>
      </c>
      <c r="C15" s="67">
        <v>39.574453301798599</v>
      </c>
      <c r="D15" s="67">
        <v>30.5205969501657</v>
      </c>
      <c r="E15" s="67">
        <v>11.018296064756001</v>
      </c>
      <c r="F15" s="286">
        <f t="shared" ref="F15:F43" si="0">B15+C15</f>
        <v>58.461106985077699</v>
      </c>
      <c r="G15" s="287">
        <f t="shared" ref="G15:G43" si="1">D15+E15</f>
        <v>41.538893014921697</v>
      </c>
      <c r="H15" s="287"/>
      <c r="I15" s="287"/>
    </row>
    <row r="16" spans="1:9">
      <c r="A16" s="367">
        <v>1991</v>
      </c>
      <c r="B16" s="67">
        <v>19.042553191489361</v>
      </c>
      <c r="C16" s="67">
        <v>39.539007092198581</v>
      </c>
      <c r="D16" s="67">
        <v>28.829787234042552</v>
      </c>
      <c r="E16" s="67">
        <v>12.553191489361701</v>
      </c>
      <c r="F16" s="286">
        <f t="shared" si="0"/>
        <v>58.581560283687942</v>
      </c>
      <c r="G16" s="287">
        <f t="shared" si="1"/>
        <v>41.38297872340425</v>
      </c>
      <c r="H16" s="287"/>
      <c r="I16" s="287"/>
    </row>
    <row r="17" spans="1:9">
      <c r="A17" s="367">
        <v>1992</v>
      </c>
      <c r="B17" s="67">
        <v>18.3161476916077</v>
      </c>
      <c r="C17" s="67">
        <v>40.232147074312699</v>
      </c>
      <c r="D17" s="67">
        <v>28.926610722939898</v>
      </c>
      <c r="E17" s="67">
        <v>12.5250945111395</v>
      </c>
      <c r="F17" s="286">
        <f t="shared" si="0"/>
        <v>58.548294765920403</v>
      </c>
      <c r="G17" s="287">
        <f t="shared" si="1"/>
        <v>41.451705234079398</v>
      </c>
      <c r="H17" s="287"/>
      <c r="I17" s="287"/>
    </row>
    <row r="18" spans="1:9">
      <c r="A18" s="367">
        <v>1993</v>
      </c>
      <c r="B18" s="67">
        <v>18.1798402556506</v>
      </c>
      <c r="C18" s="67">
        <v>39.518462078355903</v>
      </c>
      <c r="D18" s="67">
        <v>27.8638491796642</v>
      </c>
      <c r="E18" s="67">
        <v>14.4378484863291</v>
      </c>
      <c r="F18" s="286">
        <f t="shared" si="0"/>
        <v>57.698302334006499</v>
      </c>
      <c r="G18" s="287">
        <f t="shared" si="1"/>
        <v>42.301697665993302</v>
      </c>
      <c r="H18" s="287"/>
      <c r="I18" s="287"/>
    </row>
    <row r="19" spans="1:9">
      <c r="A19" s="367">
        <v>1994</v>
      </c>
      <c r="B19" s="67">
        <v>17.966958105653401</v>
      </c>
      <c r="C19" s="67">
        <v>39.1075251737063</v>
      </c>
      <c r="D19" s="67">
        <v>28.2975499818108</v>
      </c>
      <c r="E19" s="67">
        <v>14.6279667388294</v>
      </c>
      <c r="F19" s="286">
        <f t="shared" si="0"/>
        <v>57.074483279359697</v>
      </c>
      <c r="G19" s="287">
        <f t="shared" si="1"/>
        <v>42.925516720640204</v>
      </c>
      <c r="H19" s="287"/>
      <c r="I19" s="287"/>
    </row>
    <row r="20" spans="1:9">
      <c r="A20" s="367">
        <v>1995</v>
      </c>
      <c r="B20" s="67">
        <v>18.7</v>
      </c>
      <c r="C20" s="67">
        <v>39</v>
      </c>
      <c r="D20" s="67">
        <v>27.4</v>
      </c>
      <c r="E20" s="67">
        <v>14.9</v>
      </c>
      <c r="F20" s="286">
        <f t="shared" si="0"/>
        <v>57.7</v>
      </c>
      <c r="G20" s="287">
        <f t="shared" si="1"/>
        <v>42.3</v>
      </c>
      <c r="H20" s="287"/>
      <c r="I20" s="287"/>
    </row>
    <row r="21" spans="1:9">
      <c r="A21" s="180">
        <v>1996</v>
      </c>
      <c r="B21" s="67">
        <v>20.399999999999999</v>
      </c>
      <c r="C21" s="67">
        <v>37.700000000000003</v>
      </c>
      <c r="D21" s="67">
        <v>26.6</v>
      </c>
      <c r="E21" s="67">
        <v>15.3</v>
      </c>
      <c r="F21" s="286">
        <f t="shared" si="0"/>
        <v>58.1</v>
      </c>
      <c r="G21" s="287">
        <f t="shared" si="1"/>
        <v>41.900000000000006</v>
      </c>
      <c r="H21" s="287"/>
      <c r="I21" s="287"/>
    </row>
    <row r="22" spans="1:9">
      <c r="A22" s="367">
        <v>1997</v>
      </c>
      <c r="B22" s="67">
        <v>19.298000210874036</v>
      </c>
      <c r="C22" s="67">
        <v>38.393280146206031</v>
      </c>
      <c r="D22" s="67">
        <v>26.547077636804577</v>
      </c>
      <c r="E22" s="67">
        <v>15.761642006115354</v>
      </c>
      <c r="F22" s="286">
        <f t="shared" si="0"/>
        <v>57.691280357080068</v>
      </c>
      <c r="G22" s="287">
        <f t="shared" si="1"/>
        <v>42.308719642919932</v>
      </c>
      <c r="H22" s="287"/>
      <c r="I22" s="287"/>
    </row>
    <row r="23" spans="1:9">
      <c r="A23" s="367">
        <v>1998</v>
      </c>
      <c r="B23" s="67">
        <v>19.142888077060078</v>
      </c>
      <c r="C23" s="67">
        <v>38.324194438429465</v>
      </c>
      <c r="D23" s="67">
        <v>26.963383882481967</v>
      </c>
      <c r="E23" s="67">
        <v>15.569533602028507</v>
      </c>
      <c r="F23" s="286">
        <f t="shared" si="0"/>
        <v>57.467082515489544</v>
      </c>
      <c r="G23" s="287">
        <f t="shared" si="1"/>
        <v>42.532917484510477</v>
      </c>
      <c r="H23" s="287"/>
      <c r="I23" s="287"/>
    </row>
    <row r="24" spans="1:9">
      <c r="A24" s="367">
        <v>1999</v>
      </c>
      <c r="B24" s="67">
        <v>19.973937126691009</v>
      </c>
      <c r="C24" s="67">
        <v>38.163325033158138</v>
      </c>
      <c r="D24" s="67">
        <v>26.747378318484529</v>
      </c>
      <c r="E24" s="67">
        <v>15.115359521666329</v>
      </c>
      <c r="F24" s="286">
        <f t="shared" si="0"/>
        <v>58.137262159849143</v>
      </c>
      <c r="G24" s="287">
        <f t="shared" si="1"/>
        <v>41.862737840150857</v>
      </c>
      <c r="H24" s="287"/>
      <c r="I24" s="287"/>
    </row>
    <row r="25" spans="1:9">
      <c r="A25" s="367">
        <v>2000</v>
      </c>
      <c r="B25" s="67">
        <v>21.563909774436155</v>
      </c>
      <c r="C25" s="67">
        <v>38.024491753301135</v>
      </c>
      <c r="D25" s="67">
        <v>25.190984294449102</v>
      </c>
      <c r="E25" s="67">
        <v>15.220614177813591</v>
      </c>
      <c r="F25" s="286">
        <f t="shared" si="0"/>
        <v>59.58840152773729</v>
      </c>
      <c r="G25" s="287">
        <f t="shared" si="1"/>
        <v>40.411598472262696</v>
      </c>
    </row>
    <row r="26" spans="1:9">
      <c r="A26" s="367">
        <v>2001</v>
      </c>
      <c r="B26" s="67">
        <v>21.193635181994761</v>
      </c>
      <c r="C26" s="67">
        <v>37.753281916389433</v>
      </c>
      <c r="D26" s="67">
        <v>25.712431266131258</v>
      </c>
      <c r="E26" s="67">
        <v>15.340651635484543</v>
      </c>
      <c r="F26" s="286">
        <f t="shared" si="0"/>
        <v>58.946917098384191</v>
      </c>
      <c r="G26" s="287">
        <f t="shared" si="1"/>
        <v>41.053082901615802</v>
      </c>
    </row>
    <row r="27" spans="1:9">
      <c r="A27" s="367">
        <v>2002</v>
      </c>
      <c r="B27" s="67">
        <v>21.721861152591025</v>
      </c>
      <c r="C27" s="67">
        <v>36.412072870846544</v>
      </c>
      <c r="D27" s="67">
        <v>25.906822070224944</v>
      </c>
      <c r="E27" s="67">
        <v>15.959243906337491</v>
      </c>
      <c r="F27" s="286">
        <f t="shared" si="0"/>
        <v>58.133934023437568</v>
      </c>
      <c r="G27" s="287">
        <f t="shared" si="1"/>
        <v>41.866065976562439</v>
      </c>
    </row>
    <row r="28" spans="1:9">
      <c r="A28" s="367">
        <v>2003</v>
      </c>
      <c r="B28" s="67">
        <v>22.171720105982452</v>
      </c>
      <c r="C28" s="67">
        <v>35.97307474568413</v>
      </c>
      <c r="D28" s="67">
        <v>25.206823730650168</v>
      </c>
      <c r="E28" s="67">
        <v>16.648381417683254</v>
      </c>
      <c r="F28" s="286">
        <f t="shared" si="0"/>
        <v>58.144794851666582</v>
      </c>
      <c r="G28" s="287">
        <f t="shared" si="1"/>
        <v>41.855205148333425</v>
      </c>
    </row>
    <row r="29" spans="1:9">
      <c r="A29" s="367">
        <v>2004</v>
      </c>
      <c r="B29" s="67">
        <v>22.70404511581393</v>
      </c>
      <c r="C29" s="67">
        <v>35.034424745150858</v>
      </c>
      <c r="D29" s="67">
        <v>25.588386200452636</v>
      </c>
      <c r="E29" s="67">
        <v>16.673143938582569</v>
      </c>
      <c r="F29" s="286">
        <f t="shared" si="0"/>
        <v>57.738469860964784</v>
      </c>
      <c r="G29" s="287">
        <f t="shared" si="1"/>
        <v>42.261530139035202</v>
      </c>
    </row>
    <row r="30" spans="1:9">
      <c r="A30" s="367">
        <v>2005</v>
      </c>
      <c r="B30" s="67">
        <v>22.191974702374459</v>
      </c>
      <c r="C30" s="67">
        <v>35.24597220867021</v>
      </c>
      <c r="D30" s="67">
        <v>24.943692458013743</v>
      </c>
      <c r="E30" s="67">
        <v>17.618360630941609</v>
      </c>
      <c r="F30" s="286">
        <f t="shared" si="0"/>
        <v>57.437946911044669</v>
      </c>
      <c r="G30" s="287">
        <f t="shared" si="1"/>
        <v>42.562053088955352</v>
      </c>
    </row>
    <row r="31" spans="1:9">
      <c r="A31" s="367">
        <v>2006</v>
      </c>
      <c r="B31" s="67">
        <v>21.74612115765024</v>
      </c>
      <c r="C31" s="67">
        <v>34.40057537581847</v>
      </c>
      <c r="D31" s="67">
        <v>24.175740727178091</v>
      </c>
      <c r="E31" s="67">
        <v>19.677562739353192</v>
      </c>
      <c r="F31" s="286">
        <f t="shared" si="0"/>
        <v>56.146696533468713</v>
      </c>
      <c r="G31" s="287">
        <f t="shared" si="1"/>
        <v>43.853303466531287</v>
      </c>
    </row>
    <row r="32" spans="1:9">
      <c r="A32" s="367">
        <v>2007</v>
      </c>
      <c r="B32" s="67">
        <v>22.08939918950259</v>
      </c>
      <c r="C32" s="67">
        <v>33.712278509594753</v>
      </c>
      <c r="D32" s="67">
        <v>24.297571733435628</v>
      </c>
      <c r="E32" s="67">
        <v>19.900750567467032</v>
      </c>
      <c r="F32" s="286">
        <f t="shared" si="0"/>
        <v>55.80167769909734</v>
      </c>
      <c r="G32" s="287">
        <f t="shared" si="1"/>
        <v>44.19832230090266</v>
      </c>
    </row>
    <row r="33" spans="1:7">
      <c r="A33" s="367">
        <v>2008</v>
      </c>
      <c r="B33" s="67">
        <v>22.035574609282108</v>
      </c>
      <c r="C33" s="67">
        <v>32.941069083913263</v>
      </c>
      <c r="D33" s="67">
        <v>23.807383943178504</v>
      </c>
      <c r="E33" s="67">
        <v>21.215972363626122</v>
      </c>
      <c r="F33" s="286">
        <f t="shared" si="0"/>
        <v>54.976643693195371</v>
      </c>
      <c r="G33" s="287">
        <f t="shared" si="1"/>
        <v>45.023356306804629</v>
      </c>
    </row>
    <row r="34" spans="1:7">
      <c r="A34" s="368">
        <v>2009</v>
      </c>
      <c r="B34" s="67">
        <v>21.4</v>
      </c>
      <c r="C34" s="67">
        <v>31.3</v>
      </c>
      <c r="D34" s="67">
        <v>24.3</v>
      </c>
      <c r="E34" s="67">
        <v>23</v>
      </c>
      <c r="F34" s="286">
        <f t="shared" si="0"/>
        <v>52.7</v>
      </c>
      <c r="G34" s="287">
        <f t="shared" si="1"/>
        <v>47.3</v>
      </c>
    </row>
    <row r="35" spans="1:7">
      <c r="A35" s="368">
        <v>2010</v>
      </c>
      <c r="B35" s="67">
        <v>21.6</v>
      </c>
      <c r="C35" s="67">
        <v>29.8</v>
      </c>
      <c r="D35" s="67">
        <v>23.8</v>
      </c>
      <c r="E35" s="67">
        <v>24.8</v>
      </c>
      <c r="F35" s="286">
        <f t="shared" si="0"/>
        <v>51.400000000000006</v>
      </c>
      <c r="G35" s="287">
        <f t="shared" si="1"/>
        <v>48.6</v>
      </c>
    </row>
    <row r="36" spans="1:7">
      <c r="A36" s="368">
        <v>2011</v>
      </c>
      <c r="B36" s="67">
        <v>21.8</v>
      </c>
      <c r="C36" s="67">
        <v>29.3</v>
      </c>
      <c r="D36" s="67">
        <v>23.8</v>
      </c>
      <c r="E36" s="67">
        <v>25.1</v>
      </c>
      <c r="F36" s="286">
        <f t="shared" si="0"/>
        <v>51.1</v>
      </c>
      <c r="G36" s="287">
        <f t="shared" si="1"/>
        <v>48.900000000000006</v>
      </c>
    </row>
    <row r="37" spans="1:7">
      <c r="A37" s="368">
        <v>2012</v>
      </c>
      <c r="B37" s="67">
        <v>22.1</v>
      </c>
      <c r="C37" s="67">
        <v>29.4</v>
      </c>
      <c r="D37" s="67">
        <v>22.5</v>
      </c>
      <c r="E37" s="67">
        <v>26</v>
      </c>
      <c r="F37" s="286">
        <f t="shared" si="0"/>
        <v>51.5</v>
      </c>
      <c r="G37" s="287">
        <f t="shared" si="1"/>
        <v>48.5</v>
      </c>
    </row>
    <row r="38" spans="1:7">
      <c r="A38" s="368">
        <v>2013</v>
      </c>
      <c r="B38" s="67">
        <v>22.3</v>
      </c>
      <c r="C38" s="67">
        <v>28.3</v>
      </c>
      <c r="D38" s="67">
        <v>23.2</v>
      </c>
      <c r="E38" s="67">
        <v>26.2</v>
      </c>
      <c r="F38" s="286">
        <f t="shared" si="0"/>
        <v>50.6</v>
      </c>
      <c r="G38" s="287">
        <f t="shared" si="1"/>
        <v>49.4</v>
      </c>
    </row>
    <row r="39" spans="1:7">
      <c r="A39" s="368">
        <v>2014</v>
      </c>
      <c r="B39" s="67">
        <v>22.9</v>
      </c>
      <c r="C39" s="67">
        <v>28.2</v>
      </c>
      <c r="D39" s="67">
        <v>22</v>
      </c>
      <c r="E39" s="67">
        <v>26.9</v>
      </c>
      <c r="F39" s="286">
        <f t="shared" si="0"/>
        <v>51.099999999999994</v>
      </c>
      <c r="G39" s="287">
        <f t="shared" si="1"/>
        <v>48.9</v>
      </c>
    </row>
    <row r="40" spans="1:7">
      <c r="A40" s="368">
        <v>2015</v>
      </c>
      <c r="B40" s="67">
        <v>21.9</v>
      </c>
      <c r="C40" s="67">
        <v>28.1</v>
      </c>
      <c r="D40" s="67">
        <v>23.8</v>
      </c>
      <c r="E40" s="67">
        <v>26.1</v>
      </c>
      <c r="F40" s="286">
        <f t="shared" si="0"/>
        <v>50</v>
      </c>
      <c r="G40" s="287">
        <f t="shared" si="1"/>
        <v>49.900000000000006</v>
      </c>
    </row>
    <row r="41" spans="1:7">
      <c r="A41" s="368">
        <v>2016</v>
      </c>
      <c r="B41" s="67">
        <v>21.3</v>
      </c>
      <c r="C41" s="67">
        <v>27.8</v>
      </c>
      <c r="D41" s="67">
        <v>22.9</v>
      </c>
      <c r="E41" s="67">
        <v>28</v>
      </c>
      <c r="F41" s="286">
        <f t="shared" si="0"/>
        <v>49.1</v>
      </c>
      <c r="G41" s="287">
        <f t="shared" si="1"/>
        <v>50.9</v>
      </c>
    </row>
    <row r="42" spans="1:7">
      <c r="A42" s="368">
        <v>2017</v>
      </c>
      <c r="B42" s="67">
        <v>22</v>
      </c>
      <c r="C42" s="67">
        <v>29.2</v>
      </c>
      <c r="D42" s="67">
        <v>21.3</v>
      </c>
      <c r="E42" s="67">
        <v>27.4</v>
      </c>
      <c r="F42" s="286">
        <f t="shared" si="0"/>
        <v>51.2</v>
      </c>
      <c r="G42" s="287">
        <f t="shared" si="1"/>
        <v>48.7</v>
      </c>
    </row>
    <row r="43" spans="1:7">
      <c r="A43" s="180">
        <v>2018</v>
      </c>
      <c r="B43" s="67">
        <v>23.2</v>
      </c>
      <c r="C43" s="67">
        <v>29.1</v>
      </c>
      <c r="D43" s="67">
        <v>21.9</v>
      </c>
      <c r="E43" s="67">
        <v>25.8</v>
      </c>
      <c r="F43" s="286">
        <f t="shared" si="0"/>
        <v>52.3</v>
      </c>
      <c r="G43" s="287">
        <f t="shared" si="1"/>
        <v>47.7</v>
      </c>
    </row>
  </sheetData>
  <customSheetViews>
    <customSheetView guid="{CDEF6930-6739-4FEE-9F65-E195F9A4F82A}">
      <pageMargins left="0.75" right="0.75" top="1" bottom="1" header="0.5" footer="0.5"/>
      <pageSetup paperSize="9" orientation="portrait" r:id="rId1"/>
      <headerFooter alignWithMargins="0"/>
    </customSheetView>
    <customSheetView guid="{9883963A-B599-466E-88D7-AE85360E0737}">
      <pageMargins left="0.75" right="0.75" top="1" bottom="1" header="0.5" footer="0.5"/>
      <pageSetup paperSize="9" orientation="portrait" r:id="rId2"/>
      <headerFooter alignWithMargins="0"/>
    </customSheetView>
  </customSheetViews>
  <hyperlinks>
    <hyperlink ref="C1" location="Index!A1" display="Index home" xr:uid="{00000000-0004-0000-0500-000000000000}"/>
  </hyperlinks>
  <pageMargins left="0.75" right="0.75" top="1" bottom="1" header="0.5" footer="0.5"/>
  <pageSetup paperSize="9" orientation="portrait" r:id="rId3"/>
  <headerFooter alignWithMargins="0"/>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codeName="Sheet57">
    <tabColor rgb="FFCC6677"/>
  </sheetPr>
  <dimension ref="A1:L63"/>
  <sheetViews>
    <sheetView zoomScaleNormal="100" workbookViewId="0"/>
  </sheetViews>
  <sheetFormatPr defaultColWidth="12.5703125" defaultRowHeight="15"/>
  <cols>
    <col min="1" max="1" width="16" style="234" customWidth="1"/>
    <col min="2" max="2" width="17.5703125" style="236" customWidth="1"/>
    <col min="3" max="5" width="18.5703125" style="235" customWidth="1"/>
    <col min="6" max="6" width="8.85546875" style="236" customWidth="1"/>
    <col min="7" max="7" width="44.42578125" style="236" bestFit="1" customWidth="1"/>
    <col min="8" max="8" width="14.28515625" style="236" bestFit="1" customWidth="1"/>
    <col min="9" max="16384" width="12.5703125" style="236"/>
  </cols>
  <sheetData>
    <row r="1" spans="1:5" ht="15" customHeight="1">
      <c r="A1" s="351" t="s">
        <v>30</v>
      </c>
      <c r="B1" s="234">
        <v>4.13</v>
      </c>
      <c r="C1" s="290" t="s">
        <v>2930</v>
      </c>
    </row>
    <row r="2" spans="1:5" ht="15" customHeight="1">
      <c r="A2" s="351" t="s">
        <v>31</v>
      </c>
      <c r="B2" s="236" t="s">
        <v>3147</v>
      </c>
    </row>
    <row r="3" spans="1:5" ht="15" customHeight="1">
      <c r="A3" s="351" t="s">
        <v>40</v>
      </c>
      <c r="B3" s="237" t="s">
        <v>3187</v>
      </c>
    </row>
    <row r="4" spans="1:5">
      <c r="B4" s="235"/>
      <c r="E4" s="236"/>
    </row>
    <row r="5" spans="1:5">
      <c r="A5" s="188" t="s">
        <v>2769</v>
      </c>
      <c r="B5" s="188" t="s">
        <v>2</v>
      </c>
      <c r="C5" s="188" t="s">
        <v>2777</v>
      </c>
      <c r="D5" s="188" t="s">
        <v>2778</v>
      </c>
      <c r="E5" s="236"/>
    </row>
    <row r="6" spans="1:5">
      <c r="A6" s="327">
        <v>41629</v>
      </c>
      <c r="B6" s="328">
        <f>SUM(C6:D6)</f>
        <v>12889</v>
      </c>
      <c r="C6" s="328">
        <v>6321</v>
      </c>
      <c r="D6" s="328">
        <v>6568</v>
      </c>
      <c r="E6" s="236"/>
    </row>
    <row r="7" spans="1:5">
      <c r="A7" s="327">
        <v>41772</v>
      </c>
      <c r="B7" s="328">
        <f>SUM(C7:D7)</f>
        <v>13052</v>
      </c>
      <c r="C7" s="328">
        <v>6631</v>
      </c>
      <c r="D7" s="328">
        <v>6421</v>
      </c>
      <c r="E7" s="236"/>
    </row>
    <row r="8" spans="1:5">
      <c r="A8" s="327">
        <v>42021</v>
      </c>
      <c r="B8" s="328">
        <f>SUM(C8:D8)</f>
        <v>21033</v>
      </c>
      <c r="C8" s="328">
        <v>10914</v>
      </c>
      <c r="D8" s="328">
        <v>10119</v>
      </c>
      <c r="E8" s="236"/>
    </row>
    <row r="9" spans="1:5">
      <c r="A9" s="327">
        <v>42363</v>
      </c>
      <c r="B9" s="328">
        <f>SUM(C9:D9)</f>
        <v>32511</v>
      </c>
      <c r="C9" s="328">
        <v>17951</v>
      </c>
      <c r="D9" s="328">
        <v>14560</v>
      </c>
      <c r="E9" s="236"/>
    </row>
    <row r="10" spans="1:5">
      <c r="A10" s="327">
        <v>42378</v>
      </c>
      <c r="B10" s="328">
        <f>SUM(C10:D10)</f>
        <v>33936</v>
      </c>
      <c r="C10" s="328">
        <v>18455</v>
      </c>
      <c r="D10" s="328">
        <v>15481</v>
      </c>
      <c r="E10" s="236"/>
    </row>
    <row r="11" spans="1:5">
      <c r="A11" s="327">
        <v>42432</v>
      </c>
      <c r="B11" s="328">
        <f>SUM(C11:D11)</f>
        <v>31009</v>
      </c>
      <c r="C11" s="328">
        <v>16224</v>
      </c>
      <c r="D11" s="328">
        <v>14785</v>
      </c>
      <c r="E11" s="236"/>
    </row>
    <row r="12" spans="1:5">
      <c r="A12" s="327">
        <v>42589</v>
      </c>
      <c r="B12" s="328">
        <f>SUM(C12:D12)</f>
        <v>47894</v>
      </c>
      <c r="C12" s="328">
        <v>24867</v>
      </c>
      <c r="D12" s="328">
        <v>23027</v>
      </c>
      <c r="E12" s="236"/>
    </row>
    <row r="13" spans="1:5">
      <c r="A13" s="327">
        <v>42635</v>
      </c>
      <c r="B13" s="328">
        <f>SUM(C13:D13)</f>
        <v>46788</v>
      </c>
      <c r="C13" s="328">
        <v>24590</v>
      </c>
      <c r="D13" s="328">
        <v>22198</v>
      </c>
      <c r="E13" s="236"/>
    </row>
    <row r="14" spans="1:5">
      <c r="A14" s="327">
        <v>42730</v>
      </c>
      <c r="B14" s="328">
        <f>SUM(C14:D14)</f>
        <v>53313</v>
      </c>
      <c r="C14" s="328">
        <v>28295</v>
      </c>
      <c r="D14" s="328">
        <v>25018</v>
      </c>
      <c r="E14" s="236"/>
    </row>
    <row r="15" spans="1:5">
      <c r="A15" s="327">
        <v>42756</v>
      </c>
      <c r="B15" s="328">
        <f>SUM(C15:D15)</f>
        <v>53281</v>
      </c>
      <c r="C15" s="328">
        <v>28090</v>
      </c>
      <c r="D15" s="328">
        <v>25191</v>
      </c>
      <c r="E15" s="236"/>
    </row>
    <row r="16" spans="1:5">
      <c r="A16" s="327">
        <v>42825</v>
      </c>
      <c r="B16" s="328">
        <f>SUM(C16:D16)</f>
        <v>55198</v>
      </c>
      <c r="C16" s="328">
        <v>28570</v>
      </c>
      <c r="D16" s="328">
        <v>26628</v>
      </c>
      <c r="E16" s="236"/>
    </row>
    <row r="17" spans="1:12">
      <c r="A17" s="327">
        <v>42844</v>
      </c>
      <c r="B17" s="328">
        <f>SUM(C17:D17)</f>
        <v>56917</v>
      </c>
      <c r="C17" s="328">
        <v>29399</v>
      </c>
      <c r="D17" s="328">
        <v>27518</v>
      </c>
      <c r="E17" s="236"/>
    </row>
    <row r="18" spans="1:12">
      <c r="A18" s="327">
        <v>42853</v>
      </c>
      <c r="B18" s="328">
        <f>SUM(C18:D18)</f>
        <v>57081</v>
      </c>
      <c r="C18" s="328">
        <v>29720</v>
      </c>
      <c r="D18" s="328">
        <v>27361</v>
      </c>
      <c r="E18" s="236"/>
    </row>
    <row r="19" spans="1:12">
      <c r="A19" s="327">
        <v>42897</v>
      </c>
      <c r="B19" s="328">
        <f>SUM(C19:D19)</f>
        <v>59361</v>
      </c>
      <c r="C19" s="328">
        <v>30950</v>
      </c>
      <c r="D19" s="328">
        <v>28411</v>
      </c>
      <c r="E19" s="236"/>
    </row>
    <row r="20" spans="1:12">
      <c r="A20" s="327">
        <v>42905</v>
      </c>
      <c r="B20" s="328">
        <f>SUM(C20:D20)</f>
        <v>59908</v>
      </c>
      <c r="C20" s="328">
        <v>31071</v>
      </c>
      <c r="D20" s="328">
        <v>28837</v>
      </c>
      <c r="E20" s="236"/>
    </row>
    <row r="21" spans="1:12">
      <c r="A21" s="327">
        <v>42944</v>
      </c>
      <c r="B21" s="328">
        <f>SUM(C21:D21)</f>
        <v>63471</v>
      </c>
      <c r="C21" s="328">
        <v>33072</v>
      </c>
      <c r="D21" s="328">
        <v>30399</v>
      </c>
      <c r="E21" s="236"/>
    </row>
    <row r="22" spans="1:12">
      <c r="A22" s="327">
        <v>43198</v>
      </c>
      <c r="B22" s="328">
        <v>70533</v>
      </c>
      <c r="C22" s="328">
        <v>37557</v>
      </c>
      <c r="D22" s="328">
        <v>32246</v>
      </c>
      <c r="E22" s="236"/>
    </row>
    <row r="23" spans="1:12">
      <c r="A23" s="327">
        <v>43231</v>
      </c>
      <c r="B23" s="328">
        <v>69886</v>
      </c>
      <c r="C23" s="328">
        <v>37352</v>
      </c>
      <c r="D23" s="328">
        <v>31799</v>
      </c>
      <c r="E23" s="236"/>
    </row>
    <row r="24" spans="1:12">
      <c r="A24" s="327">
        <v>43288</v>
      </c>
      <c r="B24" s="328">
        <v>72218</v>
      </c>
      <c r="C24" s="328">
        <v>39048</v>
      </c>
      <c r="D24" s="328">
        <v>32456</v>
      </c>
      <c r="E24" s="236"/>
    </row>
    <row r="25" spans="1:12">
      <c r="A25" s="327">
        <v>43320</v>
      </c>
      <c r="B25" s="328">
        <v>75213</v>
      </c>
      <c r="C25" s="328">
        <v>40679</v>
      </c>
      <c r="D25" s="328">
        <v>33778</v>
      </c>
      <c r="E25" s="236"/>
    </row>
    <row r="26" spans="1:12">
      <c r="A26" s="327">
        <v>43353</v>
      </c>
      <c r="B26" s="328">
        <v>75506</v>
      </c>
      <c r="C26" s="328">
        <v>41088</v>
      </c>
      <c r="D26" s="328">
        <v>33658</v>
      </c>
      <c r="E26" s="236"/>
      <c r="L26" s="238"/>
    </row>
    <row r="27" spans="1:12">
      <c r="A27" s="327">
        <v>43379</v>
      </c>
      <c r="B27" s="328">
        <v>74153</v>
      </c>
      <c r="C27" s="328">
        <v>40647</v>
      </c>
      <c r="D27" s="328">
        <v>32794</v>
      </c>
      <c r="E27" s="236"/>
      <c r="K27" s="238"/>
    </row>
    <row r="28" spans="1:12">
      <c r="A28" s="327">
        <v>43408</v>
      </c>
      <c r="B28" s="328">
        <v>74815</v>
      </c>
      <c r="C28" s="328">
        <v>41135</v>
      </c>
      <c r="D28" s="328">
        <v>32964</v>
      </c>
      <c r="E28" s="236"/>
    </row>
    <row r="29" spans="1:12">
      <c r="A29" s="327">
        <v>43441</v>
      </c>
      <c r="B29" s="328">
        <v>77096</v>
      </c>
      <c r="C29" s="328">
        <v>42758</v>
      </c>
      <c r="D29" s="328">
        <v>33594</v>
      </c>
      <c r="E29" s="236"/>
      <c r="K29" s="238"/>
    </row>
    <row r="30" spans="1:12">
      <c r="A30" s="327">
        <v>43478</v>
      </c>
      <c r="B30" s="328">
        <v>77459</v>
      </c>
      <c r="C30" s="328">
        <v>42953</v>
      </c>
      <c r="D30" s="328">
        <v>33763</v>
      </c>
      <c r="E30" s="236"/>
    </row>
    <row r="31" spans="1:12">
      <c r="A31" s="327">
        <v>43501</v>
      </c>
      <c r="B31" s="328">
        <v>78415</v>
      </c>
      <c r="C31" s="328">
        <v>43568</v>
      </c>
      <c r="D31" s="328">
        <v>34153</v>
      </c>
      <c r="E31" s="236"/>
    </row>
    <row r="32" spans="1:12">
      <c r="A32" s="327">
        <v>43531</v>
      </c>
      <c r="B32" s="328">
        <v>79129</v>
      </c>
      <c r="C32" s="328">
        <v>44042</v>
      </c>
      <c r="D32" s="328">
        <v>34345</v>
      </c>
      <c r="E32" s="236"/>
    </row>
    <row r="33" spans="1:5">
      <c r="A33" s="327">
        <v>43564</v>
      </c>
      <c r="B33" s="328">
        <v>79671</v>
      </c>
      <c r="C33" s="328">
        <v>44463</v>
      </c>
      <c r="D33" s="328">
        <v>34470</v>
      </c>
      <c r="E33" s="236"/>
    </row>
    <row r="34" spans="1:5">
      <c r="A34" s="352"/>
      <c r="B34" s="239"/>
      <c r="C34" s="240"/>
      <c r="D34" s="240"/>
      <c r="E34" s="236"/>
    </row>
    <row r="35" spans="1:5">
      <c r="A35" s="352"/>
      <c r="B35" s="239"/>
      <c r="E35" s="236"/>
    </row>
    <row r="36" spans="1:5">
      <c r="A36" s="352"/>
      <c r="B36" s="241"/>
      <c r="C36" s="242"/>
      <c r="D36" s="242"/>
      <c r="E36" s="236"/>
    </row>
    <row r="37" spans="1:5">
      <c r="A37" s="352"/>
      <c r="B37" s="241"/>
      <c r="C37" s="242"/>
      <c r="D37" s="242"/>
      <c r="E37" s="236"/>
    </row>
    <row r="38" spans="1:5">
      <c r="A38" s="352"/>
      <c r="B38" s="241"/>
      <c r="C38" s="242"/>
      <c r="D38" s="242"/>
      <c r="E38" s="236"/>
    </row>
    <row r="39" spans="1:5">
      <c r="A39" s="352"/>
      <c r="B39" s="241"/>
      <c r="C39" s="242"/>
      <c r="D39" s="242"/>
      <c r="E39" s="236"/>
    </row>
    <row r="40" spans="1:5">
      <c r="A40" s="352"/>
      <c r="B40" s="241"/>
      <c r="C40" s="242"/>
      <c r="D40" s="242"/>
      <c r="E40" s="236"/>
    </row>
    <row r="41" spans="1:5">
      <c r="A41" s="352"/>
      <c r="B41" s="239"/>
      <c r="E41" s="236"/>
    </row>
    <row r="42" spans="1:5">
      <c r="A42" s="352"/>
      <c r="B42" s="241"/>
      <c r="C42" s="242"/>
      <c r="D42" s="242"/>
      <c r="E42" s="236"/>
    </row>
    <row r="43" spans="1:5">
      <c r="A43" s="352"/>
      <c r="B43" s="235"/>
      <c r="E43" s="236"/>
    </row>
    <row r="44" spans="1:5">
      <c r="A44" s="352"/>
      <c r="B44" s="241"/>
      <c r="C44" s="242"/>
      <c r="D44" s="242"/>
      <c r="E44" s="236"/>
    </row>
    <row r="45" spans="1:5">
      <c r="A45" s="352"/>
      <c r="B45" s="238"/>
      <c r="C45" s="241"/>
      <c r="D45" s="242"/>
      <c r="E45" s="242"/>
    </row>
    <row r="46" spans="1:5">
      <c r="A46" s="352"/>
      <c r="B46" s="238"/>
      <c r="C46" s="239"/>
    </row>
    <row r="47" spans="1:5">
      <c r="A47" s="352"/>
      <c r="B47" s="238"/>
      <c r="C47" s="241"/>
      <c r="D47" s="242"/>
      <c r="E47" s="242"/>
    </row>
    <row r="48" spans="1:5">
      <c r="A48" s="352"/>
      <c r="B48" s="238"/>
      <c r="C48" s="241"/>
      <c r="D48" s="242"/>
      <c r="E48" s="242"/>
    </row>
    <row r="49" spans="1:5">
      <c r="A49" s="352"/>
      <c r="B49" s="238"/>
      <c r="C49" s="241"/>
      <c r="D49" s="242"/>
      <c r="E49" s="242"/>
    </row>
    <row r="50" spans="1:5">
      <c r="A50" s="352"/>
      <c r="B50" s="238"/>
      <c r="C50" s="241"/>
      <c r="D50" s="242"/>
      <c r="E50" s="242"/>
    </row>
    <row r="51" spans="1:5">
      <c r="A51" s="352"/>
      <c r="B51" s="238"/>
      <c r="C51" s="241"/>
      <c r="D51" s="242"/>
      <c r="E51" s="242"/>
    </row>
    <row r="52" spans="1:5">
      <c r="A52" s="352"/>
      <c r="B52" s="238"/>
    </row>
    <row r="53" spans="1:5">
      <c r="A53" s="352"/>
      <c r="B53" s="238"/>
      <c r="C53" s="241"/>
      <c r="D53" s="242"/>
      <c r="E53" s="242"/>
    </row>
    <row r="54" spans="1:5">
      <c r="A54" s="352"/>
      <c r="B54" s="238"/>
      <c r="C54" s="239"/>
    </row>
    <row r="55" spans="1:5">
      <c r="A55" s="352"/>
      <c r="B55" s="238"/>
      <c r="C55" s="241"/>
      <c r="D55" s="242"/>
      <c r="E55" s="242"/>
    </row>
    <row r="56" spans="1:5">
      <c r="A56" s="352"/>
      <c r="B56" s="238"/>
    </row>
    <row r="57" spans="1:5">
      <c r="A57" s="352"/>
      <c r="B57" s="238"/>
    </row>
    <row r="58" spans="1:5">
      <c r="A58" s="352"/>
      <c r="B58" s="238"/>
    </row>
    <row r="59" spans="1:5">
      <c r="A59" s="352"/>
      <c r="B59" s="238"/>
    </row>
    <row r="60" spans="1:5">
      <c r="A60" s="352"/>
      <c r="B60" s="238"/>
    </row>
    <row r="61" spans="1:5">
      <c r="A61" s="352"/>
      <c r="B61" s="238"/>
    </row>
    <row r="62" spans="1:5">
      <c r="A62" s="352"/>
      <c r="B62" s="238"/>
    </row>
    <row r="63" spans="1:5">
      <c r="A63" s="352"/>
      <c r="B63" s="238"/>
    </row>
  </sheetData>
  <customSheetViews>
    <customSheetView guid="{CDEF6930-6739-4FEE-9F65-E195F9A4F82A}">
      <selection activeCell="J20" sqref="A4:J20"/>
      <pageMargins left="0.75" right="0.75" top="1" bottom="1" header="0.5" footer="0.5"/>
      <pageSetup paperSize="9" orientation="portrait" r:id="rId1"/>
    </customSheetView>
    <customSheetView guid="{9883963A-B599-466E-88D7-AE85360E0737}">
      <selection activeCell="J20" sqref="A4:J20"/>
      <pageMargins left="0.75" right="0.75" top="1" bottom="1" header="0.5" footer="0.5"/>
      <pageSetup paperSize="9" orientation="portrait" r:id="rId2"/>
    </customSheetView>
  </customSheetViews>
  <hyperlinks>
    <hyperlink ref="C1" location="Index!A1" display="Index home" xr:uid="{00000000-0004-0000-3B00-000000000000}"/>
  </hyperlinks>
  <pageMargins left="0.75" right="0.75" top="1" bottom="1" header="0.5" footer="0.5"/>
  <pageSetup paperSize="9" orientation="portrait" r:id="rId3"/>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codeName="Sheet56">
    <tabColor rgb="FFCC6677"/>
  </sheetPr>
  <dimension ref="A1:L179"/>
  <sheetViews>
    <sheetView zoomScaleNormal="100" workbookViewId="0"/>
  </sheetViews>
  <sheetFormatPr defaultColWidth="9.140625" defaultRowHeight="15"/>
  <cols>
    <col min="1" max="1" width="17.42578125" style="350" customWidth="1"/>
    <col min="2" max="16384" width="9.140625" style="231"/>
  </cols>
  <sheetData>
    <row r="1" spans="1:12" ht="15" customHeight="1">
      <c r="A1" s="347" t="s">
        <v>30</v>
      </c>
      <c r="B1" s="230">
        <v>4.1399999999999997</v>
      </c>
      <c r="C1" s="291" t="s">
        <v>2930</v>
      </c>
    </row>
    <row r="2" spans="1:12" ht="15" customHeight="1">
      <c r="A2" s="348" t="s">
        <v>31</v>
      </c>
      <c r="B2" s="232" t="s">
        <v>3102</v>
      </c>
    </row>
    <row r="3" spans="1:12" ht="15" customHeight="1">
      <c r="A3" s="349" t="s">
        <v>40</v>
      </c>
      <c r="B3" s="190" t="s">
        <v>3103</v>
      </c>
    </row>
    <row r="5" spans="1:12">
      <c r="A5" s="350" t="s">
        <v>0</v>
      </c>
      <c r="B5" s="231" t="s">
        <v>454</v>
      </c>
      <c r="C5" s="231" t="s">
        <v>407</v>
      </c>
      <c r="D5" s="231" t="s">
        <v>408</v>
      </c>
      <c r="E5" s="231" t="s">
        <v>2756</v>
      </c>
      <c r="F5" s="231" t="s">
        <v>409</v>
      </c>
      <c r="G5" s="231" t="s">
        <v>410</v>
      </c>
      <c r="H5" s="231" t="s">
        <v>3100</v>
      </c>
      <c r="I5" s="231" t="s">
        <v>43</v>
      </c>
      <c r="J5" s="231" t="s">
        <v>412</v>
      </c>
      <c r="K5" s="231" t="s">
        <v>413</v>
      </c>
      <c r="L5" s="231" t="s">
        <v>3101</v>
      </c>
    </row>
    <row r="6" spans="1:12">
      <c r="A6" s="350">
        <v>2005</v>
      </c>
      <c r="B6" s="231" t="s">
        <v>414</v>
      </c>
      <c r="C6" s="231">
        <v>100</v>
      </c>
      <c r="D6" s="231">
        <v>100</v>
      </c>
      <c r="E6" s="231">
        <v>100</v>
      </c>
      <c r="F6" s="231">
        <v>100</v>
      </c>
      <c r="G6" s="231">
        <v>100</v>
      </c>
      <c r="H6" s="231">
        <v>100</v>
      </c>
      <c r="I6" s="231">
        <v>100</v>
      </c>
      <c r="J6" s="231">
        <v>100</v>
      </c>
      <c r="K6" s="231">
        <v>100</v>
      </c>
      <c r="L6" s="231">
        <v>100</v>
      </c>
    </row>
    <row r="7" spans="1:12">
      <c r="B7" s="231" t="s">
        <v>415</v>
      </c>
      <c r="C7" s="233">
        <v>100.3210103573589</v>
      </c>
      <c r="D7" s="233">
        <v>99.94685913788193</v>
      </c>
      <c r="E7" s="233">
        <v>100.38700934293165</v>
      </c>
      <c r="F7" s="233">
        <v>100.44878053210846</v>
      </c>
      <c r="G7" s="233">
        <v>100.12630557433009</v>
      </c>
      <c r="H7" s="233">
        <v>100.1207725403781</v>
      </c>
      <c r="I7" s="233">
        <v>99.939239122575927</v>
      </c>
      <c r="J7" s="233">
        <v>100.03565141729902</v>
      </c>
      <c r="K7" s="233">
        <v>100.59684348677416</v>
      </c>
      <c r="L7" s="233">
        <v>100.21419958595258</v>
      </c>
    </row>
    <row r="8" spans="1:12">
      <c r="B8" s="231" t="s">
        <v>416</v>
      </c>
      <c r="C8" s="233">
        <v>100.46664644944904</v>
      </c>
      <c r="D8" s="233">
        <v>99.952921964706562</v>
      </c>
      <c r="E8" s="233">
        <v>100.51440084491463</v>
      </c>
      <c r="F8" s="233">
        <v>100.4464586776328</v>
      </c>
      <c r="G8" s="233">
        <v>100.33691652633277</v>
      </c>
      <c r="H8" s="233">
        <v>100.08716015900589</v>
      </c>
      <c r="I8" s="233">
        <v>99.964080184163066</v>
      </c>
      <c r="J8" s="233">
        <v>100.11506190391759</v>
      </c>
      <c r="K8" s="233">
        <v>100.71629768617738</v>
      </c>
      <c r="L8" s="233">
        <v>100.28883472357755</v>
      </c>
    </row>
    <row r="9" spans="1:12">
      <c r="B9" s="231" t="s">
        <v>417</v>
      </c>
      <c r="C9" s="233">
        <v>101.04058327017174</v>
      </c>
      <c r="D9" s="233">
        <v>100.02644250318569</v>
      </c>
      <c r="E9" s="233">
        <v>100.80784522880619</v>
      </c>
      <c r="F9" s="233">
        <v>100.95056526819732</v>
      </c>
      <c r="G9" s="233">
        <v>100.53220326864493</v>
      </c>
      <c r="H9" s="233">
        <v>100.35231941841094</v>
      </c>
      <c r="I9" s="233">
        <v>100.12004213355976</v>
      </c>
      <c r="J9" s="233">
        <v>100.25237412028498</v>
      </c>
      <c r="K9" s="233">
        <v>100.97442680500018</v>
      </c>
      <c r="L9" s="233">
        <v>100.51994382976508</v>
      </c>
    </row>
    <row r="10" spans="1:12">
      <c r="B10" s="231" t="s">
        <v>418</v>
      </c>
      <c r="C10" s="233">
        <v>101.28886470569461</v>
      </c>
      <c r="D10" s="233">
        <v>100.15535695857638</v>
      </c>
      <c r="E10" s="233">
        <v>100.95190685133196</v>
      </c>
      <c r="F10" s="233">
        <v>101.44429012631973</v>
      </c>
      <c r="G10" s="233">
        <v>100.77190938317526</v>
      </c>
      <c r="H10" s="233">
        <v>100.73302938502626</v>
      </c>
      <c r="I10" s="233">
        <v>100.05523189512463</v>
      </c>
      <c r="J10" s="233">
        <v>100.65582715511987</v>
      </c>
      <c r="K10" s="233">
        <v>101.3411042711142</v>
      </c>
      <c r="L10" s="233">
        <v>100.84501064961439</v>
      </c>
    </row>
    <row r="11" spans="1:12">
      <c r="B11" s="231" t="s">
        <v>419</v>
      </c>
      <c r="C11" s="233">
        <v>101.54272138347685</v>
      </c>
      <c r="D11" s="233">
        <v>100.47610622391446</v>
      </c>
      <c r="E11" s="233">
        <v>101.27046765345563</v>
      </c>
      <c r="F11" s="233">
        <v>101.60581553161163</v>
      </c>
      <c r="G11" s="233">
        <v>100.98134533769876</v>
      </c>
      <c r="H11" s="233">
        <v>101.15851394395803</v>
      </c>
      <c r="I11" s="233">
        <v>100.07671140646983</v>
      </c>
      <c r="J11" s="233">
        <v>100.68367186980893</v>
      </c>
      <c r="K11" s="233">
        <v>101.69567368815741</v>
      </c>
      <c r="L11" s="233">
        <v>101.07749762137774</v>
      </c>
    </row>
    <row r="12" spans="1:12">
      <c r="B12" s="231" t="s">
        <v>420</v>
      </c>
      <c r="C12" s="233">
        <v>101.58459007802449</v>
      </c>
      <c r="D12" s="233">
        <v>100.60078919715619</v>
      </c>
      <c r="E12" s="233">
        <v>101.49915177815527</v>
      </c>
      <c r="F12" s="233">
        <v>101.77607319562803</v>
      </c>
      <c r="G12" s="233">
        <v>101.2089702085494</v>
      </c>
      <c r="H12" s="233">
        <v>101.80526772845565</v>
      </c>
      <c r="I12" s="233">
        <v>100.26280811901327</v>
      </c>
      <c r="J12" s="233">
        <v>100.95183195191785</v>
      </c>
      <c r="K12" s="233">
        <v>101.87645812364991</v>
      </c>
      <c r="L12" s="233">
        <v>101.34409924406009</v>
      </c>
    </row>
    <row r="13" spans="1:12">
      <c r="B13" s="231" t="s">
        <v>421</v>
      </c>
      <c r="C13" s="233">
        <v>101.71607064982852</v>
      </c>
      <c r="D13" s="233">
        <v>100.64415798417139</v>
      </c>
      <c r="E13" s="233">
        <v>101.76912028486285</v>
      </c>
      <c r="F13" s="233">
        <v>101.97677627676079</v>
      </c>
      <c r="G13" s="233">
        <v>101.46038730981088</v>
      </c>
      <c r="H13" s="233">
        <v>102.16189269679361</v>
      </c>
      <c r="I13" s="233">
        <v>100.58272131458419</v>
      </c>
      <c r="J13" s="233">
        <v>101.07174314229385</v>
      </c>
      <c r="K13" s="233">
        <v>102.26759603222486</v>
      </c>
      <c r="L13" s="233">
        <v>101.56595730820015</v>
      </c>
    </row>
    <row r="14" spans="1:12">
      <c r="B14" s="231" t="s">
        <v>422</v>
      </c>
      <c r="C14" s="233">
        <v>102.11132243520234</v>
      </c>
      <c r="D14" s="233">
        <v>100.8641801107256</v>
      </c>
      <c r="E14" s="233">
        <v>102.08591446645954</v>
      </c>
      <c r="F14" s="233">
        <v>102.03599168358323</v>
      </c>
      <c r="G14" s="233">
        <v>101.67727583423272</v>
      </c>
      <c r="H14" s="233">
        <v>102.44768823267916</v>
      </c>
      <c r="I14" s="233">
        <v>100.85609236953294</v>
      </c>
      <c r="J14" s="233">
        <v>101.3209799675065</v>
      </c>
      <c r="K14" s="233">
        <v>102.62542235021832</v>
      </c>
      <c r="L14" s="233">
        <v>101.82866493976677</v>
      </c>
    </row>
    <row r="15" spans="1:12">
      <c r="B15" s="231" t="s">
        <v>423</v>
      </c>
      <c r="C15" s="233">
        <v>102.35599918575851</v>
      </c>
      <c r="D15" s="233">
        <v>101.00560637107108</v>
      </c>
      <c r="E15" s="233">
        <v>102.40290963494776</v>
      </c>
      <c r="F15" s="233">
        <v>102.35612421281324</v>
      </c>
      <c r="G15" s="233">
        <v>101.8224930236259</v>
      </c>
      <c r="H15" s="233">
        <v>102.7167050767478</v>
      </c>
      <c r="I15" s="233">
        <v>100.93955270216031</v>
      </c>
      <c r="J15" s="233">
        <v>101.42024287938362</v>
      </c>
      <c r="K15" s="233">
        <v>102.76141960421279</v>
      </c>
      <c r="L15" s="233">
        <v>102.00917528769145</v>
      </c>
    </row>
    <row r="16" spans="1:12">
      <c r="B16" s="231" t="s">
        <v>424</v>
      </c>
      <c r="C16" s="233">
        <v>102.58383237311395</v>
      </c>
      <c r="D16" s="233">
        <v>101.25723079478944</v>
      </c>
      <c r="E16" s="233">
        <v>102.43958572378567</v>
      </c>
      <c r="F16" s="233">
        <v>102.45696956623476</v>
      </c>
      <c r="G16" s="233">
        <v>102.01011493011929</v>
      </c>
      <c r="H16" s="233">
        <v>102.86691693481711</v>
      </c>
      <c r="I16" s="233">
        <v>101.07965729317461</v>
      </c>
      <c r="J16" s="233">
        <v>101.62815640166652</v>
      </c>
      <c r="K16" s="233">
        <v>103.06991900551812</v>
      </c>
      <c r="L16" s="233">
        <v>102.2050522137454</v>
      </c>
    </row>
    <row r="17" spans="1:12">
      <c r="B17" s="231" t="s">
        <v>425</v>
      </c>
      <c r="C17" s="233">
        <v>102.96751188863828</v>
      </c>
      <c r="D17" s="233">
        <v>101.58274276102846</v>
      </c>
      <c r="E17" s="233">
        <v>102.75636518330865</v>
      </c>
      <c r="F17" s="233">
        <v>102.66581233859941</v>
      </c>
      <c r="G17" s="233">
        <v>102.65648113085888</v>
      </c>
      <c r="H17" s="233">
        <v>103.33378525800214</v>
      </c>
      <c r="I17" s="233">
        <v>101.23551084985513</v>
      </c>
      <c r="J17" s="233">
        <v>101.95974264250927</v>
      </c>
      <c r="K17" s="233">
        <v>103.49063575803115</v>
      </c>
      <c r="L17" s="233">
        <v>102.58885895629075</v>
      </c>
    </row>
    <row r="18" spans="1:12">
      <c r="A18" s="350">
        <v>2006</v>
      </c>
      <c r="B18" s="231" t="s">
        <v>414</v>
      </c>
      <c r="C18" s="233">
        <v>103.33715832243999</v>
      </c>
      <c r="D18" s="233">
        <v>101.87096588886408</v>
      </c>
      <c r="E18" s="233">
        <v>103.2391845208732</v>
      </c>
      <c r="F18" s="233">
        <v>103.1322224523999</v>
      </c>
      <c r="G18" s="233">
        <v>102.94204982968751</v>
      </c>
      <c r="H18" s="233">
        <v>103.67330464046877</v>
      </c>
      <c r="I18" s="233">
        <v>101.71987429507649</v>
      </c>
      <c r="J18" s="233">
        <v>102.18382874501877</v>
      </c>
      <c r="K18" s="233">
        <v>103.72874510380367</v>
      </c>
      <c r="L18" s="233">
        <v>102.89244715311921</v>
      </c>
    </row>
    <row r="19" spans="1:12">
      <c r="B19" s="231" t="s">
        <v>415</v>
      </c>
      <c r="C19" s="233">
        <v>103.51380540940526</v>
      </c>
      <c r="D19" s="233">
        <v>102.08127247016436</v>
      </c>
      <c r="E19" s="233">
        <v>103.50144924333667</v>
      </c>
      <c r="F19" s="233">
        <v>103.1574180366146</v>
      </c>
      <c r="G19" s="233">
        <v>103.00935286757425</v>
      </c>
      <c r="H19" s="233">
        <v>103.78854634872812</v>
      </c>
      <c r="I19" s="233">
        <v>101.90590055374362</v>
      </c>
      <c r="J19" s="233">
        <v>102.29133788503175</v>
      </c>
      <c r="K19" s="233">
        <v>103.83620217198597</v>
      </c>
      <c r="L19" s="233">
        <v>103.01969232615609</v>
      </c>
    </row>
    <row r="20" spans="1:12">
      <c r="B20" s="231" t="s">
        <v>416</v>
      </c>
      <c r="C20" s="233">
        <v>103.76952173345448</v>
      </c>
      <c r="D20" s="233">
        <v>102.18579638481063</v>
      </c>
      <c r="E20" s="233">
        <v>103.87355266794191</v>
      </c>
      <c r="F20" s="233">
        <v>103.35163098478721</v>
      </c>
      <c r="G20" s="233">
        <v>103.1082494970222</v>
      </c>
      <c r="H20" s="233">
        <v>104.07707345003729</v>
      </c>
      <c r="I20" s="233">
        <v>102.02298142092818</v>
      </c>
      <c r="J20" s="233">
        <v>102.48178038734848</v>
      </c>
      <c r="K20" s="233">
        <v>104.04668467312534</v>
      </c>
      <c r="L20" s="233">
        <v>103.22786295274729</v>
      </c>
    </row>
    <row r="21" spans="1:12">
      <c r="B21" s="231" t="s">
        <v>417</v>
      </c>
      <c r="C21" s="233">
        <v>103.87613254998034</v>
      </c>
      <c r="D21" s="233">
        <v>102.24072473072638</v>
      </c>
      <c r="E21" s="233">
        <v>103.89798076921967</v>
      </c>
      <c r="F21" s="233">
        <v>103.53732280049215</v>
      </c>
      <c r="G21" s="233">
        <v>103.27478303832474</v>
      </c>
      <c r="H21" s="233">
        <v>104.17960195797851</v>
      </c>
      <c r="I21" s="233">
        <v>102.28805270458055</v>
      </c>
      <c r="J21" s="233">
        <v>102.76419431822413</v>
      </c>
      <c r="K21" s="233">
        <v>104.20054980802537</v>
      </c>
      <c r="L21" s="233">
        <v>103.39093714726462</v>
      </c>
    </row>
    <row r="22" spans="1:12">
      <c r="B22" s="231" t="s">
        <v>418</v>
      </c>
      <c r="C22" s="233">
        <v>104.15451867177772</v>
      </c>
      <c r="D22" s="233">
        <v>102.37288164025567</v>
      </c>
      <c r="E22" s="233">
        <v>104.15681163546593</v>
      </c>
      <c r="F22" s="233">
        <v>103.79107435663538</v>
      </c>
      <c r="G22" s="233">
        <v>103.4771912782257</v>
      </c>
      <c r="H22" s="233">
        <v>104.37432177389067</v>
      </c>
      <c r="I22" s="233">
        <v>102.4907494166051</v>
      </c>
      <c r="J22" s="233">
        <v>103.04836652932453</v>
      </c>
      <c r="K22" s="233">
        <v>104.17304709738644</v>
      </c>
      <c r="L22" s="233">
        <v>103.58307365158947</v>
      </c>
    </row>
    <row r="23" spans="1:12">
      <c r="B23" s="231" t="s">
        <v>419</v>
      </c>
      <c r="C23" s="233">
        <v>104.67210130054123</v>
      </c>
      <c r="D23" s="233">
        <v>102.35708997820861</v>
      </c>
      <c r="E23" s="233">
        <v>104.27866569164004</v>
      </c>
      <c r="F23" s="233">
        <v>103.75212309510566</v>
      </c>
      <c r="G23" s="233">
        <v>103.61564727440762</v>
      </c>
      <c r="H23" s="233">
        <v>104.60741069567223</v>
      </c>
      <c r="I23" s="233">
        <v>102.68924605047778</v>
      </c>
      <c r="J23" s="233">
        <v>103.09585738806788</v>
      </c>
      <c r="K23" s="233">
        <v>104.31533089679237</v>
      </c>
      <c r="L23" s="233">
        <v>103.68991352577778</v>
      </c>
    </row>
    <row r="24" spans="1:12">
      <c r="B24" s="231" t="s">
        <v>420</v>
      </c>
      <c r="C24" s="233">
        <v>104.925330382059</v>
      </c>
      <c r="D24" s="233">
        <v>102.33797007109706</v>
      </c>
      <c r="E24" s="233">
        <v>104.64473317721763</v>
      </c>
      <c r="F24" s="233">
        <v>103.86976387481957</v>
      </c>
      <c r="G24" s="233">
        <v>103.82730752898077</v>
      </c>
      <c r="H24" s="233">
        <v>104.78351433699386</v>
      </c>
      <c r="I24" s="233">
        <v>103.02817096010824</v>
      </c>
      <c r="J24" s="233">
        <v>103.26566822431455</v>
      </c>
      <c r="K24" s="233">
        <v>104.40323369729123</v>
      </c>
      <c r="L24" s="233">
        <v>103.84776596634448</v>
      </c>
    </row>
    <row r="25" spans="1:12">
      <c r="B25" s="231" t="s">
        <v>421</v>
      </c>
      <c r="C25" s="233">
        <v>105.19618976037573</v>
      </c>
      <c r="D25" s="233">
        <v>102.50815204178483</v>
      </c>
      <c r="E25" s="233">
        <v>105.32549937459854</v>
      </c>
      <c r="F25" s="233">
        <v>104.10537301537587</v>
      </c>
      <c r="G25" s="233">
        <v>103.96687918341794</v>
      </c>
      <c r="H25" s="233">
        <v>104.97676080663265</v>
      </c>
      <c r="I25" s="233">
        <v>103.12787543930786</v>
      </c>
      <c r="J25" s="233">
        <v>103.39607198969605</v>
      </c>
      <c r="K25" s="233">
        <v>104.64339222087189</v>
      </c>
      <c r="L25" s="233">
        <v>104.07500532013697</v>
      </c>
    </row>
    <row r="26" spans="1:12">
      <c r="B26" s="231" t="s">
        <v>422</v>
      </c>
      <c r="C26" s="233">
        <v>105.23261463704972</v>
      </c>
      <c r="D26" s="233">
        <v>102.69503766551085</v>
      </c>
      <c r="E26" s="233">
        <v>105.48868608373935</v>
      </c>
      <c r="F26" s="233">
        <v>104.38780475840055</v>
      </c>
      <c r="G26" s="233">
        <v>104.19335150937677</v>
      </c>
      <c r="H26" s="233">
        <v>105.35862803338789</v>
      </c>
      <c r="I26" s="233">
        <v>103.19578754894548</v>
      </c>
      <c r="J26" s="233">
        <v>103.64648968187605</v>
      </c>
      <c r="K26" s="233">
        <v>105.00613095258228</v>
      </c>
      <c r="L26" s="233">
        <v>104.33758487074275</v>
      </c>
    </row>
    <row r="27" spans="1:12">
      <c r="B27" s="231" t="s">
        <v>423</v>
      </c>
      <c r="C27" s="233">
        <v>105.24497770768551</v>
      </c>
      <c r="D27" s="233">
        <v>102.85194938137106</v>
      </c>
      <c r="E27" s="233">
        <v>105.41847456362514</v>
      </c>
      <c r="F27" s="233">
        <v>104.64900167171803</v>
      </c>
      <c r="G27" s="233">
        <v>104.39881679847235</v>
      </c>
      <c r="H27" s="233">
        <v>105.36134281934886</v>
      </c>
      <c r="I27" s="233">
        <v>103.23027359644385</v>
      </c>
      <c r="J27" s="233">
        <v>103.78189015862056</v>
      </c>
      <c r="K27" s="233">
        <v>105.08882894909142</v>
      </c>
      <c r="L27" s="233">
        <v>104.44162799165433</v>
      </c>
    </row>
    <row r="28" spans="1:12">
      <c r="B28" s="231" t="s">
        <v>424</v>
      </c>
      <c r="C28" s="233">
        <v>105.27072903790133</v>
      </c>
      <c r="D28" s="233">
        <v>103.23091733842753</v>
      </c>
      <c r="E28" s="233">
        <v>105.7472949110122</v>
      </c>
      <c r="F28" s="233">
        <v>104.87504921604641</v>
      </c>
      <c r="G28" s="233">
        <v>104.54596903144026</v>
      </c>
      <c r="H28" s="233">
        <v>105.50350955649614</v>
      </c>
      <c r="I28" s="233">
        <v>103.47388038681761</v>
      </c>
      <c r="J28" s="233">
        <v>103.94557958432407</v>
      </c>
      <c r="K28" s="233">
        <v>105.44716390749215</v>
      </c>
      <c r="L28" s="233">
        <v>104.67193395687104</v>
      </c>
    </row>
    <row r="29" spans="1:12">
      <c r="B29" s="231" t="s">
        <v>425</v>
      </c>
      <c r="C29" s="233">
        <v>105.8363843931335</v>
      </c>
      <c r="D29" s="233">
        <v>103.40070570977389</v>
      </c>
      <c r="E29" s="233">
        <v>106.41583055323387</v>
      </c>
      <c r="F29" s="233">
        <v>105.07624442371812</v>
      </c>
      <c r="G29" s="233">
        <v>104.86595702015293</v>
      </c>
      <c r="H29" s="233">
        <v>105.70389127497641</v>
      </c>
      <c r="I29" s="233">
        <v>103.57082685453175</v>
      </c>
      <c r="J29" s="233">
        <v>104.04635438920302</v>
      </c>
      <c r="K29" s="233">
        <v>105.82353560754592</v>
      </c>
      <c r="L29" s="233">
        <v>104.93797678828759</v>
      </c>
    </row>
    <row r="30" spans="1:12">
      <c r="A30" s="350">
        <v>2007</v>
      </c>
      <c r="B30" s="231" t="s">
        <v>414</v>
      </c>
      <c r="C30" s="233">
        <v>106.29357024828427</v>
      </c>
      <c r="D30" s="233">
        <v>103.71844493113286</v>
      </c>
      <c r="E30" s="233">
        <v>106.85914189464884</v>
      </c>
      <c r="F30" s="233">
        <v>105.17531365750614</v>
      </c>
      <c r="G30" s="233">
        <v>105.10571820437772</v>
      </c>
      <c r="H30" s="233">
        <v>105.83611103151209</v>
      </c>
      <c r="I30" s="233">
        <v>103.85027426420153</v>
      </c>
      <c r="J30" s="233">
        <v>104.54828214574989</v>
      </c>
      <c r="K30" s="233">
        <v>106.03647910110465</v>
      </c>
      <c r="L30" s="233">
        <v>105.26118935227792</v>
      </c>
    </row>
    <row r="31" spans="1:12">
      <c r="B31" s="231" t="s">
        <v>415</v>
      </c>
      <c r="C31" s="233">
        <v>106.62421759268064</v>
      </c>
      <c r="D31" s="233">
        <v>103.77823374129404</v>
      </c>
      <c r="E31" s="233">
        <v>107.01096658422256</v>
      </c>
      <c r="F31" s="233">
        <v>105.29543183864678</v>
      </c>
      <c r="G31" s="233">
        <v>105.10080650368067</v>
      </c>
      <c r="H31" s="233">
        <v>105.97540833012205</v>
      </c>
      <c r="I31" s="233">
        <v>104.06923482448789</v>
      </c>
      <c r="J31" s="233">
        <v>104.75286821438968</v>
      </c>
      <c r="K31" s="233">
        <v>106.3586376515655</v>
      </c>
      <c r="L31" s="233">
        <v>105.4344845320186</v>
      </c>
    </row>
    <row r="32" spans="1:12">
      <c r="B32" s="231" t="s">
        <v>416</v>
      </c>
      <c r="C32" s="233">
        <v>106.77241923864094</v>
      </c>
      <c r="D32" s="233">
        <v>104.18264781245334</v>
      </c>
      <c r="E32" s="233">
        <v>107.08257904392515</v>
      </c>
      <c r="F32" s="233">
        <v>105.29915565065524</v>
      </c>
      <c r="G32" s="233">
        <v>105.22058819513489</v>
      </c>
      <c r="H32" s="233">
        <v>106.48532075140172</v>
      </c>
      <c r="I32" s="233">
        <v>104.34318942837537</v>
      </c>
      <c r="J32" s="233">
        <v>104.87590592008362</v>
      </c>
      <c r="K32" s="233">
        <v>106.68950244984143</v>
      </c>
      <c r="L32" s="233">
        <v>105.6604615319453</v>
      </c>
    </row>
    <row r="33" spans="1:12">
      <c r="B33" s="231" t="s">
        <v>417</v>
      </c>
      <c r="C33" s="233">
        <v>106.85725221727948</v>
      </c>
      <c r="D33" s="233">
        <v>104.55191278500162</v>
      </c>
      <c r="E33" s="233">
        <v>107.17295993676305</v>
      </c>
      <c r="F33" s="233">
        <v>105.62174156212936</v>
      </c>
      <c r="G33" s="233">
        <v>105.23911220580334</v>
      </c>
      <c r="H33" s="233">
        <v>106.81151878093391</v>
      </c>
      <c r="I33" s="233">
        <v>104.82903632951697</v>
      </c>
      <c r="J33" s="233">
        <v>105.09481297825465</v>
      </c>
      <c r="K33" s="233">
        <v>106.76720773246915</v>
      </c>
      <c r="L33" s="233">
        <v>105.85883308531383</v>
      </c>
    </row>
    <row r="34" spans="1:12">
      <c r="B34" s="231" t="s">
        <v>418</v>
      </c>
      <c r="C34" s="233">
        <v>106.62920759728603</v>
      </c>
      <c r="D34" s="233">
        <v>104.83271725492483</v>
      </c>
      <c r="E34" s="233">
        <v>107.48260087176465</v>
      </c>
      <c r="F34" s="233">
        <v>105.90374198382773</v>
      </c>
      <c r="G34" s="233">
        <v>105.43096869549744</v>
      </c>
      <c r="H34" s="233">
        <v>106.89587310734301</v>
      </c>
      <c r="I34" s="233">
        <v>105.05038725016659</v>
      </c>
      <c r="J34" s="233">
        <v>105.18531942800082</v>
      </c>
      <c r="K34" s="233">
        <v>107.09514705143862</v>
      </c>
      <c r="L34" s="233">
        <v>106.04207923647017</v>
      </c>
    </row>
    <row r="35" spans="1:12">
      <c r="B35" s="231" t="s">
        <v>419</v>
      </c>
      <c r="C35" s="233">
        <v>106.7102908792523</v>
      </c>
      <c r="D35" s="233">
        <v>104.80633159200083</v>
      </c>
      <c r="E35" s="233">
        <v>107.95792070692679</v>
      </c>
      <c r="F35" s="233">
        <v>106.05312860076511</v>
      </c>
      <c r="G35" s="233">
        <v>105.59772204777012</v>
      </c>
      <c r="H35" s="233">
        <v>106.91347684085397</v>
      </c>
      <c r="I35" s="233">
        <v>105.47633866960466</v>
      </c>
      <c r="J35" s="233">
        <v>105.23824292287904</v>
      </c>
      <c r="K35" s="233">
        <v>107.41851971522141</v>
      </c>
      <c r="L35" s="233">
        <v>106.185939047494</v>
      </c>
    </row>
    <row r="36" spans="1:12">
      <c r="B36" s="231" t="s">
        <v>420</v>
      </c>
      <c r="C36" s="233">
        <v>106.91209671246331</v>
      </c>
      <c r="D36" s="233">
        <v>105.02037021374022</v>
      </c>
      <c r="E36" s="233">
        <v>107.89539635652061</v>
      </c>
      <c r="F36" s="233">
        <v>106.43766901089367</v>
      </c>
      <c r="G36" s="233">
        <v>105.99737977354211</v>
      </c>
      <c r="H36" s="233">
        <v>107.11850858946848</v>
      </c>
      <c r="I36" s="233">
        <v>105.87789064359959</v>
      </c>
      <c r="J36" s="233">
        <v>105.4313434473349</v>
      </c>
      <c r="K36" s="233">
        <v>107.79337359361438</v>
      </c>
      <c r="L36" s="233">
        <v>106.42159709725996</v>
      </c>
    </row>
    <row r="37" spans="1:12">
      <c r="B37" s="231" t="s">
        <v>421</v>
      </c>
      <c r="C37" s="233">
        <v>107.17521800468101</v>
      </c>
      <c r="D37" s="233">
        <v>105.41520250422425</v>
      </c>
      <c r="E37" s="233">
        <v>108.55933008684808</v>
      </c>
      <c r="F37" s="233">
        <v>106.42994798927876</v>
      </c>
      <c r="G37" s="233">
        <v>106.27137497258532</v>
      </c>
      <c r="H37" s="233">
        <v>107.27694986188494</v>
      </c>
      <c r="I37" s="233">
        <v>106.30884061410157</v>
      </c>
      <c r="J37" s="233">
        <v>105.73760540637842</v>
      </c>
      <c r="K37" s="233">
        <v>108.30708516218574</v>
      </c>
      <c r="L37" s="233">
        <v>106.75993058460618</v>
      </c>
    </row>
    <row r="38" spans="1:12">
      <c r="B38" s="231" t="s">
        <v>422</v>
      </c>
      <c r="C38" s="233">
        <v>107.35195013656889</v>
      </c>
      <c r="D38" s="233">
        <v>105.6976237461144</v>
      </c>
      <c r="E38" s="233">
        <v>108.86885034440357</v>
      </c>
      <c r="F38" s="233">
        <v>106.62233196932695</v>
      </c>
      <c r="G38" s="233">
        <v>106.37982431794354</v>
      </c>
      <c r="H38" s="233">
        <v>107.55239914057432</v>
      </c>
      <c r="I38" s="233">
        <v>106.7504918213502</v>
      </c>
      <c r="J38" s="233">
        <v>106.10527934282648</v>
      </c>
      <c r="K38" s="233">
        <v>108.5593197918745</v>
      </c>
      <c r="L38" s="233">
        <v>107.03691632757312</v>
      </c>
    </row>
    <row r="39" spans="1:12">
      <c r="B39" s="231" t="s">
        <v>423</v>
      </c>
      <c r="C39" s="233">
        <v>107.60615811612007</v>
      </c>
      <c r="D39" s="233">
        <v>105.9774919791948</v>
      </c>
      <c r="E39" s="233">
        <v>109.10125502408785</v>
      </c>
      <c r="F39" s="233">
        <v>106.84924414893608</v>
      </c>
      <c r="G39" s="233">
        <v>106.62163967565775</v>
      </c>
      <c r="H39" s="233">
        <v>108.02032680969866</v>
      </c>
      <c r="I39" s="233">
        <v>107.12224804688701</v>
      </c>
      <c r="J39" s="233">
        <v>106.3492901815013</v>
      </c>
      <c r="K39" s="233">
        <v>108.87500512559637</v>
      </c>
      <c r="L39" s="233">
        <v>107.32339023205799</v>
      </c>
    </row>
    <row r="40" spans="1:12">
      <c r="B40" s="231" t="s">
        <v>424</v>
      </c>
      <c r="C40" s="233">
        <v>107.99332799882777</v>
      </c>
      <c r="D40" s="233">
        <v>105.94927428143961</v>
      </c>
      <c r="E40" s="233">
        <v>109.81662961818334</v>
      </c>
      <c r="F40" s="233">
        <v>106.97858697335845</v>
      </c>
      <c r="G40" s="233">
        <v>106.93623384589242</v>
      </c>
      <c r="H40" s="233">
        <v>108.29375008685953</v>
      </c>
      <c r="I40" s="233">
        <v>107.48187954733903</v>
      </c>
      <c r="J40" s="233">
        <v>106.7813590067574</v>
      </c>
      <c r="K40" s="233">
        <v>109.26782533530223</v>
      </c>
      <c r="L40" s="233">
        <v>107.66814917928995</v>
      </c>
    </row>
    <row r="41" spans="1:12">
      <c r="B41" s="231" t="s">
        <v>425</v>
      </c>
      <c r="C41" s="233">
        <v>108.59298244362006</v>
      </c>
      <c r="D41" s="233">
        <v>106.07502914127916</v>
      </c>
      <c r="E41" s="233">
        <v>110.18986264904301</v>
      </c>
      <c r="F41" s="233">
        <v>107.15395127340139</v>
      </c>
      <c r="G41" s="233">
        <v>107.07519328682314</v>
      </c>
      <c r="H41" s="233">
        <v>108.4575898344639</v>
      </c>
      <c r="I41" s="233">
        <v>108.14860327790454</v>
      </c>
      <c r="J41" s="233">
        <v>106.98416582649617</v>
      </c>
      <c r="K41" s="233">
        <v>109.68486717001322</v>
      </c>
      <c r="L41" s="233">
        <v>107.91679599075077</v>
      </c>
    </row>
    <row r="42" spans="1:12">
      <c r="A42" s="350">
        <v>2008</v>
      </c>
      <c r="B42" s="231" t="s">
        <v>414</v>
      </c>
      <c r="C42" s="233">
        <v>109.37621166629934</v>
      </c>
      <c r="D42" s="233">
        <v>106.38291283022561</v>
      </c>
      <c r="E42" s="233">
        <v>110.47565501678716</v>
      </c>
      <c r="F42" s="233">
        <v>107.36398704308448</v>
      </c>
      <c r="G42" s="233">
        <v>107.43188509783327</v>
      </c>
      <c r="H42" s="233">
        <v>108.9188048171101</v>
      </c>
      <c r="I42" s="233">
        <v>108.89026309658696</v>
      </c>
      <c r="J42" s="233">
        <v>107.56176673332412</v>
      </c>
      <c r="K42" s="233">
        <v>110.4094214222778</v>
      </c>
      <c r="L42" s="233">
        <v>108.40450780870414</v>
      </c>
    </row>
    <row r="43" spans="1:12">
      <c r="B43" s="231" t="s">
        <v>415</v>
      </c>
      <c r="C43" s="233">
        <v>109.2478336998159</v>
      </c>
      <c r="D43" s="233">
        <v>106.44596302028684</v>
      </c>
      <c r="E43" s="233">
        <v>110.64250283285718</v>
      </c>
      <c r="F43" s="233">
        <v>107.63656199493082</v>
      </c>
      <c r="G43" s="233">
        <v>107.36976065269828</v>
      </c>
      <c r="H43" s="233">
        <v>108.99750694797928</v>
      </c>
      <c r="I43" s="233">
        <v>109.04718428136175</v>
      </c>
      <c r="J43" s="233">
        <v>107.81401325969698</v>
      </c>
      <c r="K43" s="233">
        <v>110.51634868643023</v>
      </c>
      <c r="L43" s="233">
        <v>108.53844437745484</v>
      </c>
    </row>
    <row r="44" spans="1:12">
      <c r="B44" s="231" t="s">
        <v>416</v>
      </c>
      <c r="C44" s="233">
        <v>109.35131631296366</v>
      </c>
      <c r="D44" s="233">
        <v>106.58220194245001</v>
      </c>
      <c r="E44" s="233">
        <v>110.80581523082461</v>
      </c>
      <c r="F44" s="233">
        <v>107.84760473775454</v>
      </c>
      <c r="G44" s="233">
        <v>107.5359695002403</v>
      </c>
      <c r="H44" s="233">
        <v>109.168576401265</v>
      </c>
      <c r="I44" s="233">
        <v>109.36298502209367</v>
      </c>
      <c r="J44" s="233">
        <v>108.10800014834649</v>
      </c>
      <c r="K44" s="233">
        <v>110.71352685921376</v>
      </c>
      <c r="L44" s="233">
        <v>108.74358995030171</v>
      </c>
    </row>
    <row r="45" spans="1:12">
      <c r="B45" s="231" t="s">
        <v>417</v>
      </c>
      <c r="C45" s="233">
        <v>109.73828414894204</v>
      </c>
      <c r="D45" s="233">
        <v>106.6237940624236</v>
      </c>
      <c r="E45" s="233">
        <v>110.9031912664139</v>
      </c>
      <c r="F45" s="233">
        <v>108.00792170675948</v>
      </c>
      <c r="G45" s="233">
        <v>107.79701334822988</v>
      </c>
      <c r="H45" s="233">
        <v>109.48786129548066</v>
      </c>
      <c r="I45" s="233">
        <v>109.61775093837653</v>
      </c>
      <c r="J45" s="233">
        <v>108.29573364897462</v>
      </c>
      <c r="K45" s="233">
        <v>110.91696576470996</v>
      </c>
      <c r="L45" s="233">
        <v>108.93729246145121</v>
      </c>
    </row>
    <row r="46" spans="1:12">
      <c r="B46" s="231" t="s">
        <v>418</v>
      </c>
      <c r="C46" s="233">
        <v>110.09268735585334</v>
      </c>
      <c r="D46" s="233">
        <v>106.84052422048502</v>
      </c>
      <c r="E46" s="233">
        <v>111.16204008799389</v>
      </c>
      <c r="F46" s="233">
        <v>108.16565594944343</v>
      </c>
      <c r="G46" s="233">
        <v>107.96385355097013</v>
      </c>
      <c r="H46" s="233">
        <v>109.64757504355613</v>
      </c>
      <c r="I46" s="233">
        <v>109.96141407545419</v>
      </c>
      <c r="J46" s="233">
        <v>108.50815422503506</v>
      </c>
      <c r="K46" s="233">
        <v>111.09430304535994</v>
      </c>
      <c r="L46" s="233">
        <v>109.13946668110812</v>
      </c>
    </row>
    <row r="47" spans="1:12">
      <c r="B47" s="231" t="s">
        <v>419</v>
      </c>
      <c r="C47" s="233">
        <v>110.14683202222848</v>
      </c>
      <c r="D47" s="233">
        <v>106.98588907296498</v>
      </c>
      <c r="E47" s="233">
        <v>111.22171695365921</v>
      </c>
      <c r="F47" s="233">
        <v>108.48948753723946</v>
      </c>
      <c r="G47" s="233">
        <v>108.21438112359832</v>
      </c>
      <c r="H47" s="233">
        <v>109.84876417275638</v>
      </c>
      <c r="I47" s="233">
        <v>110.39236225341489</v>
      </c>
      <c r="J47" s="233">
        <v>108.86496793475158</v>
      </c>
      <c r="K47" s="233">
        <v>111.31264226341753</v>
      </c>
      <c r="L47" s="233">
        <v>109.37472072449341</v>
      </c>
    </row>
    <row r="48" spans="1:12">
      <c r="B48" s="231" t="s">
        <v>420</v>
      </c>
      <c r="C48" s="233">
        <v>110.30897265441</v>
      </c>
      <c r="D48" s="233">
        <v>106.99001323195327</v>
      </c>
      <c r="E48" s="233">
        <v>111.41133889623163</v>
      </c>
      <c r="F48" s="233">
        <v>108.67339398192894</v>
      </c>
      <c r="G48" s="233">
        <v>108.44077263688203</v>
      </c>
      <c r="H48" s="233">
        <v>110.2064661888105</v>
      </c>
      <c r="I48" s="233">
        <v>110.67903032828124</v>
      </c>
      <c r="J48" s="233">
        <v>108.99863048335357</v>
      </c>
      <c r="K48" s="233">
        <v>111.56297093565944</v>
      </c>
      <c r="L48" s="233">
        <v>109.56069030005122</v>
      </c>
    </row>
    <row r="49" spans="1:12">
      <c r="B49" s="231" t="s">
        <v>421</v>
      </c>
      <c r="C49" s="233">
        <v>110.49310144955609</v>
      </c>
      <c r="D49" s="233">
        <v>107.19074247630583</v>
      </c>
      <c r="E49" s="233">
        <v>111.61021684521056</v>
      </c>
      <c r="F49" s="233">
        <v>108.76717293434508</v>
      </c>
      <c r="G49" s="233">
        <v>108.55273534411047</v>
      </c>
      <c r="H49" s="233">
        <v>110.48566803930966</v>
      </c>
      <c r="I49" s="233">
        <v>110.89715995819172</v>
      </c>
      <c r="J49" s="233">
        <v>109.40968340741803</v>
      </c>
      <c r="K49" s="233">
        <v>111.91752209163432</v>
      </c>
      <c r="L49" s="233">
        <v>109.83925219906739</v>
      </c>
    </row>
    <row r="50" spans="1:12">
      <c r="B50" s="231" t="s">
        <v>422</v>
      </c>
      <c r="C50" s="233">
        <v>110.79891105907053</v>
      </c>
      <c r="D50" s="233">
        <v>107.42294359674828</v>
      </c>
      <c r="E50" s="233">
        <v>111.63351463696924</v>
      </c>
      <c r="F50" s="233">
        <v>108.76876108787302</v>
      </c>
      <c r="G50" s="233">
        <v>108.63560270282939</v>
      </c>
      <c r="H50" s="233">
        <v>110.63915742363565</v>
      </c>
      <c r="I50" s="233">
        <v>111.2130950825738</v>
      </c>
      <c r="J50" s="233">
        <v>109.888392866233</v>
      </c>
      <c r="K50" s="233">
        <v>112.34814918343969</v>
      </c>
      <c r="L50" s="233">
        <v>110.11350041565488</v>
      </c>
    </row>
    <row r="51" spans="1:12">
      <c r="B51" s="231" t="s">
        <v>423</v>
      </c>
      <c r="C51" s="233">
        <v>110.88503779973844</v>
      </c>
      <c r="D51" s="233">
        <v>107.69808728972856</v>
      </c>
      <c r="E51" s="233">
        <v>111.76097469674875</v>
      </c>
      <c r="F51" s="233">
        <v>108.86045099746396</v>
      </c>
      <c r="G51" s="233">
        <v>108.92035334258068</v>
      </c>
      <c r="H51" s="233">
        <v>110.79630790772764</v>
      </c>
      <c r="I51" s="233">
        <v>111.81757139258077</v>
      </c>
      <c r="J51" s="233">
        <v>110.1597146401116</v>
      </c>
      <c r="K51" s="233">
        <v>112.92415088014573</v>
      </c>
      <c r="L51" s="233">
        <v>110.38460517021917</v>
      </c>
    </row>
    <row r="52" spans="1:12">
      <c r="B52" s="231" t="s">
        <v>424</v>
      </c>
      <c r="C52" s="233">
        <v>111.24458361260152</v>
      </c>
      <c r="D52" s="233">
        <v>108.09534872342769</v>
      </c>
      <c r="E52" s="233">
        <v>111.87867994982834</v>
      </c>
      <c r="F52" s="233">
        <v>109.01800958487797</v>
      </c>
      <c r="G52" s="233">
        <v>109.18546529365771</v>
      </c>
      <c r="H52" s="233">
        <v>110.9570423953099</v>
      </c>
      <c r="I52" s="233">
        <v>112.40188538456462</v>
      </c>
      <c r="J52" s="233">
        <v>110.44348875858259</v>
      </c>
      <c r="K52" s="233">
        <v>113.07555471994712</v>
      </c>
      <c r="L52" s="233">
        <v>110.61884572634698</v>
      </c>
    </row>
    <row r="53" spans="1:12">
      <c r="B53" s="231" t="s">
        <v>425</v>
      </c>
      <c r="C53" s="233">
        <v>111.53073083351872</v>
      </c>
      <c r="D53" s="233">
        <v>108.21910504559476</v>
      </c>
      <c r="E53" s="233">
        <v>112.26315931423633</v>
      </c>
      <c r="F53" s="233">
        <v>108.98999067591821</v>
      </c>
      <c r="G53" s="233">
        <v>109.39561809947675</v>
      </c>
      <c r="H53" s="233">
        <v>111.06203868420326</v>
      </c>
      <c r="I53" s="233">
        <v>112.82470948289934</v>
      </c>
      <c r="J53" s="233">
        <v>110.7733849817248</v>
      </c>
      <c r="K53" s="233">
        <v>113.23189688754907</v>
      </c>
      <c r="L53" s="233">
        <v>110.8316797983734</v>
      </c>
    </row>
    <row r="54" spans="1:12">
      <c r="A54" s="350">
        <v>2009</v>
      </c>
      <c r="B54" s="231" t="s">
        <v>414</v>
      </c>
      <c r="C54" s="233">
        <v>111.69537545069932</v>
      </c>
      <c r="D54" s="233">
        <v>108.27186037185375</v>
      </c>
      <c r="E54" s="233">
        <v>112.42892249708309</v>
      </c>
      <c r="F54" s="233">
        <v>108.93204031466266</v>
      </c>
      <c r="G54" s="233">
        <v>109.52013380482757</v>
      </c>
      <c r="H54" s="233">
        <v>111.45112757706758</v>
      </c>
      <c r="I54" s="233">
        <v>113.2494817295769</v>
      </c>
      <c r="J54" s="233">
        <v>111.00586992950971</v>
      </c>
      <c r="K54" s="233">
        <v>113.31488098655672</v>
      </c>
      <c r="L54" s="233">
        <v>110.99855517048454</v>
      </c>
    </row>
    <row r="55" spans="1:12">
      <c r="B55" s="231" t="s">
        <v>415</v>
      </c>
      <c r="C55" s="233">
        <v>111.92003479384374</v>
      </c>
      <c r="D55" s="233">
        <v>108.19216135181098</v>
      </c>
      <c r="E55" s="233">
        <v>112.51014174723228</v>
      </c>
      <c r="F55" s="233">
        <v>108.91932665933248</v>
      </c>
      <c r="G55" s="233">
        <v>109.62069520737442</v>
      </c>
      <c r="H55" s="233">
        <v>111.5505281298729</v>
      </c>
      <c r="I55" s="233">
        <v>113.51317290924281</v>
      </c>
      <c r="J55" s="233">
        <v>111.15936109854539</v>
      </c>
      <c r="K55" s="233">
        <v>113.26192027401767</v>
      </c>
      <c r="L55" s="233">
        <v>111.06297252693355</v>
      </c>
    </row>
    <row r="56" spans="1:12">
      <c r="B56" s="231" t="s">
        <v>416</v>
      </c>
      <c r="C56" s="233">
        <v>112.02917086073944</v>
      </c>
      <c r="D56" s="233">
        <v>108.27695651581433</v>
      </c>
      <c r="E56" s="233">
        <v>112.65197570673074</v>
      </c>
      <c r="F56" s="233">
        <v>108.90088216189373</v>
      </c>
      <c r="G56" s="233">
        <v>109.58773966576278</v>
      </c>
      <c r="H56" s="233">
        <v>111.57667820484312</v>
      </c>
      <c r="I56" s="233">
        <v>113.42086657606745</v>
      </c>
      <c r="J56" s="233">
        <v>111.13848877594583</v>
      </c>
      <c r="K56" s="233">
        <v>113.1200652596758</v>
      </c>
      <c r="L56" s="233">
        <v>111.06112593017011</v>
      </c>
    </row>
    <row r="57" spans="1:12">
      <c r="B57" s="231" t="s">
        <v>417</v>
      </c>
      <c r="C57" s="233">
        <v>112.34064805612245</v>
      </c>
      <c r="D57" s="233">
        <v>108.3677016218123</v>
      </c>
      <c r="E57" s="233">
        <v>112.6867042769918</v>
      </c>
      <c r="F57" s="233">
        <v>108.9208751611106</v>
      </c>
      <c r="G57" s="233">
        <v>109.68183841162163</v>
      </c>
      <c r="H57" s="233">
        <v>111.58683872151194</v>
      </c>
      <c r="I57" s="233">
        <v>113.56836492365041</v>
      </c>
      <c r="J57" s="233">
        <v>111.20648865152303</v>
      </c>
      <c r="K57" s="233">
        <v>113.35229454323171</v>
      </c>
      <c r="L57" s="233">
        <v>111.1550882632193</v>
      </c>
    </row>
    <row r="58" spans="1:12">
      <c r="B58" s="231" t="s">
        <v>418</v>
      </c>
      <c r="C58" s="233">
        <v>112.56539416334242</v>
      </c>
      <c r="D58" s="233">
        <v>108.53078639625686</v>
      </c>
      <c r="E58" s="233">
        <v>112.86698810228305</v>
      </c>
      <c r="F58" s="233">
        <v>108.92569425359639</v>
      </c>
      <c r="G58" s="233">
        <v>109.54061947967104</v>
      </c>
      <c r="H58" s="233">
        <v>111.39221927739943</v>
      </c>
      <c r="I58" s="233">
        <v>113.57405529110503</v>
      </c>
      <c r="J58" s="233">
        <v>111.21047898146594</v>
      </c>
      <c r="K58" s="233">
        <v>113.51716666406924</v>
      </c>
      <c r="L58" s="233">
        <v>111.18873284599773</v>
      </c>
    </row>
    <row r="59" spans="1:12">
      <c r="B59" s="231" t="s">
        <v>419</v>
      </c>
      <c r="C59" s="233">
        <v>112.54776100231993</v>
      </c>
      <c r="D59" s="233">
        <v>108.65147698210808</v>
      </c>
      <c r="E59" s="233">
        <v>113.05126178115981</v>
      </c>
      <c r="F59" s="233">
        <v>108.73033671177046</v>
      </c>
      <c r="G59" s="233">
        <v>109.37435232812471</v>
      </c>
      <c r="H59" s="233">
        <v>111.2741155094583</v>
      </c>
      <c r="I59" s="233">
        <v>113.48645986650511</v>
      </c>
      <c r="J59" s="233">
        <v>111.24218690311496</v>
      </c>
      <c r="K59" s="233">
        <v>113.5540589277864</v>
      </c>
      <c r="L59" s="233">
        <v>111.18815459143599</v>
      </c>
    </row>
    <row r="60" spans="1:12">
      <c r="B60" s="231" t="s">
        <v>420</v>
      </c>
      <c r="C60" s="233">
        <v>112.70462915703227</v>
      </c>
      <c r="D60" s="233">
        <v>108.87307318906375</v>
      </c>
      <c r="E60" s="233">
        <v>113.14581314876646</v>
      </c>
      <c r="F60" s="233">
        <v>108.62510958952878</v>
      </c>
      <c r="G60" s="233">
        <v>109.20605215430771</v>
      </c>
      <c r="H60" s="233">
        <v>111.29388157492777</v>
      </c>
      <c r="I60" s="233">
        <v>113.21025616733702</v>
      </c>
      <c r="J60" s="233">
        <v>111.14005791393338</v>
      </c>
      <c r="K60" s="233">
        <v>113.31489757207291</v>
      </c>
      <c r="L60" s="233">
        <v>111.14096999102476</v>
      </c>
    </row>
    <row r="61" spans="1:12">
      <c r="B61" s="231" t="s">
        <v>421</v>
      </c>
      <c r="C61" s="233">
        <v>112.99445291900592</v>
      </c>
      <c r="D61" s="233">
        <v>108.86120946625626</v>
      </c>
      <c r="E61" s="233">
        <v>113.04279811277662</v>
      </c>
      <c r="F61" s="233">
        <v>108.46946113633089</v>
      </c>
      <c r="G61" s="233">
        <v>109.0607397148277</v>
      </c>
      <c r="H61" s="233">
        <v>111.09196356157764</v>
      </c>
      <c r="I61" s="233">
        <v>113.07001970844826</v>
      </c>
      <c r="J61" s="233">
        <v>111.20494435893478</v>
      </c>
      <c r="K61" s="233">
        <v>112.93276689096849</v>
      </c>
      <c r="L61" s="233">
        <v>111.04546312459426</v>
      </c>
    </row>
    <row r="62" spans="1:12">
      <c r="B62" s="231" t="s">
        <v>422</v>
      </c>
      <c r="C62" s="233">
        <v>112.99175219645964</v>
      </c>
      <c r="D62" s="233">
        <v>108.72030497406926</v>
      </c>
      <c r="E62" s="233">
        <v>113.0502033467186</v>
      </c>
      <c r="F62" s="233">
        <v>108.40686465554575</v>
      </c>
      <c r="G62" s="233">
        <v>108.85266041429877</v>
      </c>
      <c r="H62" s="233">
        <v>110.87331454409551</v>
      </c>
      <c r="I62" s="233">
        <v>112.97469093203787</v>
      </c>
      <c r="J62" s="233">
        <v>110.85093431493658</v>
      </c>
      <c r="K62" s="233">
        <v>113.03020278733251</v>
      </c>
      <c r="L62" s="233">
        <v>110.89147345378174</v>
      </c>
    </row>
    <row r="63" spans="1:12">
      <c r="B63" s="231" t="s">
        <v>423</v>
      </c>
      <c r="C63" s="233">
        <v>112.8994216904748</v>
      </c>
      <c r="D63" s="233">
        <v>108.65858572375289</v>
      </c>
      <c r="E63" s="233">
        <v>113.09742554034284</v>
      </c>
      <c r="F63" s="233">
        <v>108.42601440012206</v>
      </c>
      <c r="G63" s="233">
        <v>108.56326983143956</v>
      </c>
      <c r="H63" s="233">
        <v>110.68145411847694</v>
      </c>
      <c r="I63" s="233">
        <v>112.68112962174679</v>
      </c>
      <c r="J63" s="233">
        <v>110.5928482117567</v>
      </c>
      <c r="K63" s="233">
        <v>112.67618237910757</v>
      </c>
      <c r="L63" s="233">
        <v>110.70465086923748</v>
      </c>
    </row>
    <row r="64" spans="1:12">
      <c r="B64" s="231" t="s">
        <v>424</v>
      </c>
      <c r="C64" s="233">
        <v>112.94564590851326</v>
      </c>
      <c r="D64" s="233">
        <v>108.67229921994202</v>
      </c>
      <c r="E64" s="233">
        <v>112.95175779362923</v>
      </c>
      <c r="F64" s="233">
        <v>108.2432916408444</v>
      </c>
      <c r="G64" s="233">
        <v>108.36396127113528</v>
      </c>
      <c r="H64" s="233">
        <v>110.47276577921042</v>
      </c>
      <c r="I64" s="233">
        <v>112.45196998254043</v>
      </c>
      <c r="J64" s="233">
        <v>110.32616179602283</v>
      </c>
      <c r="K64" s="233">
        <v>112.6322236113058</v>
      </c>
      <c r="L64" s="233">
        <v>110.55031529593249</v>
      </c>
    </row>
    <row r="65" spans="1:12">
      <c r="B65" s="231" t="s">
        <v>425</v>
      </c>
      <c r="C65" s="233">
        <v>112.92466462219446</v>
      </c>
      <c r="D65" s="233">
        <v>108.65619335672778</v>
      </c>
      <c r="E65" s="233">
        <v>112.75967653346216</v>
      </c>
      <c r="F65" s="233">
        <v>108.25780778501839</v>
      </c>
      <c r="G65" s="233">
        <v>108.21506439315512</v>
      </c>
      <c r="H65" s="233">
        <v>110.19629158307902</v>
      </c>
      <c r="I65" s="233">
        <v>112.21895022415612</v>
      </c>
      <c r="J65" s="233">
        <v>109.77372342820286</v>
      </c>
      <c r="K65" s="233">
        <v>112.53742632597779</v>
      </c>
      <c r="L65" s="233">
        <v>110.30637551554028</v>
      </c>
    </row>
    <row r="66" spans="1:12">
      <c r="A66" s="350">
        <v>2010</v>
      </c>
      <c r="B66" s="231" t="s">
        <v>414</v>
      </c>
      <c r="C66" s="233">
        <v>112.73534443809928</v>
      </c>
      <c r="D66" s="233">
        <v>108.60586984374221</v>
      </c>
      <c r="E66" s="233">
        <v>112.81654459995703</v>
      </c>
      <c r="F66" s="233">
        <v>108.10153400959534</v>
      </c>
      <c r="G66" s="233">
        <v>108.08389748644788</v>
      </c>
      <c r="H66" s="233">
        <v>109.50846957582552</v>
      </c>
      <c r="I66" s="233">
        <v>112.10616685200512</v>
      </c>
      <c r="J66" s="233">
        <v>109.36225909796862</v>
      </c>
      <c r="K66" s="233">
        <v>112.42290781470933</v>
      </c>
      <c r="L66" s="233">
        <v>110.04361009417913</v>
      </c>
    </row>
    <row r="67" spans="1:12">
      <c r="B67" s="231" t="s">
        <v>415</v>
      </c>
      <c r="C67" s="233">
        <v>112.60945859691556</v>
      </c>
      <c r="D67" s="233">
        <v>108.56616481118731</v>
      </c>
      <c r="E67" s="233">
        <v>112.86549747858676</v>
      </c>
      <c r="F67" s="233">
        <v>107.78796334971949</v>
      </c>
      <c r="G67" s="233">
        <v>108.05610007627075</v>
      </c>
      <c r="H67" s="233">
        <v>109.42523490663916</v>
      </c>
      <c r="I67" s="233">
        <v>112.00484591292856</v>
      </c>
      <c r="J67" s="233">
        <v>108.86857265670689</v>
      </c>
      <c r="K67" s="233">
        <v>112.19931036420141</v>
      </c>
      <c r="L67" s="233">
        <v>109.8299881720574</v>
      </c>
    </row>
    <row r="68" spans="1:12">
      <c r="B68" s="231" t="s">
        <v>416</v>
      </c>
      <c r="C68" s="233">
        <v>112.51563342364584</v>
      </c>
      <c r="D68" s="233">
        <v>108.60070138469172</v>
      </c>
      <c r="E68" s="233">
        <v>112.93545956583948</v>
      </c>
      <c r="F68" s="233">
        <v>107.71791499049783</v>
      </c>
      <c r="G68" s="233">
        <v>108.06905435060263</v>
      </c>
      <c r="H68" s="233">
        <v>109.34887356964209</v>
      </c>
      <c r="I68" s="233">
        <v>111.90551055666111</v>
      </c>
      <c r="J68" s="233">
        <v>108.88184345534866</v>
      </c>
      <c r="K68" s="233">
        <v>112.04749644037251</v>
      </c>
      <c r="L68" s="233">
        <v>109.80251033818904</v>
      </c>
    </row>
    <row r="69" spans="1:12">
      <c r="B69" s="231" t="s">
        <v>417</v>
      </c>
      <c r="C69" s="233">
        <v>112.54530517656947</v>
      </c>
      <c r="D69" s="233">
        <v>108.63122441619666</v>
      </c>
      <c r="E69" s="233">
        <v>112.98054072420634</v>
      </c>
      <c r="F69" s="233">
        <v>107.60513621942206</v>
      </c>
      <c r="G69" s="233">
        <v>108.005494659775</v>
      </c>
      <c r="H69" s="233">
        <v>109.29747015057329</v>
      </c>
      <c r="I69" s="233">
        <v>111.79458642075721</v>
      </c>
      <c r="J69" s="233">
        <v>109.02578486933496</v>
      </c>
      <c r="K69" s="233">
        <v>111.8612564286736</v>
      </c>
      <c r="L69" s="233">
        <v>109.80117905955593</v>
      </c>
    </row>
    <row r="70" spans="1:12">
      <c r="B70" s="231" t="s">
        <v>418</v>
      </c>
      <c r="C70" s="233">
        <v>112.53334282950217</v>
      </c>
      <c r="D70" s="233">
        <v>108.74415927781187</v>
      </c>
      <c r="E70" s="233">
        <v>112.97200824794031</v>
      </c>
      <c r="F70" s="233">
        <v>107.51225706293293</v>
      </c>
      <c r="G70" s="233">
        <v>108.00587915753796</v>
      </c>
      <c r="H70" s="233">
        <v>109.19035477612783</v>
      </c>
      <c r="I70" s="233">
        <v>111.9384726040151</v>
      </c>
      <c r="J70" s="233">
        <v>109.13397259978433</v>
      </c>
      <c r="K70" s="233">
        <v>111.9222110233401</v>
      </c>
      <c r="L70" s="233">
        <v>109.82944428712071</v>
      </c>
    </row>
    <row r="71" spans="1:12">
      <c r="B71" s="231" t="s">
        <v>419</v>
      </c>
      <c r="C71" s="233">
        <v>112.52469949692995</v>
      </c>
      <c r="D71" s="233">
        <v>108.83167759007483</v>
      </c>
      <c r="E71" s="233">
        <v>113.07832888215476</v>
      </c>
      <c r="F71" s="233">
        <v>107.51569379103381</v>
      </c>
      <c r="G71" s="233">
        <v>108.03164756698931</v>
      </c>
      <c r="H71" s="233">
        <v>109.3651358573602</v>
      </c>
      <c r="I71" s="233">
        <v>111.91711849572907</v>
      </c>
      <c r="J71" s="233">
        <v>109.18386204769794</v>
      </c>
      <c r="K71" s="233">
        <v>111.96209908162191</v>
      </c>
      <c r="L71" s="233">
        <v>109.8975129635182</v>
      </c>
    </row>
    <row r="72" spans="1:12">
      <c r="B72" s="231" t="s">
        <v>420</v>
      </c>
      <c r="C72" s="233">
        <v>112.61955139065631</v>
      </c>
      <c r="D72" s="233">
        <v>108.90615101338999</v>
      </c>
      <c r="E72" s="233">
        <v>113.23992227089559</v>
      </c>
      <c r="F72" s="233">
        <v>107.48126874884809</v>
      </c>
      <c r="G72" s="233">
        <v>108.02314441991783</v>
      </c>
      <c r="H72" s="233">
        <v>109.40948482388406</v>
      </c>
      <c r="I72" s="233">
        <v>112.09460237362276</v>
      </c>
      <c r="J72" s="233">
        <v>109.19084256173133</v>
      </c>
      <c r="K72" s="233">
        <v>112.05375863937019</v>
      </c>
      <c r="L72" s="233">
        <v>109.94557235068865</v>
      </c>
    </row>
    <row r="73" spans="1:12">
      <c r="B73" s="231" t="s">
        <v>421</v>
      </c>
      <c r="C73" s="233">
        <v>112.64197499054983</v>
      </c>
      <c r="D73" s="233">
        <v>109.01340755895251</v>
      </c>
      <c r="E73" s="233">
        <v>113.31045796444774</v>
      </c>
      <c r="F73" s="233">
        <v>107.59680574306019</v>
      </c>
      <c r="G73" s="233">
        <v>108.21549026364616</v>
      </c>
      <c r="H73" s="233">
        <v>109.46913039875493</v>
      </c>
      <c r="I73" s="233">
        <v>112.28876636960312</v>
      </c>
      <c r="J73" s="233">
        <v>109.53069191134553</v>
      </c>
      <c r="K73" s="233">
        <v>112.18102181257743</v>
      </c>
      <c r="L73" s="233">
        <v>110.11386353722285</v>
      </c>
    </row>
    <row r="74" spans="1:12">
      <c r="B74" s="231" t="s">
        <v>422</v>
      </c>
      <c r="C74" s="233">
        <v>112.72242626725986</v>
      </c>
      <c r="D74" s="233">
        <v>109.1410251015986</v>
      </c>
      <c r="E74" s="233">
        <v>113.4932748540799</v>
      </c>
      <c r="F74" s="233">
        <v>107.4818039908277</v>
      </c>
      <c r="G74" s="233">
        <v>108.32967335282689</v>
      </c>
      <c r="H74" s="233">
        <v>109.66770260025724</v>
      </c>
      <c r="I74" s="233">
        <v>112.57129370394455</v>
      </c>
      <c r="J74" s="233">
        <v>109.50685007082164</v>
      </c>
      <c r="K74" s="233">
        <v>112.47836666458943</v>
      </c>
      <c r="L74" s="233">
        <v>110.21922955534238</v>
      </c>
    </row>
    <row r="75" spans="1:12">
      <c r="B75" s="231" t="s">
        <v>423</v>
      </c>
      <c r="C75" s="233">
        <v>112.88668520557947</v>
      </c>
      <c r="D75" s="233">
        <v>109.35060529435896</v>
      </c>
      <c r="E75" s="233">
        <v>113.57221439612705</v>
      </c>
      <c r="F75" s="233">
        <v>107.43397820571872</v>
      </c>
      <c r="G75" s="233">
        <v>108.43975790165221</v>
      </c>
      <c r="H75" s="233">
        <v>109.79561794823607</v>
      </c>
      <c r="I75" s="233">
        <v>112.87671609595324</v>
      </c>
      <c r="J75" s="233">
        <v>109.79804843998969</v>
      </c>
      <c r="K75" s="233">
        <v>112.60548031067408</v>
      </c>
      <c r="L75" s="233">
        <v>110.38244900262646</v>
      </c>
    </row>
    <row r="76" spans="1:12">
      <c r="B76" s="231" t="s">
        <v>424</v>
      </c>
      <c r="C76" s="233">
        <v>113.09747276124359</v>
      </c>
      <c r="D76" s="233">
        <v>109.58339367069306</v>
      </c>
      <c r="E76" s="233">
        <v>113.71521465712067</v>
      </c>
      <c r="F76" s="233">
        <v>107.56488495841259</v>
      </c>
      <c r="G76" s="233">
        <v>108.55601995887176</v>
      </c>
      <c r="H76" s="233">
        <v>109.94088148463017</v>
      </c>
      <c r="I76" s="233">
        <v>113.23612946614405</v>
      </c>
      <c r="J76" s="233">
        <v>109.97113936705516</v>
      </c>
      <c r="K76" s="233">
        <v>112.77856084718793</v>
      </c>
      <c r="L76" s="233">
        <v>110.54863607305971</v>
      </c>
    </row>
    <row r="77" spans="1:12">
      <c r="B77" s="231" t="s">
        <v>425</v>
      </c>
      <c r="C77" s="233">
        <v>113.39366077013946</v>
      </c>
      <c r="D77" s="233">
        <v>109.70135105471421</v>
      </c>
      <c r="E77" s="233">
        <v>113.80898508674164</v>
      </c>
      <c r="F77" s="233">
        <v>107.87734576307085</v>
      </c>
      <c r="G77" s="233">
        <v>108.59470831718492</v>
      </c>
      <c r="H77" s="233">
        <v>110.20699538164445</v>
      </c>
      <c r="I77" s="233">
        <v>113.68868607114706</v>
      </c>
      <c r="J77" s="233">
        <v>110.27991755858947</v>
      </c>
      <c r="K77" s="233">
        <v>112.84968904240384</v>
      </c>
      <c r="L77" s="233">
        <v>110.74623332805447</v>
      </c>
    </row>
    <row r="78" spans="1:12">
      <c r="A78" s="350">
        <v>2011</v>
      </c>
      <c r="B78" s="231" t="s">
        <v>414</v>
      </c>
      <c r="C78" s="233">
        <v>113.36919356243864</v>
      </c>
      <c r="D78" s="233">
        <v>109.87009764764328</v>
      </c>
      <c r="E78" s="233">
        <v>114.19850813925005</v>
      </c>
      <c r="F78" s="233">
        <v>107.92914963068088</v>
      </c>
      <c r="G78" s="233">
        <v>108.77619934867337</v>
      </c>
      <c r="H78" s="233">
        <v>110.39400402429519</v>
      </c>
      <c r="I78" s="233">
        <v>114.32285754381104</v>
      </c>
      <c r="J78" s="233">
        <v>110.9968696223718</v>
      </c>
      <c r="K78" s="233">
        <v>113.03981148506921</v>
      </c>
      <c r="L78" s="233">
        <v>111.07777326742811</v>
      </c>
    </row>
    <row r="79" spans="1:12">
      <c r="B79" s="231" t="s">
        <v>415</v>
      </c>
      <c r="C79" s="233">
        <v>113.49706507030008</v>
      </c>
      <c r="D79" s="233">
        <v>109.86883845698353</v>
      </c>
      <c r="E79" s="233">
        <v>114.22095597788606</v>
      </c>
      <c r="F79" s="233">
        <v>107.94489783965153</v>
      </c>
      <c r="G79" s="233">
        <v>108.80535366659596</v>
      </c>
      <c r="H79" s="233">
        <v>110.75942351441978</v>
      </c>
      <c r="I79" s="233">
        <v>114.60963826172672</v>
      </c>
      <c r="J79" s="233">
        <v>111.136640250257</v>
      </c>
      <c r="K79" s="233">
        <v>113.05310457134561</v>
      </c>
      <c r="L79" s="233">
        <v>111.18221052302167</v>
      </c>
    </row>
    <row r="80" spans="1:12">
      <c r="B80" s="231" t="s">
        <v>416</v>
      </c>
      <c r="C80" s="233">
        <v>113.52122783669057</v>
      </c>
      <c r="D80" s="233">
        <v>109.97766032938101</v>
      </c>
      <c r="E80" s="233">
        <v>114.34110141206466</v>
      </c>
      <c r="F80" s="233">
        <v>107.95339231134331</v>
      </c>
      <c r="G80" s="233">
        <v>108.93909212175122</v>
      </c>
      <c r="H80" s="233">
        <v>110.81721231060568</v>
      </c>
      <c r="I80" s="233">
        <v>114.95930464556791</v>
      </c>
      <c r="J80" s="233">
        <v>111.36418243855795</v>
      </c>
      <c r="K80" s="233">
        <v>113.23800874139687</v>
      </c>
      <c r="L80" s="233">
        <v>111.31913031323847</v>
      </c>
    </row>
    <row r="81" spans="1:12">
      <c r="B81" s="231" t="s">
        <v>417</v>
      </c>
      <c r="C81" s="233">
        <v>113.60559919214455</v>
      </c>
      <c r="D81" s="233">
        <v>110.11471115401248</v>
      </c>
      <c r="E81" s="233">
        <v>114.24343750331494</v>
      </c>
      <c r="F81" s="233">
        <v>108.1370576905267</v>
      </c>
      <c r="G81" s="233">
        <v>108.97965993592346</v>
      </c>
      <c r="H81" s="233">
        <v>110.93191019313777</v>
      </c>
      <c r="I81" s="233">
        <v>115.32367964744326</v>
      </c>
      <c r="J81" s="233">
        <v>111.66731605448284</v>
      </c>
      <c r="K81" s="233">
        <v>113.41655519256261</v>
      </c>
      <c r="L81" s="233">
        <v>111.47343300990921</v>
      </c>
    </row>
    <row r="82" spans="1:12">
      <c r="B82" s="231" t="s">
        <v>418</v>
      </c>
      <c r="C82" s="233">
        <v>113.81797429264981</v>
      </c>
      <c r="D82" s="233">
        <v>110.26203232251457</v>
      </c>
      <c r="E82" s="233">
        <v>114.39107401494432</v>
      </c>
      <c r="F82" s="233">
        <v>108.22522000239954</v>
      </c>
      <c r="G82" s="233">
        <v>109.06867434863226</v>
      </c>
      <c r="H82" s="233">
        <v>111.10838161147367</v>
      </c>
      <c r="I82" s="233">
        <v>115.71218858421047</v>
      </c>
      <c r="J82" s="233">
        <v>111.93055565668641</v>
      </c>
      <c r="K82" s="233">
        <v>113.50073820552034</v>
      </c>
      <c r="L82" s="233">
        <v>111.64040513655846</v>
      </c>
    </row>
    <row r="83" spans="1:12">
      <c r="B83" s="231" t="s">
        <v>419</v>
      </c>
      <c r="C83" s="233">
        <v>113.83194261699279</v>
      </c>
      <c r="D83" s="233">
        <v>110.33435034298891</v>
      </c>
      <c r="E83" s="233">
        <v>114.4422429910766</v>
      </c>
      <c r="F83" s="233">
        <v>108.29315122299018</v>
      </c>
      <c r="G83" s="233">
        <v>109.14150510048739</v>
      </c>
      <c r="H83" s="233">
        <v>111.2136392022725</v>
      </c>
      <c r="I83" s="233">
        <v>116.0558528181715</v>
      </c>
      <c r="J83" s="233">
        <v>112.06815454762319</v>
      </c>
      <c r="K83" s="233">
        <v>113.75959544746306</v>
      </c>
      <c r="L83" s="233">
        <v>111.75733902032623</v>
      </c>
    </row>
    <row r="84" spans="1:12">
      <c r="B84" s="231" t="s">
        <v>420</v>
      </c>
      <c r="C84" s="233">
        <v>113.93290584500409</v>
      </c>
      <c r="D84" s="233">
        <v>110.38248166757884</v>
      </c>
      <c r="E84" s="233">
        <v>114.45205908007658</v>
      </c>
      <c r="F84" s="233">
        <v>108.44903823110077</v>
      </c>
      <c r="G84" s="233">
        <v>109.32568707362438</v>
      </c>
      <c r="H84" s="233">
        <v>111.31783996276663</v>
      </c>
      <c r="I84" s="233">
        <v>116.51520093713843</v>
      </c>
      <c r="J84" s="233">
        <v>112.27914221578554</v>
      </c>
      <c r="K84" s="233">
        <v>113.83977224159945</v>
      </c>
      <c r="L84" s="233">
        <v>111.88285390953787</v>
      </c>
    </row>
    <row r="85" spans="1:12">
      <c r="B85" s="231" t="s">
        <v>421</v>
      </c>
      <c r="C85" s="233">
        <v>114.34260161728635</v>
      </c>
      <c r="D85" s="233">
        <v>110.55039681600091</v>
      </c>
      <c r="E85" s="233">
        <v>114.52263015503455</v>
      </c>
      <c r="F85" s="233">
        <v>108.55540244059114</v>
      </c>
      <c r="G85" s="233">
        <v>109.50305251937044</v>
      </c>
      <c r="H85" s="233">
        <v>111.47306482019745</v>
      </c>
      <c r="I85" s="233">
        <v>117.0340800442665</v>
      </c>
      <c r="J85" s="233">
        <v>112.40573775763099</v>
      </c>
      <c r="K85" s="233">
        <v>114.01081543042868</v>
      </c>
      <c r="L85" s="233">
        <v>112.03457121254097</v>
      </c>
    </row>
    <row r="86" spans="1:12">
      <c r="B86" s="231" t="s">
        <v>422</v>
      </c>
      <c r="C86" s="233">
        <v>114.67184146629006</v>
      </c>
      <c r="D86" s="233">
        <v>110.75328700999772</v>
      </c>
      <c r="E86" s="233">
        <v>114.69466043293779</v>
      </c>
      <c r="F86" s="233">
        <v>108.68031233637329</v>
      </c>
      <c r="G86" s="233">
        <v>109.69785752546997</v>
      </c>
      <c r="H86" s="233">
        <v>111.62737734752778</v>
      </c>
      <c r="I86" s="233">
        <v>117.5611573845373</v>
      </c>
      <c r="J86" s="233">
        <v>112.71672723800106</v>
      </c>
      <c r="K86" s="233">
        <v>114.43271335060304</v>
      </c>
      <c r="L86" s="233">
        <v>112.28712901038858</v>
      </c>
    </row>
    <row r="87" spans="1:12">
      <c r="B87" s="231" t="s">
        <v>423</v>
      </c>
      <c r="C87" s="233">
        <v>114.91605511262024</v>
      </c>
      <c r="D87" s="233">
        <v>110.85918480598227</v>
      </c>
      <c r="E87" s="233">
        <v>114.74969021161255</v>
      </c>
      <c r="F87" s="233">
        <v>108.86937402121994</v>
      </c>
      <c r="G87" s="233">
        <v>109.84660472686183</v>
      </c>
      <c r="H87" s="233">
        <v>111.82830480311978</v>
      </c>
      <c r="I87" s="233">
        <v>118.03046148618937</v>
      </c>
      <c r="J87" s="233">
        <v>112.86346489617414</v>
      </c>
      <c r="K87" s="233">
        <v>114.52671544489257</v>
      </c>
      <c r="L87" s="233">
        <v>112.42777436522917</v>
      </c>
    </row>
    <row r="88" spans="1:12">
      <c r="B88" s="231" t="s">
        <v>424</v>
      </c>
      <c r="C88" s="233">
        <v>114.89036236717808</v>
      </c>
      <c r="D88" s="233">
        <v>110.95142960297741</v>
      </c>
      <c r="E88" s="233">
        <v>114.91789084711115</v>
      </c>
      <c r="F88" s="233">
        <v>108.98063088382857</v>
      </c>
      <c r="G88" s="233">
        <v>109.96648423280632</v>
      </c>
      <c r="H88" s="233">
        <v>111.91079959537417</v>
      </c>
      <c r="I88" s="233">
        <v>118.51938242628802</v>
      </c>
      <c r="J88" s="233">
        <v>113.17146412786398</v>
      </c>
      <c r="K88" s="233">
        <v>114.88303061565861</v>
      </c>
      <c r="L88" s="233">
        <v>112.62280553032878</v>
      </c>
    </row>
    <row r="89" spans="1:12">
      <c r="B89" s="231" t="s">
        <v>425</v>
      </c>
      <c r="C89" s="233">
        <v>114.87999295755876</v>
      </c>
      <c r="D89" s="233">
        <v>110.99487312818046</v>
      </c>
      <c r="E89" s="233">
        <v>115.11259583631717</v>
      </c>
      <c r="F89" s="233">
        <v>109.20642602574446</v>
      </c>
      <c r="G89" s="233">
        <v>110.05716224116931</v>
      </c>
      <c r="H89" s="233">
        <v>112.22169868872778</v>
      </c>
      <c r="I89" s="233">
        <v>119.21453737471421</v>
      </c>
      <c r="J89" s="233">
        <v>113.55126483734929</v>
      </c>
      <c r="K89" s="233">
        <v>115.09505570308727</v>
      </c>
      <c r="L89" s="233">
        <v>112.8536387441851</v>
      </c>
    </row>
    <row r="90" spans="1:12">
      <c r="A90" s="350">
        <v>2012</v>
      </c>
      <c r="B90" s="231" t="s">
        <v>414</v>
      </c>
      <c r="C90" s="233">
        <v>114.99466075862071</v>
      </c>
      <c r="D90" s="233">
        <v>111.07340163638553</v>
      </c>
      <c r="E90" s="233">
        <v>115.13177492636795</v>
      </c>
      <c r="F90" s="233">
        <v>109.60718821922649</v>
      </c>
      <c r="G90" s="233">
        <v>110.2389032053032</v>
      </c>
      <c r="H90" s="233">
        <v>112.29948852852169</v>
      </c>
      <c r="I90" s="233">
        <v>119.87156377535233</v>
      </c>
      <c r="J90" s="233">
        <v>113.69923245415461</v>
      </c>
      <c r="K90" s="233">
        <v>115.2427060818179</v>
      </c>
      <c r="L90" s="233">
        <v>112.99241657088945</v>
      </c>
    </row>
    <row r="91" spans="1:12">
      <c r="B91" s="231" t="s">
        <v>415</v>
      </c>
      <c r="C91" s="233">
        <v>114.90479659293665</v>
      </c>
      <c r="D91" s="233">
        <v>111.19463478247165</v>
      </c>
      <c r="E91" s="233">
        <v>115.19587558858413</v>
      </c>
      <c r="F91" s="233">
        <v>109.66259583142875</v>
      </c>
      <c r="G91" s="233">
        <v>110.3109903303942</v>
      </c>
      <c r="H91" s="233">
        <v>112.58000908521065</v>
      </c>
      <c r="I91" s="233">
        <v>120.23574696313717</v>
      </c>
      <c r="J91" s="233">
        <v>113.97310107380281</v>
      </c>
      <c r="K91" s="233">
        <v>115.41003403343315</v>
      </c>
      <c r="L91" s="233">
        <v>113.15888796429761</v>
      </c>
    </row>
    <row r="92" spans="1:12">
      <c r="B92" s="231" t="s">
        <v>416</v>
      </c>
      <c r="C92" s="233">
        <v>114.88537317458609</v>
      </c>
      <c r="D92" s="233">
        <v>111.25644537578927</v>
      </c>
      <c r="E92" s="233">
        <v>115.22936058228854</v>
      </c>
      <c r="F92" s="233">
        <v>109.69247040531513</v>
      </c>
      <c r="G92" s="233">
        <v>110.31025706523295</v>
      </c>
      <c r="H92" s="233">
        <v>112.6569082351852</v>
      </c>
      <c r="I92" s="233">
        <v>120.54834881900982</v>
      </c>
      <c r="J92" s="233">
        <v>114.20065072907511</v>
      </c>
      <c r="K92" s="233">
        <v>115.40754066560174</v>
      </c>
      <c r="L92" s="233">
        <v>113.24361513371366</v>
      </c>
    </row>
    <row r="93" spans="1:12">
      <c r="B93" s="231" t="s">
        <v>417</v>
      </c>
      <c r="C93" s="233">
        <v>114.95312961050921</v>
      </c>
      <c r="D93" s="233">
        <v>111.35942981391894</v>
      </c>
      <c r="E93" s="233">
        <v>115.2662155963327</v>
      </c>
      <c r="F93" s="233">
        <v>109.91394185453693</v>
      </c>
      <c r="G93" s="233">
        <v>110.35641977901403</v>
      </c>
      <c r="H93" s="233">
        <v>112.89888446121918</v>
      </c>
      <c r="I93" s="233">
        <v>121.2738311665821</v>
      </c>
      <c r="J93" s="233">
        <v>114.44904335032714</v>
      </c>
      <c r="K93" s="233">
        <v>115.46465242186332</v>
      </c>
      <c r="L93" s="233">
        <v>113.39427880400963</v>
      </c>
    </row>
    <row r="94" spans="1:12">
      <c r="B94" s="231" t="s">
        <v>418</v>
      </c>
      <c r="C94" s="233">
        <v>114.76972467261686</v>
      </c>
      <c r="D94" s="233">
        <v>111.41599953632108</v>
      </c>
      <c r="E94" s="233">
        <v>115.36195652600369</v>
      </c>
      <c r="F94" s="233">
        <v>110.12329272717771</v>
      </c>
      <c r="G94" s="233">
        <v>110.52408651747766</v>
      </c>
      <c r="H94" s="233">
        <v>113.12334944475286</v>
      </c>
      <c r="I94" s="233">
        <v>121.73101743174355</v>
      </c>
      <c r="J94" s="233">
        <v>114.6976087755138</v>
      </c>
      <c r="K94" s="233">
        <v>115.6270677926972</v>
      </c>
      <c r="L94" s="233">
        <v>113.55917370430353</v>
      </c>
    </row>
    <row r="95" spans="1:12">
      <c r="B95" s="231" t="s">
        <v>419</v>
      </c>
      <c r="C95" s="233">
        <v>114.74976635920682</v>
      </c>
      <c r="D95" s="233">
        <v>111.39502927009393</v>
      </c>
      <c r="E95" s="233">
        <v>115.43232100964464</v>
      </c>
      <c r="F95" s="233">
        <v>110.14368739751879</v>
      </c>
      <c r="G95" s="233">
        <v>110.59300027157262</v>
      </c>
      <c r="H95" s="233">
        <v>113.2014872240367</v>
      </c>
      <c r="I95" s="233">
        <v>122.18164379268659</v>
      </c>
      <c r="J95" s="233">
        <v>114.87885466178176</v>
      </c>
      <c r="K95" s="233">
        <v>115.76228889891036</v>
      </c>
      <c r="L95" s="233">
        <v>113.65116363016823</v>
      </c>
    </row>
    <row r="96" spans="1:12">
      <c r="B96" s="231" t="s">
        <v>420</v>
      </c>
      <c r="C96" s="233">
        <v>114.85563330100503</v>
      </c>
      <c r="D96" s="233">
        <v>111.53675881170891</v>
      </c>
      <c r="E96" s="233">
        <v>115.58935305205038</v>
      </c>
      <c r="F96" s="233">
        <v>110.37903444651882</v>
      </c>
      <c r="G96" s="233">
        <v>110.7572119300382</v>
      </c>
      <c r="H96" s="233">
        <v>113.45956428642043</v>
      </c>
      <c r="I96" s="233">
        <v>122.65891448088044</v>
      </c>
      <c r="J96" s="233">
        <v>114.98969268640128</v>
      </c>
      <c r="K96" s="233">
        <v>115.96309883115514</v>
      </c>
      <c r="L96" s="233">
        <v>113.81898273774662</v>
      </c>
    </row>
    <row r="97" spans="1:12">
      <c r="B97" s="231" t="s">
        <v>421</v>
      </c>
      <c r="C97" s="233">
        <v>114.84770932344179</v>
      </c>
      <c r="D97" s="233">
        <v>111.58496266378218</v>
      </c>
      <c r="E97" s="233">
        <v>115.78053728596845</v>
      </c>
      <c r="F97" s="233">
        <v>110.44819729164097</v>
      </c>
      <c r="G97" s="233">
        <v>110.6758172608594</v>
      </c>
      <c r="H97" s="233">
        <v>113.55634973196584</v>
      </c>
      <c r="I97" s="233">
        <v>123.04775441233147</v>
      </c>
      <c r="J97" s="233">
        <v>115.20480940344886</v>
      </c>
      <c r="K97" s="233">
        <v>116.27021398619372</v>
      </c>
      <c r="L97" s="233">
        <v>113.95835150242829</v>
      </c>
    </row>
    <row r="98" spans="1:12">
      <c r="B98" s="231" t="s">
        <v>422</v>
      </c>
      <c r="C98" s="233">
        <v>114.879087871869</v>
      </c>
      <c r="D98" s="233">
        <v>111.63715614298253</v>
      </c>
      <c r="E98" s="233">
        <v>116.00289894476713</v>
      </c>
      <c r="F98" s="233">
        <v>110.5775822099985</v>
      </c>
      <c r="G98" s="233">
        <v>110.93015148435197</v>
      </c>
      <c r="H98" s="233">
        <v>113.60320643000745</v>
      </c>
      <c r="I98" s="233">
        <v>123.79420388943214</v>
      </c>
      <c r="J98" s="233">
        <v>115.39558448325016</v>
      </c>
      <c r="K98" s="233">
        <v>116.58048323270968</v>
      </c>
      <c r="L98" s="233">
        <v>114.12802729311049</v>
      </c>
    </row>
    <row r="99" spans="1:12">
      <c r="B99" s="231" t="s">
        <v>423</v>
      </c>
      <c r="C99" s="233">
        <v>114.9494820211433</v>
      </c>
      <c r="D99" s="233">
        <v>111.68405348418008</v>
      </c>
      <c r="E99" s="233">
        <v>116.27988158767539</v>
      </c>
      <c r="F99" s="233">
        <v>110.78595851722453</v>
      </c>
      <c r="G99" s="233">
        <v>111.19456535088857</v>
      </c>
      <c r="H99" s="233">
        <v>113.62922147337051</v>
      </c>
      <c r="I99" s="233">
        <v>124.18309017237459</v>
      </c>
      <c r="J99" s="233">
        <v>115.64303940673015</v>
      </c>
      <c r="K99" s="233">
        <v>116.86903554228661</v>
      </c>
      <c r="L99" s="233">
        <v>114.32130601003774</v>
      </c>
    </row>
    <row r="100" spans="1:12">
      <c r="B100" s="231" t="s">
        <v>424</v>
      </c>
      <c r="C100" s="233">
        <v>115.23259147354131</v>
      </c>
      <c r="D100" s="233">
        <v>111.76558558473005</v>
      </c>
      <c r="E100" s="233">
        <v>116.26573944064238</v>
      </c>
      <c r="F100" s="233">
        <v>110.84146095443346</v>
      </c>
      <c r="G100" s="233">
        <v>111.30367522787496</v>
      </c>
      <c r="H100" s="233">
        <v>113.80911773856226</v>
      </c>
      <c r="I100" s="233">
        <v>124.49349932718272</v>
      </c>
      <c r="J100" s="233">
        <v>115.80242207699933</v>
      </c>
      <c r="K100" s="233">
        <v>116.86273129884295</v>
      </c>
      <c r="L100" s="233">
        <v>114.42345162684151</v>
      </c>
    </row>
    <row r="101" spans="1:12">
      <c r="B101" s="231" t="s">
        <v>425</v>
      </c>
      <c r="C101" s="233">
        <v>115.28497387023438</v>
      </c>
      <c r="D101" s="233">
        <v>111.79516462015755</v>
      </c>
      <c r="E101" s="233">
        <v>116.36542209759138</v>
      </c>
      <c r="F101" s="233">
        <v>110.96410133285582</v>
      </c>
      <c r="G101" s="233">
        <v>111.50254150231591</v>
      </c>
      <c r="H101" s="233">
        <v>113.91666821012905</v>
      </c>
      <c r="I101" s="233">
        <v>124.96511680622069</v>
      </c>
      <c r="J101" s="233">
        <v>116.03461342239585</v>
      </c>
      <c r="K101" s="233">
        <v>116.98676513666601</v>
      </c>
      <c r="L101" s="233">
        <v>114.56501075071914</v>
      </c>
    </row>
    <row r="102" spans="1:12">
      <c r="A102" s="350">
        <v>2013</v>
      </c>
      <c r="B102" s="231" t="s">
        <v>414</v>
      </c>
      <c r="C102" s="233">
        <v>115.39486670394361</v>
      </c>
      <c r="D102" s="233">
        <v>111.79644429511863</v>
      </c>
      <c r="E102" s="233">
        <v>116.5083588542681</v>
      </c>
      <c r="F102" s="233">
        <v>111.09074851628729</v>
      </c>
      <c r="G102" s="233">
        <v>111.65519872753926</v>
      </c>
      <c r="H102" s="233">
        <v>114.13865448880576</v>
      </c>
      <c r="I102" s="233">
        <v>125.35012252392812</v>
      </c>
      <c r="J102" s="233">
        <v>116.05784028729926</v>
      </c>
      <c r="K102" s="233">
        <v>117.15925093401572</v>
      </c>
      <c r="L102" s="233">
        <v>114.67156080470626</v>
      </c>
    </row>
    <row r="103" spans="1:12">
      <c r="B103" s="231" t="s">
        <v>415</v>
      </c>
      <c r="C103" s="233">
        <v>115.38944408235045</v>
      </c>
      <c r="D103" s="233">
        <v>111.79620257239276</v>
      </c>
      <c r="E103" s="233">
        <v>116.52253698361577</v>
      </c>
      <c r="F103" s="233">
        <v>111.12741081863</v>
      </c>
      <c r="G103" s="233">
        <v>111.72488224907448</v>
      </c>
      <c r="H103" s="233">
        <v>114.13501231144696</v>
      </c>
      <c r="I103" s="233">
        <v>125.67516196477719</v>
      </c>
      <c r="J103" s="233">
        <v>116.24671134416677</v>
      </c>
      <c r="K103" s="233">
        <v>117.21074867290055</v>
      </c>
      <c r="L103" s="233">
        <v>114.73999658032625</v>
      </c>
    </row>
    <row r="104" spans="1:12">
      <c r="B104" s="231" t="s">
        <v>416</v>
      </c>
      <c r="C104" s="233">
        <v>115.346443696807</v>
      </c>
      <c r="D104" s="233">
        <v>111.77463719873333</v>
      </c>
      <c r="E104" s="233">
        <v>116.51130714316898</v>
      </c>
      <c r="F104" s="233">
        <v>111.01400704644664</v>
      </c>
      <c r="G104" s="233">
        <v>111.71511451163877</v>
      </c>
      <c r="H104" s="233">
        <v>114.31873035595086</v>
      </c>
      <c r="I104" s="233">
        <v>125.94102578290276</v>
      </c>
      <c r="J104" s="233">
        <v>116.41563818880141</v>
      </c>
      <c r="K104" s="233">
        <v>117.16859913402023</v>
      </c>
      <c r="L104" s="233">
        <v>114.78885017834175</v>
      </c>
    </row>
    <row r="105" spans="1:12">
      <c r="B105" s="231" t="s">
        <v>417</v>
      </c>
      <c r="C105" s="233">
        <v>115.41105102904814</v>
      </c>
      <c r="D105" s="233">
        <v>111.82242805717588</v>
      </c>
      <c r="E105" s="233">
        <v>116.52208460257434</v>
      </c>
      <c r="F105" s="233">
        <v>111.23729011657946</v>
      </c>
      <c r="G105" s="233">
        <v>111.76316244060811</v>
      </c>
      <c r="H105" s="233">
        <v>114.31322643333752</v>
      </c>
      <c r="I105" s="233">
        <v>126.33581936557606</v>
      </c>
      <c r="J105" s="233">
        <v>116.58503390265635</v>
      </c>
      <c r="K105" s="233">
        <v>117.26558186952074</v>
      </c>
      <c r="L105" s="233">
        <v>114.88001752329376</v>
      </c>
    </row>
    <row r="106" spans="1:12">
      <c r="B106" s="231" t="s">
        <v>418</v>
      </c>
      <c r="C106" s="233">
        <v>115.42713203270071</v>
      </c>
      <c r="D106" s="233">
        <v>111.87351974836123</v>
      </c>
      <c r="E106" s="233">
        <v>116.63016887689024</v>
      </c>
      <c r="F106" s="233">
        <v>111.29500724671593</v>
      </c>
      <c r="G106" s="233">
        <v>111.75566435939474</v>
      </c>
      <c r="H106" s="233">
        <v>114.23222181728244</v>
      </c>
      <c r="I106" s="233">
        <v>126.84869499300764</v>
      </c>
      <c r="J106" s="233">
        <v>116.69882621153738</v>
      </c>
      <c r="K106" s="233">
        <v>117.4195171311553</v>
      </c>
      <c r="L106" s="233">
        <v>114.94352678308482</v>
      </c>
    </row>
    <row r="107" spans="1:12">
      <c r="B107" s="231" t="s">
        <v>419</v>
      </c>
      <c r="C107" s="233">
        <v>115.47613318411854</v>
      </c>
      <c r="D107" s="233">
        <v>111.88031099938193</v>
      </c>
      <c r="E107" s="233">
        <v>116.76446625491161</v>
      </c>
      <c r="F107" s="233">
        <v>111.19152964867341</v>
      </c>
      <c r="G107" s="233">
        <v>111.83399346239531</v>
      </c>
      <c r="H107" s="233">
        <v>114.29595332365221</v>
      </c>
      <c r="I107" s="233">
        <v>127.15887764255535</v>
      </c>
      <c r="J107" s="233">
        <v>116.78769080791361</v>
      </c>
      <c r="K107" s="233">
        <v>117.63754925121086</v>
      </c>
      <c r="L107" s="233">
        <v>115.02255420503549</v>
      </c>
    </row>
    <row r="108" spans="1:12">
      <c r="B108" s="231" t="s">
        <v>420</v>
      </c>
      <c r="C108" s="233">
        <v>115.60919297397089</v>
      </c>
      <c r="D108" s="233">
        <v>111.93539578064893</v>
      </c>
      <c r="E108" s="233">
        <v>116.72816407977915</v>
      </c>
      <c r="F108" s="233">
        <v>111.40455232350048</v>
      </c>
      <c r="G108" s="233">
        <v>111.90977771283993</v>
      </c>
      <c r="H108" s="233">
        <v>114.3822825824319</v>
      </c>
      <c r="I108" s="233">
        <v>127.51331809623601</v>
      </c>
      <c r="J108" s="233">
        <v>116.96557522724103</v>
      </c>
      <c r="K108" s="233">
        <v>117.80499089490959</v>
      </c>
      <c r="L108" s="233">
        <v>115.13852070758787</v>
      </c>
    </row>
    <row r="109" spans="1:12">
      <c r="B109" s="231" t="s">
        <v>421</v>
      </c>
      <c r="C109" s="233">
        <v>115.69703189740346</v>
      </c>
      <c r="D109" s="233">
        <v>111.98536452525052</v>
      </c>
      <c r="E109" s="233">
        <v>116.88093846034813</v>
      </c>
      <c r="F109" s="233">
        <v>111.53002795692619</v>
      </c>
      <c r="G109" s="233">
        <v>111.84564691702785</v>
      </c>
      <c r="H109" s="233">
        <v>114.52136130951369</v>
      </c>
      <c r="I109" s="233">
        <v>127.96585907670355</v>
      </c>
      <c r="J109" s="233">
        <v>117.12256237935752</v>
      </c>
      <c r="K109" s="233">
        <v>118.02699924726754</v>
      </c>
      <c r="L109" s="233">
        <v>115.2611961780963</v>
      </c>
    </row>
    <row r="110" spans="1:12">
      <c r="B110" s="231" t="s">
        <v>422</v>
      </c>
      <c r="C110" s="233">
        <v>115.72594622116537</v>
      </c>
      <c r="D110" s="233">
        <v>112.08570734456669</v>
      </c>
      <c r="E110" s="233">
        <v>116.913508261666</v>
      </c>
      <c r="F110" s="233">
        <v>111.68796341624798</v>
      </c>
      <c r="G110" s="233">
        <v>111.902963171412</v>
      </c>
      <c r="H110" s="233">
        <v>114.55352316449896</v>
      </c>
      <c r="I110" s="233">
        <v>128.10515558980583</v>
      </c>
      <c r="J110" s="233">
        <v>117.2892734362789</v>
      </c>
      <c r="K110" s="233">
        <v>118.1285477238428</v>
      </c>
      <c r="L110" s="233">
        <v>115.36045658590001</v>
      </c>
    </row>
    <row r="111" spans="1:12">
      <c r="B111" s="231" t="s">
        <v>423</v>
      </c>
      <c r="C111" s="233">
        <v>115.83180598159413</v>
      </c>
      <c r="D111" s="233">
        <v>112.13074249194807</v>
      </c>
      <c r="E111" s="233">
        <v>116.99774214703315</v>
      </c>
      <c r="F111" s="233">
        <v>111.71612545467812</v>
      </c>
      <c r="G111" s="233">
        <v>111.92190386645167</v>
      </c>
      <c r="H111" s="233">
        <v>114.57030397660373</v>
      </c>
      <c r="I111" s="233">
        <v>128.23897856736224</v>
      </c>
      <c r="J111" s="233">
        <v>117.47249154870745</v>
      </c>
      <c r="K111" s="233">
        <v>118.27504984580486</v>
      </c>
      <c r="L111" s="233">
        <v>115.45534000295076</v>
      </c>
    </row>
    <row r="112" spans="1:12">
      <c r="B112" s="231" t="s">
        <v>424</v>
      </c>
      <c r="C112" s="233">
        <v>115.75673402644571</v>
      </c>
      <c r="D112" s="233">
        <v>112.18111835789966</v>
      </c>
      <c r="E112" s="233">
        <v>117.08608478398925</v>
      </c>
      <c r="F112" s="233">
        <v>112.06596571833467</v>
      </c>
      <c r="G112" s="233">
        <v>112.08624709171666</v>
      </c>
      <c r="H112" s="233">
        <v>114.67891597631802</v>
      </c>
      <c r="I112" s="233">
        <v>128.66850572099565</v>
      </c>
      <c r="J112" s="233">
        <v>117.5914768711914</v>
      </c>
      <c r="K112" s="233">
        <v>118.51613267317798</v>
      </c>
      <c r="L112" s="233">
        <v>115.59382961201527</v>
      </c>
    </row>
    <row r="113" spans="1:12">
      <c r="B113" s="231" t="s">
        <v>425</v>
      </c>
      <c r="C113" s="233">
        <v>115.76705052550031</v>
      </c>
      <c r="D113" s="233">
        <v>112.17821339122229</v>
      </c>
      <c r="E113" s="233">
        <v>117.13469508530983</v>
      </c>
      <c r="F113" s="233">
        <v>112.1630726701498</v>
      </c>
      <c r="G113" s="233">
        <v>112.49663457989764</v>
      </c>
      <c r="H113" s="233">
        <v>114.83319131295313</v>
      </c>
      <c r="I113" s="233">
        <v>128.65674975991769</v>
      </c>
      <c r="J113" s="233">
        <v>117.82974294839686</v>
      </c>
      <c r="K113" s="233">
        <v>118.56652359456699</v>
      </c>
      <c r="L113" s="233">
        <v>115.73965687038555</v>
      </c>
    </row>
    <row r="114" spans="1:12">
      <c r="A114" s="350">
        <v>2014</v>
      </c>
      <c r="B114" s="231" t="s">
        <v>414</v>
      </c>
      <c r="C114" s="233">
        <v>115.74076861852183</v>
      </c>
      <c r="D114" s="233">
        <v>112.20478619036062</v>
      </c>
      <c r="E114" s="233">
        <v>117.31195182219585</v>
      </c>
      <c r="F114" s="233">
        <v>112.24604986111385</v>
      </c>
      <c r="G114" s="233">
        <v>112.77835923576953</v>
      </c>
      <c r="H114" s="233">
        <v>115.06886327895714</v>
      </c>
      <c r="I114" s="233">
        <v>128.84589196775755</v>
      </c>
      <c r="J114" s="233">
        <v>118.15324286168563</v>
      </c>
      <c r="K114" s="233">
        <v>118.72234778652006</v>
      </c>
      <c r="L114" s="233">
        <v>115.93680558376458</v>
      </c>
    </row>
    <row r="115" spans="1:12">
      <c r="B115" s="231" t="s">
        <v>415</v>
      </c>
      <c r="C115" s="233">
        <v>115.8525746796322</v>
      </c>
      <c r="D115" s="233">
        <v>112.19281628711735</v>
      </c>
      <c r="E115" s="233">
        <v>117.25726103295102</v>
      </c>
      <c r="F115" s="233">
        <v>112.26086207932133</v>
      </c>
      <c r="G115" s="233">
        <v>112.83875266893546</v>
      </c>
      <c r="H115" s="233">
        <v>115.11404630350941</v>
      </c>
      <c r="I115" s="233">
        <v>128.8313655508731</v>
      </c>
      <c r="J115" s="233">
        <v>118.30532181658128</v>
      </c>
      <c r="K115" s="233">
        <v>118.72906514928019</v>
      </c>
      <c r="L115" s="233">
        <v>115.98891574445092</v>
      </c>
    </row>
    <row r="116" spans="1:12">
      <c r="B116" s="231" t="s">
        <v>416</v>
      </c>
      <c r="C116" s="233">
        <v>115.82681821169005</v>
      </c>
      <c r="D116" s="233">
        <v>112.23646312212925</v>
      </c>
      <c r="E116" s="233">
        <v>117.33228134677975</v>
      </c>
      <c r="F116" s="233">
        <v>112.47362758478691</v>
      </c>
      <c r="G116" s="233">
        <v>112.96025676610333</v>
      </c>
      <c r="H116" s="233">
        <v>115.27949401807555</v>
      </c>
      <c r="I116" s="233">
        <v>129.09878591181584</v>
      </c>
      <c r="J116" s="233">
        <v>118.37912395742451</v>
      </c>
      <c r="K116" s="233">
        <v>118.85041055951173</v>
      </c>
      <c r="L116" s="233">
        <v>116.09055800949008</v>
      </c>
    </row>
    <row r="117" spans="1:12">
      <c r="B117" s="231" t="s">
        <v>417</v>
      </c>
      <c r="C117" s="233">
        <v>115.80430749885961</v>
      </c>
      <c r="D117" s="233">
        <v>112.26458151382725</v>
      </c>
      <c r="E117" s="233">
        <v>117.29253418715007</v>
      </c>
      <c r="F117" s="233">
        <v>112.53931331275038</v>
      </c>
      <c r="G117" s="233">
        <v>113.08037732475667</v>
      </c>
      <c r="H117" s="233">
        <v>115.36442606182074</v>
      </c>
      <c r="I117" s="233">
        <v>129.33449280614039</v>
      </c>
      <c r="J117" s="233">
        <v>118.54276775453245</v>
      </c>
      <c r="K117" s="233">
        <v>118.9775359766204</v>
      </c>
      <c r="L117" s="233">
        <v>116.17890136351214</v>
      </c>
    </row>
    <row r="118" spans="1:12">
      <c r="B118" s="231" t="s">
        <v>418</v>
      </c>
      <c r="C118" s="233">
        <v>115.78991585878771</v>
      </c>
      <c r="D118" s="233">
        <v>112.26637099532959</v>
      </c>
      <c r="E118" s="233">
        <v>117.1504980183921</v>
      </c>
      <c r="F118" s="233">
        <v>112.61718785602785</v>
      </c>
      <c r="G118" s="233">
        <v>113.08796798678935</v>
      </c>
      <c r="H118" s="233">
        <v>115.29883436311601</v>
      </c>
      <c r="I118" s="233">
        <v>129.69026433127658</v>
      </c>
      <c r="J118" s="233">
        <v>118.67805345034468</v>
      </c>
      <c r="K118" s="233">
        <v>119.03640228665154</v>
      </c>
      <c r="L118" s="233">
        <v>116.20579538256092</v>
      </c>
    </row>
    <row r="119" spans="1:12">
      <c r="B119" s="231" t="s">
        <v>419</v>
      </c>
      <c r="C119" s="233">
        <v>115.9171718113202</v>
      </c>
      <c r="D119" s="233">
        <v>112.39372197351204</v>
      </c>
      <c r="E119" s="233">
        <v>117.20862130727376</v>
      </c>
      <c r="F119" s="233">
        <v>112.95802512362991</v>
      </c>
      <c r="G119" s="233">
        <v>113.19478864293531</v>
      </c>
      <c r="H119" s="233">
        <v>115.49040509987825</v>
      </c>
      <c r="I119" s="233">
        <v>129.86040667803792</v>
      </c>
      <c r="J119" s="233">
        <v>118.76374145932149</v>
      </c>
      <c r="K119" s="233">
        <v>119.1918926062163</v>
      </c>
      <c r="L119" s="233">
        <v>116.34339517817962</v>
      </c>
    </row>
    <row r="120" spans="1:12">
      <c r="B120" s="231" t="s">
        <v>420</v>
      </c>
      <c r="C120" s="233">
        <v>115.98468264043618</v>
      </c>
      <c r="D120" s="233">
        <v>112.43475263700454</v>
      </c>
      <c r="E120" s="233">
        <v>117.27914859909723</v>
      </c>
      <c r="F120" s="233">
        <v>112.75405737514042</v>
      </c>
      <c r="G120" s="233">
        <v>113.32752744618919</v>
      </c>
      <c r="H120" s="233">
        <v>115.68141791853091</v>
      </c>
      <c r="I120" s="233">
        <v>130.16581698762135</v>
      </c>
      <c r="J120" s="233">
        <v>118.95554530360428</v>
      </c>
      <c r="K120" s="233">
        <v>119.45365749381646</v>
      </c>
      <c r="L120" s="233">
        <v>116.46721871925867</v>
      </c>
    </row>
    <row r="121" spans="1:12">
      <c r="B121" s="231" t="s">
        <v>421</v>
      </c>
      <c r="C121" s="233">
        <v>115.97206511427203</v>
      </c>
      <c r="D121" s="233">
        <v>112.45671188457193</v>
      </c>
      <c r="E121" s="233">
        <v>117.41754274764472</v>
      </c>
      <c r="F121" s="233">
        <v>112.8012664369422</v>
      </c>
      <c r="G121" s="233">
        <v>113.23554101047262</v>
      </c>
      <c r="H121" s="233">
        <v>115.73215360119089</v>
      </c>
      <c r="I121" s="233">
        <v>130.36680328055189</v>
      </c>
      <c r="J121" s="233">
        <v>119.12923711586822</v>
      </c>
      <c r="K121" s="233">
        <v>119.58583122729382</v>
      </c>
      <c r="L121" s="233">
        <v>116.5518408713871</v>
      </c>
    </row>
    <row r="122" spans="1:12">
      <c r="B122" s="231" t="s">
        <v>422</v>
      </c>
      <c r="C122" s="233">
        <v>116.03263142329338</v>
      </c>
      <c r="D122" s="233">
        <v>112.51437837843838</v>
      </c>
      <c r="E122" s="233">
        <v>117.4718245533021</v>
      </c>
      <c r="F122" s="233">
        <v>112.87269918587859</v>
      </c>
      <c r="G122" s="233">
        <v>113.37014513344521</v>
      </c>
      <c r="H122" s="233">
        <v>115.85931945792365</v>
      </c>
      <c r="I122" s="233">
        <v>130.62866793910592</v>
      </c>
      <c r="J122" s="233">
        <v>119.27288608787516</v>
      </c>
      <c r="K122" s="233">
        <v>119.66898281966421</v>
      </c>
      <c r="L122" s="233">
        <v>116.65402396158917</v>
      </c>
    </row>
    <row r="123" spans="1:12">
      <c r="B123" s="231" t="s">
        <v>423</v>
      </c>
      <c r="C123" s="233">
        <v>116.09297786187499</v>
      </c>
      <c r="D123" s="233">
        <v>112.58007407746904</v>
      </c>
      <c r="E123" s="233">
        <v>117.38682275891219</v>
      </c>
      <c r="F123" s="233">
        <v>113.07461545254127</v>
      </c>
      <c r="G123" s="233">
        <v>113.50685089122425</v>
      </c>
      <c r="H123" s="233">
        <v>116.03143242253317</v>
      </c>
      <c r="I123" s="233">
        <v>131.03691009343839</v>
      </c>
      <c r="J123" s="233">
        <v>119.46921102275299</v>
      </c>
      <c r="K123" s="233">
        <v>119.86875608645515</v>
      </c>
      <c r="L123" s="233">
        <v>116.78932886475313</v>
      </c>
    </row>
    <row r="124" spans="1:12">
      <c r="B124" s="231" t="s">
        <v>424</v>
      </c>
      <c r="C124" s="233">
        <v>116.06668078230172</v>
      </c>
      <c r="D124" s="233">
        <v>112.67475449616606</v>
      </c>
      <c r="E124" s="233">
        <v>117.5271908443154</v>
      </c>
      <c r="F124" s="233">
        <v>113.29981914495113</v>
      </c>
      <c r="G124" s="233">
        <v>113.78114422515789</v>
      </c>
      <c r="H124" s="233">
        <v>116.35845989875267</v>
      </c>
      <c r="I124" s="233">
        <v>131.32724185334033</v>
      </c>
      <c r="J124" s="233">
        <v>119.87490244199283</v>
      </c>
      <c r="K124" s="233">
        <v>120.09042316441068</v>
      </c>
      <c r="L124" s="233">
        <v>117.04581887946838</v>
      </c>
    </row>
    <row r="125" spans="1:12">
      <c r="B125" s="231" t="s">
        <v>425</v>
      </c>
      <c r="C125" s="233">
        <v>116.12914211305554</v>
      </c>
      <c r="D125" s="233">
        <v>112.75065070601183</v>
      </c>
      <c r="E125" s="233">
        <v>117.6864118635764</v>
      </c>
      <c r="F125" s="233">
        <v>113.40830898313466</v>
      </c>
      <c r="G125" s="233">
        <v>113.95629303376624</v>
      </c>
      <c r="H125" s="233">
        <v>116.85023235269396</v>
      </c>
      <c r="I125" s="233">
        <v>131.77203362480816</v>
      </c>
      <c r="J125" s="233">
        <v>120.24693600738054</v>
      </c>
      <c r="K125" s="233">
        <v>120.30423709424795</v>
      </c>
      <c r="L125" s="233">
        <v>117.29861201028538</v>
      </c>
    </row>
    <row r="126" spans="1:12">
      <c r="A126" s="350">
        <v>2015</v>
      </c>
      <c r="B126" s="231" t="s">
        <v>414</v>
      </c>
      <c r="C126" s="233">
        <v>116.1297682560664</v>
      </c>
      <c r="D126" s="233">
        <v>112.86604156041203</v>
      </c>
      <c r="E126" s="233">
        <v>117.74303697020949</v>
      </c>
      <c r="F126" s="233">
        <v>113.64329197269892</v>
      </c>
      <c r="G126" s="233">
        <v>114.16880514616668</v>
      </c>
      <c r="H126" s="233">
        <v>117.15196493202058</v>
      </c>
      <c r="I126" s="233">
        <v>132.39949888442811</v>
      </c>
      <c r="J126" s="233">
        <v>120.64294188109861</v>
      </c>
      <c r="K126" s="233">
        <v>120.60251947939216</v>
      </c>
      <c r="L126" s="233">
        <v>117.54870820377977</v>
      </c>
    </row>
    <row r="127" spans="1:12">
      <c r="B127" s="231" t="s">
        <v>415</v>
      </c>
      <c r="C127" s="233">
        <v>116.15594893981638</v>
      </c>
      <c r="D127" s="233">
        <v>112.8649148920571</v>
      </c>
      <c r="E127" s="233">
        <v>117.75605040481096</v>
      </c>
      <c r="F127" s="233">
        <v>113.7145372707014</v>
      </c>
      <c r="G127" s="233">
        <v>114.2988342270548</v>
      </c>
      <c r="H127" s="233">
        <v>117.2960918951504</v>
      </c>
      <c r="I127" s="233">
        <v>132.75821719652353</v>
      </c>
      <c r="J127" s="233">
        <v>120.87122049844137</v>
      </c>
      <c r="K127" s="233">
        <v>120.72264778119821</v>
      </c>
      <c r="L127" s="233">
        <v>117.66578421010891</v>
      </c>
    </row>
    <row r="128" spans="1:12">
      <c r="B128" s="231" t="s">
        <v>416</v>
      </c>
      <c r="C128" s="233">
        <v>116.29263436928427</v>
      </c>
      <c r="D128" s="233">
        <v>112.85828527133226</v>
      </c>
      <c r="E128" s="233">
        <v>117.77301198158692</v>
      </c>
      <c r="F128" s="233">
        <v>113.80693316353295</v>
      </c>
      <c r="G128" s="233">
        <v>114.42612213620602</v>
      </c>
      <c r="H128" s="233">
        <v>117.51750217480166</v>
      </c>
      <c r="I128" s="233">
        <v>133.2256108621969</v>
      </c>
      <c r="J128" s="233">
        <v>121.05215121669697</v>
      </c>
      <c r="K128" s="233">
        <v>120.82388191815502</v>
      </c>
      <c r="L128" s="233">
        <v>117.78429512450776</v>
      </c>
    </row>
    <row r="129" spans="1:12">
      <c r="B129" s="231" t="s">
        <v>417</v>
      </c>
      <c r="C129" s="233">
        <v>116.35398709897011</v>
      </c>
      <c r="D129" s="233">
        <v>112.92437262339534</v>
      </c>
      <c r="E129" s="233">
        <v>117.90200736938885</v>
      </c>
      <c r="F129" s="233">
        <v>114.24708727200445</v>
      </c>
      <c r="G129" s="233">
        <v>114.590774532163</v>
      </c>
      <c r="H129" s="233">
        <v>117.82522740832006</v>
      </c>
      <c r="I129" s="233">
        <v>133.6426706650268</v>
      </c>
      <c r="J129" s="233">
        <v>121.33231636435274</v>
      </c>
      <c r="K129" s="233">
        <v>121.11980646218625</v>
      </c>
      <c r="L129" s="233">
        <v>118.02050533377493</v>
      </c>
    </row>
    <row r="130" spans="1:12">
      <c r="B130" s="231" t="s">
        <v>418</v>
      </c>
      <c r="C130" s="233">
        <v>116.46040913736803</v>
      </c>
      <c r="D130" s="233">
        <v>112.98223769831897</v>
      </c>
      <c r="E130" s="233">
        <v>118.00315027152786</v>
      </c>
      <c r="F130" s="233">
        <v>114.47805129698293</v>
      </c>
      <c r="G130" s="233">
        <v>114.84489701190432</v>
      </c>
      <c r="H130" s="233">
        <v>118.08591039160952</v>
      </c>
      <c r="I130" s="233">
        <v>134.44210095543298</v>
      </c>
      <c r="J130" s="233">
        <v>121.51706782226231</v>
      </c>
      <c r="K130" s="233">
        <v>121.26228387550637</v>
      </c>
      <c r="L130" s="233">
        <v>118.19239810187909</v>
      </c>
    </row>
    <row r="131" spans="1:12">
      <c r="B131" s="231" t="s">
        <v>419</v>
      </c>
      <c r="C131" s="233">
        <v>116.4974547077264</v>
      </c>
      <c r="D131" s="233">
        <v>113.00577511007231</v>
      </c>
      <c r="E131" s="233">
        <v>118.00786688232327</v>
      </c>
      <c r="F131" s="233">
        <v>114.58756389108977</v>
      </c>
      <c r="G131" s="233">
        <v>115.09525497882389</v>
      </c>
      <c r="H131" s="233">
        <v>118.51031125303282</v>
      </c>
      <c r="I131" s="233">
        <v>134.78293865498929</v>
      </c>
      <c r="J131" s="233">
        <v>121.72268700361089</v>
      </c>
      <c r="K131" s="233">
        <v>121.34268589958559</v>
      </c>
      <c r="L131" s="233">
        <v>118.35521398323343</v>
      </c>
    </row>
    <row r="132" spans="1:12">
      <c r="B132" s="231" t="s">
        <v>420</v>
      </c>
      <c r="C132" s="233">
        <v>116.51140347393991</v>
      </c>
      <c r="D132" s="233">
        <v>113.10312659949015</v>
      </c>
      <c r="E132" s="233">
        <v>118.21193879128916</v>
      </c>
      <c r="F132" s="233">
        <v>114.72357495046461</v>
      </c>
      <c r="G132" s="233">
        <v>115.30173679646889</v>
      </c>
      <c r="H132" s="233">
        <v>118.67710041760431</v>
      </c>
      <c r="I132" s="233">
        <v>134.99655668217002</v>
      </c>
      <c r="J132" s="233">
        <v>121.84896190403887</v>
      </c>
      <c r="K132" s="233">
        <v>121.34590817784647</v>
      </c>
      <c r="L132" s="233">
        <v>118.48029003213654</v>
      </c>
    </row>
    <row r="133" spans="1:12">
      <c r="B133" s="231" t="s">
        <v>421</v>
      </c>
      <c r="C133" s="233">
        <v>116.62045835137693</v>
      </c>
      <c r="D133" s="233">
        <v>113.33419348369283</v>
      </c>
      <c r="E133" s="233">
        <v>118.46485420726518</v>
      </c>
      <c r="F133" s="233">
        <v>114.91867036151892</v>
      </c>
      <c r="G133" s="233">
        <v>115.42090238537952</v>
      </c>
      <c r="H133" s="233">
        <v>118.83203432826303</v>
      </c>
      <c r="I133" s="233">
        <v>135.91936116184436</v>
      </c>
      <c r="J133" s="233">
        <v>122.23246859378033</v>
      </c>
      <c r="K133" s="233">
        <v>121.71508645716791</v>
      </c>
      <c r="L133" s="233">
        <v>118.74319714287654</v>
      </c>
    </row>
    <row r="134" spans="1:12">
      <c r="B134" s="231" t="s">
        <v>422</v>
      </c>
      <c r="C134" s="233">
        <v>116.55877945659078</v>
      </c>
      <c r="D134" s="233">
        <v>113.35085249678714</v>
      </c>
      <c r="E134" s="233">
        <v>118.47886574745661</v>
      </c>
      <c r="F134" s="233">
        <v>115.19668986934089</v>
      </c>
      <c r="G134" s="233">
        <v>115.5571257255466</v>
      </c>
      <c r="H134" s="233">
        <v>119.04426476964115</v>
      </c>
      <c r="I134" s="233">
        <v>136.04505752338181</v>
      </c>
      <c r="J134" s="233">
        <v>122.54866726867218</v>
      </c>
      <c r="K134" s="233">
        <v>121.78240403402984</v>
      </c>
      <c r="L134" s="233">
        <v>118.90321069028235</v>
      </c>
    </row>
    <row r="135" spans="1:12">
      <c r="B135" s="231" t="s">
        <v>423</v>
      </c>
      <c r="C135" s="233">
        <v>116.63748244559338</v>
      </c>
      <c r="D135" s="233">
        <v>113.50755316436405</v>
      </c>
      <c r="E135" s="233">
        <v>118.57449490610614</v>
      </c>
      <c r="F135" s="233">
        <v>115.46394808275377</v>
      </c>
      <c r="G135" s="233">
        <v>115.68049511573561</v>
      </c>
      <c r="H135" s="233">
        <v>119.38056366008725</v>
      </c>
      <c r="I135" s="233">
        <v>136.39923886296646</v>
      </c>
      <c r="J135" s="233">
        <v>122.76347047888436</v>
      </c>
      <c r="K135" s="233">
        <v>121.95065613492579</v>
      </c>
      <c r="L135" s="233">
        <v>119.09840692781215</v>
      </c>
    </row>
    <row r="136" spans="1:12">
      <c r="B136" s="231" t="s">
        <v>424</v>
      </c>
      <c r="C136" s="233">
        <v>116.78505709656508</v>
      </c>
      <c r="D136" s="233">
        <v>113.80074392584123</v>
      </c>
      <c r="E136" s="233">
        <v>118.62818177365</v>
      </c>
      <c r="F136" s="233">
        <v>115.78154287256339</v>
      </c>
      <c r="G136" s="233">
        <v>115.80217367786912</v>
      </c>
      <c r="H136" s="233">
        <v>119.80780542169833</v>
      </c>
      <c r="I136" s="233">
        <v>136.74256131700736</v>
      </c>
      <c r="J136" s="233">
        <v>123.15387530375797</v>
      </c>
      <c r="K136" s="233">
        <v>122.2052262300745</v>
      </c>
      <c r="L136" s="233">
        <v>119.38316622779297</v>
      </c>
    </row>
    <row r="137" spans="1:12">
      <c r="B137" s="231" t="s">
        <v>425</v>
      </c>
      <c r="C137" s="233">
        <v>116.87741392097595</v>
      </c>
      <c r="D137" s="233">
        <v>113.83144910710084</v>
      </c>
      <c r="E137" s="233">
        <v>118.63760180776828</v>
      </c>
      <c r="F137" s="233">
        <v>115.94326570347285</v>
      </c>
      <c r="G137" s="233">
        <v>115.95955336847778</v>
      </c>
      <c r="H137" s="233">
        <v>120.06460042868379</v>
      </c>
      <c r="I137" s="233">
        <v>136.87293840918969</v>
      </c>
      <c r="J137" s="233">
        <v>123.64683792481597</v>
      </c>
      <c r="K137" s="233">
        <v>121.95215262343019</v>
      </c>
      <c r="L137" s="233">
        <v>119.55068442089028</v>
      </c>
    </row>
    <row r="138" spans="1:12">
      <c r="A138" s="350">
        <v>2016</v>
      </c>
      <c r="B138" s="231" t="s">
        <v>414</v>
      </c>
      <c r="C138" s="233">
        <v>117.13309820407328</v>
      </c>
      <c r="D138" s="233">
        <v>113.98027466575864</v>
      </c>
      <c r="E138" s="233">
        <v>119.13428403379176</v>
      </c>
      <c r="F138" s="233">
        <v>116.26307042409864</v>
      </c>
      <c r="G138" s="233">
        <v>116.19642352892572</v>
      </c>
      <c r="H138" s="233">
        <v>120.55699422432107</v>
      </c>
      <c r="I138" s="233">
        <v>137.59495320491533</v>
      </c>
      <c r="J138" s="233">
        <v>124.09267816379696</v>
      </c>
      <c r="K138" s="233">
        <v>122.16054073244445</v>
      </c>
      <c r="L138" s="233">
        <v>119.90054795689771</v>
      </c>
    </row>
    <row r="139" spans="1:12">
      <c r="B139" s="231" t="s">
        <v>415</v>
      </c>
      <c r="C139" s="233">
        <v>117.19920068597452</v>
      </c>
      <c r="D139" s="233">
        <v>114.00603522337343</v>
      </c>
      <c r="E139" s="233">
        <v>119.2783948900374</v>
      </c>
      <c r="F139" s="233">
        <v>116.46280807959408</v>
      </c>
      <c r="G139" s="233">
        <v>116.3311471792218</v>
      </c>
      <c r="H139" s="233">
        <v>120.84980736143866</v>
      </c>
      <c r="I139" s="233">
        <v>137.85901982030092</v>
      </c>
      <c r="J139" s="233">
        <v>124.37283290058336</v>
      </c>
      <c r="K139" s="233">
        <v>122.44019152094417</v>
      </c>
      <c r="L139" s="233">
        <v>120.10543185232621</v>
      </c>
    </row>
    <row r="140" spans="1:12">
      <c r="B140" s="231" t="s">
        <v>416</v>
      </c>
      <c r="C140" s="233">
        <v>117.22102026718417</v>
      </c>
      <c r="D140" s="233">
        <v>114.1054626854131</v>
      </c>
      <c r="E140" s="233">
        <v>119.24371056247365</v>
      </c>
      <c r="F140" s="233">
        <v>116.87027426162003</v>
      </c>
      <c r="G140" s="233">
        <v>116.57704557295068</v>
      </c>
      <c r="H140" s="233">
        <v>121.03096211781943</v>
      </c>
      <c r="I140" s="233">
        <v>138.20656820937313</v>
      </c>
      <c r="J140" s="233">
        <v>124.60175954601441</v>
      </c>
      <c r="K140" s="233">
        <v>122.82491443890899</v>
      </c>
      <c r="L140" s="233">
        <v>120.31303535133986</v>
      </c>
    </row>
    <row r="141" spans="1:12">
      <c r="B141" s="231" t="s">
        <v>417</v>
      </c>
      <c r="C141" s="233">
        <v>117.25410361411109</v>
      </c>
      <c r="D141" s="233">
        <v>114.20915897859307</v>
      </c>
      <c r="E141" s="233">
        <v>119.38764290301526</v>
      </c>
      <c r="F141" s="233">
        <v>117.22715497210174</v>
      </c>
      <c r="G141" s="233">
        <v>116.71368216982576</v>
      </c>
      <c r="H141" s="233">
        <v>121.40921237997617</v>
      </c>
      <c r="I141" s="233">
        <v>138.64761534213957</v>
      </c>
      <c r="J141" s="233">
        <v>125.06852153688897</v>
      </c>
      <c r="K141" s="233">
        <v>122.95406592939244</v>
      </c>
      <c r="L141" s="233">
        <v>120.58067581348297</v>
      </c>
    </row>
    <row r="142" spans="1:12">
      <c r="B142" s="231" t="s">
        <v>418</v>
      </c>
      <c r="C142" s="233">
        <v>117.35850701759941</v>
      </c>
      <c r="D142" s="233">
        <v>114.36750352808443</v>
      </c>
      <c r="E142" s="233">
        <v>119.43140940773158</v>
      </c>
      <c r="F142" s="233">
        <v>117.17591107862295</v>
      </c>
      <c r="G142" s="233">
        <v>116.82439185797617</v>
      </c>
      <c r="H142" s="233">
        <v>121.90202932754495</v>
      </c>
      <c r="I142" s="233">
        <v>138.81391588599666</v>
      </c>
      <c r="J142" s="233">
        <v>125.64232866150154</v>
      </c>
      <c r="K142" s="233">
        <v>123.09714413982636</v>
      </c>
      <c r="L142" s="233">
        <v>120.85487594558224</v>
      </c>
    </row>
    <row r="143" spans="1:12">
      <c r="B143" s="231" t="s">
        <v>419</v>
      </c>
      <c r="C143" s="233">
        <v>117.44598207163037</v>
      </c>
      <c r="D143" s="233">
        <v>114.31974758113054</v>
      </c>
      <c r="E143" s="233">
        <v>119.50071438334729</v>
      </c>
      <c r="F143" s="233">
        <v>117.33739143337884</v>
      </c>
      <c r="G143" s="233">
        <v>116.91992619937066</v>
      </c>
      <c r="H143" s="233">
        <v>122.12954667956757</v>
      </c>
      <c r="I143" s="233">
        <v>138.87404336123575</v>
      </c>
      <c r="J143" s="233">
        <v>125.86100097486741</v>
      </c>
      <c r="K143" s="233">
        <v>123.37567839062294</v>
      </c>
      <c r="L143" s="233">
        <v>121.01017853688066</v>
      </c>
    </row>
    <row r="144" spans="1:12">
      <c r="B144" s="231" t="s">
        <v>420</v>
      </c>
      <c r="C144" s="233">
        <v>117.51713226886802</v>
      </c>
      <c r="D144" s="233">
        <v>114.45919580435655</v>
      </c>
      <c r="E144" s="233">
        <v>119.74529726275476</v>
      </c>
      <c r="F144" s="233">
        <v>117.54025489540997</v>
      </c>
      <c r="G144" s="233">
        <v>117.04469740076317</v>
      </c>
      <c r="H144" s="233">
        <v>122.36269677821939</v>
      </c>
      <c r="I144" s="233">
        <v>139.01412064172703</v>
      </c>
      <c r="J144" s="233">
        <v>126.12852189490604</v>
      </c>
      <c r="K144" s="233">
        <v>123.54462190906609</v>
      </c>
      <c r="L144" s="233">
        <v>121.21346929702455</v>
      </c>
    </row>
    <row r="145" spans="1:12">
      <c r="B145" s="231" t="s">
        <v>421</v>
      </c>
      <c r="C145" s="233">
        <v>117.67526434737235</v>
      </c>
      <c r="D145" s="233">
        <v>114.60792555482082</v>
      </c>
      <c r="E145" s="233">
        <v>120.0408949487507</v>
      </c>
      <c r="F145" s="233">
        <v>117.68413982863095</v>
      </c>
      <c r="G145" s="233">
        <v>117.47124977504893</v>
      </c>
      <c r="H145" s="233">
        <v>122.69736625779539</v>
      </c>
      <c r="I145" s="233">
        <v>139.45189994890725</v>
      </c>
      <c r="J145" s="233">
        <v>126.35937062060852</v>
      </c>
      <c r="K145" s="233">
        <v>124.11535958326054</v>
      </c>
      <c r="L145" s="233">
        <v>121.51123285483784</v>
      </c>
    </row>
    <row r="146" spans="1:12">
      <c r="B146" s="231" t="s">
        <v>422</v>
      </c>
      <c r="C146" s="233">
        <v>117.77256461387309</v>
      </c>
      <c r="D146" s="233">
        <v>114.80206716676713</v>
      </c>
      <c r="E146" s="233">
        <v>120.26465300915896</v>
      </c>
      <c r="F146" s="233">
        <v>117.88733734367037</v>
      </c>
      <c r="G146" s="233">
        <v>117.71290146314286</v>
      </c>
      <c r="H146" s="233">
        <v>122.65699799788405</v>
      </c>
      <c r="I146" s="233">
        <v>139.68486061804316</v>
      </c>
      <c r="J146" s="233">
        <v>126.79418474078386</v>
      </c>
      <c r="K146" s="233">
        <v>124.413841245293</v>
      </c>
      <c r="L146" s="233">
        <v>121.75403058029954</v>
      </c>
    </row>
    <row r="147" spans="1:12">
      <c r="B147" s="231" t="s">
        <v>423</v>
      </c>
      <c r="C147" s="233">
        <v>117.95866548982663</v>
      </c>
      <c r="D147" s="233">
        <v>114.99417580116456</v>
      </c>
      <c r="E147" s="233">
        <v>120.31437409798342</v>
      </c>
      <c r="F147" s="233">
        <v>118.21397993175576</v>
      </c>
      <c r="G147" s="233">
        <v>118.11314144744757</v>
      </c>
      <c r="H147" s="233">
        <v>123.22802660537222</v>
      </c>
      <c r="I147" s="233">
        <v>139.89656256946824</v>
      </c>
      <c r="J147" s="233">
        <v>126.92845720372725</v>
      </c>
      <c r="K147" s="233">
        <v>124.84905614003084</v>
      </c>
      <c r="L147" s="233">
        <v>122.03501036408908</v>
      </c>
    </row>
    <row r="148" spans="1:12">
      <c r="B148" s="231" t="s">
        <v>424</v>
      </c>
      <c r="C148" s="233">
        <v>118.1016581178275</v>
      </c>
      <c r="D148" s="233">
        <v>115.08293846353396</v>
      </c>
      <c r="E148" s="233">
        <v>120.50713058867501</v>
      </c>
      <c r="F148" s="233">
        <v>118.71755498619751</v>
      </c>
      <c r="G148" s="233">
        <v>118.30465513486439</v>
      </c>
      <c r="H148" s="233">
        <v>123.49552788897292</v>
      </c>
      <c r="I148" s="233">
        <v>139.99241824956803</v>
      </c>
      <c r="J148" s="233">
        <v>127.37036983182588</v>
      </c>
      <c r="K148" s="233">
        <v>125.17466981807202</v>
      </c>
      <c r="L148" s="233">
        <v>122.33304646998167</v>
      </c>
    </row>
    <row r="149" spans="1:12">
      <c r="B149" s="231" t="s">
        <v>425</v>
      </c>
      <c r="C149" s="233">
        <v>118.16007726271916</v>
      </c>
      <c r="D149" s="233">
        <v>115.19225247328602</v>
      </c>
      <c r="E149" s="233">
        <v>120.73460901177913</v>
      </c>
      <c r="F149" s="233">
        <v>119.13061150463868</v>
      </c>
      <c r="G149" s="233">
        <v>118.49872712262344</v>
      </c>
      <c r="H149" s="233">
        <v>123.63992125500015</v>
      </c>
      <c r="I149" s="233">
        <v>140.1387231533769</v>
      </c>
      <c r="J149" s="233">
        <v>127.88588890724715</v>
      </c>
      <c r="K149" s="233">
        <v>125.45493852667029</v>
      </c>
      <c r="L149" s="233">
        <v>122.62211730407519</v>
      </c>
    </row>
    <row r="150" spans="1:12">
      <c r="A150" s="350">
        <v>2017</v>
      </c>
      <c r="B150" s="231" t="s">
        <v>414</v>
      </c>
      <c r="C150" s="233">
        <v>118.13477571123197</v>
      </c>
      <c r="D150" s="233">
        <v>115.36188508033067</v>
      </c>
      <c r="E150" s="233">
        <v>120.94833563915257</v>
      </c>
      <c r="F150" s="233">
        <v>119.50602810684939</v>
      </c>
      <c r="G150" s="233">
        <v>118.69474349676193</v>
      </c>
      <c r="H150" s="233">
        <v>124.23018132499666</v>
      </c>
      <c r="I150" s="233">
        <v>140.44434008285424</v>
      </c>
      <c r="J150" s="233">
        <v>128.20536102882411</v>
      </c>
      <c r="K150" s="233">
        <v>125.61967310378724</v>
      </c>
      <c r="L150" s="233">
        <v>122.90819402233906</v>
      </c>
    </row>
    <row r="151" spans="1:12">
      <c r="B151" s="231" t="s">
        <v>415</v>
      </c>
      <c r="C151" s="233">
        <v>118.22751087445047</v>
      </c>
      <c r="D151" s="233">
        <v>115.4205701772738</v>
      </c>
      <c r="E151" s="233">
        <v>121.093578884298</v>
      </c>
      <c r="F151" s="233">
        <v>119.67944721952402</v>
      </c>
      <c r="G151" s="233">
        <v>118.93746977873923</v>
      </c>
      <c r="H151" s="233">
        <v>124.22835527702809</v>
      </c>
      <c r="I151" s="233">
        <v>140.52004699088923</v>
      </c>
      <c r="J151" s="233">
        <v>128.48276955473253</v>
      </c>
      <c r="K151" s="233">
        <v>125.79911999143233</v>
      </c>
      <c r="L151" s="233">
        <v>123.07048105453609</v>
      </c>
    </row>
    <row r="152" spans="1:12">
      <c r="B152" s="231" t="s">
        <v>416</v>
      </c>
      <c r="C152" s="233">
        <v>118.08544761930297</v>
      </c>
      <c r="D152" s="233">
        <v>115.60102954314024</v>
      </c>
      <c r="E152" s="233">
        <v>121.20384336288545</v>
      </c>
      <c r="F152" s="233">
        <v>119.80701256244362</v>
      </c>
      <c r="G152" s="233">
        <v>118.9417774629957</v>
      </c>
      <c r="H152" s="233">
        <v>124.47620092934315</v>
      </c>
      <c r="I152" s="233">
        <v>140.37945103721714</v>
      </c>
      <c r="J152" s="233">
        <v>128.78597286027386</v>
      </c>
      <c r="K152" s="233">
        <v>125.93803616932466</v>
      </c>
      <c r="L152" s="233">
        <v>123.24474412911179</v>
      </c>
    </row>
    <row r="153" spans="1:12">
      <c r="B153" s="231" t="s">
        <v>417</v>
      </c>
      <c r="C153" s="233">
        <v>118.05796021058015</v>
      </c>
      <c r="D153" s="233">
        <v>115.72565441362053</v>
      </c>
      <c r="E153" s="233">
        <v>121.43872793703257</v>
      </c>
      <c r="F153" s="233">
        <v>119.96382910965799</v>
      </c>
      <c r="G153" s="233">
        <v>119.25167690620447</v>
      </c>
      <c r="H153" s="233">
        <v>124.66991557188676</v>
      </c>
      <c r="I153" s="233">
        <v>140.52661747149659</v>
      </c>
      <c r="J153" s="233">
        <v>128.9981479464607</v>
      </c>
      <c r="K153" s="233">
        <v>126.05950057659274</v>
      </c>
      <c r="L153" s="233">
        <v>123.4277190243975</v>
      </c>
    </row>
    <row r="154" spans="1:12">
      <c r="B154" s="231" t="s">
        <v>418</v>
      </c>
      <c r="C154" s="233">
        <v>118.0437153234579</v>
      </c>
      <c r="D154" s="233">
        <v>115.86903301683054</v>
      </c>
      <c r="E154" s="233">
        <v>121.4763298840017</v>
      </c>
      <c r="F154" s="233">
        <v>120.09766054804763</v>
      </c>
      <c r="G154" s="233">
        <v>119.32698409232106</v>
      </c>
      <c r="H154" s="233">
        <v>124.71055293192543</v>
      </c>
      <c r="I154" s="233">
        <v>140.68039411901347</v>
      </c>
      <c r="J154" s="233">
        <v>129.17351830696856</v>
      </c>
      <c r="K154" s="233">
        <v>126.2213586096387</v>
      </c>
      <c r="L154" s="233">
        <v>123.54236440337519</v>
      </c>
    </row>
    <row r="155" spans="1:12">
      <c r="B155" s="231" t="s">
        <v>419</v>
      </c>
      <c r="C155" s="233">
        <v>118.04895988315947</v>
      </c>
      <c r="D155" s="233">
        <v>116.0021048347444</v>
      </c>
      <c r="E155" s="233">
        <v>121.54466105963616</v>
      </c>
      <c r="F155" s="233">
        <v>120.41461364454908</v>
      </c>
      <c r="G155" s="233">
        <v>119.48934454205975</v>
      </c>
      <c r="H155" s="233">
        <v>124.97761556155733</v>
      </c>
      <c r="I155" s="233">
        <v>140.68896477053693</v>
      </c>
      <c r="J155" s="233">
        <v>129.34284543056211</v>
      </c>
      <c r="K155" s="233">
        <v>126.28469288444617</v>
      </c>
      <c r="L155" s="233">
        <v>123.69991563996324</v>
      </c>
    </row>
    <row r="156" spans="1:12">
      <c r="B156" s="231" t="s">
        <v>420</v>
      </c>
      <c r="C156" s="233">
        <v>118.11054495447225</v>
      </c>
      <c r="D156" s="233">
        <v>116.05008881396095</v>
      </c>
      <c r="E156" s="233">
        <v>121.69056284870507</v>
      </c>
      <c r="F156" s="233">
        <v>120.79073321942452</v>
      </c>
      <c r="G156" s="233">
        <v>119.64862299855142</v>
      </c>
      <c r="H156" s="233">
        <v>125.23702520548345</v>
      </c>
      <c r="I156" s="233">
        <v>141.03943654435679</v>
      </c>
      <c r="J156" s="233">
        <v>129.46875436147494</v>
      </c>
      <c r="K156" s="233">
        <v>126.60667844197278</v>
      </c>
      <c r="L156" s="233">
        <v>123.88589454726649</v>
      </c>
    </row>
    <row r="157" spans="1:12">
      <c r="B157" s="231" t="s">
        <v>421</v>
      </c>
      <c r="C157" s="233">
        <v>118.1159084112674</v>
      </c>
      <c r="D157" s="233">
        <v>116.18370447364947</v>
      </c>
      <c r="E157" s="233">
        <v>122.12815847968798</v>
      </c>
      <c r="F157" s="233">
        <v>120.99493753766215</v>
      </c>
      <c r="G157" s="233">
        <v>119.86606800318459</v>
      </c>
      <c r="H157" s="233">
        <v>125.29124264769924</v>
      </c>
      <c r="I157" s="233">
        <v>141.06526919111963</v>
      </c>
      <c r="J157" s="233">
        <v>129.6104668308374</v>
      </c>
      <c r="K157" s="233">
        <v>126.74122088239828</v>
      </c>
      <c r="L157" s="233">
        <v>124.05200465948043</v>
      </c>
    </row>
    <row r="158" spans="1:12">
      <c r="B158" s="231" t="s">
        <v>422</v>
      </c>
      <c r="C158" s="233">
        <v>118.20519917131787</v>
      </c>
      <c r="D158" s="233">
        <v>116.3458556018977</v>
      </c>
      <c r="E158" s="233">
        <v>122.21988807102811</v>
      </c>
      <c r="F158" s="233">
        <v>121.30978326316888</v>
      </c>
      <c r="G158" s="233">
        <v>119.96157320767816</v>
      </c>
      <c r="H158" s="233">
        <v>125.62196929090624</v>
      </c>
      <c r="I158" s="233">
        <v>140.96823923299453</v>
      </c>
      <c r="J158" s="233">
        <v>129.91828999851433</v>
      </c>
      <c r="K158" s="233">
        <v>127.06774048538622</v>
      </c>
      <c r="L158" s="233">
        <v>124.29514258872638</v>
      </c>
    </row>
    <row r="159" spans="1:12">
      <c r="B159" s="231" t="s">
        <v>423</v>
      </c>
      <c r="C159" s="233">
        <v>118.19565385678739</v>
      </c>
      <c r="D159" s="233">
        <v>116.49820599819995</v>
      </c>
      <c r="E159" s="233">
        <v>122.33797926589614</v>
      </c>
      <c r="F159" s="233">
        <v>121.67259520306328</v>
      </c>
      <c r="G159" s="233">
        <v>120.10929109085826</v>
      </c>
      <c r="H159" s="233">
        <v>125.80917738677672</v>
      </c>
      <c r="I159" s="233">
        <v>140.98740905568891</v>
      </c>
      <c r="J159" s="233">
        <v>130.03591756088059</v>
      </c>
      <c r="K159" s="233">
        <v>127.43379433173003</v>
      </c>
      <c r="L159" s="233">
        <v>124.48016720670343</v>
      </c>
    </row>
    <row r="160" spans="1:12">
      <c r="B160" s="231" t="s">
        <v>424</v>
      </c>
      <c r="C160" s="233">
        <v>118.08263013087013</v>
      </c>
      <c r="D160" s="233">
        <v>116.57484656182153</v>
      </c>
      <c r="E160" s="233">
        <v>122.38759486743913</v>
      </c>
      <c r="F160" s="233">
        <v>121.97803539625728</v>
      </c>
      <c r="G160" s="233">
        <v>120.39873512067261</v>
      </c>
      <c r="H160" s="233">
        <v>126.06048722307341</v>
      </c>
      <c r="I160" s="233">
        <v>140.82668084530897</v>
      </c>
      <c r="J160" s="233">
        <v>130.33726406402698</v>
      </c>
      <c r="K160" s="233">
        <v>127.77916217999514</v>
      </c>
      <c r="L160" s="233">
        <v>124.70683362317972</v>
      </c>
    </row>
    <row r="161" spans="1:12">
      <c r="B161" s="231" t="s">
        <v>425</v>
      </c>
      <c r="C161" s="233">
        <v>118.2398958384741</v>
      </c>
      <c r="D161" s="233">
        <v>116.70496091595651</v>
      </c>
      <c r="E161" s="233">
        <v>122.47798412740083</v>
      </c>
      <c r="F161" s="233">
        <v>122.27091404551864</v>
      </c>
      <c r="G161" s="233">
        <v>120.58841344869091</v>
      </c>
      <c r="H161" s="233">
        <v>126.30560898549732</v>
      </c>
      <c r="I161" s="233">
        <v>140.65253232419667</v>
      </c>
      <c r="J161" s="233">
        <v>130.47568079244229</v>
      </c>
      <c r="K161" s="233">
        <v>128.03564321668759</v>
      </c>
      <c r="L161" s="233">
        <v>124.88935442703284</v>
      </c>
    </row>
    <row r="162" spans="1:12">
      <c r="A162" s="350">
        <v>2018</v>
      </c>
      <c r="B162" s="231" t="s">
        <v>414</v>
      </c>
      <c r="C162" s="233">
        <v>118.18870587887933</v>
      </c>
      <c r="D162" s="233">
        <v>116.84232009073969</v>
      </c>
      <c r="E162" s="233">
        <v>122.56551249237772</v>
      </c>
      <c r="F162" s="233">
        <v>122.56267183639487</v>
      </c>
      <c r="G162" s="233">
        <v>120.74585882492347</v>
      </c>
      <c r="H162" s="233">
        <v>126.62972463482518</v>
      </c>
      <c r="I162" s="233">
        <v>140.67474440549026</v>
      </c>
      <c r="J162" s="233">
        <v>130.55374793135289</v>
      </c>
      <c r="K162" s="233">
        <v>128.2847286552196</v>
      </c>
      <c r="L162" s="233">
        <v>125.05503540717788</v>
      </c>
    </row>
    <row r="163" spans="1:12">
      <c r="B163" s="231" t="s">
        <v>415</v>
      </c>
      <c r="C163" s="233">
        <v>118.26275225581884</v>
      </c>
      <c r="D163" s="233">
        <v>116.94397603231353</v>
      </c>
      <c r="E163" s="233">
        <v>122.77533959458928</v>
      </c>
      <c r="F163" s="233">
        <v>122.72499721405741</v>
      </c>
      <c r="G163" s="233">
        <v>120.92258146531698</v>
      </c>
      <c r="H163" s="233">
        <v>126.80786516166449</v>
      </c>
      <c r="I163" s="233">
        <v>140.66055085702774</v>
      </c>
      <c r="J163" s="233">
        <v>130.71042553828812</v>
      </c>
      <c r="K163" s="233">
        <v>128.48800858208841</v>
      </c>
      <c r="L163" s="233">
        <v>125.21970607177994</v>
      </c>
    </row>
    <row r="164" spans="1:12">
      <c r="B164" s="231" t="s">
        <v>416</v>
      </c>
      <c r="C164" s="233">
        <v>118.3119669699594</v>
      </c>
      <c r="D164" s="233">
        <v>117.02775350400768</v>
      </c>
      <c r="E164" s="233">
        <v>122.84849931969795</v>
      </c>
      <c r="F164" s="233">
        <v>123.04738387485121</v>
      </c>
      <c r="G164" s="233">
        <v>121.13042013020883</v>
      </c>
      <c r="H164" s="233">
        <v>126.78248508967913</v>
      </c>
      <c r="I164" s="233">
        <v>140.49142431732554</v>
      </c>
      <c r="J164" s="233">
        <v>130.92772477081735</v>
      </c>
      <c r="K164" s="233">
        <v>128.56748064636776</v>
      </c>
      <c r="L164" s="233">
        <v>125.34856009293446</v>
      </c>
    </row>
    <row r="165" spans="1:12">
      <c r="B165" s="231" t="s">
        <v>417</v>
      </c>
      <c r="C165" s="233">
        <v>118.20893296364888</v>
      </c>
      <c r="D165" s="233">
        <v>117.13726933816699</v>
      </c>
      <c r="E165" s="233">
        <v>122.93760776775959</v>
      </c>
      <c r="F165" s="233">
        <v>123.32703121255865</v>
      </c>
      <c r="G165" s="233">
        <v>121.29570002332058</v>
      </c>
      <c r="H165" s="233">
        <v>126.94560329802695</v>
      </c>
      <c r="I165" s="233">
        <v>140.4616617479187</v>
      </c>
      <c r="J165" s="233">
        <v>131.09890572278391</v>
      </c>
      <c r="K165" s="233">
        <v>128.70493162328668</v>
      </c>
      <c r="L165" s="233">
        <v>125.49332858464039</v>
      </c>
    </row>
    <row r="166" spans="1:12">
      <c r="B166" s="231" t="s">
        <v>418</v>
      </c>
      <c r="C166" s="233">
        <v>118.20065631024899</v>
      </c>
      <c r="D166" s="233">
        <v>117.1997407406093</v>
      </c>
      <c r="E166" s="233">
        <v>123.04943951560425</v>
      </c>
      <c r="F166" s="233">
        <v>123.56347616441434</v>
      </c>
      <c r="G166" s="233">
        <v>121.35829177221646</v>
      </c>
      <c r="H166" s="233">
        <v>127.22500746330638</v>
      </c>
      <c r="I166" s="233">
        <v>140.44787591727174</v>
      </c>
      <c r="J166" s="233">
        <v>131.21698733307153</v>
      </c>
      <c r="K166" s="233">
        <v>128.79630141221946</v>
      </c>
      <c r="L166" s="233">
        <v>125.62162913291807</v>
      </c>
    </row>
    <row r="167" spans="1:12">
      <c r="B167" s="231" t="s">
        <v>419</v>
      </c>
      <c r="C167" s="233">
        <v>118.30346280909208</v>
      </c>
      <c r="D167" s="233">
        <v>117.30130216632651</v>
      </c>
      <c r="E167" s="233">
        <v>123.3103594066356</v>
      </c>
      <c r="F167" s="233">
        <v>123.79026191902196</v>
      </c>
      <c r="G167" s="233">
        <v>121.47723204554343</v>
      </c>
      <c r="H167" s="233">
        <v>127.36759264064798</v>
      </c>
      <c r="I167" s="233">
        <v>140.44462709488852</v>
      </c>
      <c r="J167" s="233">
        <v>131.29276051872404</v>
      </c>
      <c r="K167" s="233">
        <v>128.91704795547378</v>
      </c>
      <c r="L167" s="233">
        <v>125.75582429276162</v>
      </c>
    </row>
    <row r="168" spans="1:12">
      <c r="B168" s="231" t="s">
        <v>420</v>
      </c>
      <c r="C168" s="233">
        <v>118.20738779300251</v>
      </c>
      <c r="D168" s="233">
        <v>117.35447543040361</v>
      </c>
      <c r="E168" s="233">
        <v>123.36831556719005</v>
      </c>
      <c r="F168" s="233">
        <v>124.05479512376662</v>
      </c>
      <c r="G168" s="233">
        <v>121.56729475194552</v>
      </c>
      <c r="H168" s="233">
        <v>127.46339668109121</v>
      </c>
      <c r="I168" s="233">
        <v>140.65040576409157</v>
      </c>
      <c r="J168" s="233">
        <v>131.4534276492046</v>
      </c>
      <c r="K168" s="233">
        <v>129.06234412615419</v>
      </c>
      <c r="L168" s="233">
        <v>125.86990216390926</v>
      </c>
    </row>
    <row r="169" spans="1:12">
      <c r="B169" s="231" t="s">
        <v>421</v>
      </c>
      <c r="C169" s="233">
        <v>118.30315705394017</v>
      </c>
      <c r="D169" s="233">
        <v>117.48104833096448</v>
      </c>
      <c r="E169" s="233">
        <v>123.76960244791479</v>
      </c>
      <c r="F169" s="233">
        <v>124.34456991027021</v>
      </c>
      <c r="G169" s="233">
        <v>121.77819324844994</v>
      </c>
      <c r="H169" s="233">
        <v>127.64268607045169</v>
      </c>
      <c r="I169" s="233">
        <v>140.67963436516371</v>
      </c>
      <c r="J169" s="233">
        <v>131.58113421849976</v>
      </c>
      <c r="K169" s="233">
        <v>129.37366599277814</v>
      </c>
      <c r="L169" s="233">
        <v>126.08318502608746</v>
      </c>
    </row>
    <row r="170" spans="1:12">
      <c r="B170" s="231" t="s">
        <v>422</v>
      </c>
      <c r="C170" s="233">
        <v>118.39175289746417</v>
      </c>
      <c r="D170" s="233">
        <v>117.54287903963474</v>
      </c>
      <c r="E170" s="233">
        <v>124.14291988800173</v>
      </c>
      <c r="F170" s="233">
        <v>124.8410347630011</v>
      </c>
      <c r="G170" s="233">
        <v>122.00853940154033</v>
      </c>
      <c r="H170" s="233">
        <v>127.9924310880544</v>
      </c>
      <c r="I170" s="233">
        <v>140.70019684686343</v>
      </c>
      <c r="J170" s="233">
        <v>131.70057674723247</v>
      </c>
      <c r="K170" s="233">
        <v>129.51305850912672</v>
      </c>
      <c r="L170" s="233">
        <v>126.30023426354444</v>
      </c>
    </row>
    <row r="171" spans="1:12">
      <c r="B171" s="231" t="s">
        <v>423</v>
      </c>
      <c r="C171" s="233">
        <v>118.54053630542842</v>
      </c>
      <c r="D171" s="233">
        <v>117.62848622593454</v>
      </c>
      <c r="E171" s="233">
        <v>124.16181886019395</v>
      </c>
      <c r="F171" s="233">
        <v>125.00939978415551</v>
      </c>
      <c r="G171" s="233">
        <v>122.27645104024599</v>
      </c>
      <c r="H171" s="233">
        <v>128.0599088621729</v>
      </c>
      <c r="I171" s="233">
        <v>140.73907576587732</v>
      </c>
      <c r="J171" s="233">
        <v>131.75141337667134</v>
      </c>
      <c r="K171" s="233">
        <v>129.7119427936949</v>
      </c>
      <c r="L171" s="233">
        <v>126.41155627128711</v>
      </c>
    </row>
    <row r="172" spans="1:12">
      <c r="B172" s="231" t="s">
        <v>424</v>
      </c>
      <c r="C172" s="233">
        <v>118.51610629855345</v>
      </c>
      <c r="D172" s="233">
        <v>117.72622247153754</v>
      </c>
      <c r="E172" s="233">
        <v>124.51292209290909</v>
      </c>
      <c r="F172" s="233">
        <v>125.21376195398832</v>
      </c>
      <c r="G172" s="233">
        <v>122.60013588613549</v>
      </c>
      <c r="H172" s="233">
        <v>128.21743781605497</v>
      </c>
      <c r="I172" s="233">
        <v>140.80387362307906</v>
      </c>
      <c r="J172" s="233">
        <v>131.89196244887103</v>
      </c>
      <c r="K172" s="233">
        <v>129.77631494341406</v>
      </c>
      <c r="L172" s="233">
        <v>126.57856942484405</v>
      </c>
    </row>
    <row r="173" spans="1:12">
      <c r="B173" s="231" t="s">
        <v>425</v>
      </c>
      <c r="C173" s="233">
        <v>118.61476283092121</v>
      </c>
      <c r="D173" s="233">
        <v>117.88657398030833</v>
      </c>
      <c r="E173" s="233">
        <v>124.62328175741852</v>
      </c>
      <c r="F173" s="233">
        <v>125.33214929336137</v>
      </c>
      <c r="G173" s="233">
        <v>122.80335203042483</v>
      </c>
      <c r="H173" s="233">
        <v>128.32720577269814</v>
      </c>
      <c r="I173" s="233">
        <v>140.87414293755401</v>
      </c>
      <c r="J173" s="233">
        <v>132.32977636576641</v>
      </c>
      <c r="K173" s="233">
        <v>130.10107903017166</v>
      </c>
      <c r="L173" s="233">
        <v>126.81593990824895</v>
      </c>
    </row>
    <row r="174" spans="1:12">
      <c r="A174" s="350">
        <v>2019</v>
      </c>
      <c r="B174" s="231" t="s">
        <v>414</v>
      </c>
      <c r="C174" s="233">
        <v>118.62786010102913</v>
      </c>
      <c r="D174" s="233">
        <v>118.08244698238227</v>
      </c>
      <c r="E174" s="233">
        <v>124.83404415373292</v>
      </c>
      <c r="F174" s="233">
        <v>125.53319090334307</v>
      </c>
      <c r="G174" s="233">
        <v>122.89244444168861</v>
      </c>
      <c r="H174" s="233">
        <v>128.29697142449811</v>
      </c>
      <c r="I174" s="233">
        <v>140.82443397751814</v>
      </c>
      <c r="J174" s="233">
        <v>132.57143119150385</v>
      </c>
      <c r="K174" s="233">
        <v>130.55221660658387</v>
      </c>
      <c r="L174" s="233">
        <v>127.01204307153358</v>
      </c>
    </row>
    <row r="175" spans="1:12">
      <c r="B175" s="231" t="s">
        <v>415</v>
      </c>
      <c r="C175" s="233">
        <v>118.58814587930684</v>
      </c>
      <c r="D175" s="233">
        <v>118.23510299762587</v>
      </c>
      <c r="E175" s="233">
        <v>125.02315309351231</v>
      </c>
      <c r="F175" s="233">
        <v>125.70850051206637</v>
      </c>
      <c r="G175" s="233">
        <v>123.07461669639102</v>
      </c>
      <c r="H175" s="233">
        <v>128.43357976955807</v>
      </c>
      <c r="I175" s="233">
        <v>140.95546714419237</v>
      </c>
      <c r="J175" s="233">
        <v>132.79149948850664</v>
      </c>
      <c r="K175" s="233">
        <v>130.76316384420005</v>
      </c>
      <c r="L175" s="233">
        <v>127.18849860552841</v>
      </c>
    </row>
    <row r="176" spans="1:12">
      <c r="B176" s="231" t="s">
        <v>416</v>
      </c>
      <c r="C176" s="233">
        <v>118.64888365486574</v>
      </c>
      <c r="D176" s="233">
        <v>118.42865256417477</v>
      </c>
      <c r="E176" s="233">
        <v>125.1096548844336</v>
      </c>
      <c r="F176" s="233">
        <v>125.87505422538932</v>
      </c>
      <c r="G176" s="233">
        <v>123.1163772222184</v>
      </c>
      <c r="H176" s="233">
        <v>128.5897469546691</v>
      </c>
      <c r="I176" s="233">
        <v>141.14280855527826</v>
      </c>
      <c r="J176" s="233">
        <v>132.92037999535168</v>
      </c>
      <c r="K176" s="233">
        <v>130.80986023066677</v>
      </c>
      <c r="L176" s="233">
        <v>127.30443074096283</v>
      </c>
    </row>
    <row r="177" spans="2:12">
      <c r="B177" s="231" t="s">
        <v>417</v>
      </c>
      <c r="C177" s="233">
        <v>118.71294364734521</v>
      </c>
      <c r="D177" s="233">
        <v>118.61068873340315</v>
      </c>
      <c r="E177" s="233">
        <v>125.17488208549641</v>
      </c>
      <c r="F177" s="233">
        <v>125.97421572656384</v>
      </c>
      <c r="G177" s="233">
        <v>123.27294391359176</v>
      </c>
      <c r="H177" s="233">
        <v>128.61943850956919</v>
      </c>
      <c r="I177" s="233">
        <v>141.21344635417043</v>
      </c>
      <c r="J177" s="233">
        <v>133.18689781269964</v>
      </c>
      <c r="K177" s="233">
        <v>130.93736142586656</v>
      </c>
      <c r="L177" s="233">
        <v>127.44908777121013</v>
      </c>
    </row>
    <row r="178" spans="2:12">
      <c r="B178" s="231" t="s">
        <v>418</v>
      </c>
      <c r="C178" s="233">
        <v>118.85023341483145</v>
      </c>
      <c r="D178" s="233">
        <v>118.70291729957529</v>
      </c>
      <c r="E178" s="233">
        <v>125.31023188454895</v>
      </c>
      <c r="F178" s="233">
        <v>126.15136935687998</v>
      </c>
      <c r="G178" s="233">
        <v>123.04944124524243</v>
      </c>
      <c r="H178" s="233">
        <v>128.80230266926119</v>
      </c>
      <c r="I178" s="233">
        <v>141.65621173404742</v>
      </c>
      <c r="J178" s="233">
        <v>133.17405855795747</v>
      </c>
      <c r="K178" s="233">
        <v>131.32483398310231</v>
      </c>
      <c r="L178" s="233">
        <v>127.5538243313767</v>
      </c>
    </row>
    <row r="179" spans="2:12">
      <c r="B179" s="231" t="s">
        <v>419</v>
      </c>
      <c r="C179" s="233">
        <v>118.86875820516359</v>
      </c>
      <c r="D179" s="233">
        <v>118.86107343368909</v>
      </c>
      <c r="E179" s="233">
        <v>125.54182396106638</v>
      </c>
      <c r="F179" s="233">
        <v>126.44479585979703</v>
      </c>
      <c r="G179" s="233">
        <v>123.30953165582218</v>
      </c>
      <c r="H179" s="233">
        <v>128.96907070797752</v>
      </c>
      <c r="I179" s="233">
        <v>141.68952370642305</v>
      </c>
      <c r="J179" s="233">
        <v>133.33708361109814</v>
      </c>
      <c r="K179" s="233">
        <v>131.44616930450121</v>
      </c>
      <c r="L179" s="233">
        <v>127.73376750002311</v>
      </c>
    </row>
  </sheetData>
  <hyperlinks>
    <hyperlink ref="C1" location="Index!A1" display="Index home" xr:uid="{00000000-0004-0000-3C00-000000000000}"/>
  </hyperlinks>
  <pageMargins left="0.7" right="0.7" top="0.75" bottom="0.75" header="0.3" footer="0.3"/>
  <pageSetup paperSize="9" scale="70" orientation="portrait"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codeName="Sheet77">
    <tabColor rgb="FFCC6677"/>
  </sheetPr>
  <dimension ref="A1:E128"/>
  <sheetViews>
    <sheetView zoomScaleNormal="100" workbookViewId="0"/>
  </sheetViews>
  <sheetFormatPr defaultColWidth="9.140625" defaultRowHeight="15"/>
  <cols>
    <col min="1" max="1" width="11.140625" style="74" customWidth="1"/>
    <col min="2" max="5" width="11.140625" style="183" customWidth="1"/>
    <col min="6" max="16384" width="9.140625" style="183"/>
  </cols>
  <sheetData>
    <row r="1" spans="1:5" ht="15" customHeight="1">
      <c r="A1" s="226" t="s">
        <v>30</v>
      </c>
      <c r="B1" s="227">
        <v>4.1500000000000004</v>
      </c>
      <c r="C1" s="291" t="s">
        <v>2930</v>
      </c>
    </row>
    <row r="2" spans="1:5" ht="15" customHeight="1">
      <c r="A2" s="125" t="s">
        <v>31</v>
      </c>
      <c r="B2" s="228" t="s">
        <v>3148</v>
      </c>
    </row>
    <row r="3" spans="1:5" ht="15" customHeight="1">
      <c r="A3" s="126" t="s">
        <v>40</v>
      </c>
      <c r="B3" s="227" t="s">
        <v>3188</v>
      </c>
    </row>
    <row r="4" spans="1:5">
      <c r="D4" s="184"/>
      <c r="E4" s="184"/>
    </row>
    <row r="5" spans="1:5" s="201" customFormat="1">
      <c r="A5" s="298" t="s">
        <v>0</v>
      </c>
      <c r="B5" s="74" t="s">
        <v>454</v>
      </c>
      <c r="C5" s="74" t="s">
        <v>2927</v>
      </c>
      <c r="D5" s="74" t="s">
        <v>3060</v>
      </c>
      <c r="E5" s="74" t="s">
        <v>3059</v>
      </c>
    </row>
    <row r="6" spans="1:5">
      <c r="A6" s="74">
        <v>2010</v>
      </c>
      <c r="B6" s="183" t="s">
        <v>414</v>
      </c>
      <c r="C6" s="84">
        <v>-1.0095541808322301E-2</v>
      </c>
      <c r="D6" s="84"/>
      <c r="E6" s="84"/>
    </row>
    <row r="7" spans="1:5">
      <c r="B7" s="183" t="s">
        <v>415</v>
      </c>
      <c r="C7" s="84">
        <v>-1.3287682457085422E-2</v>
      </c>
      <c r="D7" s="84"/>
      <c r="E7" s="84"/>
    </row>
    <row r="8" spans="1:5">
      <c r="B8" s="183" t="s">
        <v>416</v>
      </c>
      <c r="C8" s="84">
        <v>-1.3360469419355418E-2</v>
      </c>
      <c r="D8" s="84"/>
      <c r="E8" s="84"/>
    </row>
    <row r="9" spans="1:5">
      <c r="B9" s="183" t="s">
        <v>417</v>
      </c>
      <c r="C9" s="84">
        <v>-1.5618596816865969E-2</v>
      </c>
      <c r="D9" s="84"/>
      <c r="E9" s="84"/>
    </row>
    <row r="10" spans="1:5">
      <c r="B10" s="183" t="s">
        <v>418</v>
      </c>
      <c r="C10" s="84">
        <v>-1.4401023921332322E-2</v>
      </c>
      <c r="D10" s="84"/>
      <c r="E10" s="84"/>
    </row>
    <row r="11" spans="1:5">
      <c r="B11" s="183" t="s">
        <v>419</v>
      </c>
      <c r="C11" s="84">
        <v>-1.3828445901141531E-2</v>
      </c>
      <c r="D11" s="84"/>
      <c r="E11" s="84"/>
    </row>
    <row r="12" spans="1:5">
      <c r="B12" s="183" t="s">
        <v>420</v>
      </c>
      <c r="C12" s="84">
        <v>-9.8547060265033425E-3</v>
      </c>
      <c r="D12" s="84"/>
      <c r="E12" s="84"/>
    </row>
    <row r="13" spans="1:5">
      <c r="B13" s="183" t="s">
        <v>421</v>
      </c>
      <c r="C13" s="84">
        <v>-6.9094649568435321E-3</v>
      </c>
      <c r="D13" s="84"/>
      <c r="E13" s="84"/>
    </row>
    <row r="14" spans="1:5">
      <c r="B14" s="183" t="s">
        <v>422</v>
      </c>
      <c r="C14" s="84">
        <v>-3.5706867154522647E-3</v>
      </c>
      <c r="D14" s="84"/>
      <c r="E14" s="84"/>
    </row>
    <row r="15" spans="1:5">
      <c r="B15" s="183" t="s">
        <v>423</v>
      </c>
      <c r="C15" s="84">
        <v>1.735751805675054E-3</v>
      </c>
      <c r="D15" s="84"/>
      <c r="E15" s="84"/>
    </row>
    <row r="16" spans="1:5">
      <c r="B16" s="183" t="s">
        <v>424</v>
      </c>
      <c r="C16" s="84">
        <v>6.9732836492360159E-3</v>
      </c>
      <c r="D16" s="84"/>
      <c r="E16" s="84"/>
    </row>
    <row r="17" spans="1:5">
      <c r="B17" s="183" t="s">
        <v>425</v>
      </c>
      <c r="C17" s="84">
        <v>1.3097037925013145E-2</v>
      </c>
      <c r="D17" s="84"/>
      <c r="E17" s="84"/>
    </row>
    <row r="18" spans="1:5">
      <c r="A18" s="74">
        <v>2011</v>
      </c>
      <c r="B18" s="183" t="s">
        <v>414</v>
      </c>
      <c r="C18" s="84">
        <v>1.9773137857190752E-2</v>
      </c>
      <c r="D18" s="84"/>
      <c r="E18" s="84"/>
    </row>
    <row r="19" spans="1:5">
      <c r="B19" s="183" t="s">
        <v>415</v>
      </c>
      <c r="C19" s="84">
        <v>2.3256068320678745E-2</v>
      </c>
      <c r="D19" s="84"/>
      <c r="E19" s="84"/>
    </row>
    <row r="20" spans="1:5">
      <c r="B20" s="183" t="s">
        <v>416</v>
      </c>
      <c r="C20" s="84">
        <v>2.7289041207319179E-2</v>
      </c>
      <c r="D20" s="84"/>
      <c r="E20" s="84"/>
    </row>
    <row r="21" spans="1:5">
      <c r="B21" s="183" t="s">
        <v>417</v>
      </c>
      <c r="C21" s="84">
        <v>3.1567657609141389E-2</v>
      </c>
      <c r="D21" s="84"/>
      <c r="E21" s="84"/>
    </row>
    <row r="22" spans="1:5">
      <c r="B22" s="183" t="s">
        <v>418</v>
      </c>
      <c r="C22" s="84">
        <v>3.3712412653198902E-2</v>
      </c>
      <c r="D22" s="84"/>
      <c r="E22" s="84"/>
    </row>
    <row r="23" spans="1:5">
      <c r="B23" s="183" t="s">
        <v>419</v>
      </c>
      <c r="C23" s="84">
        <v>3.6980350978213949E-2</v>
      </c>
      <c r="D23" s="84"/>
      <c r="E23" s="84"/>
    </row>
    <row r="24" spans="1:5">
      <c r="B24" s="183" t="s">
        <v>420</v>
      </c>
      <c r="C24" s="84">
        <v>3.9436319589959828E-2</v>
      </c>
      <c r="D24" s="84"/>
      <c r="E24" s="84"/>
    </row>
    <row r="25" spans="1:5">
      <c r="B25" s="183" t="s">
        <v>421</v>
      </c>
      <c r="C25" s="84">
        <v>4.2259914576352031E-2</v>
      </c>
      <c r="D25" s="84"/>
      <c r="E25" s="84"/>
    </row>
    <row r="26" spans="1:5">
      <c r="B26" s="183" t="s">
        <v>422</v>
      </c>
      <c r="C26" s="84">
        <v>4.4326253313884949E-2</v>
      </c>
      <c r="D26" s="84"/>
      <c r="E26" s="84"/>
    </row>
    <row r="27" spans="1:5">
      <c r="B27" s="183" t="s">
        <v>423</v>
      </c>
      <c r="C27" s="84">
        <v>4.5658179724639487E-2</v>
      </c>
      <c r="D27" s="84"/>
      <c r="E27" s="84"/>
    </row>
    <row r="28" spans="1:5">
      <c r="B28" s="183" t="s">
        <v>424</v>
      </c>
      <c r="C28" s="84">
        <v>4.6656954675614933E-2</v>
      </c>
      <c r="D28" s="84"/>
      <c r="E28" s="84"/>
    </row>
    <row r="29" spans="1:5">
      <c r="B29" s="183" t="s">
        <v>425</v>
      </c>
      <c r="C29" s="84">
        <v>4.8605111858791773E-2</v>
      </c>
      <c r="D29" s="84"/>
      <c r="E29" s="84"/>
    </row>
    <row r="30" spans="1:5">
      <c r="A30" s="74">
        <v>2012</v>
      </c>
      <c r="B30" s="183" t="s">
        <v>414</v>
      </c>
      <c r="C30" s="84">
        <v>4.8535405348968795E-2</v>
      </c>
      <c r="D30" s="84"/>
      <c r="E30" s="84"/>
    </row>
    <row r="31" spans="1:5">
      <c r="B31" s="183" t="s">
        <v>415</v>
      </c>
      <c r="C31" s="84">
        <v>4.9089315582363895E-2</v>
      </c>
      <c r="D31" s="84"/>
      <c r="E31" s="84"/>
    </row>
    <row r="32" spans="1:5">
      <c r="B32" s="183" t="s">
        <v>416</v>
      </c>
      <c r="C32" s="84">
        <v>4.8617588551648987E-2</v>
      </c>
      <c r="D32" s="84"/>
      <c r="E32" s="84"/>
    </row>
    <row r="33" spans="1:5">
      <c r="B33" s="183" t="s">
        <v>417</v>
      </c>
      <c r="C33" s="84">
        <v>5.1595227773941287E-2</v>
      </c>
      <c r="D33" s="84"/>
      <c r="E33" s="84"/>
    </row>
    <row r="34" spans="1:5">
      <c r="B34" s="183" t="s">
        <v>418</v>
      </c>
      <c r="C34" s="84">
        <v>5.2015512982479299E-2</v>
      </c>
      <c r="D34" s="84"/>
      <c r="E34" s="84"/>
    </row>
    <row r="35" spans="1:5">
      <c r="B35" s="183" t="s">
        <v>419</v>
      </c>
      <c r="C35" s="84">
        <v>5.2783128345216285E-2</v>
      </c>
      <c r="D35" s="84"/>
      <c r="E35" s="84"/>
    </row>
    <row r="36" spans="1:5">
      <c r="B36" s="183" t="s">
        <v>420</v>
      </c>
      <c r="C36" s="84">
        <v>5.2728858503678172E-2</v>
      </c>
      <c r="D36" s="84">
        <v>0.11609999999999999</v>
      </c>
      <c r="E36" s="84"/>
    </row>
    <row r="37" spans="1:5">
      <c r="B37" s="183" t="s">
        <v>421</v>
      </c>
      <c r="C37" s="84">
        <v>5.1383958978362489E-2</v>
      </c>
      <c r="D37" s="84">
        <v>0.12230000000000001</v>
      </c>
      <c r="E37" s="84"/>
    </row>
    <row r="38" spans="1:5">
      <c r="B38" s="183" t="s">
        <v>422</v>
      </c>
      <c r="C38" s="84">
        <v>5.3019608207044266E-2</v>
      </c>
      <c r="D38" s="84">
        <v>9.8400000000000001E-2</v>
      </c>
      <c r="E38" s="84"/>
    </row>
    <row r="39" spans="1:5">
      <c r="B39" s="183" t="s">
        <v>423</v>
      </c>
      <c r="C39" s="84">
        <v>5.2127464458868664E-2</v>
      </c>
      <c r="D39" s="84">
        <v>8.8300000000000003E-2</v>
      </c>
      <c r="E39" s="84"/>
    </row>
    <row r="40" spans="1:5">
      <c r="B40" s="183" t="s">
        <v>424</v>
      </c>
      <c r="C40" s="84">
        <v>5.0406243929006701E-2</v>
      </c>
      <c r="D40" s="84">
        <v>0.13200000000000001</v>
      </c>
      <c r="E40" s="84"/>
    </row>
    <row r="41" spans="1:5">
      <c r="B41" s="183" t="s">
        <v>425</v>
      </c>
      <c r="C41" s="84">
        <v>4.8237233127292882E-2</v>
      </c>
      <c r="D41" s="84"/>
      <c r="E41" s="84"/>
    </row>
    <row r="42" spans="1:5">
      <c r="A42" s="74">
        <v>2013</v>
      </c>
      <c r="B42" s="183" t="s">
        <v>414</v>
      </c>
      <c r="C42" s="84">
        <v>4.5703572857721246E-2</v>
      </c>
      <c r="D42" s="84"/>
      <c r="E42" s="84"/>
    </row>
    <row r="43" spans="1:5">
      <c r="B43" s="183" t="s">
        <v>415</v>
      </c>
      <c r="C43" s="84">
        <v>4.5239582561978561E-2</v>
      </c>
      <c r="D43" s="84"/>
      <c r="E43" s="84"/>
    </row>
    <row r="44" spans="1:5">
      <c r="B44" s="183" t="s">
        <v>416</v>
      </c>
      <c r="C44" s="84">
        <v>4.4734556853943043E-2</v>
      </c>
      <c r="D44" s="84">
        <v>6.0999999999999999E-2</v>
      </c>
      <c r="E44" s="84"/>
    </row>
    <row r="45" spans="1:5">
      <c r="B45" s="183" t="s">
        <v>417</v>
      </c>
      <c r="C45" s="84">
        <v>4.1740152432726878E-2</v>
      </c>
      <c r="D45" s="84">
        <v>7.9000000000000001E-2</v>
      </c>
      <c r="E45" s="84"/>
    </row>
    <row r="46" spans="1:5">
      <c r="B46" s="183" t="s">
        <v>418</v>
      </c>
      <c r="C46" s="84">
        <v>4.2040867391366747E-2</v>
      </c>
      <c r="D46" s="84">
        <v>5.3999999999999999E-2</v>
      </c>
      <c r="E46" s="84"/>
    </row>
    <row r="47" spans="1:5">
      <c r="B47" s="183" t="s">
        <v>419</v>
      </c>
      <c r="C47" s="84">
        <v>4.0736347092481001E-2</v>
      </c>
      <c r="D47" s="84">
        <v>7.0999999999999994E-2</v>
      </c>
      <c r="E47" s="84"/>
    </row>
    <row r="48" spans="1:5">
      <c r="B48" s="183" t="s">
        <v>420</v>
      </c>
      <c r="C48" s="84">
        <v>3.9576443635592699E-2</v>
      </c>
      <c r="D48" s="84">
        <v>8.4000000000000005E-2</v>
      </c>
      <c r="E48" s="84"/>
    </row>
    <row r="49" spans="1:5">
      <c r="B49" s="183" t="s">
        <v>421</v>
      </c>
      <c r="C49" s="84">
        <v>3.9969072884431099E-2</v>
      </c>
      <c r="D49" s="84">
        <v>5.8000000000000003E-2</v>
      </c>
      <c r="E49" s="84"/>
    </row>
    <row r="50" spans="1:5">
      <c r="B50" s="183" t="s">
        <v>422</v>
      </c>
      <c r="C50" s="84">
        <v>3.4823534260327929E-2</v>
      </c>
      <c r="D50" s="84">
        <v>5.3999999999999999E-2</v>
      </c>
      <c r="E50" s="84"/>
    </row>
    <row r="51" spans="1:5">
      <c r="B51" s="183" t="s">
        <v>423</v>
      </c>
      <c r="C51" s="84">
        <v>3.2660552973499173E-2</v>
      </c>
      <c r="D51" s="84">
        <v>7.9447322970638945E-2</v>
      </c>
      <c r="E51" s="84"/>
    </row>
    <row r="52" spans="1:5">
      <c r="B52" s="183" t="s">
        <v>424</v>
      </c>
      <c r="C52" s="84">
        <v>3.3535938955660184E-2</v>
      </c>
      <c r="D52" s="84">
        <v>3.9932030586236289E-2</v>
      </c>
      <c r="E52" s="84"/>
    </row>
    <row r="53" spans="1:5">
      <c r="B53" s="183" t="s">
        <v>425</v>
      </c>
      <c r="C53" s="84">
        <v>2.9541307590833399E-2</v>
      </c>
      <c r="D53" s="84">
        <v>6.9000000000000006E-2</v>
      </c>
      <c r="E53" s="84"/>
    </row>
    <row r="54" spans="1:5">
      <c r="A54" s="74">
        <v>2014</v>
      </c>
      <c r="B54" s="183" t="s">
        <v>414</v>
      </c>
      <c r="C54" s="84">
        <v>2.788804169826082E-2</v>
      </c>
      <c r="D54" s="84">
        <v>6.7000000000000004E-2</v>
      </c>
      <c r="E54" s="84"/>
    </row>
    <row r="55" spans="1:5">
      <c r="B55" s="183" t="s">
        <v>415</v>
      </c>
      <c r="C55" s="84">
        <v>2.5113980652600964E-2</v>
      </c>
      <c r="D55" s="84">
        <v>7.2999999999999995E-2</v>
      </c>
      <c r="E55" s="84"/>
    </row>
    <row r="56" spans="1:5">
      <c r="B56" s="183" t="s">
        <v>416</v>
      </c>
      <c r="C56" s="84">
        <v>2.5073323877450603E-2</v>
      </c>
      <c r="D56" s="84">
        <v>5.9585492227979264E-2</v>
      </c>
      <c r="E56" s="84"/>
    </row>
    <row r="57" spans="1:5">
      <c r="B57" s="183" t="s">
        <v>417</v>
      </c>
      <c r="C57" s="84">
        <v>2.3735734296281789E-2</v>
      </c>
      <c r="D57" s="84">
        <v>4.8000000000000001E-2</v>
      </c>
      <c r="E57" s="84"/>
    </row>
    <row r="58" spans="1:5">
      <c r="B58" s="183" t="s">
        <v>418</v>
      </c>
      <c r="C58" s="84">
        <v>2.2401250075340509E-2</v>
      </c>
      <c r="D58" s="84">
        <v>3.1E-2</v>
      </c>
      <c r="E58" s="84"/>
    </row>
    <row r="59" spans="1:5">
      <c r="B59" s="183" t="s">
        <v>419</v>
      </c>
      <c r="C59" s="84">
        <v>2.1245304186126922E-2</v>
      </c>
      <c r="D59" s="84">
        <v>5.3941908713692976E-2</v>
      </c>
      <c r="E59" s="84"/>
    </row>
    <row r="60" spans="1:5">
      <c r="B60" s="183" t="s">
        <v>420</v>
      </c>
      <c r="C60" s="84">
        <v>2.080174001419605E-2</v>
      </c>
      <c r="D60" s="84">
        <v>2.1000000000000001E-2</v>
      </c>
      <c r="E60" s="84"/>
    </row>
    <row r="61" spans="1:5">
      <c r="B61" s="183" t="s">
        <v>421</v>
      </c>
      <c r="C61" s="84">
        <v>1.8762381006712237E-2</v>
      </c>
      <c r="D61" s="84">
        <v>3.5000000000000003E-2</v>
      </c>
      <c r="E61" s="84"/>
    </row>
    <row r="62" spans="1:5">
      <c r="B62" s="183" t="s">
        <v>422</v>
      </c>
      <c r="C62" s="84">
        <v>1.9698757147451725E-2</v>
      </c>
      <c r="D62" s="84">
        <v>4.8000000000000001E-2</v>
      </c>
      <c r="E62" s="84"/>
    </row>
    <row r="63" spans="1:5">
      <c r="B63" s="183" t="s">
        <v>423</v>
      </c>
      <c r="C63" s="84">
        <v>2.181810520743073E-2</v>
      </c>
      <c r="D63" s="84">
        <v>2.5999999999999999E-2</v>
      </c>
      <c r="E63" s="84"/>
    </row>
    <row r="64" spans="1:5">
      <c r="B64" s="183" t="s">
        <v>424</v>
      </c>
      <c r="C64" s="84">
        <v>2.0663456977652997E-2</v>
      </c>
      <c r="D64" s="84">
        <v>2.9000000000000001E-2</v>
      </c>
      <c r="E64" s="84"/>
    </row>
    <row r="65" spans="1:5">
      <c r="B65" s="183" t="s">
        <v>425</v>
      </c>
      <c r="C65" s="84">
        <v>2.4213917036640796E-2</v>
      </c>
      <c r="D65" s="84">
        <v>2.1000000000000001E-2</v>
      </c>
      <c r="E65" s="84"/>
    </row>
    <row r="66" spans="1:5">
      <c r="A66" s="74">
        <v>2015</v>
      </c>
      <c r="B66" s="183" t="s">
        <v>414</v>
      </c>
      <c r="C66" s="84">
        <v>2.758028884273489E-2</v>
      </c>
      <c r="D66" s="84">
        <v>0.03</v>
      </c>
      <c r="E66" s="84"/>
    </row>
    <row r="67" spans="1:5">
      <c r="B67" s="183" t="s">
        <v>415</v>
      </c>
      <c r="C67" s="84">
        <v>3.0480555948930146E-2</v>
      </c>
      <c r="D67" s="84">
        <v>5.8999999999999997E-2</v>
      </c>
      <c r="E67" s="84"/>
    </row>
    <row r="68" spans="1:5">
      <c r="B68" s="183" t="s">
        <v>416</v>
      </c>
      <c r="C68" s="84">
        <v>3.1966411777102008E-2</v>
      </c>
      <c r="D68" s="84">
        <v>7.2999999999999995E-2</v>
      </c>
      <c r="E68" s="84"/>
    </row>
    <row r="69" spans="1:5">
      <c r="B69" s="183" t="s">
        <v>417</v>
      </c>
      <c r="C69" s="84">
        <v>3.3310354920894188E-2</v>
      </c>
      <c r="D69" s="84">
        <v>9.4E-2</v>
      </c>
      <c r="E69" s="84"/>
    </row>
    <row r="70" spans="1:5">
      <c r="B70" s="183" t="s">
        <v>418</v>
      </c>
      <c r="C70" s="84">
        <v>3.6639886954185318E-2</v>
      </c>
      <c r="D70" s="84">
        <v>9.4E-2</v>
      </c>
      <c r="E70" s="84"/>
    </row>
    <row r="71" spans="1:5">
      <c r="B71" s="183" t="s">
        <v>419</v>
      </c>
      <c r="C71" s="84">
        <v>3.7906334215907431E-2</v>
      </c>
      <c r="D71" s="84">
        <v>0.11181102362204731</v>
      </c>
      <c r="E71" s="84"/>
    </row>
    <row r="72" spans="1:5">
      <c r="B72" s="183" t="s">
        <v>420</v>
      </c>
      <c r="C72" s="84">
        <v>3.7112198934748375E-2</v>
      </c>
      <c r="D72" s="84">
        <v>9.4E-2</v>
      </c>
      <c r="E72" s="84"/>
    </row>
    <row r="73" spans="1:5">
      <c r="B73" s="183" t="s">
        <v>421</v>
      </c>
      <c r="C73" s="84">
        <v>4.2591808202455207E-2</v>
      </c>
      <c r="D73" s="84">
        <v>0.114</v>
      </c>
      <c r="E73" s="84"/>
    </row>
    <row r="74" spans="1:5">
      <c r="B74" s="183" t="s">
        <v>422</v>
      </c>
      <c r="C74" s="84">
        <v>4.1464019114095321E-2</v>
      </c>
      <c r="D74" s="84">
        <v>9.6000000000000002E-2</v>
      </c>
      <c r="E74" s="84"/>
    </row>
    <row r="75" spans="1:5">
      <c r="B75" s="183" t="s">
        <v>423</v>
      </c>
      <c r="C75" s="84">
        <v>4.0922277285875726E-2</v>
      </c>
      <c r="D75" s="84">
        <v>9.5000000000000001E-2</v>
      </c>
      <c r="E75" s="84"/>
    </row>
    <row r="76" spans="1:5">
      <c r="B76" s="183" t="s">
        <v>424</v>
      </c>
      <c r="C76" s="84">
        <v>4.1235309500481217E-2</v>
      </c>
      <c r="D76" s="84">
        <v>0.11</v>
      </c>
      <c r="E76" s="84"/>
    </row>
    <row r="77" spans="1:5">
      <c r="B77" s="183" t="s">
        <v>425</v>
      </c>
      <c r="C77" s="84">
        <v>3.8710071052748644E-2</v>
      </c>
      <c r="D77" s="84">
        <v>0.12</v>
      </c>
      <c r="E77" s="84"/>
    </row>
    <row r="78" spans="1:5">
      <c r="A78" s="74">
        <v>2016</v>
      </c>
      <c r="B78" s="183" t="s">
        <v>414</v>
      </c>
      <c r="C78" s="84">
        <v>3.9240740065204761E-2</v>
      </c>
      <c r="D78" s="84">
        <v>0.123</v>
      </c>
      <c r="E78" s="84"/>
    </row>
    <row r="79" spans="1:5">
      <c r="B79" s="183" t="s">
        <v>415</v>
      </c>
      <c r="C79" s="84">
        <v>3.8421746928301727E-2</v>
      </c>
      <c r="D79" s="84">
        <v>8.1880212282031906E-2</v>
      </c>
      <c r="E79" s="84"/>
    </row>
    <row r="80" spans="1:5">
      <c r="B80" s="183" t="s">
        <v>416</v>
      </c>
      <c r="C80" s="84">
        <v>3.7387386065944578E-2</v>
      </c>
      <c r="D80" s="84">
        <v>8.8999999999999996E-2</v>
      </c>
      <c r="E80" s="84"/>
    </row>
    <row r="81" spans="1:5">
      <c r="B81" s="183" t="s">
        <v>417</v>
      </c>
      <c r="C81" s="84">
        <v>3.7450199492478069E-2</v>
      </c>
      <c r="D81" s="84">
        <v>7.4999999999999997E-2</v>
      </c>
      <c r="E81" s="84"/>
    </row>
    <row r="82" spans="1:5">
      <c r="B82" s="183" t="s">
        <v>418</v>
      </c>
      <c r="C82" s="84">
        <v>3.2518198536728708E-2</v>
      </c>
      <c r="D82" s="84">
        <v>9.1999999999999998E-2</v>
      </c>
      <c r="E82" s="84"/>
    </row>
    <row r="83" spans="1:5">
      <c r="B83" s="183" t="s">
        <v>419</v>
      </c>
      <c r="C83" s="84">
        <v>3.035328319052787E-2</v>
      </c>
      <c r="D83" s="84">
        <v>0.10100000000000001</v>
      </c>
      <c r="E83" s="84">
        <v>2.3942944472745697E-2</v>
      </c>
    </row>
    <row r="84" spans="1:5">
      <c r="B84" s="183" t="s">
        <v>420</v>
      </c>
      <c r="C84" s="84">
        <v>2.9760492106593393E-2</v>
      </c>
      <c r="D84" s="84">
        <v>2.6592022393282067E-2</v>
      </c>
      <c r="E84" s="84"/>
    </row>
    <row r="85" spans="1:5">
      <c r="B85" s="183" t="s">
        <v>421</v>
      </c>
      <c r="C85" s="84">
        <v>2.5989960200420249E-2</v>
      </c>
      <c r="D85" s="84">
        <v>8.2000000000000003E-2</v>
      </c>
      <c r="E85" s="84"/>
    </row>
    <row r="86" spans="1:5">
      <c r="B86" s="183" t="s">
        <v>422</v>
      </c>
      <c r="C86" s="84">
        <v>2.6754394175883857E-2</v>
      </c>
      <c r="D86" s="84">
        <v>6.6000000000000003E-2</v>
      </c>
      <c r="E86" s="84">
        <v>2.9652351738241212E-2</v>
      </c>
    </row>
    <row r="87" spans="1:5">
      <c r="B87" s="183" t="s">
        <v>423</v>
      </c>
      <c r="C87" s="84">
        <v>2.5640346204683452E-2</v>
      </c>
      <c r="D87" s="84">
        <v>7.4999999999999997E-2</v>
      </c>
      <c r="E87" s="84"/>
    </row>
    <row r="88" spans="1:5">
      <c r="B88" s="183" t="s">
        <v>424</v>
      </c>
      <c r="C88" s="84">
        <v>2.3766242940459439E-2</v>
      </c>
      <c r="D88" s="84">
        <v>7.4999999999999997E-2</v>
      </c>
      <c r="E88" s="84"/>
    </row>
    <row r="89" spans="1:5">
      <c r="B89" s="183" t="s">
        <v>425</v>
      </c>
      <c r="C89" s="84">
        <v>2.3859973944768957E-2</v>
      </c>
      <c r="D89" s="84">
        <v>0.08</v>
      </c>
      <c r="E89" s="84">
        <v>5.547150781644028E-3</v>
      </c>
    </row>
    <row r="90" spans="1:5">
      <c r="A90" s="74">
        <v>2017</v>
      </c>
      <c r="B90" s="183" t="s">
        <v>414</v>
      </c>
      <c r="C90" s="84">
        <v>2.070851300552742E-2</v>
      </c>
      <c r="D90" s="84">
        <v>5.5240793201133176E-2</v>
      </c>
      <c r="E90" s="84"/>
    </row>
    <row r="91" spans="1:5">
      <c r="B91" s="183" t="s">
        <v>415</v>
      </c>
      <c r="C91" s="84">
        <v>1.9302524956705612E-2</v>
      </c>
      <c r="D91" s="84">
        <v>6.0967063770147156E-2</v>
      </c>
      <c r="E91" s="84"/>
    </row>
    <row r="92" spans="1:5">
      <c r="B92" s="183" t="s">
        <v>416</v>
      </c>
      <c r="C92" s="84">
        <v>1.5721993939913231E-2</v>
      </c>
      <c r="D92" s="84">
        <v>6.7832167832167833E-2</v>
      </c>
      <c r="E92" s="84">
        <v>4.972650422675251E-3</v>
      </c>
    </row>
    <row r="93" spans="1:5">
      <c r="B93" s="183" t="s">
        <v>417</v>
      </c>
      <c r="C93" s="84">
        <v>1.3552358074967307E-2</v>
      </c>
      <c r="D93" s="84">
        <v>5.9269469331495461E-2</v>
      </c>
      <c r="E93" s="84"/>
    </row>
    <row r="94" spans="1:5">
      <c r="B94" s="183" t="s">
        <v>418</v>
      </c>
      <c r="C94" s="84">
        <v>1.3445901450901401E-2</v>
      </c>
      <c r="D94" s="84">
        <v>6.2457103637611588E-2</v>
      </c>
      <c r="E94" s="84"/>
    </row>
    <row r="95" spans="1:5">
      <c r="B95" s="183" t="s">
        <v>419</v>
      </c>
      <c r="C95" s="84">
        <v>1.3068831045556138E-2</v>
      </c>
      <c r="D95" s="84">
        <v>6.25E-2</v>
      </c>
      <c r="E95" s="84">
        <v>-5.9701492537312939E-3</v>
      </c>
    </row>
    <row r="96" spans="1:5">
      <c r="B96" s="183" t="s">
        <v>420</v>
      </c>
      <c r="C96" s="84">
        <v>1.4569137964404956E-2</v>
      </c>
      <c r="D96" s="84">
        <v>7.1574642126789323E-2</v>
      </c>
      <c r="E96" s="84"/>
    </row>
    <row r="97" spans="1:5">
      <c r="B97" s="183" t="s">
        <v>421</v>
      </c>
      <c r="C97" s="84">
        <v>1.1569360064677932E-2</v>
      </c>
      <c r="D97" s="84">
        <v>5.6603773584905648E-2</v>
      </c>
      <c r="E97" s="84"/>
    </row>
    <row r="98" spans="1:5">
      <c r="B98" s="183" t="s">
        <v>422</v>
      </c>
      <c r="C98" s="84">
        <v>9.1876715148155996E-3</v>
      </c>
      <c r="D98" s="84">
        <v>3.9920159680638667E-2</v>
      </c>
      <c r="E98" s="84">
        <v>-1.4399205561072548E-2</v>
      </c>
    </row>
    <row r="99" spans="1:5">
      <c r="B99" s="183" t="s">
        <v>423</v>
      </c>
      <c r="C99" s="84">
        <v>7.7975217273762807E-3</v>
      </c>
      <c r="D99" s="84">
        <v>3.1333333333333435E-2</v>
      </c>
      <c r="E99" s="84"/>
    </row>
    <row r="100" spans="1:5">
      <c r="B100" s="183" t="s">
        <v>424</v>
      </c>
      <c r="C100" s="84">
        <v>5.9593412712800123E-3</v>
      </c>
      <c r="D100" s="84">
        <v>2.5435073627844806E-2</v>
      </c>
      <c r="E100" s="84"/>
    </row>
    <row r="101" spans="1:5">
      <c r="B101" s="183" t="s">
        <v>425</v>
      </c>
      <c r="C101" s="84">
        <v>3.6664325124285031E-3</v>
      </c>
      <c r="D101" s="84">
        <v>2.0297699594046037E-2</v>
      </c>
      <c r="E101" s="84">
        <v>-4.3129388164493521E-2</v>
      </c>
    </row>
    <row r="102" spans="1:5">
      <c r="A102" s="74">
        <v>2018</v>
      </c>
      <c r="B102" s="183" t="s">
        <v>414</v>
      </c>
      <c r="C102" s="84">
        <v>1.6405387850000001E-3</v>
      </c>
      <c r="D102" s="84">
        <v>4.6979865771812346E-3</v>
      </c>
      <c r="E102" s="84"/>
    </row>
    <row r="103" spans="1:5">
      <c r="B103" s="183" t="s">
        <v>415</v>
      </c>
      <c r="C103" s="84">
        <v>9.9988485022092549E-4</v>
      </c>
      <c r="D103" s="84">
        <v>4.0000000000000001E-3</v>
      </c>
      <c r="E103" s="84"/>
    </row>
    <row r="104" spans="1:5">
      <c r="B104" s="183" t="s">
        <v>416</v>
      </c>
      <c r="C104" s="84">
        <v>7.9764722885793473E-4</v>
      </c>
      <c r="D104" s="84">
        <v>1.2442698100851413E-2</v>
      </c>
      <c r="E104" s="84">
        <v>-4.1563582384957942E-2</v>
      </c>
    </row>
    <row r="105" spans="1:5">
      <c r="B105" s="183" t="s">
        <v>417</v>
      </c>
      <c r="C105" s="84">
        <v>-4.6223074849900252E-4</v>
      </c>
      <c r="D105" s="84">
        <v>-1.1711125569290881E-2</v>
      </c>
      <c r="E105" s="84"/>
    </row>
    <row r="106" spans="1:5">
      <c r="B106" s="183" t="s">
        <v>418</v>
      </c>
      <c r="C106" s="84">
        <v>-1.6528117027098262E-3</v>
      </c>
      <c r="D106" s="84">
        <v>-0.03</v>
      </c>
      <c r="E106" s="84"/>
    </row>
    <row r="107" spans="1:5">
      <c r="B107" s="183" t="s">
        <v>419</v>
      </c>
      <c r="C107" s="84">
        <v>-1.7367223935931667E-3</v>
      </c>
      <c r="D107" s="84">
        <v>-2.5575447570332477E-2</v>
      </c>
      <c r="E107" s="84">
        <v>-3.2032032032032087E-2</v>
      </c>
    </row>
    <row r="108" spans="1:5">
      <c r="B108" s="183" t="s">
        <v>420</v>
      </c>
      <c r="C108" s="84">
        <v>-2.7583120707013273E-3</v>
      </c>
      <c r="D108" s="84">
        <v>-5.0890585241730735E-3</v>
      </c>
      <c r="E108" s="84"/>
    </row>
    <row r="109" spans="1:5">
      <c r="B109" s="183" t="s">
        <v>421</v>
      </c>
      <c r="C109" s="84">
        <v>-2.7337333148490881E-3</v>
      </c>
      <c r="D109" s="84">
        <v>2.6147959183673519E-2</v>
      </c>
      <c r="E109" s="84"/>
    </row>
    <row r="110" spans="1:5">
      <c r="B110" s="183" t="s">
        <v>422</v>
      </c>
      <c r="C110" s="84">
        <v>-1.9014381365687043E-3</v>
      </c>
      <c r="D110" s="84">
        <v>1.9193857965451144E-2</v>
      </c>
      <c r="E110" s="84">
        <v>-3.2745591939546626E-2</v>
      </c>
    </row>
    <row r="111" spans="1:5">
      <c r="B111" s="183" t="s">
        <v>423</v>
      </c>
      <c r="C111" s="84">
        <v>-1.7613862930480389E-3</v>
      </c>
      <c r="D111" s="84">
        <v>5.8177117000646206E-3</v>
      </c>
      <c r="E111" s="84"/>
    </row>
    <row r="112" spans="1:5">
      <c r="B112" s="183" t="s">
        <v>424</v>
      </c>
      <c r="C112" s="84">
        <v>-1.619524232514218E-4</v>
      </c>
      <c r="D112" s="84">
        <v>-1.3054830287205776E-3</v>
      </c>
      <c r="E112" s="84"/>
    </row>
    <row r="113" spans="1:5">
      <c r="B113" s="183" t="s">
        <v>425</v>
      </c>
      <c r="C113" s="84">
        <v>1.5755892176550969E-3</v>
      </c>
      <c r="D113" s="84">
        <v>1.0610079575596787E-2</v>
      </c>
      <c r="E113" s="84">
        <v>1.1530398322851187E-2</v>
      </c>
    </row>
    <row r="114" spans="1:5">
      <c r="A114" s="74">
        <v>2019</v>
      </c>
      <c r="B114" s="183" t="s">
        <v>414</v>
      </c>
      <c r="C114" s="84">
        <v>1.064082314569919E-3</v>
      </c>
      <c r="D114" s="84">
        <v>2.3380093520374068E-2</v>
      </c>
      <c r="E114" s="84"/>
    </row>
    <row r="115" spans="1:5">
      <c r="B115" s="183" t="s">
        <v>415</v>
      </c>
      <c r="C115" s="84">
        <v>2.0966524400502637E-3</v>
      </c>
      <c r="D115" s="84">
        <v>1.1184210526315796E-2</v>
      </c>
      <c r="E115" s="84"/>
    </row>
    <row r="116" spans="1:5">
      <c r="B116" s="183" t="s">
        <v>416</v>
      </c>
      <c r="C116" s="84">
        <v>4.636469742737047E-3</v>
      </c>
      <c r="D116" s="84">
        <v>1.487710219922378E-2</v>
      </c>
      <c r="E116" s="84">
        <v>-1.0325245224573898E-3</v>
      </c>
    </row>
    <row r="117" spans="1:5">
      <c r="B117" s="183" t="s">
        <v>417</v>
      </c>
      <c r="C117" s="84"/>
      <c r="D117" s="84">
        <v>4.5424621461487735E-2</v>
      </c>
      <c r="E117" s="84"/>
    </row>
    <row r="118" spans="1:5">
      <c r="B118" s="183" t="s">
        <v>418</v>
      </c>
      <c r="C118" s="84"/>
      <c r="D118" s="84">
        <v>5.5925432756325E-2</v>
      </c>
      <c r="E118" s="84"/>
    </row>
    <row r="119" spans="1:5">
      <c r="B119" s="183" t="s">
        <v>419</v>
      </c>
      <c r="C119" s="84"/>
      <c r="D119" s="84">
        <v>4.7244094488188892E-2</v>
      </c>
      <c r="E119" s="84">
        <v>3.4126163391933861E-2</v>
      </c>
    </row>
    <row r="120" spans="1:5">
      <c r="B120" s="183" t="s">
        <v>420</v>
      </c>
      <c r="C120" s="84"/>
      <c r="D120" s="84">
        <v>3.2608695652173836E-2</v>
      </c>
      <c r="E120" s="84"/>
    </row>
    <row r="121" spans="1:5">
      <c r="B121" s="183" t="s">
        <v>421</v>
      </c>
      <c r="C121" s="84"/>
      <c r="D121" s="84">
        <v>1.429459291485391E-2</v>
      </c>
      <c r="E121" s="84"/>
    </row>
    <row r="122" spans="1:5">
      <c r="B122" s="183" t="s">
        <v>422</v>
      </c>
      <c r="C122" s="84"/>
      <c r="D122" s="84">
        <v>2.9504080351538065E-2</v>
      </c>
      <c r="E122" s="84">
        <v>3.7500000000000089E-2</v>
      </c>
    </row>
    <row r="123" spans="1:5">
      <c r="B123" s="183" t="s">
        <v>423</v>
      </c>
      <c r="C123" s="84"/>
      <c r="D123" s="84">
        <v>4.0488431876606779E-2</v>
      </c>
      <c r="E123" s="84"/>
    </row>
    <row r="124" spans="1:5">
      <c r="B124" s="183" t="s">
        <v>424</v>
      </c>
      <c r="C124" s="84"/>
      <c r="D124" s="84">
        <v>4.3790849673202681E-2</v>
      </c>
      <c r="E124" s="84"/>
    </row>
    <row r="125" spans="1:5">
      <c r="B125" s="183" t="s">
        <v>425</v>
      </c>
      <c r="C125" s="84"/>
      <c r="D125" s="84">
        <v>4.7244094488188892E-2</v>
      </c>
      <c r="E125" s="84">
        <v>5.3886010362694359E-2</v>
      </c>
    </row>
    <row r="126" spans="1:5">
      <c r="A126" s="74">
        <v>2020</v>
      </c>
      <c r="B126" s="183" t="s">
        <v>414</v>
      </c>
      <c r="C126" s="84"/>
      <c r="D126" s="84">
        <v>3.6553524804177506E-2</v>
      </c>
      <c r="E126" s="84"/>
    </row>
    <row r="127" spans="1:5">
      <c r="B127" s="183" t="s">
        <v>415</v>
      </c>
      <c r="C127" s="84"/>
      <c r="D127" s="84">
        <v>4.0338321405334998E-2</v>
      </c>
      <c r="E127" s="84"/>
    </row>
    <row r="128" spans="1:5">
      <c r="B128" s="183" t="s">
        <v>416</v>
      </c>
      <c r="C128" s="84"/>
      <c r="D128" s="84">
        <v>2.8043339706819603E-2</v>
      </c>
      <c r="E128" s="84">
        <v>8.1653746770025792E-2</v>
      </c>
    </row>
  </sheetData>
  <mergeCells count="1">
    <mergeCell ref="D4:E4"/>
  </mergeCells>
  <hyperlinks>
    <hyperlink ref="C1" location="Index!A1" display="Index home" xr:uid="{00000000-0004-0000-3D00-000000000000}"/>
  </hyperlinks>
  <pageMargins left="0.7" right="0.7" top="0.75" bottom="0.75" header="0.3" footer="0.3"/>
  <pageSetup paperSize="9" orientation="portrait"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codeName="Sheet74">
    <tabColor rgb="FFCC6677"/>
  </sheetPr>
  <dimension ref="A1:E19"/>
  <sheetViews>
    <sheetView zoomScaleNormal="100" workbookViewId="0"/>
  </sheetViews>
  <sheetFormatPr defaultColWidth="9.140625" defaultRowHeight="15"/>
  <cols>
    <col min="1" max="1" width="11.85546875" style="74" customWidth="1"/>
    <col min="2" max="3" width="11.85546875" style="183" customWidth="1"/>
    <col min="4" max="4" width="18.42578125" style="183" customWidth="1"/>
    <col min="5" max="16384" width="9.140625" style="183"/>
  </cols>
  <sheetData>
    <row r="1" spans="1:5" ht="15" customHeight="1">
      <c r="A1" s="226" t="s">
        <v>30</v>
      </c>
      <c r="B1" s="227">
        <v>4.16</v>
      </c>
      <c r="C1" s="292" t="s">
        <v>2930</v>
      </c>
    </row>
    <row r="2" spans="1:5" ht="15" customHeight="1">
      <c r="A2" s="125" t="s">
        <v>31</v>
      </c>
      <c r="B2" s="228" t="s">
        <v>3035</v>
      </c>
      <c r="C2" s="74"/>
    </row>
    <row r="3" spans="1:5" ht="15" customHeight="1">
      <c r="A3" s="126" t="s">
        <v>40</v>
      </c>
      <c r="B3" s="227" t="s">
        <v>2715</v>
      </c>
      <c r="C3" s="74"/>
    </row>
    <row r="5" spans="1:5">
      <c r="A5" s="74" t="s">
        <v>0</v>
      </c>
      <c r="B5" s="74" t="s">
        <v>2543</v>
      </c>
      <c r="C5" s="74" t="s">
        <v>2544</v>
      </c>
      <c r="D5" s="169" t="s">
        <v>2662</v>
      </c>
    </row>
    <row r="6" spans="1:5">
      <c r="A6" s="74">
        <f>[17]Earnings!$A13</f>
        <v>2005</v>
      </c>
      <c r="B6" s="329">
        <f>[17]Earnings!$E13</f>
        <v>100</v>
      </c>
      <c r="C6" s="330">
        <f>[17]Earnings!$F13</f>
        <v>100</v>
      </c>
      <c r="D6" s="329">
        <f>[17]Earnings!$G13</f>
        <v>100</v>
      </c>
      <c r="E6" s="229"/>
    </row>
    <row r="7" spans="1:5">
      <c r="A7" s="74">
        <v>2006</v>
      </c>
      <c r="B7" s="329">
        <f>[17]Earnings!$E14</f>
        <v>102.39251663968341</v>
      </c>
      <c r="C7" s="330">
        <f>[17]Earnings!$F14</f>
        <v>102.16541116525768</v>
      </c>
      <c r="D7" s="329">
        <f>[17]Earnings!$G14</f>
        <v>99.778201101136219</v>
      </c>
      <c r="E7" s="229"/>
    </row>
    <row r="8" spans="1:5">
      <c r="A8" s="74">
        <v>2007</v>
      </c>
      <c r="B8" s="329">
        <f>[17]Earnings!$E15</f>
        <v>105.46860946213347</v>
      </c>
      <c r="C8" s="330">
        <f>[17]Earnings!$F15</f>
        <v>104.70334819643345</v>
      </c>
      <c r="D8" s="329">
        <f>[17]Earnings!$G15</f>
        <v>99.274417981233768</v>
      </c>
      <c r="E8" s="229"/>
    </row>
    <row r="9" spans="1:5">
      <c r="A9" s="74">
        <v>2008</v>
      </c>
      <c r="B9" s="329">
        <f>[17]Earnings!$E16</f>
        <v>110.32559812915991</v>
      </c>
      <c r="C9" s="330">
        <f>[17]Earnings!$F16</f>
        <v>109.48632122242505</v>
      </c>
      <c r="D9" s="329">
        <f>[17]Earnings!$G16</f>
        <v>99.239272733647624</v>
      </c>
      <c r="E9" s="229"/>
    </row>
    <row r="10" spans="1:5">
      <c r="A10" s="74">
        <v>2009</v>
      </c>
      <c r="B10" s="329">
        <f>[17]Earnings!$E17</f>
        <v>112.86202554416262</v>
      </c>
      <c r="C10" s="330">
        <f>[17]Earnings!$F17</f>
        <v>113.43219849243636</v>
      </c>
      <c r="D10" s="329">
        <f>[17]Earnings!$G17</f>
        <v>100.50519467954315</v>
      </c>
      <c r="E10" s="229"/>
    </row>
    <row r="11" spans="1:5">
      <c r="A11" s="74">
        <v>2010</v>
      </c>
      <c r="B11" s="329">
        <f>[17]Earnings!$E18</f>
        <v>115.52437488756972</v>
      </c>
      <c r="C11" s="330">
        <f>[17]Earnings!$F18</f>
        <v>111.66054671813228</v>
      </c>
      <c r="D11" s="329">
        <f>[17]Earnings!$G18</f>
        <v>96.655400063235334</v>
      </c>
      <c r="E11" s="229"/>
    </row>
    <row r="12" spans="1:5">
      <c r="A12" s="74">
        <v>2011</v>
      </c>
      <c r="B12" s="329">
        <f>[17]Earnings!$E19</f>
        <v>116.63968339629429</v>
      </c>
      <c r="C12" s="330">
        <f>[17]Earnings!$F19</f>
        <v>115.18540862537981</v>
      </c>
      <c r="D12" s="329">
        <f>[17]Earnings!$G19</f>
        <v>98.753190399211348</v>
      </c>
      <c r="E12" s="229"/>
    </row>
    <row r="13" spans="1:5">
      <c r="A13" s="74">
        <v>2012</v>
      </c>
      <c r="B13" s="329">
        <f>[17]Earnings!$E20</f>
        <v>117.30527073214607</v>
      </c>
      <c r="C13" s="330">
        <f>[17]Earnings!$F20</f>
        <v>121.12842601964078</v>
      </c>
      <c r="D13" s="329">
        <f>[17]Earnings!$G20</f>
        <v>103.25915047434184</v>
      </c>
      <c r="E13" s="229"/>
    </row>
    <row r="14" spans="1:5">
      <c r="A14" s="74">
        <v>2013</v>
      </c>
      <c r="B14" s="329">
        <f>[17]Earnings!$E21</f>
        <v>117.79096959884872</v>
      </c>
      <c r="C14" s="330">
        <f>[17]Earnings!$F21</f>
        <v>126.18434498563688</v>
      </c>
      <c r="D14" s="329">
        <f>[17]Earnings!$G21</f>
        <v>107.12565268404938</v>
      </c>
      <c r="E14" s="229"/>
    </row>
    <row r="15" spans="1:5">
      <c r="A15" s="74">
        <v>2014</v>
      </c>
      <c r="B15" s="329">
        <f>[17]Earnings!$E22</f>
        <v>118.72638963842419</v>
      </c>
      <c r="C15" s="330">
        <f>[17]Earnings!$F22</f>
        <v>129.17942307056632</v>
      </c>
      <c r="D15" s="329">
        <f>[17]Earnings!$G22</f>
        <v>108.80430497716334</v>
      </c>
      <c r="E15" s="229"/>
    </row>
    <row r="16" spans="1:5">
      <c r="A16" s="74">
        <v>2015</v>
      </c>
      <c r="B16" s="329">
        <f>[17]Earnings!$E23</f>
        <v>118.67242309767944</v>
      </c>
      <c r="C16" s="330">
        <f>[17]Earnings!$F23</f>
        <v>133.48243550152324</v>
      </c>
      <c r="D16" s="329">
        <f>[17]Earnings!$G23</f>
        <v>112.47974214839589</v>
      </c>
    </row>
    <row r="17" spans="1:4">
      <c r="A17" s="74">
        <v>2016</v>
      </c>
      <c r="B17" s="329">
        <f>[17]Earnings!$E24</f>
        <v>120.66918510523475</v>
      </c>
      <c r="C17" s="330">
        <f>[17]Earnings!$F24</f>
        <v>138.48137933979709</v>
      </c>
      <c r="D17" s="329">
        <f>[17]Earnings!$G24</f>
        <v>114.76117885359751</v>
      </c>
    </row>
    <row r="18" spans="1:4">
      <c r="A18" s="74">
        <v>2017</v>
      </c>
      <c r="B18" s="329">
        <f>[17]Earnings!$E25</f>
        <v>124.32092102896206</v>
      </c>
      <c r="C18" s="330">
        <f>[17]Earnings!$F25</f>
        <v>140.35812857932541</v>
      </c>
      <c r="D18" s="329">
        <f>[17]Earnings!$G25</f>
        <v>112.89984615431483</v>
      </c>
    </row>
    <row r="19" spans="1:4">
      <c r="A19" s="74">
        <v>2018</v>
      </c>
      <c r="B19" s="329">
        <f>[17]Earnings!$E26</f>
        <v>128.29645619715777</v>
      </c>
      <c r="C19" s="330">
        <f>[17]Earnings!$F26</f>
        <v>140.29325073649429</v>
      </c>
      <c r="D19" s="329">
        <f>[17]Earnings!$G26</f>
        <v>109.35083859284515</v>
      </c>
    </row>
  </sheetData>
  <customSheetViews>
    <customSheetView guid="{CDEF6930-6739-4FEE-9F65-E195F9A4F82A}">
      <selection activeCell="U22" sqref="U22"/>
      <pageMargins left="0.7" right="0.7" top="0.75" bottom="0.75" header="0.3" footer="0.3"/>
      <pageSetup paperSize="9" orientation="portrait" r:id="rId1"/>
    </customSheetView>
    <customSheetView guid="{9883963A-B599-466E-88D7-AE85360E0737}">
      <selection activeCell="U22" sqref="U22"/>
      <pageMargins left="0.7" right="0.7" top="0.75" bottom="0.75" header="0.3" footer="0.3"/>
      <pageSetup paperSize="9" orientation="portrait" r:id="rId2"/>
    </customSheetView>
  </customSheetViews>
  <hyperlinks>
    <hyperlink ref="C1" location="Index!A1" display="Index home" xr:uid="{00000000-0004-0000-3E00-000000000000}"/>
  </hyperlinks>
  <pageMargins left="0.7" right="0.7" top="0.75" bottom="0.75" header="0.3" footer="0.3"/>
  <pageSetup paperSize="9" orientation="portrait" r:id="rId3"/>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codeName="Sheet75">
    <tabColor rgb="FFCC6677"/>
  </sheetPr>
  <dimension ref="A1:F16"/>
  <sheetViews>
    <sheetView zoomScaleNormal="100" workbookViewId="0"/>
  </sheetViews>
  <sheetFormatPr defaultColWidth="9.140625" defaultRowHeight="15"/>
  <cols>
    <col min="1" max="1" width="17" style="188" customWidth="1"/>
    <col min="2" max="16384" width="9.140625" style="189"/>
  </cols>
  <sheetData>
    <row r="1" spans="1:6" ht="15" customHeight="1">
      <c r="A1" s="188" t="s">
        <v>30</v>
      </c>
      <c r="B1" s="225">
        <v>4.17</v>
      </c>
      <c r="C1" s="291" t="s">
        <v>2930</v>
      </c>
    </row>
    <row r="2" spans="1:6" ht="15" customHeight="1">
      <c r="A2" s="166" t="s">
        <v>31</v>
      </c>
      <c r="B2" s="189" t="s">
        <v>2957</v>
      </c>
    </row>
    <row r="3" spans="1:6" ht="15" customHeight="1">
      <c r="A3" s="167" t="s">
        <v>40</v>
      </c>
      <c r="B3" s="190" t="s">
        <v>2716</v>
      </c>
    </row>
    <row r="5" spans="1:6">
      <c r="A5" s="188" t="s">
        <v>41</v>
      </c>
      <c r="B5" s="189" t="s">
        <v>426</v>
      </c>
      <c r="C5" s="189" t="s">
        <v>427</v>
      </c>
      <c r="D5" s="189" t="s">
        <v>428</v>
      </c>
      <c r="E5" s="189" t="s">
        <v>451</v>
      </c>
      <c r="F5" s="189" t="s">
        <v>458</v>
      </c>
    </row>
    <row r="6" spans="1:6">
      <c r="A6" s="188" t="s">
        <v>407</v>
      </c>
      <c r="B6" s="189">
        <v>400</v>
      </c>
      <c r="C6" s="189">
        <v>475</v>
      </c>
      <c r="D6" s="189">
        <v>550</v>
      </c>
      <c r="E6" s="189">
        <v>825</v>
      </c>
      <c r="F6" s="189">
        <v>495</v>
      </c>
    </row>
    <row r="7" spans="1:6">
      <c r="A7" s="188" t="s">
        <v>440</v>
      </c>
      <c r="B7" s="189">
        <v>450</v>
      </c>
      <c r="C7" s="189">
        <v>525</v>
      </c>
      <c r="D7" s="189">
        <v>595</v>
      </c>
      <c r="E7" s="189">
        <v>995</v>
      </c>
      <c r="F7" s="189">
        <v>535</v>
      </c>
    </row>
    <row r="8" spans="1:6">
      <c r="A8" s="188" t="s">
        <v>408</v>
      </c>
      <c r="B8" s="189">
        <v>450</v>
      </c>
      <c r="C8" s="189">
        <v>550</v>
      </c>
      <c r="D8" s="189">
        <v>650</v>
      </c>
      <c r="E8" s="189">
        <v>925</v>
      </c>
      <c r="F8" s="189">
        <v>550</v>
      </c>
    </row>
    <row r="9" spans="1:6">
      <c r="A9" s="188" t="s">
        <v>409</v>
      </c>
      <c r="B9" s="189">
        <v>475</v>
      </c>
      <c r="C9" s="189">
        <v>575</v>
      </c>
      <c r="D9" s="189">
        <v>675</v>
      </c>
      <c r="E9" s="189">
        <v>975</v>
      </c>
      <c r="F9" s="189">
        <v>595</v>
      </c>
    </row>
    <row r="10" spans="1:6">
      <c r="A10" s="188" t="s">
        <v>410</v>
      </c>
      <c r="B10" s="189">
        <v>495</v>
      </c>
      <c r="C10" s="189">
        <v>595</v>
      </c>
      <c r="D10" s="189">
        <v>695</v>
      </c>
      <c r="E10" s="189">
        <v>995</v>
      </c>
      <c r="F10" s="189">
        <v>600</v>
      </c>
    </row>
    <row r="11" spans="1:6">
      <c r="A11" s="188" t="s">
        <v>413</v>
      </c>
      <c r="B11" s="189">
        <v>563</v>
      </c>
      <c r="C11" s="189">
        <v>695</v>
      </c>
      <c r="D11" s="189">
        <v>830</v>
      </c>
      <c r="E11" s="189">
        <v>1300</v>
      </c>
      <c r="F11" s="189">
        <v>700</v>
      </c>
    </row>
    <row r="12" spans="1:6">
      <c r="A12" s="188" t="s">
        <v>411</v>
      </c>
      <c r="B12" s="189">
        <v>650</v>
      </c>
      <c r="C12" s="189">
        <v>775</v>
      </c>
      <c r="D12" s="189">
        <v>900</v>
      </c>
      <c r="E12" s="189">
        <v>1350</v>
      </c>
      <c r="F12" s="189">
        <v>795</v>
      </c>
    </row>
    <row r="13" spans="1:6">
      <c r="A13" s="188" t="s">
        <v>412</v>
      </c>
      <c r="B13" s="189">
        <v>700</v>
      </c>
      <c r="C13" s="189">
        <v>875</v>
      </c>
      <c r="D13" s="189">
        <v>1095</v>
      </c>
      <c r="E13" s="189">
        <v>1650</v>
      </c>
      <c r="F13" s="189">
        <v>875</v>
      </c>
    </row>
    <row r="14" spans="1:6">
      <c r="A14" s="188" t="s">
        <v>43</v>
      </c>
      <c r="B14" s="189">
        <v>1279</v>
      </c>
      <c r="C14" s="189">
        <v>1500</v>
      </c>
      <c r="D14" s="189">
        <v>1800</v>
      </c>
      <c r="E14" s="189">
        <v>2500</v>
      </c>
      <c r="F14" s="189">
        <v>1495</v>
      </c>
    </row>
    <row r="15" spans="1:6">
      <c r="A15" s="188" t="s">
        <v>46</v>
      </c>
      <c r="B15" s="189">
        <v>615</v>
      </c>
      <c r="C15" s="189">
        <v>675</v>
      </c>
      <c r="D15" s="189">
        <v>760</v>
      </c>
      <c r="E15" s="189">
        <v>1320</v>
      </c>
      <c r="F15" s="189">
        <v>695</v>
      </c>
    </row>
    <row r="16" spans="1:6">
      <c r="B16" s="207"/>
      <c r="C16" s="207"/>
      <c r="D16" s="207"/>
      <c r="E16" s="207"/>
      <c r="F16" s="207"/>
    </row>
  </sheetData>
  <sortState xmlns:xlrd2="http://schemas.microsoft.com/office/spreadsheetml/2017/richdata2" ref="A18:F26">
    <sortCondition ref="F18:F26"/>
  </sortState>
  <customSheetViews>
    <customSheetView guid="{CDEF6930-6739-4FEE-9F65-E195F9A4F82A}">
      <pageMargins left="0.7" right="0.7" top="0.75" bottom="0.75" header="0.3" footer="0.3"/>
      <pageSetup paperSize="9" orientation="portrait" r:id="rId1"/>
    </customSheetView>
    <customSheetView guid="{9883963A-B599-466E-88D7-AE85360E0737}">
      <pageMargins left="0.7" right="0.7" top="0.75" bottom="0.75" header="0.3" footer="0.3"/>
      <pageSetup paperSize="9" orientation="portrait" r:id="rId2"/>
    </customSheetView>
  </customSheetViews>
  <hyperlinks>
    <hyperlink ref="C1" location="Index!A1" display="Index home" xr:uid="{00000000-0004-0000-3F00-000000000000}"/>
  </hyperlinks>
  <pageMargins left="0.7" right="0.7" top="0.75" bottom="0.75" header="0.3" footer="0.3"/>
  <pageSetup paperSize="9" orientation="portrait" r:id="rId3"/>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codeName="Sheet76">
    <tabColor rgb="FFCC6677"/>
  </sheetPr>
  <dimension ref="A1:D38"/>
  <sheetViews>
    <sheetView zoomScaleNormal="100" workbookViewId="0"/>
  </sheetViews>
  <sheetFormatPr defaultColWidth="9.140625" defaultRowHeight="15"/>
  <cols>
    <col min="1" max="1" width="24" style="188" bestFit="1" customWidth="1"/>
    <col min="2" max="16384" width="9.140625" style="189"/>
  </cols>
  <sheetData>
    <row r="1" spans="1:4" ht="15" customHeight="1">
      <c r="A1" s="188" t="s">
        <v>30</v>
      </c>
      <c r="B1" s="223">
        <v>4.18</v>
      </c>
      <c r="C1" s="291" t="s">
        <v>2930</v>
      </c>
    </row>
    <row r="2" spans="1:4" ht="15" customHeight="1">
      <c r="A2" s="166" t="s">
        <v>31</v>
      </c>
      <c r="B2" s="189" t="s">
        <v>2941</v>
      </c>
    </row>
    <row r="3" spans="1:4" ht="15" customHeight="1">
      <c r="A3" s="167" t="s">
        <v>40</v>
      </c>
      <c r="B3" s="189" t="s">
        <v>2428</v>
      </c>
    </row>
    <row r="5" spans="1:4">
      <c r="A5" s="188" t="s">
        <v>431</v>
      </c>
      <c r="B5" s="189" t="s">
        <v>449</v>
      </c>
      <c r="C5" s="189" t="s">
        <v>450</v>
      </c>
      <c r="D5" s="189" t="s">
        <v>459</v>
      </c>
    </row>
    <row r="6" spans="1:4">
      <c r="A6" s="188" t="s">
        <v>104</v>
      </c>
      <c r="B6" s="224">
        <v>995</v>
      </c>
      <c r="C6" s="224">
        <v>1050</v>
      </c>
      <c r="D6" s="224">
        <v>1200</v>
      </c>
    </row>
    <row r="7" spans="1:4">
      <c r="A7" s="188" t="s">
        <v>128</v>
      </c>
      <c r="B7" s="224">
        <v>1000</v>
      </c>
      <c r="C7" s="224">
        <v>1100</v>
      </c>
      <c r="D7" s="224">
        <v>1200</v>
      </c>
    </row>
    <row r="8" spans="1:4">
      <c r="A8" s="188" t="s">
        <v>100</v>
      </c>
      <c r="B8" s="224">
        <v>1100</v>
      </c>
      <c r="C8" s="224">
        <v>1150</v>
      </c>
      <c r="D8" s="224">
        <v>1225</v>
      </c>
    </row>
    <row r="9" spans="1:4">
      <c r="A9" s="188" t="s">
        <v>442</v>
      </c>
      <c r="B9" s="224">
        <v>1100</v>
      </c>
      <c r="C9" s="224">
        <v>1200</v>
      </c>
      <c r="D9" s="224">
        <v>1300</v>
      </c>
    </row>
    <row r="10" spans="1:4">
      <c r="A10" s="188" t="s">
        <v>116</v>
      </c>
      <c r="B10" s="224">
        <v>1100</v>
      </c>
      <c r="C10" s="224">
        <v>1200</v>
      </c>
      <c r="D10" s="224">
        <v>1275</v>
      </c>
    </row>
    <row r="11" spans="1:4">
      <c r="A11" s="188" t="s">
        <v>120</v>
      </c>
      <c r="B11" s="224">
        <v>1100</v>
      </c>
      <c r="C11" s="224">
        <v>1250</v>
      </c>
      <c r="D11" s="224">
        <v>1350</v>
      </c>
    </row>
    <row r="12" spans="1:4">
      <c r="A12" s="188" t="s">
        <v>132</v>
      </c>
      <c r="B12" s="224">
        <v>1195</v>
      </c>
      <c r="C12" s="224">
        <v>1250</v>
      </c>
      <c r="D12" s="224">
        <v>1350</v>
      </c>
    </row>
    <row r="13" spans="1:4">
      <c r="A13" s="188" t="s">
        <v>164</v>
      </c>
      <c r="B13" s="224">
        <v>1160</v>
      </c>
      <c r="C13" s="224">
        <v>1270</v>
      </c>
      <c r="D13" s="224">
        <v>1350</v>
      </c>
    </row>
    <row r="14" spans="1:4">
      <c r="A14" s="188" t="s">
        <v>156</v>
      </c>
      <c r="B14" s="224">
        <v>1250</v>
      </c>
      <c r="C14" s="224">
        <v>1300</v>
      </c>
      <c r="D14" s="224">
        <v>1400</v>
      </c>
    </row>
    <row r="15" spans="1:4">
      <c r="A15" s="188" t="s">
        <v>152</v>
      </c>
      <c r="B15" s="224">
        <v>1225</v>
      </c>
      <c r="C15" s="224">
        <v>1300</v>
      </c>
      <c r="D15" s="224">
        <v>1400</v>
      </c>
    </row>
    <row r="16" spans="1:4">
      <c r="A16" s="188" t="s">
        <v>140</v>
      </c>
      <c r="B16" s="224">
        <v>1230</v>
      </c>
      <c r="C16" s="224">
        <v>1300</v>
      </c>
      <c r="D16" s="224">
        <v>1400</v>
      </c>
    </row>
    <row r="17" spans="1:4">
      <c r="A17" s="188" t="s">
        <v>168</v>
      </c>
      <c r="B17" s="224">
        <v>1200</v>
      </c>
      <c r="C17" s="224">
        <v>1325</v>
      </c>
      <c r="D17" s="224">
        <v>1500</v>
      </c>
    </row>
    <row r="18" spans="1:4">
      <c r="A18" s="188" t="s">
        <v>200</v>
      </c>
      <c r="B18" s="224">
        <v>1200</v>
      </c>
      <c r="C18" s="224">
        <v>1338</v>
      </c>
      <c r="D18" s="224">
        <v>1600</v>
      </c>
    </row>
    <row r="19" spans="1:4">
      <c r="A19" s="188" t="s">
        <v>172</v>
      </c>
      <c r="B19" s="224">
        <v>1200</v>
      </c>
      <c r="C19" s="224">
        <v>1350</v>
      </c>
      <c r="D19" s="224">
        <v>1625</v>
      </c>
    </row>
    <row r="20" spans="1:4">
      <c r="A20" s="188" t="s">
        <v>112</v>
      </c>
      <c r="B20" s="224">
        <v>1250</v>
      </c>
      <c r="C20" s="224">
        <v>1350</v>
      </c>
      <c r="D20" s="224">
        <v>1452</v>
      </c>
    </row>
    <row r="21" spans="1:4">
      <c r="A21" s="188" t="s">
        <v>160</v>
      </c>
      <c r="B21" s="224">
        <v>1295</v>
      </c>
      <c r="C21" s="224">
        <v>1400</v>
      </c>
      <c r="D21" s="224">
        <v>1500</v>
      </c>
    </row>
    <row r="22" spans="1:4">
      <c r="A22" s="188" t="s">
        <v>136</v>
      </c>
      <c r="B22" s="224">
        <v>1300</v>
      </c>
      <c r="C22" s="224">
        <v>1431</v>
      </c>
      <c r="D22" s="224">
        <v>1575</v>
      </c>
    </row>
    <row r="23" spans="1:4">
      <c r="A23" s="188" t="s">
        <v>188</v>
      </c>
      <c r="B23" s="224">
        <v>1300</v>
      </c>
      <c r="C23" s="224">
        <v>1439</v>
      </c>
      <c r="D23" s="224">
        <v>1600</v>
      </c>
    </row>
    <row r="24" spans="1:4">
      <c r="A24" s="188" t="s">
        <v>92</v>
      </c>
      <c r="B24" s="224">
        <v>1300</v>
      </c>
      <c r="C24" s="224">
        <v>1450</v>
      </c>
      <c r="D24" s="224">
        <v>1600</v>
      </c>
    </row>
    <row r="25" spans="1:4">
      <c r="A25" s="188" t="s">
        <v>184</v>
      </c>
      <c r="B25" s="224">
        <v>1350</v>
      </c>
      <c r="C25" s="224">
        <v>1499</v>
      </c>
      <c r="D25" s="224">
        <v>1630</v>
      </c>
    </row>
    <row r="26" spans="1:4">
      <c r="A26" s="188" t="s">
        <v>196</v>
      </c>
      <c r="B26" s="224">
        <v>1400</v>
      </c>
      <c r="C26" s="224">
        <v>1525</v>
      </c>
      <c r="D26" s="224">
        <v>1712</v>
      </c>
    </row>
    <row r="27" spans="1:4">
      <c r="A27" s="188" t="s">
        <v>124</v>
      </c>
      <c r="B27" s="224">
        <v>1396</v>
      </c>
      <c r="C27" s="224">
        <v>1575</v>
      </c>
      <c r="D27" s="224">
        <v>1800</v>
      </c>
    </row>
    <row r="28" spans="1:4">
      <c r="A28" s="188" t="s">
        <v>204</v>
      </c>
      <c r="B28" s="224">
        <v>1420</v>
      </c>
      <c r="C28" s="224">
        <v>1600</v>
      </c>
      <c r="D28" s="224">
        <v>1907</v>
      </c>
    </row>
    <row r="29" spans="1:4">
      <c r="A29" s="188" t="s">
        <v>180</v>
      </c>
      <c r="B29" s="224">
        <v>1450</v>
      </c>
      <c r="C29" s="224">
        <v>1650</v>
      </c>
      <c r="D29" s="224">
        <v>1800</v>
      </c>
    </row>
    <row r="30" spans="1:4">
      <c r="A30" s="188" t="s">
        <v>192</v>
      </c>
      <c r="B30" s="224">
        <v>1500</v>
      </c>
      <c r="C30" s="224">
        <v>1700</v>
      </c>
      <c r="D30" s="224">
        <v>1930</v>
      </c>
    </row>
    <row r="31" spans="1:4">
      <c r="A31" s="188" t="s">
        <v>220</v>
      </c>
      <c r="B31" s="224">
        <v>1562</v>
      </c>
      <c r="C31" s="224">
        <v>1733</v>
      </c>
      <c r="D31" s="224">
        <v>1950</v>
      </c>
    </row>
    <row r="32" spans="1:4">
      <c r="A32" s="188" t="s">
        <v>216</v>
      </c>
      <c r="B32" s="224">
        <v>1549</v>
      </c>
      <c r="C32" s="224">
        <v>1777</v>
      </c>
      <c r="D32" s="224">
        <v>2100</v>
      </c>
    </row>
    <row r="33" spans="1:4">
      <c r="A33" s="188" t="s">
        <v>443</v>
      </c>
      <c r="B33" s="224">
        <v>1603</v>
      </c>
      <c r="C33" s="224">
        <v>1798</v>
      </c>
      <c r="D33" s="224">
        <v>2100</v>
      </c>
    </row>
    <row r="34" spans="1:4">
      <c r="A34" s="188" t="s">
        <v>212</v>
      </c>
      <c r="B34" s="224">
        <v>1650</v>
      </c>
      <c r="C34" s="224">
        <v>1950</v>
      </c>
      <c r="D34" s="224">
        <v>2297</v>
      </c>
    </row>
    <row r="35" spans="1:4">
      <c r="A35" s="188" t="s">
        <v>148</v>
      </c>
      <c r="B35" s="224">
        <v>1842</v>
      </c>
      <c r="C35" s="224">
        <v>2123</v>
      </c>
      <c r="D35" s="224">
        <v>2492</v>
      </c>
    </row>
    <row r="36" spans="1:4">
      <c r="A36" s="188" t="s">
        <v>208</v>
      </c>
      <c r="B36" s="224">
        <v>2058</v>
      </c>
      <c r="C36" s="224">
        <v>2546</v>
      </c>
      <c r="D36" s="224">
        <v>3250</v>
      </c>
    </row>
    <row r="37" spans="1:4">
      <c r="A37" s="188" t="s">
        <v>176</v>
      </c>
      <c r="B37" s="224">
        <v>2383</v>
      </c>
      <c r="C37" s="224">
        <v>2578</v>
      </c>
      <c r="D37" s="224">
        <v>2925</v>
      </c>
    </row>
    <row r="38" spans="1:4">
      <c r="A38" s="188" t="s">
        <v>444</v>
      </c>
      <c r="B38" s="224">
        <v>2383</v>
      </c>
      <c r="C38" s="224">
        <v>2925</v>
      </c>
      <c r="D38" s="224">
        <v>3683</v>
      </c>
    </row>
  </sheetData>
  <customSheetViews>
    <customSheetView guid="{CDEF6930-6739-4FEE-9F65-E195F9A4F82A}" showAutoFilter="1">
      <selection activeCell="C29" sqref="C7:C29"/>
      <pageMargins left="0.7" right="0.7" top="0.75" bottom="0.75" header="0.3" footer="0.3"/>
      <pageSetup paperSize="9" orientation="portrait" r:id="rId1"/>
      <autoFilter ref="A6:D39" xr:uid="{00000000-0000-0000-0000-000000000000}">
        <sortState xmlns:xlrd2="http://schemas.microsoft.com/office/spreadsheetml/2017/richdata2" ref="A7:D39">
          <sortCondition ref="C6:C39"/>
        </sortState>
      </autoFilter>
    </customSheetView>
    <customSheetView guid="{9883963A-B599-466E-88D7-AE85360E0737}" showAutoFilter="1">
      <selection activeCell="C29" sqref="C7:C29"/>
      <pageMargins left="0.7" right="0.7" top="0.75" bottom="0.75" header="0.3" footer="0.3"/>
      <pageSetup paperSize="9" orientation="portrait" r:id="rId2"/>
      <autoFilter ref="A6:D39" xr:uid="{00000000-0000-0000-0000-000000000000}">
        <sortState xmlns:xlrd2="http://schemas.microsoft.com/office/spreadsheetml/2017/richdata2" ref="A7:D39">
          <sortCondition ref="C6:C39"/>
        </sortState>
      </autoFilter>
    </customSheetView>
  </customSheetViews>
  <hyperlinks>
    <hyperlink ref="C1" location="Index!A1" display="Index home" xr:uid="{00000000-0004-0000-4000-000000000000}"/>
  </hyperlinks>
  <pageMargins left="0.7" right="0.7" top="0.75" bottom="0.75" header="0.3" footer="0.3"/>
  <pageSetup paperSize="9" orientation="portrait" r:id="rId3"/>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codeName="Sheet59">
    <tabColor rgb="FFCC6677"/>
  </sheetPr>
  <dimension ref="A1:P139"/>
  <sheetViews>
    <sheetView zoomScaleNormal="100" workbookViewId="0"/>
  </sheetViews>
  <sheetFormatPr defaultColWidth="9.140625" defaultRowHeight="15"/>
  <cols>
    <col min="1" max="1" width="17.42578125" style="188" bestFit="1" customWidth="1"/>
    <col min="2" max="3" width="9.140625" style="189"/>
    <col min="4" max="4" width="15.85546875" style="189" bestFit="1" customWidth="1"/>
    <col min="5" max="7" width="9.140625" style="189"/>
    <col min="8" max="10" width="8.85546875" style="189" customWidth="1"/>
    <col min="11" max="16384" width="9.140625" style="189"/>
  </cols>
  <sheetData>
    <row r="1" spans="1:16" ht="15" customHeight="1">
      <c r="A1" s="188" t="s">
        <v>30</v>
      </c>
      <c r="B1" s="212">
        <v>4.1900000000000004</v>
      </c>
      <c r="C1" s="291" t="s">
        <v>2930</v>
      </c>
    </row>
    <row r="2" spans="1:16" ht="15" customHeight="1">
      <c r="A2" s="166" t="s">
        <v>31</v>
      </c>
      <c r="B2" s="189" t="s">
        <v>2880</v>
      </c>
    </row>
    <row r="3" spans="1:16" ht="15" customHeight="1">
      <c r="A3" s="167" t="s">
        <v>40</v>
      </c>
      <c r="B3" s="190" t="s">
        <v>2752</v>
      </c>
    </row>
    <row r="4" spans="1:16">
      <c r="K4" s="211"/>
      <c r="L4" s="211"/>
      <c r="M4" s="211"/>
      <c r="N4" s="210"/>
      <c r="O4" s="208"/>
      <c r="P4" s="208"/>
    </row>
    <row r="5" spans="1:16">
      <c r="A5" s="188" t="s">
        <v>454</v>
      </c>
      <c r="B5" s="222" t="s">
        <v>2748</v>
      </c>
      <c r="C5" s="222" t="s">
        <v>2749</v>
      </c>
      <c r="D5" s="222" t="s">
        <v>2750</v>
      </c>
      <c r="E5" s="222" t="s">
        <v>2751</v>
      </c>
    </row>
    <row r="6" spans="1:16">
      <c r="A6" s="331">
        <v>35916</v>
      </c>
      <c r="B6" s="189">
        <v>538000</v>
      </c>
      <c r="C6" s="189">
        <v>178000</v>
      </c>
    </row>
    <row r="7" spans="1:16">
      <c r="A7" s="331">
        <v>36281</v>
      </c>
      <c r="B7" s="189">
        <v>522000</v>
      </c>
      <c r="C7" s="189">
        <v>155000</v>
      </c>
    </row>
    <row r="8" spans="1:16">
      <c r="A8" s="331">
        <v>36647</v>
      </c>
      <c r="B8" s="189">
        <v>488000</v>
      </c>
      <c r="C8" s="189">
        <v>127000</v>
      </c>
    </row>
    <row r="9" spans="1:16">
      <c r="A9" s="331">
        <v>37012</v>
      </c>
      <c r="B9" s="189">
        <v>480000</v>
      </c>
      <c r="C9" s="189">
        <v>106000</v>
      </c>
    </row>
    <row r="10" spans="1:16">
      <c r="A10" s="331">
        <v>37469</v>
      </c>
      <c r="B10" s="189">
        <v>498000</v>
      </c>
      <c r="C10" s="189">
        <v>101000</v>
      </c>
    </row>
    <row r="11" spans="1:16">
      <c r="A11" s="331">
        <v>37742</v>
      </c>
      <c r="B11" s="189">
        <v>505800</v>
      </c>
      <c r="C11" s="189">
        <v>104200</v>
      </c>
    </row>
    <row r="12" spans="1:16">
      <c r="A12" s="331">
        <v>38200</v>
      </c>
      <c r="B12" s="189">
        <v>538500</v>
      </c>
      <c r="C12" s="189">
        <v>122500</v>
      </c>
    </row>
    <row r="13" spans="1:16">
      <c r="A13" s="331">
        <v>38565</v>
      </c>
      <c r="B13" s="189">
        <v>550300</v>
      </c>
      <c r="C13" s="189">
        <v>135800</v>
      </c>
    </row>
    <row r="14" spans="1:16">
      <c r="A14" s="331">
        <v>38930</v>
      </c>
      <c r="B14" s="189">
        <v>541700</v>
      </c>
      <c r="C14" s="189">
        <v>148000</v>
      </c>
    </row>
    <row r="15" spans="1:16">
      <c r="A15" s="331">
        <v>39295</v>
      </c>
      <c r="B15" s="189">
        <v>543000</v>
      </c>
      <c r="C15" s="189">
        <v>155300</v>
      </c>
    </row>
    <row r="16" spans="1:16">
      <c r="A16" s="331">
        <v>39753</v>
      </c>
      <c r="B16" s="222">
        <v>531344</v>
      </c>
      <c r="C16" s="222">
        <v>177717</v>
      </c>
      <c r="D16" s="222"/>
      <c r="E16" s="222"/>
    </row>
    <row r="17" spans="1:5">
      <c r="A17" s="331">
        <v>39783</v>
      </c>
      <c r="B17" s="222">
        <v>531299</v>
      </c>
      <c r="C17" s="222">
        <v>181264</v>
      </c>
      <c r="D17" s="222"/>
      <c r="E17" s="222"/>
    </row>
    <row r="18" spans="1:5">
      <c r="A18" s="331">
        <v>39814</v>
      </c>
      <c r="B18" s="222">
        <v>532356</v>
      </c>
      <c r="C18" s="222">
        <v>185028</v>
      </c>
      <c r="D18" s="222"/>
      <c r="E18" s="222"/>
    </row>
    <row r="19" spans="1:5">
      <c r="A19" s="331">
        <v>39845</v>
      </c>
      <c r="B19" s="222">
        <v>532558</v>
      </c>
      <c r="C19" s="222">
        <v>187694</v>
      </c>
      <c r="D19" s="222"/>
      <c r="E19" s="222"/>
    </row>
    <row r="20" spans="1:5">
      <c r="A20" s="331">
        <v>39873</v>
      </c>
      <c r="B20" s="222">
        <v>534245</v>
      </c>
      <c r="C20" s="222">
        <v>193447</v>
      </c>
      <c r="D20" s="222"/>
      <c r="E20" s="222"/>
    </row>
    <row r="21" spans="1:5">
      <c r="A21" s="331">
        <v>39904</v>
      </c>
      <c r="B21" s="222">
        <v>534190</v>
      </c>
      <c r="C21" s="222">
        <v>198812</v>
      </c>
      <c r="D21" s="222"/>
      <c r="E21" s="222"/>
    </row>
    <row r="22" spans="1:5">
      <c r="A22" s="331">
        <v>39934</v>
      </c>
      <c r="B22" s="222">
        <v>535428</v>
      </c>
      <c r="C22" s="222">
        <v>202102</v>
      </c>
      <c r="D22" s="222"/>
      <c r="E22" s="222"/>
    </row>
    <row r="23" spans="1:5">
      <c r="A23" s="331">
        <v>39965</v>
      </c>
      <c r="B23" s="222">
        <v>537973</v>
      </c>
      <c r="C23" s="222">
        <v>207790</v>
      </c>
      <c r="D23" s="222"/>
      <c r="E23" s="222"/>
    </row>
    <row r="24" spans="1:5">
      <c r="A24" s="331">
        <v>39995</v>
      </c>
      <c r="B24" s="222">
        <v>539285</v>
      </c>
      <c r="C24" s="222">
        <v>211772</v>
      </c>
      <c r="D24" s="222"/>
      <c r="E24" s="222"/>
    </row>
    <row r="25" spans="1:5">
      <c r="A25" s="331">
        <v>40026</v>
      </c>
      <c r="B25" s="222">
        <v>538156</v>
      </c>
      <c r="C25" s="222">
        <v>214434</v>
      </c>
      <c r="D25" s="222"/>
      <c r="E25" s="222"/>
    </row>
    <row r="26" spans="1:5">
      <c r="A26" s="331">
        <v>40057</v>
      </c>
      <c r="B26" s="222">
        <v>537788</v>
      </c>
      <c r="C26" s="222">
        <v>217640</v>
      </c>
      <c r="D26" s="222"/>
      <c r="E26" s="222"/>
    </row>
    <row r="27" spans="1:5">
      <c r="A27" s="331">
        <v>40087</v>
      </c>
      <c r="B27" s="222">
        <v>538558</v>
      </c>
      <c r="C27" s="222">
        <v>220756</v>
      </c>
      <c r="D27" s="222"/>
      <c r="E27" s="222"/>
    </row>
    <row r="28" spans="1:5">
      <c r="A28" s="331">
        <v>40118</v>
      </c>
      <c r="B28" s="222">
        <v>543177</v>
      </c>
      <c r="C28" s="222">
        <v>227534</v>
      </c>
      <c r="D28" s="222"/>
      <c r="E28" s="222"/>
    </row>
    <row r="29" spans="1:5">
      <c r="A29" s="331">
        <v>40148</v>
      </c>
      <c r="B29" s="222">
        <v>544346</v>
      </c>
      <c r="C29" s="222">
        <v>232212</v>
      </c>
      <c r="D29" s="222"/>
      <c r="E29" s="222"/>
    </row>
    <row r="30" spans="1:5">
      <c r="A30" s="331">
        <v>40179</v>
      </c>
      <c r="B30" s="222">
        <v>545195</v>
      </c>
      <c r="C30" s="222">
        <v>235092</v>
      </c>
      <c r="D30" s="222"/>
      <c r="E30" s="222"/>
    </row>
    <row r="31" spans="1:5">
      <c r="A31" s="331">
        <v>40210</v>
      </c>
      <c r="B31" s="222">
        <v>549029</v>
      </c>
      <c r="C31" s="222">
        <v>240241</v>
      </c>
      <c r="D31" s="222"/>
      <c r="E31" s="222"/>
    </row>
    <row r="32" spans="1:5">
      <c r="A32" s="331">
        <v>40238</v>
      </c>
      <c r="B32" s="222">
        <v>548655</v>
      </c>
      <c r="C32" s="222">
        <v>242855</v>
      </c>
      <c r="D32" s="222"/>
      <c r="E32" s="222"/>
    </row>
    <row r="33" spans="1:5">
      <c r="A33" s="331">
        <v>40269</v>
      </c>
      <c r="B33" s="222">
        <v>549050</v>
      </c>
      <c r="C33" s="222">
        <v>247403</v>
      </c>
      <c r="D33" s="222"/>
      <c r="E33" s="222"/>
    </row>
    <row r="34" spans="1:5">
      <c r="A34" s="331">
        <v>40299</v>
      </c>
      <c r="B34" s="222">
        <v>546981</v>
      </c>
      <c r="C34" s="222">
        <v>251240</v>
      </c>
      <c r="D34" s="222"/>
      <c r="E34" s="222"/>
    </row>
    <row r="35" spans="1:5">
      <c r="A35" s="331">
        <v>40330</v>
      </c>
      <c r="B35" s="222">
        <v>548166</v>
      </c>
      <c r="C35" s="222">
        <v>253568</v>
      </c>
      <c r="D35" s="222"/>
      <c r="E35" s="222"/>
    </row>
    <row r="36" spans="1:5">
      <c r="A36" s="331">
        <v>40360</v>
      </c>
      <c r="B36" s="222">
        <v>549180</v>
      </c>
      <c r="C36" s="222">
        <v>255388</v>
      </c>
      <c r="D36" s="222"/>
      <c r="E36" s="222"/>
    </row>
    <row r="37" spans="1:5">
      <c r="A37" s="331">
        <v>40391</v>
      </c>
      <c r="B37" s="222">
        <v>549310</v>
      </c>
      <c r="C37" s="222">
        <v>256549</v>
      </c>
      <c r="D37" s="222"/>
      <c r="E37" s="222"/>
    </row>
    <row r="38" spans="1:5">
      <c r="A38" s="331">
        <v>40422</v>
      </c>
      <c r="B38" s="222">
        <v>550892</v>
      </c>
      <c r="C38" s="222">
        <v>258806</v>
      </c>
      <c r="D38" s="222"/>
      <c r="E38" s="222"/>
    </row>
    <row r="39" spans="1:5">
      <c r="A39" s="331">
        <v>40452</v>
      </c>
      <c r="B39" s="222">
        <v>550464</v>
      </c>
      <c r="C39" s="222">
        <v>260576</v>
      </c>
      <c r="D39" s="222"/>
      <c r="E39" s="222"/>
    </row>
    <row r="40" spans="1:5">
      <c r="A40" s="331">
        <v>40483</v>
      </c>
      <c r="B40" s="222">
        <v>550371</v>
      </c>
      <c r="C40" s="222">
        <v>262012</v>
      </c>
      <c r="D40" s="222"/>
      <c r="E40" s="222"/>
    </row>
    <row r="41" spans="1:5">
      <c r="A41" s="331">
        <v>40513</v>
      </c>
      <c r="B41" s="222">
        <v>550873</v>
      </c>
      <c r="C41" s="222">
        <v>264361</v>
      </c>
      <c r="D41" s="222"/>
      <c r="E41" s="222"/>
    </row>
    <row r="42" spans="1:5">
      <c r="A42" s="331">
        <v>40544</v>
      </c>
      <c r="B42" s="222">
        <v>550819</v>
      </c>
      <c r="C42" s="222">
        <v>264869</v>
      </c>
      <c r="D42" s="222"/>
      <c r="E42" s="222"/>
    </row>
    <row r="43" spans="1:5">
      <c r="A43" s="331">
        <v>40575</v>
      </c>
      <c r="B43" s="222">
        <v>552015</v>
      </c>
      <c r="C43" s="222">
        <v>266462</v>
      </c>
      <c r="D43" s="222"/>
      <c r="E43" s="222"/>
    </row>
    <row r="44" spans="1:5">
      <c r="A44" s="331">
        <v>40603</v>
      </c>
      <c r="B44" s="222">
        <v>551836</v>
      </c>
      <c r="C44" s="222">
        <v>267036</v>
      </c>
      <c r="D44" s="222"/>
      <c r="E44" s="222"/>
    </row>
    <row r="45" spans="1:5">
      <c r="A45" s="331">
        <v>40634</v>
      </c>
      <c r="B45" s="222">
        <v>549971</v>
      </c>
      <c r="C45" s="222">
        <v>266960</v>
      </c>
      <c r="D45" s="222"/>
      <c r="E45" s="222"/>
    </row>
    <row r="46" spans="1:5">
      <c r="A46" s="331">
        <v>40664</v>
      </c>
      <c r="B46" s="222">
        <v>551866</v>
      </c>
      <c r="C46" s="222">
        <v>269866</v>
      </c>
      <c r="D46" s="222"/>
      <c r="E46" s="222"/>
    </row>
    <row r="47" spans="1:5">
      <c r="A47" s="331">
        <v>40695</v>
      </c>
      <c r="B47" s="222">
        <v>554737</v>
      </c>
      <c r="C47" s="222">
        <v>272461</v>
      </c>
      <c r="D47" s="222"/>
      <c r="E47" s="222"/>
    </row>
    <row r="48" spans="1:5">
      <c r="A48" s="331">
        <v>40725</v>
      </c>
      <c r="B48" s="222">
        <v>554392</v>
      </c>
      <c r="C48" s="222">
        <v>272403</v>
      </c>
      <c r="D48" s="222"/>
      <c r="E48" s="222"/>
    </row>
    <row r="49" spans="1:5">
      <c r="A49" s="331">
        <v>40756</v>
      </c>
      <c r="B49" s="222">
        <v>556698</v>
      </c>
      <c r="C49" s="222">
        <v>274856</v>
      </c>
      <c r="D49" s="222"/>
      <c r="E49" s="222"/>
    </row>
    <row r="50" spans="1:5">
      <c r="A50" s="331">
        <v>40787</v>
      </c>
      <c r="B50" s="222">
        <v>558939</v>
      </c>
      <c r="C50" s="222">
        <v>276535</v>
      </c>
      <c r="D50" s="222"/>
      <c r="E50" s="222"/>
    </row>
    <row r="51" spans="1:5">
      <c r="A51" s="331">
        <v>40817</v>
      </c>
      <c r="B51" s="222">
        <v>558588</v>
      </c>
      <c r="C51" s="222">
        <v>275838</v>
      </c>
      <c r="D51" s="222"/>
      <c r="E51" s="222"/>
    </row>
    <row r="52" spans="1:5">
      <c r="A52" s="331">
        <v>40848</v>
      </c>
      <c r="B52" s="222">
        <v>559452</v>
      </c>
      <c r="C52" s="222">
        <v>276607</v>
      </c>
      <c r="D52" s="222"/>
      <c r="E52" s="222"/>
    </row>
    <row r="53" spans="1:5">
      <c r="A53" s="331">
        <v>40878</v>
      </c>
      <c r="B53" s="222">
        <v>561336</v>
      </c>
      <c r="C53" s="222">
        <v>278454</v>
      </c>
      <c r="D53" s="222"/>
      <c r="E53" s="222"/>
    </row>
    <row r="54" spans="1:5">
      <c r="A54" s="331">
        <v>40909</v>
      </c>
      <c r="B54" s="222">
        <v>561383</v>
      </c>
      <c r="C54" s="222">
        <v>279256</v>
      </c>
      <c r="D54" s="222"/>
      <c r="E54" s="222"/>
    </row>
    <row r="55" spans="1:5">
      <c r="A55" s="331">
        <v>40940</v>
      </c>
      <c r="B55" s="222">
        <v>562893</v>
      </c>
      <c r="C55" s="222">
        <v>280227</v>
      </c>
      <c r="D55" s="222"/>
      <c r="E55" s="222"/>
    </row>
    <row r="56" spans="1:5">
      <c r="A56" s="331">
        <v>40969</v>
      </c>
      <c r="B56" s="222">
        <v>562928</v>
      </c>
      <c r="C56" s="222">
        <v>280702</v>
      </c>
      <c r="D56" s="222"/>
      <c r="E56" s="222"/>
    </row>
    <row r="57" spans="1:5">
      <c r="A57" s="331">
        <v>41000</v>
      </c>
      <c r="B57" s="222">
        <v>562893</v>
      </c>
      <c r="C57" s="222">
        <v>280915</v>
      </c>
      <c r="D57" s="222"/>
      <c r="E57" s="222"/>
    </row>
    <row r="58" spans="1:5">
      <c r="A58" s="331">
        <v>41030</v>
      </c>
      <c r="B58" s="222">
        <v>563361</v>
      </c>
      <c r="C58" s="222">
        <v>280930</v>
      </c>
      <c r="D58" s="222"/>
      <c r="E58" s="222"/>
    </row>
    <row r="59" spans="1:5">
      <c r="A59" s="331">
        <v>41061</v>
      </c>
      <c r="B59" s="222">
        <v>564867</v>
      </c>
      <c r="C59" s="222">
        <v>280901</v>
      </c>
      <c r="D59" s="222"/>
      <c r="E59" s="222"/>
    </row>
    <row r="60" spans="1:5">
      <c r="A60" s="331">
        <v>41091</v>
      </c>
      <c r="B60" s="222">
        <v>565637</v>
      </c>
      <c r="C60" s="222">
        <v>280001</v>
      </c>
      <c r="D60" s="222"/>
      <c r="E60" s="222"/>
    </row>
    <row r="61" spans="1:5">
      <c r="A61" s="331">
        <v>41122</v>
      </c>
      <c r="B61" s="222">
        <v>567432</v>
      </c>
      <c r="C61" s="222">
        <v>280746</v>
      </c>
      <c r="D61" s="222"/>
      <c r="E61" s="222"/>
    </row>
    <row r="62" spans="1:5">
      <c r="A62" s="331">
        <v>41153</v>
      </c>
      <c r="B62" s="222">
        <v>566492</v>
      </c>
      <c r="C62" s="222">
        <v>279304</v>
      </c>
      <c r="D62" s="222"/>
      <c r="E62" s="222"/>
    </row>
    <row r="63" spans="1:5">
      <c r="A63" s="331">
        <v>41183</v>
      </c>
      <c r="B63" s="222">
        <v>567935</v>
      </c>
      <c r="C63" s="222">
        <v>279239</v>
      </c>
      <c r="D63" s="222"/>
      <c r="E63" s="222"/>
    </row>
    <row r="64" spans="1:5">
      <c r="A64" s="331">
        <v>41214</v>
      </c>
      <c r="B64" s="222">
        <v>568607</v>
      </c>
      <c r="C64" s="222">
        <v>279833</v>
      </c>
      <c r="D64" s="222"/>
      <c r="E64" s="222"/>
    </row>
    <row r="65" spans="1:5">
      <c r="A65" s="331">
        <v>41244</v>
      </c>
      <c r="B65" s="222">
        <v>568150</v>
      </c>
      <c r="C65" s="222">
        <v>280007</v>
      </c>
      <c r="D65" s="222"/>
      <c r="E65" s="222"/>
    </row>
    <row r="66" spans="1:5">
      <c r="A66" s="331">
        <v>41275</v>
      </c>
      <c r="B66" s="222">
        <v>569830</v>
      </c>
      <c r="C66" s="222">
        <v>281475</v>
      </c>
      <c r="D66" s="222"/>
      <c r="E66" s="222"/>
    </row>
    <row r="67" spans="1:5">
      <c r="A67" s="331">
        <v>41306</v>
      </c>
      <c r="B67" s="222">
        <v>570125</v>
      </c>
      <c r="C67" s="222">
        <v>281774</v>
      </c>
      <c r="D67" s="222"/>
      <c r="E67" s="222"/>
    </row>
    <row r="68" spans="1:5">
      <c r="A68" s="331">
        <v>41334</v>
      </c>
      <c r="B68" s="222">
        <v>562738</v>
      </c>
      <c r="C68" s="222">
        <v>279775</v>
      </c>
      <c r="D68" s="222"/>
      <c r="E68" s="222"/>
    </row>
    <row r="69" spans="1:5">
      <c r="A69" s="331">
        <v>41365</v>
      </c>
      <c r="B69" s="222">
        <v>565012</v>
      </c>
      <c r="C69" s="222">
        <v>279720</v>
      </c>
      <c r="D69" s="222"/>
      <c r="E69" s="222"/>
    </row>
    <row r="70" spans="1:5">
      <c r="A70" s="331">
        <v>41395</v>
      </c>
      <c r="B70" s="222">
        <v>568738</v>
      </c>
      <c r="C70" s="222">
        <v>281474</v>
      </c>
      <c r="D70" s="222"/>
      <c r="E70" s="222"/>
    </row>
    <row r="71" spans="1:5">
      <c r="A71" s="331">
        <v>41426</v>
      </c>
      <c r="B71" s="222">
        <v>567258</v>
      </c>
      <c r="C71" s="222">
        <v>279946</v>
      </c>
      <c r="D71" s="222"/>
      <c r="E71" s="222"/>
    </row>
    <row r="72" spans="1:5">
      <c r="A72" s="331">
        <v>41456</v>
      </c>
      <c r="B72" s="222">
        <v>566852</v>
      </c>
      <c r="C72" s="222">
        <v>279705</v>
      </c>
      <c r="D72" s="222"/>
      <c r="E72" s="222"/>
    </row>
    <row r="73" spans="1:5">
      <c r="A73" s="331">
        <v>41487</v>
      </c>
      <c r="B73" s="222">
        <v>568374</v>
      </c>
      <c r="C73" s="222">
        <v>280871</v>
      </c>
      <c r="D73" s="222"/>
      <c r="E73" s="222"/>
    </row>
    <row r="74" spans="1:5">
      <c r="A74" s="331">
        <v>41518</v>
      </c>
      <c r="B74" s="222">
        <v>567208</v>
      </c>
      <c r="C74" s="222">
        <v>280045</v>
      </c>
      <c r="D74" s="222"/>
      <c r="E74" s="222"/>
    </row>
    <row r="75" spans="1:5">
      <c r="A75" s="331">
        <v>41548</v>
      </c>
      <c r="B75" s="222">
        <v>566493</v>
      </c>
      <c r="C75" s="222">
        <v>279116</v>
      </c>
      <c r="D75" s="222"/>
      <c r="E75" s="222"/>
    </row>
    <row r="76" spans="1:5">
      <c r="A76" s="331">
        <v>41579</v>
      </c>
      <c r="B76" s="222">
        <v>564152</v>
      </c>
      <c r="C76" s="222">
        <v>277502</v>
      </c>
      <c r="D76" s="222"/>
      <c r="E76" s="222"/>
    </row>
    <row r="77" spans="1:5">
      <c r="A77" s="331">
        <v>41609</v>
      </c>
      <c r="B77" s="222">
        <v>563717</v>
      </c>
      <c r="C77" s="222">
        <v>278566</v>
      </c>
      <c r="D77" s="222"/>
      <c r="E77" s="222"/>
    </row>
    <row r="78" spans="1:5">
      <c r="A78" s="331">
        <v>41640</v>
      </c>
      <c r="B78" s="222">
        <v>564686</v>
      </c>
      <c r="C78" s="222">
        <v>279678</v>
      </c>
      <c r="D78" s="222"/>
      <c r="E78" s="222"/>
    </row>
    <row r="79" spans="1:5">
      <c r="A79" s="331">
        <v>41671</v>
      </c>
      <c r="B79" s="222">
        <v>563597</v>
      </c>
      <c r="C79" s="222">
        <v>279025</v>
      </c>
      <c r="D79" s="222"/>
      <c r="E79" s="222"/>
    </row>
    <row r="80" spans="1:5">
      <c r="A80" s="331">
        <v>41699</v>
      </c>
      <c r="B80" s="222">
        <v>562069</v>
      </c>
      <c r="C80" s="222">
        <v>277645</v>
      </c>
      <c r="D80" s="222"/>
      <c r="E80" s="222"/>
    </row>
    <row r="81" spans="1:5">
      <c r="A81" s="331">
        <v>41730</v>
      </c>
      <c r="B81" s="222">
        <v>560590</v>
      </c>
      <c r="C81" s="222">
        <v>276241</v>
      </c>
      <c r="D81" s="222"/>
      <c r="E81" s="222"/>
    </row>
    <row r="82" spans="1:5">
      <c r="A82" s="331">
        <v>41760</v>
      </c>
      <c r="B82" s="222">
        <v>560928</v>
      </c>
      <c r="C82" s="222">
        <v>275926</v>
      </c>
      <c r="D82" s="222"/>
      <c r="E82" s="222"/>
    </row>
    <row r="83" spans="1:5">
      <c r="A83" s="331">
        <v>41791</v>
      </c>
      <c r="B83" s="222">
        <v>560725</v>
      </c>
      <c r="C83" s="222">
        <v>275299</v>
      </c>
      <c r="D83" s="222"/>
      <c r="E83" s="222"/>
    </row>
    <row r="84" spans="1:5">
      <c r="A84" s="331">
        <v>41821</v>
      </c>
      <c r="B84" s="222">
        <v>560964</v>
      </c>
      <c r="C84" s="222">
        <v>274782</v>
      </c>
      <c r="D84" s="222"/>
      <c r="E84" s="222"/>
    </row>
    <row r="85" spans="1:5">
      <c r="A85" s="331">
        <v>41852</v>
      </c>
      <c r="B85" s="222">
        <v>560345</v>
      </c>
      <c r="C85" s="222">
        <v>273300</v>
      </c>
      <c r="D85" s="222"/>
      <c r="E85" s="222"/>
    </row>
    <row r="86" spans="1:5">
      <c r="A86" s="331">
        <v>41883</v>
      </c>
      <c r="B86" s="222">
        <v>560830</v>
      </c>
      <c r="C86" s="222">
        <v>272477</v>
      </c>
      <c r="D86" s="222"/>
      <c r="E86" s="222"/>
    </row>
    <row r="87" spans="1:5">
      <c r="A87" s="331">
        <v>41913</v>
      </c>
      <c r="B87" s="222">
        <v>560300</v>
      </c>
      <c r="C87" s="222">
        <v>271266</v>
      </c>
      <c r="D87" s="222"/>
      <c r="E87" s="222"/>
    </row>
    <row r="88" spans="1:5">
      <c r="A88" s="331">
        <v>41944</v>
      </c>
      <c r="B88" s="222">
        <v>556594</v>
      </c>
      <c r="C88" s="222">
        <v>268833</v>
      </c>
      <c r="D88" s="222"/>
      <c r="E88" s="222"/>
    </row>
    <row r="89" spans="1:5">
      <c r="A89" s="331">
        <v>41974</v>
      </c>
      <c r="B89" s="222">
        <v>557851</v>
      </c>
      <c r="C89" s="222">
        <v>268894</v>
      </c>
      <c r="D89" s="222"/>
      <c r="E89" s="222"/>
    </row>
    <row r="90" spans="1:5">
      <c r="A90" s="331">
        <v>42005</v>
      </c>
      <c r="B90" s="222">
        <v>557984</v>
      </c>
      <c r="C90" s="222">
        <v>269039</v>
      </c>
      <c r="D90" s="222"/>
      <c r="E90" s="222"/>
    </row>
    <row r="91" spans="1:5">
      <c r="A91" s="331">
        <v>42036</v>
      </c>
      <c r="B91" s="222">
        <v>556740</v>
      </c>
      <c r="C91" s="222">
        <v>267536</v>
      </c>
      <c r="D91" s="222"/>
      <c r="E91" s="222"/>
    </row>
    <row r="92" spans="1:5">
      <c r="A92" s="331">
        <v>42064</v>
      </c>
      <c r="B92" s="222">
        <v>554088</v>
      </c>
      <c r="C92" s="222">
        <v>264135</v>
      </c>
      <c r="D92" s="222"/>
      <c r="E92" s="222"/>
    </row>
    <row r="93" spans="1:5">
      <c r="A93" s="331">
        <v>42095</v>
      </c>
      <c r="B93" s="222">
        <v>555472</v>
      </c>
      <c r="C93" s="222">
        <v>263137</v>
      </c>
      <c r="D93" s="222"/>
      <c r="E93" s="222"/>
    </row>
    <row r="94" spans="1:5">
      <c r="A94" s="331">
        <v>42125</v>
      </c>
      <c r="B94" s="222">
        <v>555199</v>
      </c>
      <c r="C94" s="222">
        <v>262374</v>
      </c>
      <c r="D94" s="222"/>
      <c r="E94" s="222"/>
    </row>
    <row r="95" spans="1:5">
      <c r="A95" s="331">
        <v>42156</v>
      </c>
      <c r="B95" s="222">
        <v>556277</v>
      </c>
      <c r="C95" s="222">
        <v>262115</v>
      </c>
      <c r="D95" s="222"/>
      <c r="E95" s="222"/>
    </row>
    <row r="96" spans="1:5">
      <c r="A96" s="331">
        <v>42186</v>
      </c>
      <c r="B96" s="222">
        <v>555826</v>
      </c>
      <c r="C96" s="222">
        <v>260326</v>
      </c>
      <c r="D96" s="222"/>
      <c r="E96" s="222"/>
    </row>
    <row r="97" spans="1:5">
      <c r="A97" s="331">
        <v>42217</v>
      </c>
      <c r="B97" s="222">
        <v>553597</v>
      </c>
      <c r="C97" s="222">
        <v>257831</v>
      </c>
      <c r="D97" s="222">
        <v>916</v>
      </c>
      <c r="E97" s="222">
        <v>741</v>
      </c>
    </row>
    <row r="98" spans="1:5">
      <c r="A98" s="331">
        <v>42248</v>
      </c>
      <c r="B98" s="222">
        <v>554190</v>
      </c>
      <c r="C98" s="222">
        <v>257446</v>
      </c>
      <c r="D98" s="222">
        <v>1164</v>
      </c>
      <c r="E98" s="222">
        <v>934</v>
      </c>
    </row>
    <row r="99" spans="1:5">
      <c r="A99" s="331">
        <v>42278</v>
      </c>
      <c r="B99" s="222">
        <v>553259</v>
      </c>
      <c r="C99" s="222">
        <v>255728</v>
      </c>
      <c r="D99" s="222">
        <v>1335</v>
      </c>
      <c r="E99" s="222">
        <v>1086</v>
      </c>
    </row>
    <row r="100" spans="1:5">
      <c r="A100" s="331">
        <v>42309</v>
      </c>
      <c r="B100" s="222">
        <v>551244</v>
      </c>
      <c r="C100" s="222">
        <v>253976</v>
      </c>
      <c r="D100" s="222">
        <v>1597</v>
      </c>
      <c r="E100" s="222">
        <v>1308</v>
      </c>
    </row>
    <row r="101" spans="1:5">
      <c r="A101" s="331">
        <v>42339</v>
      </c>
      <c r="B101" s="222">
        <v>551215</v>
      </c>
      <c r="C101" s="222">
        <v>254256</v>
      </c>
      <c r="D101" s="222">
        <v>1890</v>
      </c>
      <c r="E101" s="222">
        <v>1539</v>
      </c>
    </row>
    <row r="102" spans="1:5">
      <c r="A102" s="331">
        <v>42370</v>
      </c>
      <c r="B102" s="222">
        <v>549738</v>
      </c>
      <c r="C102" s="222">
        <v>253477</v>
      </c>
      <c r="D102" s="222">
        <v>2274</v>
      </c>
      <c r="E102" s="222">
        <v>1858</v>
      </c>
    </row>
    <row r="103" spans="1:5">
      <c r="A103" s="331">
        <v>42401</v>
      </c>
      <c r="B103" s="222">
        <v>550350</v>
      </c>
      <c r="C103" s="222">
        <v>254049</v>
      </c>
      <c r="D103" s="222">
        <v>2783</v>
      </c>
      <c r="E103" s="222">
        <v>2273</v>
      </c>
    </row>
    <row r="104" spans="1:5">
      <c r="A104" s="331">
        <v>42430</v>
      </c>
      <c r="B104" s="222">
        <v>548859</v>
      </c>
      <c r="C104" s="222">
        <v>252564</v>
      </c>
      <c r="D104" s="222">
        <v>3530</v>
      </c>
      <c r="E104" s="222">
        <v>2939</v>
      </c>
    </row>
    <row r="105" spans="1:5">
      <c r="A105" s="331">
        <v>42461</v>
      </c>
      <c r="B105" s="222">
        <v>542834</v>
      </c>
      <c r="C105" s="222">
        <v>249266</v>
      </c>
      <c r="D105" s="222">
        <v>4720</v>
      </c>
      <c r="E105" s="222">
        <v>3943</v>
      </c>
    </row>
    <row r="106" spans="1:5">
      <c r="A106" s="331">
        <v>42491</v>
      </c>
      <c r="B106" s="222">
        <v>544061</v>
      </c>
      <c r="C106" s="222">
        <v>249342</v>
      </c>
      <c r="D106" s="222">
        <v>5853</v>
      </c>
      <c r="E106" s="222">
        <v>4922</v>
      </c>
    </row>
    <row r="107" spans="1:5">
      <c r="A107" s="331">
        <v>42522</v>
      </c>
      <c r="B107" s="222">
        <v>543485</v>
      </c>
      <c r="C107" s="222">
        <v>248017</v>
      </c>
      <c r="D107" s="222">
        <v>7150</v>
      </c>
      <c r="E107" s="222">
        <v>6010</v>
      </c>
    </row>
    <row r="108" spans="1:5">
      <c r="A108" s="331">
        <v>42552</v>
      </c>
      <c r="B108" s="222">
        <v>539457</v>
      </c>
      <c r="C108" s="222">
        <v>245569</v>
      </c>
      <c r="D108" s="222">
        <v>8657</v>
      </c>
      <c r="E108" s="222">
        <v>7344</v>
      </c>
    </row>
    <row r="109" spans="1:5">
      <c r="A109" s="331">
        <v>42583</v>
      </c>
      <c r="B109" s="222">
        <v>538597</v>
      </c>
      <c r="C109" s="222">
        <v>244785</v>
      </c>
      <c r="D109" s="222">
        <v>10176</v>
      </c>
      <c r="E109" s="222">
        <v>8397</v>
      </c>
    </row>
    <row r="110" spans="1:5">
      <c r="A110" s="331">
        <v>42614</v>
      </c>
      <c r="B110" s="222">
        <v>537763</v>
      </c>
      <c r="C110" s="222">
        <v>243715</v>
      </c>
      <c r="D110" s="222">
        <v>11474</v>
      </c>
      <c r="E110" s="222">
        <v>9327</v>
      </c>
    </row>
    <row r="111" spans="1:5">
      <c r="A111" s="331">
        <v>42644</v>
      </c>
      <c r="B111" s="222">
        <v>533907</v>
      </c>
      <c r="C111" s="222">
        <v>241382</v>
      </c>
      <c r="D111" s="222">
        <v>13223</v>
      </c>
      <c r="E111" s="222">
        <v>10601</v>
      </c>
    </row>
    <row r="112" spans="1:5">
      <c r="A112" s="331">
        <v>42675</v>
      </c>
      <c r="B112" s="222">
        <v>531048</v>
      </c>
      <c r="C112" s="222">
        <v>239960</v>
      </c>
      <c r="D112" s="222">
        <v>14665</v>
      </c>
      <c r="E112" s="222">
        <v>11635</v>
      </c>
    </row>
    <row r="113" spans="1:5">
      <c r="A113" s="331">
        <v>42705</v>
      </c>
      <c r="B113" s="222">
        <v>530747</v>
      </c>
      <c r="C113" s="222">
        <v>240172</v>
      </c>
      <c r="D113" s="222">
        <v>16284</v>
      </c>
      <c r="E113" s="222">
        <v>12608</v>
      </c>
    </row>
    <row r="114" spans="1:5">
      <c r="A114" s="331">
        <v>42736</v>
      </c>
      <c r="B114" s="222">
        <v>528144</v>
      </c>
      <c r="C114" s="222">
        <v>238812</v>
      </c>
      <c r="D114" s="222">
        <v>18129</v>
      </c>
      <c r="E114" s="222">
        <v>13615</v>
      </c>
    </row>
    <row r="115" spans="1:5">
      <c r="A115" s="331">
        <v>42767</v>
      </c>
      <c r="B115" s="222">
        <v>526868</v>
      </c>
      <c r="C115" s="222">
        <v>238405</v>
      </c>
      <c r="D115" s="222">
        <v>19908</v>
      </c>
      <c r="E115" s="222">
        <v>14735</v>
      </c>
    </row>
    <row r="116" spans="1:5">
      <c r="A116" s="331">
        <v>42795</v>
      </c>
      <c r="B116" s="222">
        <v>524469</v>
      </c>
      <c r="C116" s="222">
        <v>236886</v>
      </c>
      <c r="D116" s="222">
        <v>21746</v>
      </c>
      <c r="E116" s="222">
        <v>15752</v>
      </c>
    </row>
    <row r="117" spans="1:5">
      <c r="A117" s="331">
        <v>42826</v>
      </c>
      <c r="B117" s="222">
        <v>519444</v>
      </c>
      <c r="C117" s="222">
        <v>233937</v>
      </c>
      <c r="D117" s="222">
        <v>23980</v>
      </c>
      <c r="E117" s="222">
        <v>16954</v>
      </c>
    </row>
    <row r="118" spans="1:5">
      <c r="A118" s="331">
        <v>42856</v>
      </c>
      <c r="B118" s="222">
        <v>518792</v>
      </c>
      <c r="C118" s="222">
        <v>234458</v>
      </c>
      <c r="D118" s="222">
        <v>25484</v>
      </c>
      <c r="E118" s="222">
        <v>17730</v>
      </c>
    </row>
    <row r="119" spans="1:5">
      <c r="A119" s="331">
        <v>42887</v>
      </c>
      <c r="B119" s="222">
        <v>519329</v>
      </c>
      <c r="C119" s="222">
        <v>234576</v>
      </c>
      <c r="D119" s="222">
        <v>27071</v>
      </c>
      <c r="E119" s="222">
        <v>18414</v>
      </c>
    </row>
    <row r="120" spans="1:5">
      <c r="A120" s="331">
        <v>42917</v>
      </c>
      <c r="B120" s="189">
        <v>515449</v>
      </c>
      <c r="C120" s="189">
        <v>232718</v>
      </c>
      <c r="D120" s="189">
        <v>28827</v>
      </c>
      <c r="E120" s="189">
        <v>19334</v>
      </c>
    </row>
    <row r="121" spans="1:5">
      <c r="A121" s="331">
        <v>42948</v>
      </c>
      <c r="B121" s="189">
        <v>513853</v>
      </c>
      <c r="C121" s="189">
        <v>231878</v>
      </c>
      <c r="D121" s="189">
        <v>30162</v>
      </c>
      <c r="E121" s="189">
        <v>20131</v>
      </c>
    </row>
    <row r="122" spans="1:5">
      <c r="A122" s="331">
        <v>42979</v>
      </c>
      <c r="B122" s="189">
        <v>510148</v>
      </c>
      <c r="C122" s="189">
        <v>229496</v>
      </c>
      <c r="D122" s="189">
        <v>31743</v>
      </c>
      <c r="E122" s="189">
        <v>20997</v>
      </c>
    </row>
    <row r="123" spans="1:5">
      <c r="A123" s="331">
        <v>43009</v>
      </c>
      <c r="B123" s="189">
        <v>508351</v>
      </c>
      <c r="C123" s="189">
        <v>228582</v>
      </c>
      <c r="D123" s="189">
        <v>33185</v>
      </c>
      <c r="E123" s="189">
        <v>21786</v>
      </c>
    </row>
    <row r="124" spans="1:5">
      <c r="A124" s="331">
        <v>43040</v>
      </c>
      <c r="B124" s="189">
        <v>506493</v>
      </c>
      <c r="C124" s="189">
        <v>227944</v>
      </c>
      <c r="D124" s="189">
        <v>34470</v>
      </c>
      <c r="E124" s="189">
        <v>22587</v>
      </c>
    </row>
    <row r="125" spans="1:5">
      <c r="A125" s="332">
        <v>43070</v>
      </c>
      <c r="B125" s="189">
        <v>503236</v>
      </c>
      <c r="C125" s="189">
        <v>226945</v>
      </c>
      <c r="D125" s="189">
        <v>36106</v>
      </c>
      <c r="E125" s="189">
        <v>23543</v>
      </c>
    </row>
    <row r="126" spans="1:5">
      <c r="A126" s="332">
        <v>43101</v>
      </c>
      <c r="B126" s="189">
        <v>502680</v>
      </c>
      <c r="C126" s="189">
        <v>227125</v>
      </c>
      <c r="D126" s="189">
        <v>37136</v>
      </c>
      <c r="E126" s="189">
        <v>24094</v>
      </c>
    </row>
    <row r="127" spans="1:5">
      <c r="A127" s="332">
        <v>43132</v>
      </c>
      <c r="B127" s="189">
        <v>501148</v>
      </c>
      <c r="C127" s="189">
        <v>226743</v>
      </c>
      <c r="D127" s="189">
        <v>38357</v>
      </c>
      <c r="E127" s="189">
        <v>24822</v>
      </c>
    </row>
    <row r="128" spans="1:5">
      <c r="A128" s="332">
        <v>43160</v>
      </c>
      <c r="B128" s="189">
        <v>498100</v>
      </c>
      <c r="C128" s="189">
        <v>225663</v>
      </c>
      <c r="D128" s="189">
        <v>39529</v>
      </c>
      <c r="E128" s="189">
        <v>25783</v>
      </c>
    </row>
    <row r="129" spans="1:5">
      <c r="A129" s="332">
        <v>43191</v>
      </c>
      <c r="B129" s="189">
        <v>495327</v>
      </c>
      <c r="C129" s="189">
        <v>223982</v>
      </c>
      <c r="D129" s="189">
        <v>40907</v>
      </c>
      <c r="E129" s="189">
        <v>26861</v>
      </c>
    </row>
    <row r="130" spans="1:5">
      <c r="A130" s="332">
        <v>43221</v>
      </c>
      <c r="B130" s="189">
        <v>493638</v>
      </c>
      <c r="C130" s="189">
        <v>223777</v>
      </c>
      <c r="D130" s="189">
        <v>42239</v>
      </c>
      <c r="E130" s="189">
        <v>28197</v>
      </c>
    </row>
    <row r="131" spans="1:5">
      <c r="A131" s="332">
        <v>43252</v>
      </c>
      <c r="B131" s="189">
        <v>490413</v>
      </c>
      <c r="C131" s="189">
        <v>221747</v>
      </c>
      <c r="D131" s="189">
        <v>44094</v>
      </c>
      <c r="E131" s="189">
        <v>30330</v>
      </c>
    </row>
    <row r="132" spans="1:5">
      <c r="A132" s="332">
        <v>43282</v>
      </c>
      <c r="B132" s="189">
        <v>488432</v>
      </c>
      <c r="C132" s="189">
        <v>219760</v>
      </c>
      <c r="D132" s="189">
        <v>46292</v>
      </c>
      <c r="E132" s="189">
        <v>32888</v>
      </c>
    </row>
    <row r="133" spans="1:5">
      <c r="A133" s="332">
        <v>43313</v>
      </c>
      <c r="B133" s="189">
        <v>488752</v>
      </c>
      <c r="C133" s="189">
        <v>218177</v>
      </c>
      <c r="D133" s="189">
        <v>49135</v>
      </c>
      <c r="E133" s="189">
        <v>36024</v>
      </c>
    </row>
    <row r="134" spans="1:5">
      <c r="A134" s="332">
        <v>43344</v>
      </c>
      <c r="B134" s="189">
        <v>483892</v>
      </c>
      <c r="C134" s="189">
        <v>214315</v>
      </c>
      <c r="D134" s="189">
        <v>53041</v>
      </c>
      <c r="E134" s="189">
        <v>40340</v>
      </c>
    </row>
    <row r="135" spans="1:5">
      <c r="A135" s="332">
        <v>43374</v>
      </c>
      <c r="B135" s="189">
        <v>480083</v>
      </c>
      <c r="C135" s="189">
        <v>211134</v>
      </c>
      <c r="D135" s="189">
        <v>56575</v>
      </c>
      <c r="E135" s="189">
        <v>44322</v>
      </c>
    </row>
    <row r="136" spans="1:5">
      <c r="A136" s="332">
        <v>43405</v>
      </c>
      <c r="B136" s="189">
        <v>476314</v>
      </c>
      <c r="C136" s="189">
        <v>208160</v>
      </c>
      <c r="D136" s="189">
        <v>60561</v>
      </c>
      <c r="E136" s="189">
        <v>48643</v>
      </c>
    </row>
    <row r="137" spans="1:5">
      <c r="A137" s="332">
        <v>43435</v>
      </c>
      <c r="B137" s="189">
        <v>470353</v>
      </c>
      <c r="C137" s="189">
        <v>203683</v>
      </c>
      <c r="D137" s="189">
        <v>65489</v>
      </c>
      <c r="E137" s="189">
        <v>54212</v>
      </c>
    </row>
    <row r="138" spans="1:5">
      <c r="A138" s="332">
        <v>43466</v>
      </c>
      <c r="B138" s="189">
        <v>468059</v>
      </c>
      <c r="C138" s="189">
        <v>201420</v>
      </c>
      <c r="D138" s="189">
        <v>68713</v>
      </c>
      <c r="E138" s="189">
        <v>57633</v>
      </c>
    </row>
    <row r="139" spans="1:5">
      <c r="A139" s="332">
        <v>43497</v>
      </c>
      <c r="B139" s="189">
        <v>462214</v>
      </c>
      <c r="C139" s="189">
        <v>196732</v>
      </c>
      <c r="D139" s="189">
        <v>72659</v>
      </c>
      <c r="E139" s="189">
        <v>62607</v>
      </c>
    </row>
  </sheetData>
  <customSheetViews>
    <customSheetView guid="{CDEF6930-6739-4FEE-9F65-E195F9A4F82A}" topLeftCell="A22">
      <selection activeCell="A150" sqref="A150:XFD150"/>
      <pageMargins left="0.7" right="0.7" top="0.75" bottom="0.75" header="0.3" footer="0.3"/>
      <pageSetup paperSize="9" orientation="portrait" r:id="rId1"/>
    </customSheetView>
    <customSheetView guid="{9883963A-B599-466E-88D7-AE85360E0737}" topLeftCell="A22">
      <selection activeCell="A150" sqref="A150:XFD150"/>
      <pageMargins left="0.7" right="0.7" top="0.75" bottom="0.75" header="0.3" footer="0.3"/>
      <pageSetup paperSize="9" orientation="portrait" r:id="rId2"/>
    </customSheetView>
  </customSheetViews>
  <mergeCells count="1">
    <mergeCell ref="O4:P4"/>
  </mergeCells>
  <hyperlinks>
    <hyperlink ref="C1" location="Index!A1" display="Index home" xr:uid="{00000000-0004-0000-4100-000000000000}"/>
    <hyperlink ref="M28" r:id="rId3" display="https://www.gov.uk/government/statistics/housing-benefit-caseload-statistics" xr:uid="{00000000-0004-0000-4100-000001000000}"/>
    <hyperlink ref="M27" r:id="rId4" display="https://www.gov.uk/government/statistics/housing-benefit-caseload-statistics" xr:uid="{00000000-0004-0000-4100-000002000000}"/>
    <hyperlink ref="M26" r:id="rId5" display="https://www.gov.uk/government/statistics/housing-benefit-caseload-statistics" xr:uid="{00000000-0004-0000-4100-000003000000}"/>
    <hyperlink ref="M25" r:id="rId6" display="https://www.gov.uk/government/statistics/housing-benefit-caseload-statistics" xr:uid="{00000000-0004-0000-4100-000004000000}"/>
    <hyperlink ref="M24" r:id="rId7" display="https://www.gov.uk/government/statistics/housing-benefit-caseload-statistics" xr:uid="{00000000-0004-0000-4100-000005000000}"/>
    <hyperlink ref="M23" r:id="rId8" display="https://www.gov.uk/government/statistics/housing-benefit-caseload-statistics" xr:uid="{00000000-0004-0000-4100-000006000000}"/>
    <hyperlink ref="M6" r:id="rId9" display="http://www.york.ac.uk/res/ukhr/1999-2003pdfs/pub23339.pdf" xr:uid="{00000000-0004-0000-4100-000007000000}"/>
    <hyperlink ref="M7" r:id="rId10" display="http://www.york.ac.uk/res/ukhr/1999-2003pdfs/00-01.pdf" xr:uid="{00000000-0004-0000-4100-000008000000}"/>
    <hyperlink ref="M8" r:id="rId11" display="http://www.york.ac.uk/res/ukhr/1999-2003pdfs/01-02.pdf" xr:uid="{00000000-0004-0000-4100-000009000000}"/>
    <hyperlink ref="M9" r:id="rId12" display="http://www.york.ac.uk/res/ukhr/1999-2003pdfs/02-03.pdf" xr:uid="{00000000-0004-0000-4100-00000A000000}"/>
    <hyperlink ref="M11" r:id="rId13" display="http://webarchive.nationalarchives.gov.uk/20130107093842/http://statistics.dwp.gov.uk/asd/asd1/hb_ctb/index.php?page=hb_ctb_quarterly_may03" xr:uid="{00000000-0004-0000-4100-00000B000000}"/>
    <hyperlink ref="M15" r:id="rId14" display="http://webarchive.nationalarchives.gov.uk/20130107093842/http://statistics.dwp.gov.uk/asd/asd1/hb_ctb/index.php?page=hb_ctb_quarterly_aug07" xr:uid="{00000000-0004-0000-4100-00000C000000}"/>
    <hyperlink ref="M14" r:id="rId15" display="http://webarchive.nationalarchives.gov.uk/20130107093842/http://statistics.dwp.gov.uk/asd/asd1/hb_ctb/index.php?page=hb_ctb_quarterly_aug06" xr:uid="{00000000-0004-0000-4100-00000D000000}"/>
    <hyperlink ref="M13" r:id="rId16" display="http://webarchive.nationalarchives.gov.uk/20130107093842/http://statistics.dwp.gov.uk/asd/asd1/hb_ctb/index.php?page=hb_ctb_quarterly_aug05" xr:uid="{00000000-0004-0000-4100-00000E000000}"/>
    <hyperlink ref="M12" r:id="rId17" display="http://webarchive.nationalarchives.gov.uk/20130107093842/http://statistics.dwp.gov.uk/asd/asd1/hb_ctb/index.php?page=hb_ctb_quarterly_aug04" xr:uid="{00000000-0004-0000-4100-00000F000000}"/>
    <hyperlink ref="M10" r:id="rId18" display="http://webarchive.nationalarchives.gov.uk/20130107093842/http://statistics.dwp.gov.uk/asd/asd1/hb_ctb/hb_ctbaug02.pdf" xr:uid="{00000000-0004-0000-4100-000010000000}"/>
  </hyperlinks>
  <pageMargins left="0.7" right="0.7" top="0.75" bottom="0.75" header="0.3" footer="0.3"/>
  <pageSetup paperSize="9" orientation="portrait" r:id="rId19"/>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codeName="Sheet78">
    <tabColor rgb="FFCC6677"/>
  </sheetPr>
  <dimension ref="A1:N988"/>
  <sheetViews>
    <sheetView zoomScaleNormal="100" workbookViewId="0"/>
  </sheetViews>
  <sheetFormatPr defaultColWidth="9.140625" defaultRowHeight="15"/>
  <cols>
    <col min="1" max="1" width="26.7109375" style="188" customWidth="1"/>
    <col min="2" max="2" width="9.5703125" style="189" customWidth="1"/>
    <col min="3" max="3" width="9.42578125" style="189" customWidth="1"/>
    <col min="4" max="5" width="13" style="189" customWidth="1"/>
    <col min="6" max="13" width="9.140625" style="189"/>
    <col min="14" max="14" width="13.5703125" style="189" customWidth="1"/>
    <col min="15" max="16384" width="9.140625" style="189"/>
  </cols>
  <sheetData>
    <row r="1" spans="1:14" ht="15" customHeight="1">
      <c r="A1" s="188" t="s">
        <v>30</v>
      </c>
      <c r="B1" s="220">
        <v>4.2</v>
      </c>
      <c r="C1" s="291" t="s">
        <v>2930</v>
      </c>
    </row>
    <row r="2" spans="1:14" ht="15" customHeight="1">
      <c r="A2" s="166" t="s">
        <v>31</v>
      </c>
      <c r="B2" s="189" t="s">
        <v>3149</v>
      </c>
    </row>
    <row r="3" spans="1:14" ht="15" customHeight="1">
      <c r="A3" s="167" t="s">
        <v>40</v>
      </c>
      <c r="B3" s="190" t="s">
        <v>2717</v>
      </c>
    </row>
    <row r="5" spans="1:14">
      <c r="A5" s="188" t="s">
        <v>2828</v>
      </c>
      <c r="B5" s="221">
        <v>43191</v>
      </c>
      <c r="C5" s="221">
        <v>43221</v>
      </c>
      <c r="D5" s="221">
        <v>43252</v>
      </c>
      <c r="E5" s="221">
        <v>43282</v>
      </c>
      <c r="F5" s="221">
        <v>43313</v>
      </c>
      <c r="G5" s="221">
        <v>43344</v>
      </c>
      <c r="H5" s="221">
        <v>43374</v>
      </c>
      <c r="I5" s="221">
        <v>43405</v>
      </c>
      <c r="J5" s="221">
        <v>43435</v>
      </c>
      <c r="K5" s="221">
        <v>43466</v>
      </c>
      <c r="L5" s="221">
        <v>43497</v>
      </c>
      <c r="M5" s="189" t="s">
        <v>42</v>
      </c>
      <c r="N5" s="189" t="s">
        <v>2882</v>
      </c>
    </row>
    <row r="6" spans="1:14">
      <c r="A6" s="188" t="s">
        <v>2223</v>
      </c>
      <c r="B6" s="189">
        <v>56</v>
      </c>
      <c r="C6" s="189">
        <v>55</v>
      </c>
      <c r="D6" s="189">
        <v>57</v>
      </c>
      <c r="E6" s="189">
        <v>59</v>
      </c>
      <c r="F6" s="189">
        <v>62</v>
      </c>
      <c r="G6" s="189">
        <v>56</v>
      </c>
      <c r="H6" s="189">
        <v>56</v>
      </c>
      <c r="I6" s="189">
        <v>56</v>
      </c>
      <c r="J6" s="189">
        <v>46</v>
      </c>
      <c r="K6" s="189">
        <v>49</v>
      </c>
      <c r="L6" s="189">
        <v>44</v>
      </c>
      <c r="M6" s="189">
        <v>-12</v>
      </c>
      <c r="N6" s="121">
        <f t="shared" ref="N6:N69" si="0">M6/B6</f>
        <v>-0.21428571428571427</v>
      </c>
    </row>
    <row r="7" spans="1:14">
      <c r="A7" s="188" t="s">
        <v>1997</v>
      </c>
      <c r="B7" s="189">
        <v>58</v>
      </c>
      <c r="C7" s="189">
        <v>56</v>
      </c>
      <c r="D7" s="189">
        <v>56</v>
      </c>
      <c r="E7" s="189">
        <v>60</v>
      </c>
      <c r="F7" s="189">
        <v>56</v>
      </c>
      <c r="G7" s="189">
        <v>53</v>
      </c>
      <c r="H7" s="189">
        <v>54</v>
      </c>
      <c r="I7" s="189">
        <v>48</v>
      </c>
      <c r="J7" s="189">
        <v>43</v>
      </c>
      <c r="K7" s="189">
        <v>46</v>
      </c>
      <c r="L7" s="189">
        <v>46</v>
      </c>
      <c r="M7" s="189">
        <v>-12</v>
      </c>
      <c r="N7" s="121">
        <f t="shared" si="0"/>
        <v>-0.20689655172413793</v>
      </c>
    </row>
    <row r="8" spans="1:14">
      <c r="A8" s="188" t="s">
        <v>2282</v>
      </c>
      <c r="B8" s="189">
        <v>51</v>
      </c>
      <c r="C8" s="189">
        <v>44</v>
      </c>
      <c r="D8" s="189">
        <v>45</v>
      </c>
      <c r="E8" s="189">
        <v>38</v>
      </c>
      <c r="F8" s="189">
        <v>41</v>
      </c>
      <c r="G8" s="189">
        <v>42</v>
      </c>
      <c r="H8" s="189">
        <v>49</v>
      </c>
      <c r="I8" s="189">
        <v>40</v>
      </c>
      <c r="J8" s="189">
        <v>45</v>
      </c>
      <c r="K8" s="189">
        <v>41</v>
      </c>
      <c r="L8" s="189">
        <v>41</v>
      </c>
      <c r="M8" s="189">
        <v>-10</v>
      </c>
      <c r="N8" s="121">
        <f t="shared" si="0"/>
        <v>-0.19607843137254902</v>
      </c>
    </row>
    <row r="9" spans="1:14">
      <c r="A9" s="188" t="s">
        <v>1627</v>
      </c>
      <c r="B9" s="189">
        <v>37</v>
      </c>
      <c r="C9" s="189">
        <v>39</v>
      </c>
      <c r="D9" s="189">
        <v>39</v>
      </c>
      <c r="E9" s="189">
        <v>33</v>
      </c>
      <c r="F9" s="189">
        <v>35</v>
      </c>
      <c r="G9" s="189">
        <v>38</v>
      </c>
      <c r="H9" s="189">
        <v>35</v>
      </c>
      <c r="I9" s="189">
        <v>37</v>
      </c>
      <c r="J9" s="189">
        <v>28</v>
      </c>
      <c r="K9" s="189">
        <v>28</v>
      </c>
      <c r="L9" s="189">
        <v>30</v>
      </c>
      <c r="M9" s="189">
        <v>-7</v>
      </c>
      <c r="N9" s="121">
        <f t="shared" si="0"/>
        <v>-0.1891891891891892</v>
      </c>
    </row>
    <row r="10" spans="1:14">
      <c r="A10" s="188" t="s">
        <v>2384</v>
      </c>
      <c r="B10" s="189">
        <v>95</v>
      </c>
      <c r="C10" s="189">
        <v>89</v>
      </c>
      <c r="D10" s="189">
        <v>86</v>
      </c>
      <c r="E10" s="189">
        <v>79</v>
      </c>
      <c r="F10" s="189">
        <v>86</v>
      </c>
      <c r="G10" s="189">
        <v>84</v>
      </c>
      <c r="H10" s="189">
        <v>84</v>
      </c>
      <c r="I10" s="189">
        <v>83</v>
      </c>
      <c r="J10" s="189">
        <v>83</v>
      </c>
      <c r="K10" s="189">
        <v>84</v>
      </c>
      <c r="L10" s="189">
        <v>79</v>
      </c>
      <c r="M10" s="189">
        <v>-16</v>
      </c>
      <c r="N10" s="121">
        <f t="shared" si="0"/>
        <v>-0.16842105263157894</v>
      </c>
    </row>
    <row r="11" spans="1:14">
      <c r="A11" s="188" t="s">
        <v>1631</v>
      </c>
      <c r="B11" s="189">
        <v>54</v>
      </c>
      <c r="C11" s="189">
        <v>46</v>
      </c>
      <c r="D11" s="189">
        <v>43</v>
      </c>
      <c r="E11" s="189">
        <v>46</v>
      </c>
      <c r="F11" s="189">
        <v>50</v>
      </c>
      <c r="G11" s="189">
        <v>47</v>
      </c>
      <c r="H11" s="189">
        <v>47</v>
      </c>
      <c r="I11" s="189">
        <v>50</v>
      </c>
      <c r="J11" s="189">
        <v>49</v>
      </c>
      <c r="K11" s="189">
        <v>41</v>
      </c>
      <c r="L11" s="189">
        <v>45</v>
      </c>
      <c r="M11" s="189">
        <v>-9</v>
      </c>
      <c r="N11" s="121">
        <f t="shared" si="0"/>
        <v>-0.16666666666666666</v>
      </c>
    </row>
    <row r="12" spans="1:14">
      <c r="A12" s="188" t="s">
        <v>2000</v>
      </c>
      <c r="B12" s="189">
        <v>51</v>
      </c>
      <c r="C12" s="189">
        <v>51</v>
      </c>
      <c r="D12" s="189">
        <v>50</v>
      </c>
      <c r="E12" s="189">
        <v>51</v>
      </c>
      <c r="F12" s="189">
        <v>49</v>
      </c>
      <c r="G12" s="189">
        <v>49</v>
      </c>
      <c r="H12" s="189">
        <v>49</v>
      </c>
      <c r="I12" s="189">
        <v>49</v>
      </c>
      <c r="J12" s="189">
        <v>39</v>
      </c>
      <c r="K12" s="189">
        <v>41</v>
      </c>
      <c r="L12" s="189">
        <v>43</v>
      </c>
      <c r="M12" s="189">
        <v>-8</v>
      </c>
      <c r="N12" s="121">
        <f t="shared" si="0"/>
        <v>-0.15686274509803921</v>
      </c>
    </row>
    <row r="13" spans="1:14">
      <c r="A13" s="188" t="s">
        <v>1568</v>
      </c>
      <c r="B13" s="189">
        <v>165</v>
      </c>
      <c r="C13" s="189">
        <v>167</v>
      </c>
      <c r="D13" s="189">
        <v>177</v>
      </c>
      <c r="E13" s="189">
        <v>171</v>
      </c>
      <c r="F13" s="189">
        <v>165</v>
      </c>
      <c r="G13" s="189">
        <v>176</v>
      </c>
      <c r="H13" s="189">
        <v>169</v>
      </c>
      <c r="I13" s="189">
        <v>155</v>
      </c>
      <c r="J13" s="189">
        <v>148</v>
      </c>
      <c r="K13" s="189">
        <v>150</v>
      </c>
      <c r="L13" s="189">
        <v>140</v>
      </c>
      <c r="M13" s="189">
        <v>-25</v>
      </c>
      <c r="N13" s="121">
        <f t="shared" si="0"/>
        <v>-0.15151515151515152</v>
      </c>
    </row>
    <row r="14" spans="1:14">
      <c r="A14" s="188" t="s">
        <v>1753</v>
      </c>
      <c r="B14" s="189">
        <v>161</v>
      </c>
      <c r="C14" s="189">
        <v>161</v>
      </c>
      <c r="D14" s="189">
        <v>163</v>
      </c>
      <c r="E14" s="189">
        <v>143</v>
      </c>
      <c r="F14" s="189">
        <v>143</v>
      </c>
      <c r="G14" s="189">
        <v>145</v>
      </c>
      <c r="H14" s="189">
        <v>144</v>
      </c>
      <c r="I14" s="189">
        <v>141</v>
      </c>
      <c r="J14" s="189">
        <v>135</v>
      </c>
      <c r="K14" s="189">
        <v>138</v>
      </c>
      <c r="L14" s="189">
        <v>137</v>
      </c>
      <c r="M14" s="189">
        <v>-24</v>
      </c>
      <c r="N14" s="121">
        <f t="shared" si="0"/>
        <v>-0.14906832298136646</v>
      </c>
    </row>
    <row r="15" spans="1:14">
      <c r="A15" s="188" t="s">
        <v>2360</v>
      </c>
      <c r="B15" s="189">
        <v>165</v>
      </c>
      <c r="C15" s="189">
        <v>159</v>
      </c>
      <c r="D15" s="189">
        <v>161</v>
      </c>
      <c r="E15" s="189">
        <v>157</v>
      </c>
      <c r="F15" s="189">
        <v>159</v>
      </c>
      <c r="G15" s="189">
        <v>153</v>
      </c>
      <c r="H15" s="189">
        <v>155</v>
      </c>
      <c r="I15" s="189">
        <v>152</v>
      </c>
      <c r="J15" s="189">
        <v>151</v>
      </c>
      <c r="K15" s="189">
        <v>152</v>
      </c>
      <c r="L15" s="189">
        <v>141</v>
      </c>
      <c r="M15" s="189">
        <v>-24</v>
      </c>
      <c r="N15" s="121">
        <f t="shared" si="0"/>
        <v>-0.14545454545454545</v>
      </c>
    </row>
    <row r="16" spans="1:14">
      <c r="A16" s="188" t="s">
        <v>1773</v>
      </c>
      <c r="B16" s="189">
        <v>84</v>
      </c>
      <c r="C16" s="189">
        <v>78</v>
      </c>
      <c r="D16" s="189">
        <v>78</v>
      </c>
      <c r="E16" s="189">
        <v>74</v>
      </c>
      <c r="F16" s="189">
        <v>73</v>
      </c>
      <c r="G16" s="189">
        <v>78</v>
      </c>
      <c r="H16" s="189">
        <v>68</v>
      </c>
      <c r="I16" s="189">
        <v>74</v>
      </c>
      <c r="J16" s="189">
        <v>75</v>
      </c>
      <c r="K16" s="189">
        <v>73</v>
      </c>
      <c r="L16" s="189">
        <v>72</v>
      </c>
      <c r="M16" s="189">
        <v>-12</v>
      </c>
      <c r="N16" s="121">
        <f t="shared" si="0"/>
        <v>-0.14285714285714285</v>
      </c>
    </row>
    <row r="17" spans="1:14">
      <c r="A17" s="188" t="s">
        <v>2248</v>
      </c>
      <c r="B17" s="189">
        <v>140</v>
      </c>
      <c r="C17" s="189">
        <v>135</v>
      </c>
      <c r="D17" s="189">
        <v>136</v>
      </c>
      <c r="E17" s="189">
        <v>131</v>
      </c>
      <c r="F17" s="189">
        <v>129</v>
      </c>
      <c r="G17" s="189">
        <v>127</v>
      </c>
      <c r="H17" s="189">
        <v>126</v>
      </c>
      <c r="I17" s="189">
        <v>127</v>
      </c>
      <c r="J17" s="189">
        <v>124</v>
      </c>
      <c r="K17" s="189">
        <v>132</v>
      </c>
      <c r="L17" s="189">
        <v>121</v>
      </c>
      <c r="M17" s="189">
        <v>-19</v>
      </c>
      <c r="N17" s="121">
        <f t="shared" si="0"/>
        <v>-0.1357142857142857</v>
      </c>
    </row>
    <row r="18" spans="1:14">
      <c r="A18" s="188" t="s">
        <v>1657</v>
      </c>
      <c r="B18" s="189">
        <v>126</v>
      </c>
      <c r="C18" s="189">
        <v>124</v>
      </c>
      <c r="D18" s="189">
        <v>122</v>
      </c>
      <c r="E18" s="189">
        <v>119</v>
      </c>
      <c r="F18" s="189">
        <v>116</v>
      </c>
      <c r="G18" s="189">
        <v>117</v>
      </c>
      <c r="H18" s="189">
        <v>119</v>
      </c>
      <c r="I18" s="189">
        <v>112</v>
      </c>
      <c r="J18" s="189">
        <v>114</v>
      </c>
      <c r="K18" s="189">
        <v>111</v>
      </c>
      <c r="L18" s="189">
        <v>109</v>
      </c>
      <c r="M18" s="189">
        <v>-17</v>
      </c>
      <c r="N18" s="121">
        <f t="shared" si="0"/>
        <v>-0.13492063492063491</v>
      </c>
    </row>
    <row r="19" spans="1:14">
      <c r="A19" s="188" t="s">
        <v>2226</v>
      </c>
      <c r="B19" s="189">
        <v>60</v>
      </c>
      <c r="C19" s="189">
        <v>52</v>
      </c>
      <c r="D19" s="189">
        <v>54</v>
      </c>
      <c r="E19" s="189">
        <v>54</v>
      </c>
      <c r="F19" s="189">
        <v>57</v>
      </c>
      <c r="G19" s="189">
        <v>57</v>
      </c>
      <c r="H19" s="189">
        <v>49</v>
      </c>
      <c r="I19" s="189">
        <v>49</v>
      </c>
      <c r="J19" s="189">
        <v>56</v>
      </c>
      <c r="K19" s="189">
        <v>55</v>
      </c>
      <c r="L19" s="189">
        <v>52</v>
      </c>
      <c r="M19" s="189">
        <v>-8</v>
      </c>
      <c r="N19" s="121">
        <f t="shared" si="0"/>
        <v>-0.13333333333333333</v>
      </c>
    </row>
    <row r="20" spans="1:14">
      <c r="A20" s="188" t="s">
        <v>1670</v>
      </c>
      <c r="B20" s="189">
        <v>61</v>
      </c>
      <c r="C20" s="189">
        <v>61</v>
      </c>
      <c r="D20" s="189">
        <v>61</v>
      </c>
      <c r="E20" s="189">
        <v>63</v>
      </c>
      <c r="F20" s="189">
        <v>63</v>
      </c>
      <c r="G20" s="189">
        <v>62</v>
      </c>
      <c r="H20" s="189">
        <v>70</v>
      </c>
      <c r="I20" s="189">
        <v>68</v>
      </c>
      <c r="J20" s="189">
        <v>66</v>
      </c>
      <c r="K20" s="189">
        <v>58</v>
      </c>
      <c r="L20" s="189">
        <v>53</v>
      </c>
      <c r="M20" s="189">
        <v>-8</v>
      </c>
      <c r="N20" s="121">
        <f t="shared" si="0"/>
        <v>-0.13114754098360656</v>
      </c>
    </row>
    <row r="21" spans="1:14">
      <c r="A21" s="188" t="s">
        <v>2225</v>
      </c>
      <c r="B21" s="189">
        <v>61</v>
      </c>
      <c r="C21" s="189">
        <v>60</v>
      </c>
      <c r="D21" s="189">
        <v>58</v>
      </c>
      <c r="E21" s="189">
        <v>55</v>
      </c>
      <c r="F21" s="189">
        <v>60</v>
      </c>
      <c r="G21" s="189">
        <v>55</v>
      </c>
      <c r="H21" s="189">
        <v>55</v>
      </c>
      <c r="I21" s="189">
        <v>57</v>
      </c>
      <c r="J21" s="189">
        <v>57</v>
      </c>
      <c r="K21" s="189">
        <v>58</v>
      </c>
      <c r="L21" s="189">
        <v>53</v>
      </c>
      <c r="M21" s="189">
        <v>-8</v>
      </c>
      <c r="N21" s="121">
        <f t="shared" si="0"/>
        <v>-0.13114754098360656</v>
      </c>
    </row>
    <row r="22" spans="1:14">
      <c r="A22" s="188" t="s">
        <v>2008</v>
      </c>
      <c r="B22" s="189">
        <v>79</v>
      </c>
      <c r="C22" s="189">
        <v>74</v>
      </c>
      <c r="D22" s="189">
        <v>75</v>
      </c>
      <c r="E22" s="189">
        <v>76</v>
      </c>
      <c r="F22" s="189">
        <v>76</v>
      </c>
      <c r="G22" s="189">
        <v>73</v>
      </c>
      <c r="H22" s="189">
        <v>78</v>
      </c>
      <c r="I22" s="189">
        <v>76</v>
      </c>
      <c r="J22" s="189">
        <v>72</v>
      </c>
      <c r="K22" s="189">
        <v>71</v>
      </c>
      <c r="L22" s="189">
        <v>69</v>
      </c>
      <c r="M22" s="189">
        <v>-10</v>
      </c>
      <c r="N22" s="121">
        <f t="shared" si="0"/>
        <v>-0.12658227848101267</v>
      </c>
    </row>
    <row r="23" spans="1:14">
      <c r="A23" s="188" t="s">
        <v>2109</v>
      </c>
      <c r="B23" s="189">
        <v>119</v>
      </c>
      <c r="C23" s="189">
        <v>111</v>
      </c>
      <c r="D23" s="189">
        <v>113</v>
      </c>
      <c r="E23" s="189">
        <v>109</v>
      </c>
      <c r="F23" s="189">
        <v>102</v>
      </c>
      <c r="G23" s="189">
        <v>97</v>
      </c>
      <c r="H23" s="189">
        <v>101</v>
      </c>
      <c r="I23" s="189">
        <v>102</v>
      </c>
      <c r="J23" s="189">
        <v>95</v>
      </c>
      <c r="K23" s="189">
        <v>101</v>
      </c>
      <c r="L23" s="189">
        <v>104</v>
      </c>
      <c r="M23" s="189">
        <v>-15</v>
      </c>
      <c r="N23" s="121">
        <f t="shared" si="0"/>
        <v>-0.12605042016806722</v>
      </c>
    </row>
    <row r="24" spans="1:14">
      <c r="A24" s="188" t="s">
        <v>1622</v>
      </c>
      <c r="B24" s="189">
        <v>56</v>
      </c>
      <c r="C24" s="189">
        <v>60</v>
      </c>
      <c r="D24" s="189">
        <v>56</v>
      </c>
      <c r="E24" s="189">
        <v>54</v>
      </c>
      <c r="F24" s="189">
        <v>54</v>
      </c>
      <c r="G24" s="189">
        <v>59</v>
      </c>
      <c r="H24" s="189">
        <v>57</v>
      </c>
      <c r="I24" s="189">
        <v>56</v>
      </c>
      <c r="J24" s="189">
        <v>56</v>
      </c>
      <c r="K24" s="189">
        <v>53</v>
      </c>
      <c r="L24" s="189">
        <v>49</v>
      </c>
      <c r="M24" s="189">
        <v>-7</v>
      </c>
      <c r="N24" s="121">
        <f t="shared" si="0"/>
        <v>-0.125</v>
      </c>
    </row>
    <row r="25" spans="1:14">
      <c r="A25" s="188" t="s">
        <v>2247</v>
      </c>
      <c r="B25" s="189">
        <v>83</v>
      </c>
      <c r="C25" s="189">
        <v>83</v>
      </c>
      <c r="D25" s="189">
        <v>82</v>
      </c>
      <c r="E25" s="189">
        <v>77</v>
      </c>
      <c r="F25" s="189">
        <v>79</v>
      </c>
      <c r="G25" s="189">
        <v>76</v>
      </c>
      <c r="H25" s="189">
        <v>73</v>
      </c>
      <c r="I25" s="189">
        <v>74</v>
      </c>
      <c r="J25" s="189">
        <v>74</v>
      </c>
      <c r="K25" s="189">
        <v>78</v>
      </c>
      <c r="L25" s="189">
        <v>73</v>
      </c>
      <c r="M25" s="189">
        <v>-10</v>
      </c>
      <c r="N25" s="121">
        <f t="shared" si="0"/>
        <v>-0.12048192771084337</v>
      </c>
    </row>
    <row r="26" spans="1:14">
      <c r="A26" s="188" t="s">
        <v>2465</v>
      </c>
      <c r="B26" s="189">
        <v>83</v>
      </c>
      <c r="C26" s="189">
        <v>84</v>
      </c>
      <c r="D26" s="189">
        <v>77</v>
      </c>
      <c r="E26" s="189">
        <v>85</v>
      </c>
      <c r="F26" s="189">
        <v>81</v>
      </c>
      <c r="G26" s="189">
        <v>86</v>
      </c>
      <c r="H26" s="189">
        <v>78</v>
      </c>
      <c r="I26" s="189">
        <v>83</v>
      </c>
      <c r="J26" s="189">
        <v>81</v>
      </c>
      <c r="K26" s="189">
        <v>75</v>
      </c>
      <c r="L26" s="189">
        <v>73</v>
      </c>
      <c r="M26" s="189">
        <v>-10</v>
      </c>
      <c r="N26" s="121">
        <f t="shared" si="0"/>
        <v>-0.12048192771084337</v>
      </c>
    </row>
    <row r="27" spans="1:14">
      <c r="A27" s="188" t="s">
        <v>2012</v>
      </c>
      <c r="B27" s="189">
        <v>84</v>
      </c>
      <c r="C27" s="189">
        <v>82</v>
      </c>
      <c r="D27" s="189">
        <v>78</v>
      </c>
      <c r="E27" s="189">
        <v>81</v>
      </c>
      <c r="F27" s="189">
        <v>79</v>
      </c>
      <c r="G27" s="189">
        <v>76</v>
      </c>
      <c r="H27" s="189">
        <v>78</v>
      </c>
      <c r="I27" s="189">
        <v>71</v>
      </c>
      <c r="J27" s="189">
        <v>75</v>
      </c>
      <c r="K27" s="189">
        <v>75</v>
      </c>
      <c r="L27" s="189">
        <v>74</v>
      </c>
      <c r="M27" s="189">
        <v>-10</v>
      </c>
      <c r="N27" s="121">
        <f t="shared" si="0"/>
        <v>-0.11904761904761904</v>
      </c>
    </row>
    <row r="28" spans="1:14">
      <c r="A28" s="188" t="s">
        <v>2364</v>
      </c>
      <c r="B28" s="189">
        <v>153</v>
      </c>
      <c r="C28" s="189">
        <v>151</v>
      </c>
      <c r="D28" s="189">
        <v>145</v>
      </c>
      <c r="E28" s="189">
        <v>145</v>
      </c>
      <c r="F28" s="189">
        <v>151</v>
      </c>
      <c r="G28" s="189">
        <v>147</v>
      </c>
      <c r="H28" s="189">
        <v>146</v>
      </c>
      <c r="I28" s="189">
        <v>151</v>
      </c>
      <c r="J28" s="189">
        <v>146</v>
      </c>
      <c r="K28" s="189">
        <v>147</v>
      </c>
      <c r="L28" s="189">
        <v>135</v>
      </c>
      <c r="M28" s="189">
        <v>-18</v>
      </c>
      <c r="N28" s="121">
        <f t="shared" si="0"/>
        <v>-0.11764705882352941</v>
      </c>
    </row>
    <row r="29" spans="1:14">
      <c r="A29" s="188" t="s">
        <v>1859</v>
      </c>
      <c r="B29" s="189">
        <v>190</v>
      </c>
      <c r="C29" s="189">
        <v>188</v>
      </c>
      <c r="D29" s="189">
        <v>176</v>
      </c>
      <c r="E29" s="189">
        <v>177</v>
      </c>
      <c r="F29" s="189">
        <v>178</v>
      </c>
      <c r="G29" s="189">
        <v>184</v>
      </c>
      <c r="H29" s="189">
        <v>173</v>
      </c>
      <c r="I29" s="189">
        <v>183</v>
      </c>
      <c r="J29" s="189">
        <v>180</v>
      </c>
      <c r="K29" s="189">
        <v>179</v>
      </c>
      <c r="L29" s="189">
        <v>168</v>
      </c>
      <c r="M29" s="189">
        <v>-22</v>
      </c>
      <c r="N29" s="121">
        <f t="shared" si="0"/>
        <v>-0.11578947368421053</v>
      </c>
    </row>
    <row r="30" spans="1:14">
      <c r="A30" s="188" t="s">
        <v>2341</v>
      </c>
      <c r="B30" s="189">
        <v>113</v>
      </c>
      <c r="C30" s="189">
        <v>115</v>
      </c>
      <c r="D30" s="189">
        <v>113</v>
      </c>
      <c r="E30" s="189">
        <v>108</v>
      </c>
      <c r="F30" s="189">
        <v>106</v>
      </c>
      <c r="G30" s="189">
        <v>107</v>
      </c>
      <c r="H30" s="189">
        <v>107</v>
      </c>
      <c r="I30" s="189">
        <v>110</v>
      </c>
      <c r="J30" s="189">
        <v>102</v>
      </c>
      <c r="K30" s="189">
        <v>101</v>
      </c>
      <c r="L30" s="189">
        <v>100</v>
      </c>
      <c r="M30" s="189">
        <v>-13</v>
      </c>
      <c r="N30" s="121">
        <f t="shared" si="0"/>
        <v>-0.11504424778761062</v>
      </c>
    </row>
    <row r="31" spans="1:14">
      <c r="A31" s="188" t="s">
        <v>2355</v>
      </c>
      <c r="B31" s="189">
        <v>140</v>
      </c>
      <c r="C31" s="189">
        <v>139</v>
      </c>
      <c r="D31" s="189">
        <v>137</v>
      </c>
      <c r="E31" s="189">
        <v>137</v>
      </c>
      <c r="F31" s="189">
        <v>138</v>
      </c>
      <c r="G31" s="189">
        <v>131</v>
      </c>
      <c r="H31" s="189">
        <v>129</v>
      </c>
      <c r="I31" s="189">
        <v>137</v>
      </c>
      <c r="J31" s="189">
        <v>132</v>
      </c>
      <c r="K31" s="189">
        <v>130</v>
      </c>
      <c r="L31" s="189">
        <v>124</v>
      </c>
      <c r="M31" s="189">
        <v>-16</v>
      </c>
      <c r="N31" s="121">
        <f t="shared" si="0"/>
        <v>-0.11428571428571428</v>
      </c>
    </row>
    <row r="32" spans="1:14">
      <c r="A32" s="188" t="s">
        <v>1811</v>
      </c>
      <c r="B32" s="189">
        <v>152</v>
      </c>
      <c r="C32" s="189">
        <v>152</v>
      </c>
      <c r="D32" s="189">
        <v>152</v>
      </c>
      <c r="E32" s="189">
        <v>144</v>
      </c>
      <c r="F32" s="189">
        <v>147</v>
      </c>
      <c r="G32" s="189">
        <v>148</v>
      </c>
      <c r="H32" s="189">
        <v>145</v>
      </c>
      <c r="I32" s="189">
        <v>142</v>
      </c>
      <c r="J32" s="189">
        <v>144</v>
      </c>
      <c r="K32" s="189">
        <v>146</v>
      </c>
      <c r="L32" s="189">
        <v>135</v>
      </c>
      <c r="M32" s="189">
        <v>-17</v>
      </c>
      <c r="N32" s="121">
        <f t="shared" si="0"/>
        <v>-0.1118421052631579</v>
      </c>
    </row>
    <row r="33" spans="1:14">
      <c r="A33" s="188" t="s">
        <v>2493</v>
      </c>
      <c r="B33" s="189">
        <v>118</v>
      </c>
      <c r="C33" s="189">
        <v>117</v>
      </c>
      <c r="D33" s="189">
        <v>117</v>
      </c>
      <c r="E33" s="189">
        <v>103</v>
      </c>
      <c r="F33" s="189">
        <v>110</v>
      </c>
      <c r="G33" s="189">
        <v>103</v>
      </c>
      <c r="H33" s="189">
        <v>103</v>
      </c>
      <c r="I33" s="189">
        <v>101</v>
      </c>
      <c r="J33" s="189">
        <v>97</v>
      </c>
      <c r="K33" s="189">
        <v>104</v>
      </c>
      <c r="L33" s="189">
        <v>105</v>
      </c>
      <c r="M33" s="189">
        <v>-13</v>
      </c>
      <c r="N33" s="121">
        <f t="shared" si="0"/>
        <v>-0.11016949152542373</v>
      </c>
    </row>
    <row r="34" spans="1:14">
      <c r="A34" s="188" t="s">
        <v>2222</v>
      </c>
      <c r="B34" s="189">
        <v>68</v>
      </c>
      <c r="C34" s="189">
        <v>69</v>
      </c>
      <c r="D34" s="189">
        <v>64</v>
      </c>
      <c r="E34" s="189">
        <v>67</v>
      </c>
      <c r="F34" s="189">
        <v>66</v>
      </c>
      <c r="G34" s="189">
        <v>68</v>
      </c>
      <c r="H34" s="189">
        <v>73</v>
      </c>
      <c r="I34" s="189">
        <v>71</v>
      </c>
      <c r="J34" s="189">
        <v>70</v>
      </c>
      <c r="K34" s="189">
        <v>71</v>
      </c>
      <c r="L34" s="189">
        <v>61</v>
      </c>
      <c r="M34" s="189">
        <v>-7</v>
      </c>
      <c r="N34" s="121">
        <f t="shared" si="0"/>
        <v>-0.10294117647058823</v>
      </c>
    </row>
    <row r="35" spans="1:14">
      <c r="A35" s="188" t="s">
        <v>1613</v>
      </c>
      <c r="B35" s="189">
        <v>88</v>
      </c>
      <c r="C35" s="189">
        <v>88</v>
      </c>
      <c r="D35" s="189">
        <v>89</v>
      </c>
      <c r="E35" s="189">
        <v>88</v>
      </c>
      <c r="F35" s="189">
        <v>87</v>
      </c>
      <c r="G35" s="189">
        <v>79</v>
      </c>
      <c r="H35" s="189">
        <v>79</v>
      </c>
      <c r="I35" s="189">
        <v>80</v>
      </c>
      <c r="J35" s="189">
        <v>85</v>
      </c>
      <c r="K35" s="189">
        <v>81</v>
      </c>
      <c r="L35" s="189">
        <v>79</v>
      </c>
      <c r="M35" s="189">
        <v>-9</v>
      </c>
      <c r="N35" s="121">
        <f t="shared" si="0"/>
        <v>-0.10227272727272728</v>
      </c>
    </row>
    <row r="36" spans="1:14">
      <c r="A36" s="188" t="s">
        <v>2210</v>
      </c>
      <c r="B36" s="189">
        <v>41</v>
      </c>
      <c r="C36" s="189">
        <v>39</v>
      </c>
      <c r="D36" s="189">
        <v>37</v>
      </c>
      <c r="E36" s="189">
        <v>37</v>
      </c>
      <c r="F36" s="189">
        <v>36</v>
      </c>
      <c r="G36" s="189">
        <v>45</v>
      </c>
      <c r="H36" s="189">
        <v>41</v>
      </c>
      <c r="I36" s="189">
        <v>41</v>
      </c>
      <c r="J36" s="189">
        <v>38</v>
      </c>
      <c r="K36" s="189">
        <v>37</v>
      </c>
      <c r="L36" s="189">
        <v>37</v>
      </c>
      <c r="M36" s="189">
        <v>-4</v>
      </c>
      <c r="N36" s="121">
        <f t="shared" si="0"/>
        <v>-9.7560975609756101E-2</v>
      </c>
    </row>
    <row r="37" spans="1:14">
      <c r="A37" s="188" t="s">
        <v>1620</v>
      </c>
      <c r="B37" s="189">
        <v>167</v>
      </c>
      <c r="C37" s="189">
        <v>166</v>
      </c>
      <c r="D37" s="189">
        <v>163</v>
      </c>
      <c r="E37" s="189">
        <v>167</v>
      </c>
      <c r="F37" s="189">
        <v>157</v>
      </c>
      <c r="G37" s="189">
        <v>158</v>
      </c>
      <c r="H37" s="189">
        <v>156</v>
      </c>
      <c r="I37" s="189">
        <v>158</v>
      </c>
      <c r="J37" s="189">
        <v>159</v>
      </c>
      <c r="K37" s="189">
        <v>153</v>
      </c>
      <c r="L37" s="189">
        <v>151</v>
      </c>
      <c r="M37" s="189">
        <v>-16</v>
      </c>
      <c r="N37" s="121">
        <f t="shared" si="0"/>
        <v>-9.580838323353294E-2</v>
      </c>
    </row>
    <row r="38" spans="1:14">
      <c r="A38" s="188" t="s">
        <v>1619</v>
      </c>
      <c r="B38" s="189">
        <v>96</v>
      </c>
      <c r="C38" s="189">
        <v>93</v>
      </c>
      <c r="D38" s="189">
        <v>91</v>
      </c>
      <c r="E38" s="189">
        <v>94</v>
      </c>
      <c r="F38" s="189">
        <v>94</v>
      </c>
      <c r="G38" s="189">
        <v>93</v>
      </c>
      <c r="H38" s="189">
        <v>94</v>
      </c>
      <c r="I38" s="189">
        <v>87</v>
      </c>
      <c r="J38" s="189">
        <v>85</v>
      </c>
      <c r="K38" s="189">
        <v>91</v>
      </c>
      <c r="L38" s="189">
        <v>87</v>
      </c>
      <c r="M38" s="189">
        <v>-9</v>
      </c>
      <c r="N38" s="121">
        <f t="shared" si="0"/>
        <v>-9.375E-2</v>
      </c>
    </row>
    <row r="39" spans="1:14">
      <c r="A39" s="188" t="s">
        <v>2343</v>
      </c>
      <c r="B39" s="189">
        <v>54</v>
      </c>
      <c r="C39" s="189">
        <v>60</v>
      </c>
      <c r="D39" s="189">
        <v>57</v>
      </c>
      <c r="E39" s="189">
        <v>58</v>
      </c>
      <c r="F39" s="189">
        <v>60</v>
      </c>
      <c r="G39" s="189">
        <v>60</v>
      </c>
      <c r="H39" s="189">
        <v>55</v>
      </c>
      <c r="I39" s="189">
        <v>57</v>
      </c>
      <c r="J39" s="189">
        <v>55</v>
      </c>
      <c r="K39" s="189">
        <v>54</v>
      </c>
      <c r="L39" s="189">
        <v>49</v>
      </c>
      <c r="M39" s="189">
        <v>-5</v>
      </c>
      <c r="N39" s="121">
        <f t="shared" si="0"/>
        <v>-9.2592592592592587E-2</v>
      </c>
    </row>
    <row r="40" spans="1:14">
      <c r="A40" s="188" t="s">
        <v>2015</v>
      </c>
      <c r="B40" s="189">
        <v>177</v>
      </c>
      <c r="C40" s="189">
        <v>168</v>
      </c>
      <c r="D40" s="189">
        <v>173</v>
      </c>
      <c r="E40" s="189">
        <v>170</v>
      </c>
      <c r="F40" s="189">
        <v>176</v>
      </c>
      <c r="G40" s="189">
        <v>169</v>
      </c>
      <c r="H40" s="189">
        <v>167</v>
      </c>
      <c r="I40" s="189">
        <v>172</v>
      </c>
      <c r="J40" s="189">
        <v>169</v>
      </c>
      <c r="K40" s="189">
        <v>159</v>
      </c>
      <c r="L40" s="189">
        <v>161</v>
      </c>
      <c r="M40" s="189">
        <v>-16</v>
      </c>
      <c r="N40" s="121">
        <f t="shared" si="0"/>
        <v>-9.03954802259887E-2</v>
      </c>
    </row>
    <row r="41" spans="1:14">
      <c r="A41" s="188" t="s">
        <v>1815</v>
      </c>
      <c r="B41" s="189">
        <v>113</v>
      </c>
      <c r="C41" s="189">
        <v>114</v>
      </c>
      <c r="D41" s="189">
        <v>111</v>
      </c>
      <c r="E41" s="189">
        <v>115</v>
      </c>
      <c r="F41" s="189">
        <v>107</v>
      </c>
      <c r="G41" s="189">
        <v>106</v>
      </c>
      <c r="H41" s="189">
        <v>101</v>
      </c>
      <c r="I41" s="189">
        <v>103</v>
      </c>
      <c r="J41" s="189">
        <v>107</v>
      </c>
      <c r="K41" s="189">
        <v>105</v>
      </c>
      <c r="L41" s="189">
        <v>103</v>
      </c>
      <c r="M41" s="189">
        <v>-10</v>
      </c>
      <c r="N41" s="121">
        <f t="shared" si="0"/>
        <v>-8.8495575221238937E-2</v>
      </c>
    </row>
    <row r="42" spans="1:14">
      <c r="A42" s="188" t="s">
        <v>2382</v>
      </c>
      <c r="B42" s="189">
        <v>91</v>
      </c>
      <c r="C42" s="189">
        <v>88</v>
      </c>
      <c r="D42" s="189">
        <v>90</v>
      </c>
      <c r="E42" s="189">
        <v>86</v>
      </c>
      <c r="F42" s="189">
        <v>89</v>
      </c>
      <c r="G42" s="189">
        <v>92</v>
      </c>
      <c r="H42" s="189">
        <v>92</v>
      </c>
      <c r="I42" s="189">
        <v>92</v>
      </c>
      <c r="J42" s="189">
        <v>92</v>
      </c>
      <c r="K42" s="189">
        <v>90</v>
      </c>
      <c r="L42" s="189">
        <v>83</v>
      </c>
      <c r="M42" s="189">
        <v>-8</v>
      </c>
      <c r="N42" s="121">
        <f t="shared" si="0"/>
        <v>-8.7912087912087919E-2</v>
      </c>
    </row>
    <row r="43" spans="1:14">
      <c r="A43" s="188" t="s">
        <v>2009</v>
      </c>
      <c r="B43" s="189">
        <v>251</v>
      </c>
      <c r="C43" s="189">
        <v>240</v>
      </c>
      <c r="D43" s="189">
        <v>241</v>
      </c>
      <c r="E43" s="189">
        <v>246</v>
      </c>
      <c r="F43" s="189">
        <v>242</v>
      </c>
      <c r="G43" s="189">
        <v>242</v>
      </c>
      <c r="H43" s="189">
        <v>238</v>
      </c>
      <c r="I43" s="189">
        <v>236</v>
      </c>
      <c r="J43" s="189">
        <v>242</v>
      </c>
      <c r="K43" s="189">
        <v>242</v>
      </c>
      <c r="L43" s="189">
        <v>229</v>
      </c>
      <c r="M43" s="189">
        <v>-22</v>
      </c>
      <c r="N43" s="121">
        <f t="shared" si="0"/>
        <v>-8.7649402390438252E-2</v>
      </c>
    </row>
    <row r="44" spans="1:14">
      <c r="A44" s="188" t="s">
        <v>2048</v>
      </c>
      <c r="B44" s="189">
        <v>128</v>
      </c>
      <c r="C44" s="189">
        <v>121</v>
      </c>
      <c r="D44" s="189">
        <v>121</v>
      </c>
      <c r="E44" s="189">
        <v>120</v>
      </c>
      <c r="F44" s="189">
        <v>122</v>
      </c>
      <c r="G44" s="189">
        <v>121</v>
      </c>
      <c r="H44" s="189">
        <v>122</v>
      </c>
      <c r="I44" s="189">
        <v>116</v>
      </c>
      <c r="J44" s="189">
        <v>121</v>
      </c>
      <c r="K44" s="189">
        <v>121</v>
      </c>
      <c r="L44" s="189">
        <v>117</v>
      </c>
      <c r="M44" s="189">
        <v>-11</v>
      </c>
      <c r="N44" s="121">
        <f t="shared" si="0"/>
        <v>-8.59375E-2</v>
      </c>
    </row>
    <row r="45" spans="1:14">
      <c r="A45" s="188" t="s">
        <v>2471</v>
      </c>
      <c r="B45" s="189">
        <v>70</v>
      </c>
      <c r="C45" s="189">
        <v>64</v>
      </c>
      <c r="D45" s="189">
        <v>65</v>
      </c>
      <c r="E45" s="189">
        <v>57</v>
      </c>
      <c r="F45" s="189">
        <v>64</v>
      </c>
      <c r="G45" s="189">
        <v>67</v>
      </c>
      <c r="H45" s="189">
        <v>66</v>
      </c>
      <c r="I45" s="189">
        <v>66</v>
      </c>
      <c r="J45" s="189">
        <v>66</v>
      </c>
      <c r="K45" s="189">
        <v>69</v>
      </c>
      <c r="L45" s="189">
        <v>64</v>
      </c>
      <c r="M45" s="189">
        <v>-6</v>
      </c>
      <c r="N45" s="121">
        <f t="shared" si="0"/>
        <v>-8.5714285714285715E-2</v>
      </c>
    </row>
    <row r="46" spans="1:14">
      <c r="A46" s="188" t="s">
        <v>1625</v>
      </c>
      <c r="B46" s="189">
        <v>129</v>
      </c>
      <c r="C46" s="189">
        <v>132</v>
      </c>
      <c r="D46" s="189">
        <v>127</v>
      </c>
      <c r="E46" s="189">
        <v>124</v>
      </c>
      <c r="F46" s="189">
        <v>126</v>
      </c>
      <c r="G46" s="189">
        <v>118</v>
      </c>
      <c r="H46" s="189">
        <v>121</v>
      </c>
      <c r="I46" s="189">
        <v>116</v>
      </c>
      <c r="J46" s="189">
        <v>123</v>
      </c>
      <c r="K46" s="189">
        <v>132</v>
      </c>
      <c r="L46" s="189">
        <v>118</v>
      </c>
      <c r="M46" s="189">
        <v>-11</v>
      </c>
      <c r="N46" s="121">
        <f t="shared" si="0"/>
        <v>-8.5271317829457363E-2</v>
      </c>
    </row>
    <row r="47" spans="1:14">
      <c r="A47" s="188" t="s">
        <v>2252</v>
      </c>
      <c r="B47" s="189">
        <v>214</v>
      </c>
      <c r="C47" s="189">
        <v>208</v>
      </c>
      <c r="D47" s="189">
        <v>204</v>
      </c>
      <c r="E47" s="189">
        <v>194</v>
      </c>
      <c r="F47" s="189">
        <v>200</v>
      </c>
      <c r="G47" s="189">
        <v>199</v>
      </c>
      <c r="H47" s="189">
        <v>203</v>
      </c>
      <c r="I47" s="189">
        <v>195</v>
      </c>
      <c r="J47" s="189">
        <v>188</v>
      </c>
      <c r="K47" s="189">
        <v>197</v>
      </c>
      <c r="L47" s="189">
        <v>196</v>
      </c>
      <c r="M47" s="189">
        <v>-18</v>
      </c>
      <c r="N47" s="121">
        <f t="shared" si="0"/>
        <v>-8.4112149532710276E-2</v>
      </c>
    </row>
    <row r="48" spans="1:14">
      <c r="A48" s="188" t="s">
        <v>2285</v>
      </c>
      <c r="B48" s="189">
        <v>73</v>
      </c>
      <c r="C48" s="189">
        <v>70</v>
      </c>
      <c r="D48" s="189">
        <v>68</v>
      </c>
      <c r="E48" s="189">
        <v>71</v>
      </c>
      <c r="F48" s="189">
        <v>83</v>
      </c>
      <c r="G48" s="189">
        <v>71</v>
      </c>
      <c r="H48" s="189">
        <v>69</v>
      </c>
      <c r="I48" s="189">
        <v>78</v>
      </c>
      <c r="J48" s="189">
        <v>70</v>
      </c>
      <c r="K48" s="189">
        <v>74</v>
      </c>
      <c r="L48" s="189">
        <v>67</v>
      </c>
      <c r="M48" s="189">
        <v>-6</v>
      </c>
      <c r="N48" s="121">
        <f t="shared" si="0"/>
        <v>-8.2191780821917804E-2</v>
      </c>
    </row>
    <row r="49" spans="1:14">
      <c r="A49" s="188" t="s">
        <v>2110</v>
      </c>
      <c r="B49" s="189">
        <v>61</v>
      </c>
      <c r="C49" s="189">
        <v>59</v>
      </c>
      <c r="D49" s="189">
        <v>61</v>
      </c>
      <c r="E49" s="189">
        <v>69</v>
      </c>
      <c r="F49" s="189">
        <v>67</v>
      </c>
      <c r="G49" s="189">
        <v>66</v>
      </c>
      <c r="H49" s="189">
        <v>63</v>
      </c>
      <c r="I49" s="189">
        <v>65</v>
      </c>
      <c r="J49" s="189">
        <v>66</v>
      </c>
      <c r="K49" s="189">
        <v>65</v>
      </c>
      <c r="L49" s="189">
        <v>56</v>
      </c>
      <c r="M49" s="189">
        <v>-5</v>
      </c>
      <c r="N49" s="121">
        <f t="shared" si="0"/>
        <v>-8.1967213114754092E-2</v>
      </c>
    </row>
    <row r="50" spans="1:14">
      <c r="A50" s="188" t="s">
        <v>1649</v>
      </c>
      <c r="B50" s="189">
        <v>137</v>
      </c>
      <c r="C50" s="189">
        <v>134</v>
      </c>
      <c r="D50" s="189">
        <v>139</v>
      </c>
      <c r="E50" s="189">
        <v>138</v>
      </c>
      <c r="F50" s="189">
        <v>136</v>
      </c>
      <c r="G50" s="189">
        <v>133</v>
      </c>
      <c r="H50" s="189">
        <v>130</v>
      </c>
      <c r="I50" s="189">
        <v>137</v>
      </c>
      <c r="J50" s="189">
        <v>134</v>
      </c>
      <c r="K50" s="189">
        <v>138</v>
      </c>
      <c r="L50" s="189">
        <v>126</v>
      </c>
      <c r="M50" s="189">
        <v>-11</v>
      </c>
      <c r="N50" s="121">
        <f t="shared" si="0"/>
        <v>-8.0291970802919707E-2</v>
      </c>
    </row>
    <row r="51" spans="1:14">
      <c r="A51" s="188" t="s">
        <v>1922</v>
      </c>
      <c r="B51" s="189">
        <v>139</v>
      </c>
      <c r="C51" s="189">
        <v>133</v>
      </c>
      <c r="D51" s="189">
        <v>136</v>
      </c>
      <c r="E51" s="189">
        <v>138</v>
      </c>
      <c r="F51" s="189">
        <v>136</v>
      </c>
      <c r="G51" s="189">
        <v>130</v>
      </c>
      <c r="H51" s="189">
        <v>132</v>
      </c>
      <c r="I51" s="189">
        <v>122</v>
      </c>
      <c r="J51" s="189">
        <v>126</v>
      </c>
      <c r="K51" s="189">
        <v>128</v>
      </c>
      <c r="L51" s="189">
        <v>128</v>
      </c>
      <c r="M51" s="189">
        <v>-11</v>
      </c>
      <c r="N51" s="121">
        <f t="shared" si="0"/>
        <v>-7.9136690647482008E-2</v>
      </c>
    </row>
    <row r="52" spans="1:14">
      <c r="A52" s="188" t="s">
        <v>1564</v>
      </c>
      <c r="B52" s="189">
        <v>243</v>
      </c>
      <c r="C52" s="189">
        <v>238</v>
      </c>
      <c r="D52" s="189">
        <v>240</v>
      </c>
      <c r="E52" s="189">
        <v>233</v>
      </c>
      <c r="F52" s="189">
        <v>236</v>
      </c>
      <c r="G52" s="189">
        <v>218</v>
      </c>
      <c r="H52" s="189">
        <v>226</v>
      </c>
      <c r="I52" s="189">
        <v>223</v>
      </c>
      <c r="J52" s="189">
        <v>226</v>
      </c>
      <c r="K52" s="189">
        <v>228</v>
      </c>
      <c r="L52" s="189">
        <v>224</v>
      </c>
      <c r="M52" s="189">
        <v>-19</v>
      </c>
      <c r="N52" s="121">
        <f t="shared" si="0"/>
        <v>-7.8189300411522639E-2</v>
      </c>
    </row>
    <row r="53" spans="1:14">
      <c r="A53" s="188" t="s">
        <v>1612</v>
      </c>
      <c r="B53" s="189">
        <v>157</v>
      </c>
      <c r="C53" s="189">
        <v>156</v>
      </c>
      <c r="D53" s="189">
        <v>162</v>
      </c>
      <c r="E53" s="189">
        <v>157</v>
      </c>
      <c r="F53" s="189">
        <v>151</v>
      </c>
      <c r="G53" s="189">
        <v>155</v>
      </c>
      <c r="H53" s="189">
        <v>155</v>
      </c>
      <c r="I53" s="189">
        <v>149</v>
      </c>
      <c r="J53" s="189">
        <v>147</v>
      </c>
      <c r="K53" s="189">
        <v>154</v>
      </c>
      <c r="L53" s="189">
        <v>145</v>
      </c>
      <c r="M53" s="189">
        <v>-12</v>
      </c>
      <c r="N53" s="121">
        <f t="shared" si="0"/>
        <v>-7.6433121019108277E-2</v>
      </c>
    </row>
    <row r="54" spans="1:14">
      <c r="A54" s="188" t="s">
        <v>1972</v>
      </c>
      <c r="B54" s="189">
        <v>275</v>
      </c>
      <c r="C54" s="189">
        <v>266</v>
      </c>
      <c r="D54" s="189">
        <v>259</v>
      </c>
      <c r="E54" s="189">
        <v>262</v>
      </c>
      <c r="F54" s="189">
        <v>261</v>
      </c>
      <c r="G54" s="189">
        <v>254</v>
      </c>
      <c r="H54" s="189">
        <v>249</v>
      </c>
      <c r="I54" s="189">
        <v>255</v>
      </c>
      <c r="J54" s="189">
        <v>246</v>
      </c>
      <c r="K54" s="189">
        <v>256</v>
      </c>
      <c r="L54" s="189">
        <v>254</v>
      </c>
      <c r="M54" s="189">
        <v>-21</v>
      </c>
      <c r="N54" s="121">
        <f t="shared" si="0"/>
        <v>-7.636363636363637E-2</v>
      </c>
    </row>
    <row r="55" spans="1:14">
      <c r="A55" s="188" t="s">
        <v>1474</v>
      </c>
      <c r="B55" s="189">
        <v>225</v>
      </c>
      <c r="C55" s="189">
        <v>226</v>
      </c>
      <c r="D55" s="189">
        <v>227</v>
      </c>
      <c r="E55" s="189">
        <v>226</v>
      </c>
      <c r="F55" s="189">
        <v>223</v>
      </c>
      <c r="G55" s="189">
        <v>228</v>
      </c>
      <c r="H55" s="189">
        <v>215</v>
      </c>
      <c r="I55" s="189">
        <v>216</v>
      </c>
      <c r="J55" s="189">
        <v>222</v>
      </c>
      <c r="K55" s="189">
        <v>215</v>
      </c>
      <c r="L55" s="189">
        <v>208</v>
      </c>
      <c r="M55" s="189">
        <v>-17</v>
      </c>
      <c r="N55" s="121">
        <f t="shared" si="0"/>
        <v>-7.5555555555555556E-2</v>
      </c>
    </row>
    <row r="56" spans="1:14">
      <c r="A56" s="188" t="s">
        <v>1508</v>
      </c>
      <c r="B56" s="189">
        <v>254</v>
      </c>
      <c r="C56" s="189">
        <v>253</v>
      </c>
      <c r="D56" s="189">
        <v>248</v>
      </c>
      <c r="E56" s="189">
        <v>253</v>
      </c>
      <c r="F56" s="189">
        <v>246</v>
      </c>
      <c r="G56" s="189">
        <v>239</v>
      </c>
      <c r="H56" s="189">
        <v>236</v>
      </c>
      <c r="I56" s="189">
        <v>239</v>
      </c>
      <c r="J56" s="189">
        <v>238</v>
      </c>
      <c r="K56" s="189">
        <v>244</v>
      </c>
      <c r="L56" s="189">
        <v>235</v>
      </c>
      <c r="M56" s="189">
        <v>-19</v>
      </c>
      <c r="N56" s="121">
        <f t="shared" si="0"/>
        <v>-7.4803149606299218E-2</v>
      </c>
    </row>
    <row r="57" spans="1:14">
      <c r="A57" s="188" t="s">
        <v>1482</v>
      </c>
      <c r="B57" s="189">
        <v>281</v>
      </c>
      <c r="C57" s="189">
        <v>278</v>
      </c>
      <c r="D57" s="189">
        <v>283</v>
      </c>
      <c r="E57" s="189">
        <v>271</v>
      </c>
      <c r="F57" s="189">
        <v>270</v>
      </c>
      <c r="G57" s="189">
        <v>262</v>
      </c>
      <c r="H57" s="189">
        <v>264</v>
      </c>
      <c r="I57" s="189">
        <v>272</v>
      </c>
      <c r="J57" s="189">
        <v>269</v>
      </c>
      <c r="K57" s="189">
        <v>267</v>
      </c>
      <c r="L57" s="189">
        <v>260</v>
      </c>
      <c r="M57" s="189">
        <v>-21</v>
      </c>
      <c r="N57" s="121">
        <f t="shared" si="0"/>
        <v>-7.4733096085409248E-2</v>
      </c>
    </row>
    <row r="58" spans="1:14">
      <c r="A58" s="188" t="s">
        <v>1823</v>
      </c>
      <c r="B58" s="189">
        <v>67</v>
      </c>
      <c r="C58" s="189">
        <v>65</v>
      </c>
      <c r="D58" s="189">
        <v>61</v>
      </c>
      <c r="E58" s="189">
        <v>66</v>
      </c>
      <c r="F58" s="189">
        <v>62</v>
      </c>
      <c r="G58" s="189">
        <v>61</v>
      </c>
      <c r="H58" s="189">
        <v>67</v>
      </c>
      <c r="I58" s="189">
        <v>64</v>
      </c>
      <c r="J58" s="189">
        <v>66</v>
      </c>
      <c r="K58" s="189">
        <v>65</v>
      </c>
      <c r="L58" s="189">
        <v>62</v>
      </c>
      <c r="M58" s="189">
        <v>-5</v>
      </c>
      <c r="N58" s="121">
        <f t="shared" si="0"/>
        <v>-7.4626865671641784E-2</v>
      </c>
    </row>
    <row r="59" spans="1:14">
      <c r="A59" s="188" t="s">
        <v>2392</v>
      </c>
      <c r="B59" s="189">
        <v>68</v>
      </c>
      <c r="C59" s="189">
        <v>70</v>
      </c>
      <c r="D59" s="189">
        <v>67</v>
      </c>
      <c r="E59" s="189">
        <v>71</v>
      </c>
      <c r="F59" s="189">
        <v>70</v>
      </c>
      <c r="G59" s="189">
        <v>64</v>
      </c>
      <c r="H59" s="189">
        <v>65</v>
      </c>
      <c r="I59" s="189">
        <v>64</v>
      </c>
      <c r="J59" s="189">
        <v>66</v>
      </c>
      <c r="K59" s="189">
        <v>65</v>
      </c>
      <c r="L59" s="189">
        <v>63</v>
      </c>
      <c r="M59" s="189">
        <v>-5</v>
      </c>
      <c r="N59" s="121">
        <f t="shared" si="0"/>
        <v>-7.3529411764705885E-2</v>
      </c>
    </row>
    <row r="60" spans="1:14">
      <c r="A60" s="188" t="s">
        <v>1813</v>
      </c>
      <c r="B60" s="189">
        <v>273</v>
      </c>
      <c r="C60" s="189">
        <v>276</v>
      </c>
      <c r="D60" s="189">
        <v>276</v>
      </c>
      <c r="E60" s="189">
        <v>273</v>
      </c>
      <c r="F60" s="189">
        <v>262</v>
      </c>
      <c r="G60" s="189">
        <v>261</v>
      </c>
      <c r="H60" s="189">
        <v>254</v>
      </c>
      <c r="I60" s="189">
        <v>260</v>
      </c>
      <c r="J60" s="189">
        <v>252</v>
      </c>
      <c r="K60" s="189">
        <v>254</v>
      </c>
      <c r="L60" s="189">
        <v>253</v>
      </c>
      <c r="M60" s="189">
        <v>-20</v>
      </c>
      <c r="N60" s="121">
        <f t="shared" si="0"/>
        <v>-7.3260073260073263E-2</v>
      </c>
    </row>
    <row r="61" spans="1:14">
      <c r="A61" s="188" t="s">
        <v>2274</v>
      </c>
      <c r="B61" s="189">
        <v>457</v>
      </c>
      <c r="C61" s="189">
        <v>455</v>
      </c>
      <c r="D61" s="189">
        <v>450</v>
      </c>
      <c r="E61" s="189">
        <v>453</v>
      </c>
      <c r="F61" s="189">
        <v>453</v>
      </c>
      <c r="G61" s="189">
        <v>441</v>
      </c>
      <c r="H61" s="189">
        <v>440</v>
      </c>
      <c r="I61" s="189">
        <v>437</v>
      </c>
      <c r="J61" s="189">
        <v>438</v>
      </c>
      <c r="K61" s="189">
        <v>436</v>
      </c>
      <c r="L61" s="189">
        <v>424</v>
      </c>
      <c r="M61" s="189">
        <v>-33</v>
      </c>
      <c r="N61" s="121">
        <f t="shared" si="0"/>
        <v>-7.2210065645514229E-2</v>
      </c>
    </row>
    <row r="62" spans="1:14">
      <c r="A62" s="188" t="s">
        <v>2239</v>
      </c>
      <c r="B62" s="189">
        <v>167</v>
      </c>
      <c r="C62" s="189">
        <v>170</v>
      </c>
      <c r="D62" s="189">
        <v>172</v>
      </c>
      <c r="E62" s="189">
        <v>171</v>
      </c>
      <c r="F62" s="189">
        <v>163</v>
      </c>
      <c r="G62" s="189">
        <v>154</v>
      </c>
      <c r="H62" s="189">
        <v>158</v>
      </c>
      <c r="I62" s="189">
        <v>152</v>
      </c>
      <c r="J62" s="189">
        <v>148</v>
      </c>
      <c r="K62" s="189">
        <v>151</v>
      </c>
      <c r="L62" s="189">
        <v>155</v>
      </c>
      <c r="M62" s="189">
        <v>-12</v>
      </c>
      <c r="N62" s="121">
        <f t="shared" si="0"/>
        <v>-7.1856287425149698E-2</v>
      </c>
    </row>
    <row r="63" spans="1:14">
      <c r="A63" s="188" t="s">
        <v>2346</v>
      </c>
      <c r="B63" s="189">
        <v>85</v>
      </c>
      <c r="C63" s="189">
        <v>86</v>
      </c>
      <c r="D63" s="189">
        <v>85</v>
      </c>
      <c r="E63" s="189">
        <v>90</v>
      </c>
      <c r="F63" s="189">
        <v>83</v>
      </c>
      <c r="G63" s="189">
        <v>83</v>
      </c>
      <c r="H63" s="189">
        <v>84</v>
      </c>
      <c r="I63" s="189">
        <v>81</v>
      </c>
      <c r="J63" s="189">
        <v>76</v>
      </c>
      <c r="K63" s="189">
        <v>79</v>
      </c>
      <c r="L63" s="189">
        <v>79</v>
      </c>
      <c r="M63" s="189">
        <v>-6</v>
      </c>
      <c r="N63" s="121">
        <f t="shared" si="0"/>
        <v>-7.0588235294117646E-2</v>
      </c>
    </row>
    <row r="64" spans="1:14">
      <c r="A64" s="188" t="s">
        <v>2264</v>
      </c>
      <c r="B64" s="189">
        <v>228</v>
      </c>
      <c r="C64" s="189">
        <v>222</v>
      </c>
      <c r="D64" s="189">
        <v>215</v>
      </c>
      <c r="E64" s="189">
        <v>220</v>
      </c>
      <c r="F64" s="189">
        <v>219</v>
      </c>
      <c r="G64" s="189">
        <v>220</v>
      </c>
      <c r="H64" s="189">
        <v>214</v>
      </c>
      <c r="I64" s="189">
        <v>221</v>
      </c>
      <c r="J64" s="189">
        <v>211</v>
      </c>
      <c r="K64" s="189">
        <v>212</v>
      </c>
      <c r="L64" s="189">
        <v>212</v>
      </c>
      <c r="M64" s="189">
        <v>-16</v>
      </c>
      <c r="N64" s="121">
        <f t="shared" si="0"/>
        <v>-7.0175438596491224E-2</v>
      </c>
    </row>
    <row r="65" spans="1:14">
      <c r="A65" s="188" t="s">
        <v>2301</v>
      </c>
      <c r="B65" s="189">
        <v>175</v>
      </c>
      <c r="C65" s="189">
        <v>171</v>
      </c>
      <c r="D65" s="189">
        <v>162</v>
      </c>
      <c r="E65" s="189">
        <v>170</v>
      </c>
      <c r="F65" s="189">
        <v>157</v>
      </c>
      <c r="G65" s="189">
        <v>161</v>
      </c>
      <c r="H65" s="189">
        <v>165</v>
      </c>
      <c r="I65" s="189">
        <v>165</v>
      </c>
      <c r="J65" s="189">
        <v>160</v>
      </c>
      <c r="K65" s="189">
        <v>166</v>
      </c>
      <c r="L65" s="189">
        <v>163</v>
      </c>
      <c r="M65" s="189">
        <v>-12</v>
      </c>
      <c r="N65" s="121">
        <f t="shared" si="0"/>
        <v>-6.8571428571428575E-2</v>
      </c>
    </row>
    <row r="66" spans="1:14">
      <c r="A66" s="188" t="s">
        <v>1618</v>
      </c>
      <c r="B66" s="189">
        <v>73</v>
      </c>
      <c r="C66" s="189">
        <v>73</v>
      </c>
      <c r="D66" s="189">
        <v>79</v>
      </c>
      <c r="E66" s="189">
        <v>75</v>
      </c>
      <c r="F66" s="189">
        <v>68</v>
      </c>
      <c r="G66" s="189">
        <v>70</v>
      </c>
      <c r="H66" s="189">
        <v>73</v>
      </c>
      <c r="I66" s="189">
        <v>66</v>
      </c>
      <c r="J66" s="189">
        <v>73</v>
      </c>
      <c r="K66" s="189">
        <v>70</v>
      </c>
      <c r="L66" s="189">
        <v>68</v>
      </c>
      <c r="M66" s="189">
        <v>-5</v>
      </c>
      <c r="N66" s="121">
        <f t="shared" si="0"/>
        <v>-6.8493150684931503E-2</v>
      </c>
    </row>
    <row r="67" spans="1:14">
      <c r="A67" s="188" t="s">
        <v>2045</v>
      </c>
      <c r="B67" s="189">
        <v>89</v>
      </c>
      <c r="C67" s="189">
        <v>92</v>
      </c>
      <c r="D67" s="189">
        <v>93</v>
      </c>
      <c r="E67" s="189">
        <v>90</v>
      </c>
      <c r="F67" s="189">
        <v>93</v>
      </c>
      <c r="G67" s="189">
        <v>89</v>
      </c>
      <c r="H67" s="189">
        <v>83</v>
      </c>
      <c r="I67" s="189">
        <v>91</v>
      </c>
      <c r="J67" s="189">
        <v>87</v>
      </c>
      <c r="K67" s="189">
        <v>92</v>
      </c>
      <c r="L67" s="189">
        <v>83</v>
      </c>
      <c r="M67" s="189">
        <v>-6</v>
      </c>
      <c r="N67" s="121">
        <f t="shared" si="0"/>
        <v>-6.741573033707865E-2</v>
      </c>
    </row>
    <row r="68" spans="1:14">
      <c r="A68" s="188" t="s">
        <v>2244</v>
      </c>
      <c r="B68" s="189">
        <v>120</v>
      </c>
      <c r="C68" s="189">
        <v>120</v>
      </c>
      <c r="D68" s="189">
        <v>123</v>
      </c>
      <c r="E68" s="189">
        <v>119</v>
      </c>
      <c r="F68" s="189">
        <v>120</v>
      </c>
      <c r="G68" s="189">
        <v>114</v>
      </c>
      <c r="H68" s="189">
        <v>122</v>
      </c>
      <c r="I68" s="189">
        <v>114</v>
      </c>
      <c r="J68" s="189">
        <v>119</v>
      </c>
      <c r="K68" s="189">
        <v>124</v>
      </c>
      <c r="L68" s="189">
        <v>112</v>
      </c>
      <c r="M68" s="189">
        <v>-8</v>
      </c>
      <c r="N68" s="121">
        <f t="shared" si="0"/>
        <v>-6.6666666666666666E-2</v>
      </c>
    </row>
    <row r="69" spans="1:14">
      <c r="A69" s="188" t="s">
        <v>2350</v>
      </c>
      <c r="B69" s="189">
        <v>195</v>
      </c>
      <c r="C69" s="189">
        <v>187</v>
      </c>
      <c r="D69" s="189">
        <v>189</v>
      </c>
      <c r="E69" s="189">
        <v>188</v>
      </c>
      <c r="F69" s="189">
        <v>190</v>
      </c>
      <c r="G69" s="189">
        <v>182</v>
      </c>
      <c r="H69" s="189">
        <v>189</v>
      </c>
      <c r="I69" s="189">
        <v>195</v>
      </c>
      <c r="J69" s="189">
        <v>186</v>
      </c>
      <c r="K69" s="189">
        <v>186</v>
      </c>
      <c r="L69" s="189">
        <v>182</v>
      </c>
      <c r="M69" s="189">
        <v>-13</v>
      </c>
      <c r="N69" s="121">
        <f t="shared" si="0"/>
        <v>-6.6666666666666666E-2</v>
      </c>
    </row>
    <row r="70" spans="1:14">
      <c r="A70" s="188" t="s">
        <v>1513</v>
      </c>
      <c r="B70" s="189">
        <v>121</v>
      </c>
      <c r="C70" s="189">
        <v>122</v>
      </c>
      <c r="D70" s="189">
        <v>123</v>
      </c>
      <c r="E70" s="189">
        <v>120</v>
      </c>
      <c r="F70" s="189">
        <v>122</v>
      </c>
      <c r="G70" s="189">
        <v>119</v>
      </c>
      <c r="H70" s="189">
        <v>112</v>
      </c>
      <c r="I70" s="189">
        <v>115</v>
      </c>
      <c r="J70" s="189">
        <v>118</v>
      </c>
      <c r="K70" s="189">
        <v>109</v>
      </c>
      <c r="L70" s="189">
        <v>113</v>
      </c>
      <c r="M70" s="189">
        <v>-8</v>
      </c>
      <c r="N70" s="121">
        <f t="shared" ref="N70:N133" si="1">M70/B70</f>
        <v>-6.6115702479338845E-2</v>
      </c>
    </row>
    <row r="71" spans="1:14">
      <c r="A71" s="188" t="s">
        <v>2018</v>
      </c>
      <c r="B71" s="189">
        <v>76</v>
      </c>
      <c r="C71" s="189">
        <v>73</v>
      </c>
      <c r="D71" s="189">
        <v>77</v>
      </c>
      <c r="E71" s="189">
        <v>75</v>
      </c>
      <c r="F71" s="189">
        <v>74</v>
      </c>
      <c r="G71" s="189">
        <v>72</v>
      </c>
      <c r="H71" s="189">
        <v>67</v>
      </c>
      <c r="I71" s="189">
        <v>74</v>
      </c>
      <c r="J71" s="189">
        <v>67</v>
      </c>
      <c r="K71" s="189">
        <v>68</v>
      </c>
      <c r="L71" s="189">
        <v>71</v>
      </c>
      <c r="M71" s="189">
        <v>-5</v>
      </c>
      <c r="N71" s="121">
        <f t="shared" si="1"/>
        <v>-6.5789473684210523E-2</v>
      </c>
    </row>
    <row r="72" spans="1:14">
      <c r="A72" s="188" t="s">
        <v>2017</v>
      </c>
      <c r="B72" s="189">
        <v>216</v>
      </c>
      <c r="C72" s="189">
        <v>217</v>
      </c>
      <c r="D72" s="189">
        <v>211</v>
      </c>
      <c r="E72" s="189">
        <v>215</v>
      </c>
      <c r="F72" s="189">
        <v>203</v>
      </c>
      <c r="G72" s="189">
        <v>210</v>
      </c>
      <c r="H72" s="189">
        <v>206</v>
      </c>
      <c r="I72" s="189">
        <v>201</v>
      </c>
      <c r="J72" s="189">
        <v>200</v>
      </c>
      <c r="K72" s="189">
        <v>200</v>
      </c>
      <c r="L72" s="189">
        <v>202</v>
      </c>
      <c r="M72" s="189">
        <v>-14</v>
      </c>
      <c r="N72" s="121">
        <f t="shared" si="1"/>
        <v>-6.4814814814814811E-2</v>
      </c>
    </row>
    <row r="73" spans="1:14">
      <c r="A73" s="188" t="s">
        <v>2437</v>
      </c>
      <c r="B73" s="189">
        <v>108</v>
      </c>
      <c r="C73" s="189">
        <v>110</v>
      </c>
      <c r="D73" s="189">
        <v>101</v>
      </c>
      <c r="E73" s="189">
        <v>103</v>
      </c>
      <c r="F73" s="189">
        <v>105</v>
      </c>
      <c r="G73" s="189">
        <v>102</v>
      </c>
      <c r="H73" s="189">
        <v>97</v>
      </c>
      <c r="I73" s="189">
        <v>107</v>
      </c>
      <c r="J73" s="189">
        <v>104</v>
      </c>
      <c r="K73" s="189">
        <v>107</v>
      </c>
      <c r="L73" s="189">
        <v>101</v>
      </c>
      <c r="M73" s="189">
        <v>-7</v>
      </c>
      <c r="N73" s="121">
        <f t="shared" si="1"/>
        <v>-6.4814814814814811E-2</v>
      </c>
    </row>
    <row r="74" spans="1:14">
      <c r="A74" s="188" t="s">
        <v>1797</v>
      </c>
      <c r="B74" s="189">
        <v>170</v>
      </c>
      <c r="C74" s="189">
        <v>167</v>
      </c>
      <c r="D74" s="189">
        <v>173</v>
      </c>
      <c r="E74" s="189">
        <v>175</v>
      </c>
      <c r="F74" s="189">
        <v>162</v>
      </c>
      <c r="G74" s="189">
        <v>155</v>
      </c>
      <c r="H74" s="189">
        <v>156</v>
      </c>
      <c r="I74" s="189">
        <v>161</v>
      </c>
      <c r="J74" s="189">
        <v>162</v>
      </c>
      <c r="K74" s="189">
        <v>162</v>
      </c>
      <c r="L74" s="189">
        <v>159</v>
      </c>
      <c r="M74" s="189">
        <v>-11</v>
      </c>
      <c r="N74" s="121">
        <f t="shared" si="1"/>
        <v>-6.4705882352941183E-2</v>
      </c>
    </row>
    <row r="75" spans="1:14">
      <c r="A75" s="188" t="s">
        <v>2036</v>
      </c>
      <c r="B75" s="189">
        <v>155</v>
      </c>
      <c r="C75" s="189">
        <v>146</v>
      </c>
      <c r="D75" s="189">
        <v>150</v>
      </c>
      <c r="E75" s="189">
        <v>143</v>
      </c>
      <c r="F75" s="189">
        <v>141</v>
      </c>
      <c r="G75" s="189">
        <v>136</v>
      </c>
      <c r="H75" s="189">
        <v>137</v>
      </c>
      <c r="I75" s="189">
        <v>146</v>
      </c>
      <c r="J75" s="189">
        <v>143</v>
      </c>
      <c r="K75" s="189">
        <v>148</v>
      </c>
      <c r="L75" s="189">
        <v>145</v>
      </c>
      <c r="M75" s="189">
        <v>-10</v>
      </c>
      <c r="N75" s="121">
        <f t="shared" si="1"/>
        <v>-6.4516129032258063E-2</v>
      </c>
    </row>
    <row r="76" spans="1:14">
      <c r="A76" s="188" t="s">
        <v>2349</v>
      </c>
      <c r="B76" s="189">
        <v>62</v>
      </c>
      <c r="C76" s="189">
        <v>61</v>
      </c>
      <c r="D76" s="189">
        <v>63</v>
      </c>
      <c r="E76" s="189">
        <v>62</v>
      </c>
      <c r="F76" s="189">
        <v>62</v>
      </c>
      <c r="G76" s="189">
        <v>63</v>
      </c>
      <c r="H76" s="189">
        <v>63</v>
      </c>
      <c r="I76" s="189">
        <v>65</v>
      </c>
      <c r="J76" s="189">
        <v>63</v>
      </c>
      <c r="K76" s="189">
        <v>62</v>
      </c>
      <c r="L76" s="189">
        <v>58</v>
      </c>
      <c r="M76" s="189">
        <v>-4</v>
      </c>
      <c r="N76" s="121">
        <f t="shared" si="1"/>
        <v>-6.4516129032258063E-2</v>
      </c>
    </row>
    <row r="77" spans="1:14">
      <c r="A77" s="188" t="s">
        <v>1818</v>
      </c>
      <c r="B77" s="189">
        <v>141</v>
      </c>
      <c r="C77" s="189">
        <v>139</v>
      </c>
      <c r="D77" s="189">
        <v>145</v>
      </c>
      <c r="E77" s="189">
        <v>141</v>
      </c>
      <c r="F77" s="189">
        <v>146</v>
      </c>
      <c r="G77" s="189">
        <v>147</v>
      </c>
      <c r="H77" s="189">
        <v>145</v>
      </c>
      <c r="I77" s="189">
        <v>136</v>
      </c>
      <c r="J77" s="189">
        <v>140</v>
      </c>
      <c r="K77" s="189">
        <v>137</v>
      </c>
      <c r="L77" s="189">
        <v>132</v>
      </c>
      <c r="M77" s="189">
        <v>-9</v>
      </c>
      <c r="N77" s="121">
        <f t="shared" si="1"/>
        <v>-6.3829787234042548E-2</v>
      </c>
    </row>
    <row r="78" spans="1:14">
      <c r="A78" s="188" t="s">
        <v>2229</v>
      </c>
      <c r="B78" s="189">
        <v>79</v>
      </c>
      <c r="C78" s="189">
        <v>77</v>
      </c>
      <c r="D78" s="189">
        <v>87</v>
      </c>
      <c r="E78" s="189">
        <v>82</v>
      </c>
      <c r="F78" s="189">
        <v>79</v>
      </c>
      <c r="G78" s="189">
        <v>78</v>
      </c>
      <c r="H78" s="189">
        <v>76</v>
      </c>
      <c r="I78" s="189">
        <v>75</v>
      </c>
      <c r="J78" s="189">
        <v>78</v>
      </c>
      <c r="K78" s="189">
        <v>76</v>
      </c>
      <c r="L78" s="189">
        <v>74</v>
      </c>
      <c r="M78" s="189">
        <v>-5</v>
      </c>
      <c r="N78" s="121">
        <f t="shared" si="1"/>
        <v>-6.3291139240506333E-2</v>
      </c>
    </row>
    <row r="79" spans="1:14">
      <c r="A79" s="188" t="s">
        <v>1757</v>
      </c>
      <c r="B79" s="189">
        <v>193</v>
      </c>
      <c r="C79" s="189">
        <v>191</v>
      </c>
      <c r="D79" s="189">
        <v>196</v>
      </c>
      <c r="E79" s="189">
        <v>183</v>
      </c>
      <c r="F79" s="189">
        <v>190</v>
      </c>
      <c r="G79" s="189">
        <v>184</v>
      </c>
      <c r="H79" s="189">
        <v>187</v>
      </c>
      <c r="I79" s="189">
        <v>185</v>
      </c>
      <c r="J79" s="189">
        <v>188</v>
      </c>
      <c r="K79" s="189">
        <v>186</v>
      </c>
      <c r="L79" s="189">
        <v>181</v>
      </c>
      <c r="M79" s="189">
        <v>-12</v>
      </c>
      <c r="N79" s="121">
        <f t="shared" si="1"/>
        <v>-6.2176165803108807E-2</v>
      </c>
    </row>
    <row r="80" spans="1:14">
      <c r="A80" s="188" t="s">
        <v>1977</v>
      </c>
      <c r="B80" s="189">
        <v>179</v>
      </c>
      <c r="C80" s="189">
        <v>176</v>
      </c>
      <c r="D80" s="189">
        <v>173</v>
      </c>
      <c r="E80" s="189">
        <v>177</v>
      </c>
      <c r="F80" s="189">
        <v>175</v>
      </c>
      <c r="G80" s="189">
        <v>180</v>
      </c>
      <c r="H80" s="189">
        <v>173</v>
      </c>
      <c r="I80" s="189">
        <v>178</v>
      </c>
      <c r="J80" s="189">
        <v>181</v>
      </c>
      <c r="K80" s="189">
        <v>173</v>
      </c>
      <c r="L80" s="189">
        <v>168</v>
      </c>
      <c r="M80" s="189">
        <v>-11</v>
      </c>
      <c r="N80" s="121">
        <f t="shared" si="1"/>
        <v>-6.1452513966480445E-2</v>
      </c>
    </row>
    <row r="81" spans="1:14">
      <c r="A81" s="188" t="s">
        <v>2058</v>
      </c>
      <c r="B81" s="189">
        <v>118</v>
      </c>
      <c r="C81" s="189">
        <v>121</v>
      </c>
      <c r="D81" s="189">
        <v>116</v>
      </c>
      <c r="E81" s="189">
        <v>115</v>
      </c>
      <c r="F81" s="189">
        <v>108</v>
      </c>
      <c r="G81" s="189">
        <v>110</v>
      </c>
      <c r="H81" s="189">
        <v>104</v>
      </c>
      <c r="I81" s="189">
        <v>113</v>
      </c>
      <c r="J81" s="189">
        <v>113</v>
      </c>
      <c r="K81" s="189">
        <v>106</v>
      </c>
      <c r="L81" s="189">
        <v>111</v>
      </c>
      <c r="M81" s="189">
        <v>-7</v>
      </c>
      <c r="N81" s="121">
        <f t="shared" si="1"/>
        <v>-5.9322033898305086E-2</v>
      </c>
    </row>
    <row r="82" spans="1:14">
      <c r="A82" s="188" t="s">
        <v>1621</v>
      </c>
      <c r="B82" s="189">
        <v>119</v>
      </c>
      <c r="C82" s="189">
        <v>121</v>
      </c>
      <c r="D82" s="189">
        <v>117</v>
      </c>
      <c r="E82" s="189">
        <v>126</v>
      </c>
      <c r="F82" s="189">
        <v>119</v>
      </c>
      <c r="G82" s="189">
        <v>121</v>
      </c>
      <c r="H82" s="189">
        <v>117</v>
      </c>
      <c r="I82" s="189">
        <v>113</v>
      </c>
      <c r="J82" s="189">
        <v>109</v>
      </c>
      <c r="K82" s="189">
        <v>119</v>
      </c>
      <c r="L82" s="189">
        <v>112</v>
      </c>
      <c r="M82" s="189">
        <v>-7</v>
      </c>
      <c r="N82" s="121">
        <f t="shared" si="1"/>
        <v>-5.8823529411764705E-2</v>
      </c>
    </row>
    <row r="83" spans="1:14">
      <c r="A83" s="188" t="s">
        <v>2240</v>
      </c>
      <c r="B83" s="189">
        <v>153</v>
      </c>
      <c r="C83" s="189">
        <v>144</v>
      </c>
      <c r="D83" s="189">
        <v>145</v>
      </c>
      <c r="E83" s="189">
        <v>141</v>
      </c>
      <c r="F83" s="189">
        <v>152</v>
      </c>
      <c r="G83" s="189">
        <v>148</v>
      </c>
      <c r="H83" s="189">
        <v>156</v>
      </c>
      <c r="I83" s="189">
        <v>153</v>
      </c>
      <c r="J83" s="189">
        <v>149</v>
      </c>
      <c r="K83" s="189">
        <v>147</v>
      </c>
      <c r="L83" s="189">
        <v>144</v>
      </c>
      <c r="M83" s="189">
        <v>-9</v>
      </c>
      <c r="N83" s="121">
        <f t="shared" si="1"/>
        <v>-5.8823529411764705E-2</v>
      </c>
    </row>
    <row r="84" spans="1:14">
      <c r="A84" s="188" t="s">
        <v>2344</v>
      </c>
      <c r="B84" s="189">
        <v>153</v>
      </c>
      <c r="C84" s="189">
        <v>139</v>
      </c>
      <c r="D84" s="189">
        <v>149</v>
      </c>
      <c r="E84" s="189">
        <v>151</v>
      </c>
      <c r="F84" s="189">
        <v>152</v>
      </c>
      <c r="G84" s="189">
        <v>149</v>
      </c>
      <c r="H84" s="189">
        <v>148</v>
      </c>
      <c r="I84" s="189">
        <v>147</v>
      </c>
      <c r="J84" s="189">
        <v>147</v>
      </c>
      <c r="K84" s="189">
        <v>149</v>
      </c>
      <c r="L84" s="189">
        <v>144</v>
      </c>
      <c r="M84" s="189">
        <v>-9</v>
      </c>
      <c r="N84" s="121">
        <f t="shared" si="1"/>
        <v>-5.8823529411764705E-2</v>
      </c>
    </row>
    <row r="85" spans="1:14">
      <c r="A85" s="188" t="s">
        <v>1770</v>
      </c>
      <c r="B85" s="189">
        <v>69</v>
      </c>
      <c r="C85" s="189">
        <v>62</v>
      </c>
      <c r="D85" s="189">
        <v>67</v>
      </c>
      <c r="E85" s="189">
        <v>55</v>
      </c>
      <c r="F85" s="189">
        <v>61</v>
      </c>
      <c r="G85" s="189">
        <v>62</v>
      </c>
      <c r="H85" s="189">
        <v>61</v>
      </c>
      <c r="I85" s="189">
        <v>63</v>
      </c>
      <c r="J85" s="189">
        <v>57</v>
      </c>
      <c r="K85" s="189">
        <v>62</v>
      </c>
      <c r="L85" s="189">
        <v>65</v>
      </c>
      <c r="M85" s="189">
        <v>-4</v>
      </c>
      <c r="N85" s="121">
        <f t="shared" si="1"/>
        <v>-5.7971014492753624E-2</v>
      </c>
    </row>
    <row r="86" spans="1:14">
      <c r="A86" s="188" t="s">
        <v>1458</v>
      </c>
      <c r="B86" s="189">
        <v>210</v>
      </c>
      <c r="C86" s="189">
        <v>209</v>
      </c>
      <c r="D86" s="189">
        <v>205</v>
      </c>
      <c r="E86" s="189">
        <v>201</v>
      </c>
      <c r="F86" s="189">
        <v>205</v>
      </c>
      <c r="G86" s="189">
        <v>207</v>
      </c>
      <c r="H86" s="189">
        <v>206</v>
      </c>
      <c r="I86" s="189">
        <v>203</v>
      </c>
      <c r="J86" s="189">
        <v>211</v>
      </c>
      <c r="K86" s="189">
        <v>206</v>
      </c>
      <c r="L86" s="189">
        <v>198</v>
      </c>
      <c r="M86" s="189">
        <v>-12</v>
      </c>
      <c r="N86" s="121">
        <f t="shared" si="1"/>
        <v>-5.7142857142857141E-2</v>
      </c>
    </row>
    <row r="87" spans="1:14">
      <c r="A87" s="188" t="s">
        <v>1632</v>
      </c>
      <c r="B87" s="189">
        <v>70</v>
      </c>
      <c r="C87" s="189">
        <v>70</v>
      </c>
      <c r="D87" s="189">
        <v>63</v>
      </c>
      <c r="E87" s="189">
        <v>59</v>
      </c>
      <c r="F87" s="189">
        <v>61</v>
      </c>
      <c r="G87" s="189">
        <v>66</v>
      </c>
      <c r="H87" s="189">
        <v>60</v>
      </c>
      <c r="I87" s="189">
        <v>60</v>
      </c>
      <c r="J87" s="189">
        <v>69</v>
      </c>
      <c r="K87" s="189">
        <v>64</v>
      </c>
      <c r="L87" s="189">
        <v>66</v>
      </c>
      <c r="M87" s="189">
        <v>-4</v>
      </c>
      <c r="N87" s="121">
        <f t="shared" si="1"/>
        <v>-5.7142857142857141E-2</v>
      </c>
    </row>
    <row r="88" spans="1:14">
      <c r="A88" s="188" t="s">
        <v>2283</v>
      </c>
      <c r="B88" s="189">
        <v>106</v>
      </c>
      <c r="C88" s="189">
        <v>101</v>
      </c>
      <c r="D88" s="189">
        <v>100</v>
      </c>
      <c r="E88" s="189">
        <v>98</v>
      </c>
      <c r="F88" s="189">
        <v>100</v>
      </c>
      <c r="G88" s="189">
        <v>88</v>
      </c>
      <c r="H88" s="189">
        <v>100</v>
      </c>
      <c r="I88" s="189">
        <v>102</v>
      </c>
      <c r="J88" s="189">
        <v>102</v>
      </c>
      <c r="K88" s="189">
        <v>107</v>
      </c>
      <c r="L88" s="189">
        <v>100</v>
      </c>
      <c r="M88" s="189">
        <v>-6</v>
      </c>
      <c r="N88" s="121">
        <f t="shared" si="1"/>
        <v>-5.6603773584905662E-2</v>
      </c>
    </row>
    <row r="89" spans="1:14">
      <c r="A89" s="188" t="s">
        <v>2459</v>
      </c>
      <c r="B89" s="189">
        <v>233</v>
      </c>
      <c r="C89" s="189">
        <v>226</v>
      </c>
      <c r="D89" s="189">
        <v>229</v>
      </c>
      <c r="E89" s="189">
        <v>233</v>
      </c>
      <c r="F89" s="189">
        <v>232</v>
      </c>
      <c r="G89" s="189">
        <v>219</v>
      </c>
      <c r="H89" s="189">
        <v>225</v>
      </c>
      <c r="I89" s="189">
        <v>227</v>
      </c>
      <c r="J89" s="189">
        <v>224</v>
      </c>
      <c r="K89" s="189">
        <v>227</v>
      </c>
      <c r="L89" s="189">
        <v>220</v>
      </c>
      <c r="M89" s="189">
        <v>-13</v>
      </c>
      <c r="N89" s="121">
        <f t="shared" si="1"/>
        <v>-5.5793991416309016E-2</v>
      </c>
    </row>
    <row r="90" spans="1:14">
      <c r="A90" s="188" t="s">
        <v>1999</v>
      </c>
      <c r="B90" s="189">
        <v>72</v>
      </c>
      <c r="C90" s="189">
        <v>77</v>
      </c>
      <c r="D90" s="189">
        <v>76</v>
      </c>
      <c r="E90" s="189">
        <v>79</v>
      </c>
      <c r="F90" s="189">
        <v>82</v>
      </c>
      <c r="G90" s="189">
        <v>79</v>
      </c>
      <c r="H90" s="189">
        <v>75</v>
      </c>
      <c r="I90" s="189">
        <v>75</v>
      </c>
      <c r="J90" s="189">
        <v>76</v>
      </c>
      <c r="K90" s="189">
        <v>73</v>
      </c>
      <c r="L90" s="189">
        <v>68</v>
      </c>
      <c r="M90" s="189">
        <v>-4</v>
      </c>
      <c r="N90" s="121">
        <f t="shared" si="1"/>
        <v>-5.5555555555555552E-2</v>
      </c>
    </row>
    <row r="91" spans="1:14">
      <c r="A91" s="188" t="s">
        <v>2123</v>
      </c>
      <c r="B91" s="189">
        <v>126</v>
      </c>
      <c r="C91" s="189">
        <v>117</v>
      </c>
      <c r="D91" s="189">
        <v>116</v>
      </c>
      <c r="E91" s="189">
        <v>119</v>
      </c>
      <c r="F91" s="189">
        <v>120</v>
      </c>
      <c r="G91" s="189">
        <v>132</v>
      </c>
      <c r="H91" s="189">
        <v>123</v>
      </c>
      <c r="I91" s="189">
        <v>130</v>
      </c>
      <c r="J91" s="189">
        <v>120</v>
      </c>
      <c r="K91" s="189">
        <v>126</v>
      </c>
      <c r="L91" s="189">
        <v>119</v>
      </c>
      <c r="M91" s="189">
        <v>-7</v>
      </c>
      <c r="N91" s="121">
        <f t="shared" si="1"/>
        <v>-5.5555555555555552E-2</v>
      </c>
    </row>
    <row r="92" spans="1:14">
      <c r="A92" s="188" t="s">
        <v>2277</v>
      </c>
      <c r="B92" s="189">
        <v>145</v>
      </c>
      <c r="C92" s="189">
        <v>139</v>
      </c>
      <c r="D92" s="189">
        <v>137</v>
      </c>
      <c r="E92" s="189">
        <v>137</v>
      </c>
      <c r="F92" s="189">
        <v>137</v>
      </c>
      <c r="G92" s="189">
        <v>143</v>
      </c>
      <c r="H92" s="189">
        <v>148</v>
      </c>
      <c r="I92" s="189">
        <v>147</v>
      </c>
      <c r="J92" s="189">
        <v>137</v>
      </c>
      <c r="K92" s="189">
        <v>142</v>
      </c>
      <c r="L92" s="189">
        <v>137</v>
      </c>
      <c r="M92" s="189">
        <v>-8</v>
      </c>
      <c r="N92" s="121">
        <f t="shared" si="1"/>
        <v>-5.5172413793103448E-2</v>
      </c>
    </row>
    <row r="93" spans="1:14">
      <c r="A93" s="188" t="s">
        <v>1820</v>
      </c>
      <c r="B93" s="189">
        <v>109</v>
      </c>
      <c r="C93" s="189">
        <v>111</v>
      </c>
      <c r="D93" s="189">
        <v>117</v>
      </c>
      <c r="E93" s="189">
        <v>111</v>
      </c>
      <c r="F93" s="189">
        <v>109</v>
      </c>
      <c r="G93" s="189">
        <v>110</v>
      </c>
      <c r="H93" s="189">
        <v>110</v>
      </c>
      <c r="I93" s="189">
        <v>112</v>
      </c>
      <c r="J93" s="189">
        <v>108</v>
      </c>
      <c r="K93" s="189">
        <v>104</v>
      </c>
      <c r="L93" s="189">
        <v>103</v>
      </c>
      <c r="M93" s="189">
        <v>-6</v>
      </c>
      <c r="N93" s="121">
        <f t="shared" si="1"/>
        <v>-5.5045871559633031E-2</v>
      </c>
    </row>
    <row r="94" spans="1:14">
      <c r="A94" s="188" t="s">
        <v>1992</v>
      </c>
      <c r="B94" s="189">
        <v>109</v>
      </c>
      <c r="C94" s="189">
        <v>110</v>
      </c>
      <c r="D94" s="189">
        <v>108</v>
      </c>
      <c r="E94" s="189">
        <v>101</v>
      </c>
      <c r="F94" s="189">
        <v>99</v>
      </c>
      <c r="G94" s="189">
        <v>98</v>
      </c>
      <c r="H94" s="189">
        <v>94</v>
      </c>
      <c r="I94" s="189">
        <v>97</v>
      </c>
      <c r="J94" s="189">
        <v>101</v>
      </c>
      <c r="K94" s="189">
        <v>101</v>
      </c>
      <c r="L94" s="189">
        <v>103</v>
      </c>
      <c r="M94" s="189">
        <v>-6</v>
      </c>
      <c r="N94" s="121">
        <f t="shared" si="1"/>
        <v>-5.5045871559633031E-2</v>
      </c>
    </row>
    <row r="95" spans="1:14">
      <c r="A95" s="188" t="s">
        <v>1473</v>
      </c>
      <c r="B95" s="189">
        <v>166</v>
      </c>
      <c r="C95" s="189">
        <v>172</v>
      </c>
      <c r="D95" s="189">
        <v>173</v>
      </c>
      <c r="E95" s="189">
        <v>169</v>
      </c>
      <c r="F95" s="189">
        <v>167</v>
      </c>
      <c r="G95" s="189">
        <v>161</v>
      </c>
      <c r="H95" s="189">
        <v>154</v>
      </c>
      <c r="I95" s="189">
        <v>150</v>
      </c>
      <c r="J95" s="189">
        <v>146</v>
      </c>
      <c r="K95" s="189">
        <v>149</v>
      </c>
      <c r="L95" s="189">
        <v>157</v>
      </c>
      <c r="M95" s="189">
        <v>-9</v>
      </c>
      <c r="N95" s="121">
        <f t="shared" si="1"/>
        <v>-5.4216867469879519E-2</v>
      </c>
    </row>
    <row r="96" spans="1:14">
      <c r="A96" s="188" t="s">
        <v>1501</v>
      </c>
      <c r="B96" s="189">
        <v>585</v>
      </c>
      <c r="C96" s="189">
        <v>585</v>
      </c>
      <c r="D96" s="189">
        <v>572</v>
      </c>
      <c r="E96" s="189">
        <v>578</v>
      </c>
      <c r="F96" s="189">
        <v>572</v>
      </c>
      <c r="G96" s="189">
        <v>568</v>
      </c>
      <c r="H96" s="189">
        <v>592</v>
      </c>
      <c r="I96" s="189">
        <v>574</v>
      </c>
      <c r="J96" s="189">
        <v>556</v>
      </c>
      <c r="K96" s="189">
        <v>548</v>
      </c>
      <c r="L96" s="189">
        <v>554</v>
      </c>
      <c r="M96" s="189">
        <v>-31</v>
      </c>
      <c r="N96" s="121">
        <f t="shared" si="1"/>
        <v>-5.2991452991452991E-2</v>
      </c>
    </row>
    <row r="97" spans="1:14">
      <c r="A97" s="188" t="s">
        <v>2272</v>
      </c>
      <c r="B97" s="189">
        <v>151</v>
      </c>
      <c r="C97" s="189">
        <v>151</v>
      </c>
      <c r="D97" s="189">
        <v>146</v>
      </c>
      <c r="E97" s="189">
        <v>144</v>
      </c>
      <c r="F97" s="189">
        <v>147</v>
      </c>
      <c r="G97" s="189">
        <v>143</v>
      </c>
      <c r="H97" s="189">
        <v>140</v>
      </c>
      <c r="I97" s="189">
        <v>142</v>
      </c>
      <c r="J97" s="189">
        <v>137</v>
      </c>
      <c r="K97" s="189">
        <v>146</v>
      </c>
      <c r="L97" s="189">
        <v>143</v>
      </c>
      <c r="M97" s="189">
        <v>-8</v>
      </c>
      <c r="N97" s="121">
        <f t="shared" si="1"/>
        <v>-5.2980132450331126E-2</v>
      </c>
    </row>
    <row r="98" spans="1:14">
      <c r="A98" s="188" t="s">
        <v>1886</v>
      </c>
      <c r="B98" s="189">
        <v>284</v>
      </c>
      <c r="C98" s="189">
        <v>282</v>
      </c>
      <c r="D98" s="189">
        <v>283</v>
      </c>
      <c r="E98" s="189">
        <v>278</v>
      </c>
      <c r="F98" s="189">
        <v>277</v>
      </c>
      <c r="G98" s="189">
        <v>281</v>
      </c>
      <c r="H98" s="189">
        <v>275</v>
      </c>
      <c r="I98" s="189">
        <v>279</v>
      </c>
      <c r="J98" s="189">
        <v>282</v>
      </c>
      <c r="K98" s="189">
        <v>278</v>
      </c>
      <c r="L98" s="189">
        <v>269</v>
      </c>
      <c r="M98" s="189">
        <v>-15</v>
      </c>
      <c r="N98" s="121">
        <f t="shared" si="1"/>
        <v>-5.2816901408450703E-2</v>
      </c>
    </row>
    <row r="99" spans="1:14">
      <c r="A99" s="188" t="s">
        <v>2327</v>
      </c>
      <c r="B99" s="189">
        <v>229</v>
      </c>
      <c r="C99" s="189">
        <v>236</v>
      </c>
      <c r="D99" s="189">
        <v>232</v>
      </c>
      <c r="E99" s="189">
        <v>226</v>
      </c>
      <c r="F99" s="189">
        <v>229</v>
      </c>
      <c r="G99" s="189">
        <v>222</v>
      </c>
      <c r="H99" s="189">
        <v>228</v>
      </c>
      <c r="I99" s="189">
        <v>232</v>
      </c>
      <c r="J99" s="189">
        <v>225</v>
      </c>
      <c r="K99" s="189">
        <v>226</v>
      </c>
      <c r="L99" s="189">
        <v>217</v>
      </c>
      <c r="M99" s="189">
        <v>-12</v>
      </c>
      <c r="N99" s="121">
        <f t="shared" si="1"/>
        <v>-5.2401746724890827E-2</v>
      </c>
    </row>
    <row r="100" spans="1:14">
      <c r="A100" s="188" t="s">
        <v>1749</v>
      </c>
      <c r="B100" s="189">
        <v>116</v>
      </c>
      <c r="C100" s="189">
        <v>116</v>
      </c>
      <c r="D100" s="189">
        <v>112</v>
      </c>
      <c r="E100" s="189">
        <v>105</v>
      </c>
      <c r="F100" s="189">
        <v>108</v>
      </c>
      <c r="G100" s="189">
        <v>110</v>
      </c>
      <c r="H100" s="189">
        <v>108</v>
      </c>
      <c r="I100" s="189">
        <v>110</v>
      </c>
      <c r="J100" s="189">
        <v>108</v>
      </c>
      <c r="K100" s="189">
        <v>109</v>
      </c>
      <c r="L100" s="189">
        <v>110</v>
      </c>
      <c r="M100" s="189">
        <v>-6</v>
      </c>
      <c r="N100" s="121">
        <f t="shared" si="1"/>
        <v>-5.1724137931034482E-2</v>
      </c>
    </row>
    <row r="101" spans="1:14">
      <c r="A101" s="188" t="s">
        <v>1809</v>
      </c>
      <c r="B101" s="189">
        <v>213</v>
      </c>
      <c r="C101" s="189">
        <v>213</v>
      </c>
      <c r="D101" s="189">
        <v>212</v>
      </c>
      <c r="E101" s="189">
        <v>209</v>
      </c>
      <c r="F101" s="189">
        <v>208</v>
      </c>
      <c r="G101" s="189">
        <v>204</v>
      </c>
      <c r="H101" s="189">
        <v>204</v>
      </c>
      <c r="I101" s="189">
        <v>201</v>
      </c>
      <c r="J101" s="189">
        <v>204</v>
      </c>
      <c r="K101" s="189">
        <v>202</v>
      </c>
      <c r="L101" s="189">
        <v>202</v>
      </c>
      <c r="M101" s="189">
        <v>-11</v>
      </c>
      <c r="N101" s="121">
        <f t="shared" si="1"/>
        <v>-5.1643192488262914E-2</v>
      </c>
    </row>
    <row r="102" spans="1:14">
      <c r="A102" s="188" t="s">
        <v>2174</v>
      </c>
      <c r="B102" s="189">
        <v>97</v>
      </c>
      <c r="C102" s="189">
        <v>98</v>
      </c>
      <c r="D102" s="189">
        <v>90</v>
      </c>
      <c r="E102" s="189">
        <v>93</v>
      </c>
      <c r="F102" s="189">
        <v>99</v>
      </c>
      <c r="G102" s="189">
        <v>89</v>
      </c>
      <c r="H102" s="189">
        <v>88</v>
      </c>
      <c r="I102" s="189">
        <v>92</v>
      </c>
      <c r="J102" s="189">
        <v>87</v>
      </c>
      <c r="K102" s="189">
        <v>84</v>
      </c>
      <c r="L102" s="189">
        <v>92</v>
      </c>
      <c r="M102" s="189">
        <v>-5</v>
      </c>
      <c r="N102" s="121">
        <f t="shared" si="1"/>
        <v>-5.1546391752577317E-2</v>
      </c>
    </row>
    <row r="103" spans="1:14">
      <c r="A103" s="188" t="s">
        <v>2068</v>
      </c>
      <c r="B103" s="189">
        <v>434</v>
      </c>
      <c r="C103" s="189">
        <v>442</v>
      </c>
      <c r="D103" s="189">
        <v>436</v>
      </c>
      <c r="E103" s="189">
        <v>439</v>
      </c>
      <c r="F103" s="189">
        <v>437</v>
      </c>
      <c r="G103" s="189">
        <v>428</v>
      </c>
      <c r="H103" s="189">
        <v>429</v>
      </c>
      <c r="I103" s="189">
        <v>421</v>
      </c>
      <c r="J103" s="189">
        <v>412</v>
      </c>
      <c r="K103" s="189">
        <v>418</v>
      </c>
      <c r="L103" s="189">
        <v>412</v>
      </c>
      <c r="M103" s="189">
        <v>-22</v>
      </c>
      <c r="N103" s="121">
        <f t="shared" si="1"/>
        <v>-5.0691244239631339E-2</v>
      </c>
    </row>
    <row r="104" spans="1:14">
      <c r="A104" s="188" t="s">
        <v>2255</v>
      </c>
      <c r="B104" s="189">
        <v>198</v>
      </c>
      <c r="C104" s="189">
        <v>195</v>
      </c>
      <c r="D104" s="189">
        <v>198</v>
      </c>
      <c r="E104" s="189">
        <v>198</v>
      </c>
      <c r="F104" s="189">
        <v>200</v>
      </c>
      <c r="G104" s="189">
        <v>200</v>
      </c>
      <c r="H104" s="189">
        <v>195</v>
      </c>
      <c r="I104" s="189">
        <v>195</v>
      </c>
      <c r="J104" s="189">
        <v>198</v>
      </c>
      <c r="K104" s="189">
        <v>192</v>
      </c>
      <c r="L104" s="189">
        <v>188</v>
      </c>
      <c r="M104" s="189">
        <v>-10</v>
      </c>
      <c r="N104" s="121">
        <f t="shared" si="1"/>
        <v>-5.0505050505050504E-2</v>
      </c>
    </row>
    <row r="105" spans="1:14">
      <c r="A105" s="188" t="s">
        <v>2303</v>
      </c>
      <c r="B105" s="189">
        <v>40</v>
      </c>
      <c r="C105" s="189">
        <v>43</v>
      </c>
      <c r="D105" s="189">
        <v>39</v>
      </c>
      <c r="E105" s="189">
        <v>41</v>
      </c>
      <c r="F105" s="189">
        <v>39</v>
      </c>
      <c r="G105" s="189">
        <v>34</v>
      </c>
      <c r="H105" s="189">
        <v>39</v>
      </c>
      <c r="I105" s="189">
        <v>40</v>
      </c>
      <c r="J105" s="189">
        <v>38</v>
      </c>
      <c r="K105" s="189">
        <v>36</v>
      </c>
      <c r="L105" s="189">
        <v>38</v>
      </c>
      <c r="M105" s="189">
        <v>-2</v>
      </c>
      <c r="N105" s="121">
        <f t="shared" si="1"/>
        <v>-0.05</v>
      </c>
    </row>
    <row r="106" spans="1:14">
      <c r="A106" s="188" t="s">
        <v>1652</v>
      </c>
      <c r="B106" s="189">
        <v>162</v>
      </c>
      <c r="C106" s="189">
        <v>157</v>
      </c>
      <c r="D106" s="189">
        <v>156</v>
      </c>
      <c r="E106" s="189">
        <v>153</v>
      </c>
      <c r="F106" s="189">
        <v>150</v>
      </c>
      <c r="G106" s="189">
        <v>150</v>
      </c>
      <c r="H106" s="189">
        <v>147</v>
      </c>
      <c r="I106" s="189">
        <v>147</v>
      </c>
      <c r="J106" s="189">
        <v>147</v>
      </c>
      <c r="K106" s="189">
        <v>152</v>
      </c>
      <c r="L106" s="189">
        <v>154</v>
      </c>
      <c r="M106" s="189">
        <v>-8</v>
      </c>
      <c r="N106" s="121">
        <f t="shared" si="1"/>
        <v>-4.9382716049382713E-2</v>
      </c>
    </row>
    <row r="107" spans="1:14">
      <c r="A107" s="188" t="s">
        <v>1638</v>
      </c>
      <c r="B107" s="189">
        <v>448</v>
      </c>
      <c r="C107" s="189">
        <v>452</v>
      </c>
      <c r="D107" s="189">
        <v>455</v>
      </c>
      <c r="E107" s="189">
        <v>452</v>
      </c>
      <c r="F107" s="189">
        <v>454</v>
      </c>
      <c r="G107" s="189">
        <v>441</v>
      </c>
      <c r="H107" s="189">
        <v>441</v>
      </c>
      <c r="I107" s="189">
        <v>430</v>
      </c>
      <c r="J107" s="189">
        <v>438</v>
      </c>
      <c r="K107" s="189">
        <v>430</v>
      </c>
      <c r="L107" s="189">
        <v>426</v>
      </c>
      <c r="M107" s="189">
        <v>-22</v>
      </c>
      <c r="N107" s="121">
        <f t="shared" si="1"/>
        <v>-4.9107142857142856E-2</v>
      </c>
    </row>
    <row r="108" spans="1:14">
      <c r="A108" s="188" t="s">
        <v>1775</v>
      </c>
      <c r="B108" s="189">
        <v>82</v>
      </c>
      <c r="C108" s="189">
        <v>74</v>
      </c>
      <c r="D108" s="189">
        <v>72</v>
      </c>
      <c r="E108" s="189">
        <v>74</v>
      </c>
      <c r="F108" s="189">
        <v>69</v>
      </c>
      <c r="G108" s="189">
        <v>75</v>
      </c>
      <c r="H108" s="189">
        <v>78</v>
      </c>
      <c r="I108" s="189">
        <v>71</v>
      </c>
      <c r="J108" s="189">
        <v>76</v>
      </c>
      <c r="K108" s="189">
        <v>79</v>
      </c>
      <c r="L108" s="189">
        <v>78</v>
      </c>
      <c r="M108" s="189">
        <v>-4</v>
      </c>
      <c r="N108" s="121">
        <f t="shared" si="1"/>
        <v>-4.878048780487805E-2</v>
      </c>
    </row>
    <row r="109" spans="1:14">
      <c r="A109" s="188" t="s">
        <v>1983</v>
      </c>
      <c r="B109" s="189">
        <v>123</v>
      </c>
      <c r="C109" s="189">
        <v>126</v>
      </c>
      <c r="D109" s="189">
        <v>117</v>
      </c>
      <c r="E109" s="189">
        <v>116</v>
      </c>
      <c r="F109" s="189">
        <v>114</v>
      </c>
      <c r="G109" s="189">
        <v>119</v>
      </c>
      <c r="H109" s="189">
        <v>120</v>
      </c>
      <c r="I109" s="189">
        <v>120</v>
      </c>
      <c r="J109" s="189">
        <v>122</v>
      </c>
      <c r="K109" s="189">
        <v>122</v>
      </c>
      <c r="L109" s="189">
        <v>117</v>
      </c>
      <c r="M109" s="189">
        <v>-6</v>
      </c>
      <c r="N109" s="121">
        <f t="shared" si="1"/>
        <v>-4.878048780487805E-2</v>
      </c>
    </row>
    <row r="110" spans="1:14">
      <c r="A110" s="188" t="s">
        <v>2371</v>
      </c>
      <c r="B110" s="189">
        <v>475</v>
      </c>
      <c r="C110" s="189">
        <v>469</v>
      </c>
      <c r="D110" s="189">
        <v>471</v>
      </c>
      <c r="E110" s="189">
        <v>467</v>
      </c>
      <c r="F110" s="189">
        <v>458</v>
      </c>
      <c r="G110" s="189">
        <v>468</v>
      </c>
      <c r="H110" s="189">
        <v>461</v>
      </c>
      <c r="I110" s="189">
        <v>461</v>
      </c>
      <c r="J110" s="189">
        <v>463</v>
      </c>
      <c r="K110" s="189">
        <v>463</v>
      </c>
      <c r="L110" s="189">
        <v>452</v>
      </c>
      <c r="M110" s="189">
        <v>-23</v>
      </c>
      <c r="N110" s="121">
        <f t="shared" si="1"/>
        <v>-4.8421052631578948E-2</v>
      </c>
    </row>
    <row r="111" spans="1:14">
      <c r="A111" s="188" t="s">
        <v>2003</v>
      </c>
      <c r="B111" s="189">
        <v>146</v>
      </c>
      <c r="C111" s="189">
        <v>148</v>
      </c>
      <c r="D111" s="189">
        <v>143</v>
      </c>
      <c r="E111" s="189">
        <v>136</v>
      </c>
      <c r="F111" s="189">
        <v>140</v>
      </c>
      <c r="G111" s="189">
        <v>141</v>
      </c>
      <c r="H111" s="189">
        <v>139</v>
      </c>
      <c r="I111" s="189">
        <v>136</v>
      </c>
      <c r="J111" s="189">
        <v>139</v>
      </c>
      <c r="K111" s="189">
        <v>142</v>
      </c>
      <c r="L111" s="189">
        <v>139</v>
      </c>
      <c r="M111" s="189">
        <v>-7</v>
      </c>
      <c r="N111" s="121">
        <f t="shared" si="1"/>
        <v>-4.7945205479452052E-2</v>
      </c>
    </row>
    <row r="112" spans="1:14">
      <c r="A112" s="188" t="s">
        <v>2372</v>
      </c>
      <c r="B112" s="189">
        <v>150</v>
      </c>
      <c r="C112" s="189">
        <v>154</v>
      </c>
      <c r="D112" s="189">
        <v>150</v>
      </c>
      <c r="E112" s="189">
        <v>143</v>
      </c>
      <c r="F112" s="189">
        <v>143</v>
      </c>
      <c r="G112" s="189">
        <v>144</v>
      </c>
      <c r="H112" s="189">
        <v>144</v>
      </c>
      <c r="I112" s="189">
        <v>152</v>
      </c>
      <c r="J112" s="189">
        <v>146</v>
      </c>
      <c r="K112" s="189">
        <v>141</v>
      </c>
      <c r="L112" s="189">
        <v>143</v>
      </c>
      <c r="M112" s="189">
        <v>-7</v>
      </c>
      <c r="N112" s="121">
        <f t="shared" si="1"/>
        <v>-4.6666666666666669E-2</v>
      </c>
    </row>
    <row r="113" spans="1:14">
      <c r="A113" s="188" t="s">
        <v>2278</v>
      </c>
      <c r="B113" s="189">
        <v>87</v>
      </c>
      <c r="C113" s="189">
        <v>83</v>
      </c>
      <c r="D113" s="189">
        <v>77</v>
      </c>
      <c r="E113" s="189">
        <v>83</v>
      </c>
      <c r="F113" s="189">
        <v>75</v>
      </c>
      <c r="G113" s="189">
        <v>75</v>
      </c>
      <c r="H113" s="189">
        <v>81</v>
      </c>
      <c r="I113" s="189">
        <v>81</v>
      </c>
      <c r="J113" s="189">
        <v>78</v>
      </c>
      <c r="K113" s="189">
        <v>77</v>
      </c>
      <c r="L113" s="189">
        <v>83</v>
      </c>
      <c r="M113" s="189">
        <v>-4</v>
      </c>
      <c r="N113" s="121">
        <f t="shared" si="1"/>
        <v>-4.5977011494252873E-2</v>
      </c>
    </row>
    <row r="114" spans="1:14">
      <c r="A114" s="188" t="s">
        <v>1975</v>
      </c>
      <c r="B114" s="189">
        <v>222</v>
      </c>
      <c r="C114" s="189">
        <v>221</v>
      </c>
      <c r="D114" s="189">
        <v>225</v>
      </c>
      <c r="E114" s="189">
        <v>224</v>
      </c>
      <c r="F114" s="189">
        <v>215</v>
      </c>
      <c r="G114" s="189">
        <v>216</v>
      </c>
      <c r="H114" s="189">
        <v>212</v>
      </c>
      <c r="I114" s="189">
        <v>213</v>
      </c>
      <c r="J114" s="189">
        <v>212</v>
      </c>
      <c r="K114" s="189">
        <v>211</v>
      </c>
      <c r="L114" s="189">
        <v>212</v>
      </c>
      <c r="M114" s="189">
        <v>-10</v>
      </c>
      <c r="N114" s="121">
        <f t="shared" si="1"/>
        <v>-4.5045045045045043E-2</v>
      </c>
    </row>
    <row r="115" spans="1:14">
      <c r="A115" s="188" t="s">
        <v>1486</v>
      </c>
      <c r="B115" s="189">
        <v>157</v>
      </c>
      <c r="C115" s="189">
        <v>154</v>
      </c>
      <c r="D115" s="189">
        <v>151</v>
      </c>
      <c r="E115" s="189">
        <v>154</v>
      </c>
      <c r="F115" s="189">
        <v>152</v>
      </c>
      <c r="G115" s="189">
        <v>153</v>
      </c>
      <c r="H115" s="189">
        <v>150</v>
      </c>
      <c r="I115" s="189">
        <v>156</v>
      </c>
      <c r="J115" s="189">
        <v>152</v>
      </c>
      <c r="K115" s="189">
        <v>151</v>
      </c>
      <c r="L115" s="189">
        <v>150</v>
      </c>
      <c r="M115" s="189">
        <v>-7</v>
      </c>
      <c r="N115" s="121">
        <f t="shared" si="1"/>
        <v>-4.4585987261146494E-2</v>
      </c>
    </row>
    <row r="116" spans="1:14">
      <c r="A116" s="188" t="s">
        <v>2362</v>
      </c>
      <c r="B116" s="189">
        <v>252</v>
      </c>
      <c r="C116" s="189">
        <v>243</v>
      </c>
      <c r="D116" s="189">
        <v>246</v>
      </c>
      <c r="E116" s="189">
        <v>241</v>
      </c>
      <c r="F116" s="189">
        <v>237</v>
      </c>
      <c r="G116" s="189">
        <v>243</v>
      </c>
      <c r="H116" s="189">
        <v>235</v>
      </c>
      <c r="I116" s="189">
        <v>229</v>
      </c>
      <c r="J116" s="189">
        <v>243</v>
      </c>
      <c r="K116" s="189">
        <v>245</v>
      </c>
      <c r="L116" s="189">
        <v>241</v>
      </c>
      <c r="M116" s="189">
        <v>-11</v>
      </c>
      <c r="N116" s="121">
        <f t="shared" si="1"/>
        <v>-4.3650793650793648E-2</v>
      </c>
    </row>
    <row r="117" spans="1:14">
      <c r="A117" s="188" t="s">
        <v>2063</v>
      </c>
      <c r="B117" s="189">
        <v>92</v>
      </c>
      <c r="C117" s="189">
        <v>101</v>
      </c>
      <c r="D117" s="189">
        <v>101</v>
      </c>
      <c r="E117" s="189">
        <v>105</v>
      </c>
      <c r="F117" s="189">
        <v>101</v>
      </c>
      <c r="G117" s="189">
        <v>96</v>
      </c>
      <c r="H117" s="189">
        <v>91</v>
      </c>
      <c r="I117" s="189">
        <v>91</v>
      </c>
      <c r="J117" s="189">
        <v>86</v>
      </c>
      <c r="K117" s="189">
        <v>96</v>
      </c>
      <c r="L117" s="189">
        <v>88</v>
      </c>
      <c r="M117" s="189">
        <v>-4</v>
      </c>
      <c r="N117" s="121">
        <f t="shared" si="1"/>
        <v>-4.3478260869565216E-2</v>
      </c>
    </row>
    <row r="118" spans="1:14">
      <c r="A118" s="188" t="s">
        <v>1867</v>
      </c>
      <c r="B118" s="189">
        <v>208</v>
      </c>
      <c r="C118" s="189">
        <v>209</v>
      </c>
      <c r="D118" s="189">
        <v>211</v>
      </c>
      <c r="E118" s="189">
        <v>208</v>
      </c>
      <c r="F118" s="189">
        <v>206</v>
      </c>
      <c r="G118" s="189">
        <v>210</v>
      </c>
      <c r="H118" s="189">
        <v>207</v>
      </c>
      <c r="I118" s="189">
        <v>206</v>
      </c>
      <c r="J118" s="189">
        <v>208</v>
      </c>
      <c r="K118" s="189">
        <v>202</v>
      </c>
      <c r="L118" s="189">
        <v>199</v>
      </c>
      <c r="M118" s="189">
        <v>-9</v>
      </c>
      <c r="N118" s="121">
        <f t="shared" si="1"/>
        <v>-4.3269230769230768E-2</v>
      </c>
    </row>
    <row r="119" spans="1:14">
      <c r="A119" s="188" t="s">
        <v>2262</v>
      </c>
      <c r="B119" s="189">
        <v>162</v>
      </c>
      <c r="C119" s="189">
        <v>166</v>
      </c>
      <c r="D119" s="189">
        <v>162</v>
      </c>
      <c r="E119" s="189">
        <v>158</v>
      </c>
      <c r="F119" s="189">
        <v>157</v>
      </c>
      <c r="G119" s="189">
        <v>154</v>
      </c>
      <c r="H119" s="189">
        <v>157</v>
      </c>
      <c r="I119" s="189">
        <v>163</v>
      </c>
      <c r="J119" s="189">
        <v>157</v>
      </c>
      <c r="K119" s="189">
        <v>157</v>
      </c>
      <c r="L119" s="189">
        <v>155</v>
      </c>
      <c r="M119" s="189">
        <v>-7</v>
      </c>
      <c r="N119" s="121">
        <f t="shared" si="1"/>
        <v>-4.3209876543209874E-2</v>
      </c>
    </row>
    <row r="120" spans="1:14">
      <c r="A120" s="188" t="s">
        <v>1760</v>
      </c>
      <c r="B120" s="189">
        <v>93</v>
      </c>
      <c r="C120" s="189">
        <v>90</v>
      </c>
      <c r="D120" s="189">
        <v>99</v>
      </c>
      <c r="E120" s="189">
        <v>95</v>
      </c>
      <c r="F120" s="189">
        <v>99</v>
      </c>
      <c r="G120" s="189">
        <v>92</v>
      </c>
      <c r="H120" s="189">
        <v>96</v>
      </c>
      <c r="I120" s="189">
        <v>98</v>
      </c>
      <c r="J120" s="189">
        <v>97</v>
      </c>
      <c r="K120" s="189">
        <v>91</v>
      </c>
      <c r="L120" s="189">
        <v>89</v>
      </c>
      <c r="M120" s="189">
        <v>-4</v>
      </c>
      <c r="N120" s="121">
        <f t="shared" si="1"/>
        <v>-4.3010752688172046E-2</v>
      </c>
    </row>
    <row r="121" spans="1:14">
      <c r="A121" s="188" t="s">
        <v>2020</v>
      </c>
      <c r="B121" s="189">
        <v>142</v>
      </c>
      <c r="C121" s="189">
        <v>143</v>
      </c>
      <c r="D121" s="189">
        <v>136</v>
      </c>
      <c r="E121" s="189">
        <v>137</v>
      </c>
      <c r="F121" s="189">
        <v>141</v>
      </c>
      <c r="G121" s="189">
        <v>131</v>
      </c>
      <c r="H121" s="189">
        <v>131</v>
      </c>
      <c r="I121" s="189">
        <v>136</v>
      </c>
      <c r="J121" s="189">
        <v>136</v>
      </c>
      <c r="K121" s="189">
        <v>131</v>
      </c>
      <c r="L121" s="189">
        <v>136</v>
      </c>
      <c r="M121" s="189">
        <v>-6</v>
      </c>
      <c r="N121" s="121">
        <f t="shared" si="1"/>
        <v>-4.2253521126760563E-2</v>
      </c>
    </row>
    <row r="122" spans="1:14">
      <c r="A122" s="188" t="s">
        <v>2065</v>
      </c>
      <c r="B122" s="189">
        <v>214</v>
      </c>
      <c r="C122" s="189">
        <v>208</v>
      </c>
      <c r="D122" s="189">
        <v>218</v>
      </c>
      <c r="E122" s="189">
        <v>219</v>
      </c>
      <c r="F122" s="189">
        <v>218</v>
      </c>
      <c r="G122" s="189">
        <v>221</v>
      </c>
      <c r="H122" s="189">
        <v>226</v>
      </c>
      <c r="I122" s="189">
        <v>218</v>
      </c>
      <c r="J122" s="189">
        <v>211</v>
      </c>
      <c r="K122" s="189">
        <v>208</v>
      </c>
      <c r="L122" s="189">
        <v>205</v>
      </c>
      <c r="M122" s="189">
        <v>-9</v>
      </c>
      <c r="N122" s="121">
        <f t="shared" si="1"/>
        <v>-4.2056074766355138E-2</v>
      </c>
    </row>
    <row r="123" spans="1:14">
      <c r="A123" s="188" t="s">
        <v>1626</v>
      </c>
      <c r="B123" s="189">
        <v>48</v>
      </c>
      <c r="C123" s="189">
        <v>53</v>
      </c>
      <c r="D123" s="189">
        <v>53</v>
      </c>
      <c r="E123" s="189">
        <v>43</v>
      </c>
      <c r="F123" s="189">
        <v>51</v>
      </c>
      <c r="G123" s="189">
        <v>50</v>
      </c>
      <c r="H123" s="189">
        <v>50</v>
      </c>
      <c r="I123" s="189">
        <v>49</v>
      </c>
      <c r="J123" s="189">
        <v>48</v>
      </c>
      <c r="K123" s="189">
        <v>40</v>
      </c>
      <c r="L123" s="189">
        <v>46</v>
      </c>
      <c r="M123" s="189">
        <v>-2</v>
      </c>
      <c r="N123" s="121">
        <f t="shared" si="1"/>
        <v>-4.1666666666666664E-2</v>
      </c>
    </row>
    <row r="124" spans="1:14">
      <c r="A124" s="188" t="s">
        <v>2367</v>
      </c>
      <c r="B124" s="189">
        <v>289</v>
      </c>
      <c r="C124" s="189">
        <v>285</v>
      </c>
      <c r="D124" s="189">
        <v>281</v>
      </c>
      <c r="E124" s="189">
        <v>272</v>
      </c>
      <c r="F124" s="189">
        <v>274</v>
      </c>
      <c r="G124" s="189">
        <v>277</v>
      </c>
      <c r="H124" s="189">
        <v>275</v>
      </c>
      <c r="I124" s="189">
        <v>276</v>
      </c>
      <c r="J124" s="189">
        <v>285</v>
      </c>
      <c r="K124" s="189">
        <v>290</v>
      </c>
      <c r="L124" s="189">
        <v>277</v>
      </c>
      <c r="M124" s="189">
        <v>-12</v>
      </c>
      <c r="N124" s="121">
        <f t="shared" si="1"/>
        <v>-4.1522491349480967E-2</v>
      </c>
    </row>
    <row r="125" spans="1:14">
      <c r="A125" s="188" t="s">
        <v>1799</v>
      </c>
      <c r="B125" s="189">
        <v>146</v>
      </c>
      <c r="C125" s="189">
        <v>148</v>
      </c>
      <c r="D125" s="189">
        <v>140</v>
      </c>
      <c r="E125" s="189">
        <v>151</v>
      </c>
      <c r="F125" s="189">
        <v>152</v>
      </c>
      <c r="G125" s="189">
        <v>148</v>
      </c>
      <c r="H125" s="189">
        <v>146</v>
      </c>
      <c r="I125" s="189">
        <v>143</v>
      </c>
      <c r="J125" s="189">
        <v>139</v>
      </c>
      <c r="K125" s="189">
        <v>141</v>
      </c>
      <c r="L125" s="189">
        <v>140</v>
      </c>
      <c r="M125" s="189">
        <v>-6</v>
      </c>
      <c r="N125" s="121">
        <f t="shared" si="1"/>
        <v>-4.1095890410958902E-2</v>
      </c>
    </row>
    <row r="126" spans="1:14">
      <c r="A126" s="188" t="s">
        <v>1604</v>
      </c>
      <c r="B126" s="189">
        <v>74</v>
      </c>
      <c r="C126" s="189">
        <v>77</v>
      </c>
      <c r="D126" s="189">
        <v>80</v>
      </c>
      <c r="E126" s="189">
        <v>76</v>
      </c>
      <c r="F126" s="189">
        <v>81</v>
      </c>
      <c r="G126" s="189">
        <v>77</v>
      </c>
      <c r="H126" s="189">
        <v>77</v>
      </c>
      <c r="I126" s="189">
        <v>77</v>
      </c>
      <c r="J126" s="189">
        <v>77</v>
      </c>
      <c r="K126" s="189">
        <v>70</v>
      </c>
      <c r="L126" s="189">
        <v>71</v>
      </c>
      <c r="M126" s="189">
        <v>-3</v>
      </c>
      <c r="N126" s="121">
        <f t="shared" si="1"/>
        <v>-4.0540540540540543E-2</v>
      </c>
    </row>
    <row r="127" spans="1:14">
      <c r="A127" s="188" t="s">
        <v>2234</v>
      </c>
      <c r="B127" s="189">
        <v>74</v>
      </c>
      <c r="C127" s="189">
        <v>70</v>
      </c>
      <c r="D127" s="189">
        <v>73</v>
      </c>
      <c r="E127" s="189">
        <v>76</v>
      </c>
      <c r="F127" s="189">
        <v>78</v>
      </c>
      <c r="G127" s="189">
        <v>76</v>
      </c>
      <c r="H127" s="189">
        <v>83</v>
      </c>
      <c r="I127" s="189">
        <v>77</v>
      </c>
      <c r="J127" s="189">
        <v>74</v>
      </c>
      <c r="K127" s="189">
        <v>67</v>
      </c>
      <c r="L127" s="189">
        <v>71</v>
      </c>
      <c r="M127" s="189">
        <v>-3</v>
      </c>
      <c r="N127" s="121">
        <f t="shared" si="1"/>
        <v>-4.0540540540540543E-2</v>
      </c>
    </row>
    <row r="128" spans="1:14">
      <c r="A128" s="188" t="s">
        <v>2443</v>
      </c>
      <c r="B128" s="189">
        <v>222</v>
      </c>
      <c r="C128" s="189">
        <v>221</v>
      </c>
      <c r="D128" s="189">
        <v>222</v>
      </c>
      <c r="E128" s="189">
        <v>223</v>
      </c>
      <c r="F128" s="189">
        <v>227</v>
      </c>
      <c r="G128" s="189">
        <v>223</v>
      </c>
      <c r="H128" s="189">
        <v>222</v>
      </c>
      <c r="I128" s="189">
        <v>217</v>
      </c>
      <c r="J128" s="189">
        <v>222</v>
      </c>
      <c r="K128" s="189">
        <v>220</v>
      </c>
      <c r="L128" s="189">
        <v>213</v>
      </c>
      <c r="M128" s="189">
        <v>-9</v>
      </c>
      <c r="N128" s="121">
        <f t="shared" si="1"/>
        <v>-4.0540540540540543E-2</v>
      </c>
    </row>
    <row r="129" spans="1:14">
      <c r="A129" s="188" t="s">
        <v>2393</v>
      </c>
      <c r="B129" s="189">
        <v>103</v>
      </c>
      <c r="C129" s="189">
        <v>107</v>
      </c>
      <c r="D129" s="189">
        <v>106</v>
      </c>
      <c r="E129" s="189">
        <v>114</v>
      </c>
      <c r="F129" s="189">
        <v>107</v>
      </c>
      <c r="G129" s="189">
        <v>108</v>
      </c>
      <c r="H129" s="189">
        <v>110</v>
      </c>
      <c r="I129" s="189">
        <v>105</v>
      </c>
      <c r="J129" s="189">
        <v>98</v>
      </c>
      <c r="K129" s="189">
        <v>95</v>
      </c>
      <c r="L129" s="189">
        <v>99</v>
      </c>
      <c r="M129" s="189">
        <v>-4</v>
      </c>
      <c r="N129" s="121">
        <f t="shared" si="1"/>
        <v>-3.8834951456310676E-2</v>
      </c>
    </row>
    <row r="130" spans="1:14">
      <c r="A130" s="188" t="s">
        <v>2129</v>
      </c>
      <c r="B130" s="189">
        <v>104</v>
      </c>
      <c r="C130" s="189">
        <v>102</v>
      </c>
      <c r="D130" s="189">
        <v>97</v>
      </c>
      <c r="E130" s="189">
        <v>98</v>
      </c>
      <c r="F130" s="189">
        <v>95</v>
      </c>
      <c r="G130" s="189">
        <v>95</v>
      </c>
      <c r="H130" s="189">
        <v>107</v>
      </c>
      <c r="I130" s="189">
        <v>98</v>
      </c>
      <c r="J130" s="189">
        <v>100</v>
      </c>
      <c r="K130" s="189">
        <v>97</v>
      </c>
      <c r="L130" s="189">
        <v>100</v>
      </c>
      <c r="M130" s="189">
        <v>-4</v>
      </c>
      <c r="N130" s="121">
        <f t="shared" si="1"/>
        <v>-3.8461538461538464E-2</v>
      </c>
    </row>
    <row r="131" spans="1:14">
      <c r="A131" s="188" t="s">
        <v>1825</v>
      </c>
      <c r="B131" s="189">
        <v>79</v>
      </c>
      <c r="C131" s="189">
        <v>72</v>
      </c>
      <c r="D131" s="189">
        <v>85</v>
      </c>
      <c r="E131" s="189">
        <v>89</v>
      </c>
      <c r="F131" s="189">
        <v>80</v>
      </c>
      <c r="G131" s="189">
        <v>77</v>
      </c>
      <c r="H131" s="189">
        <v>83</v>
      </c>
      <c r="I131" s="189">
        <v>82</v>
      </c>
      <c r="J131" s="189">
        <v>83</v>
      </c>
      <c r="K131" s="189">
        <v>83</v>
      </c>
      <c r="L131" s="189">
        <v>76</v>
      </c>
      <c r="M131" s="189">
        <v>-3</v>
      </c>
      <c r="N131" s="121">
        <f t="shared" si="1"/>
        <v>-3.7974683544303799E-2</v>
      </c>
    </row>
    <row r="132" spans="1:14">
      <c r="A132" s="188" t="s">
        <v>1765</v>
      </c>
      <c r="B132" s="189">
        <v>133</v>
      </c>
      <c r="C132" s="189">
        <v>133</v>
      </c>
      <c r="D132" s="189">
        <v>136</v>
      </c>
      <c r="E132" s="189">
        <v>119</v>
      </c>
      <c r="F132" s="189">
        <v>130</v>
      </c>
      <c r="G132" s="189">
        <v>132</v>
      </c>
      <c r="H132" s="189">
        <v>127</v>
      </c>
      <c r="I132" s="189">
        <v>132</v>
      </c>
      <c r="J132" s="189">
        <v>124</v>
      </c>
      <c r="K132" s="189">
        <v>126</v>
      </c>
      <c r="L132" s="189">
        <v>128</v>
      </c>
      <c r="M132" s="189">
        <v>-5</v>
      </c>
      <c r="N132" s="121">
        <f t="shared" si="1"/>
        <v>-3.7593984962406013E-2</v>
      </c>
    </row>
    <row r="133" spans="1:14">
      <c r="A133" s="188" t="s">
        <v>1650</v>
      </c>
      <c r="B133" s="189">
        <v>516</v>
      </c>
      <c r="C133" s="189">
        <v>517</v>
      </c>
      <c r="D133" s="189">
        <v>510</v>
      </c>
      <c r="E133" s="189">
        <v>504</v>
      </c>
      <c r="F133" s="189">
        <v>516</v>
      </c>
      <c r="G133" s="189">
        <v>517</v>
      </c>
      <c r="H133" s="189">
        <v>511</v>
      </c>
      <c r="I133" s="189">
        <v>513</v>
      </c>
      <c r="J133" s="189">
        <v>509</v>
      </c>
      <c r="K133" s="189">
        <v>509</v>
      </c>
      <c r="L133" s="189">
        <v>497</v>
      </c>
      <c r="M133" s="189">
        <v>-19</v>
      </c>
      <c r="N133" s="121">
        <f t="shared" si="1"/>
        <v>-3.6821705426356592E-2</v>
      </c>
    </row>
    <row r="134" spans="1:14">
      <c r="A134" s="188" t="s">
        <v>2370</v>
      </c>
      <c r="B134" s="189">
        <v>246</v>
      </c>
      <c r="C134" s="189">
        <v>252</v>
      </c>
      <c r="D134" s="189">
        <v>257</v>
      </c>
      <c r="E134" s="189">
        <v>250</v>
      </c>
      <c r="F134" s="189">
        <v>256</v>
      </c>
      <c r="G134" s="189">
        <v>248</v>
      </c>
      <c r="H134" s="189">
        <v>250</v>
      </c>
      <c r="I134" s="189">
        <v>247</v>
      </c>
      <c r="J134" s="189">
        <v>250</v>
      </c>
      <c r="K134" s="189">
        <v>250</v>
      </c>
      <c r="L134" s="189">
        <v>237</v>
      </c>
      <c r="M134" s="189">
        <v>-9</v>
      </c>
      <c r="N134" s="121">
        <f t="shared" ref="N134:N197" si="2">M134/B134</f>
        <v>-3.6585365853658534E-2</v>
      </c>
    </row>
    <row r="135" spans="1:14">
      <c r="A135" s="188" t="s">
        <v>1524</v>
      </c>
      <c r="B135" s="189">
        <v>110</v>
      </c>
      <c r="C135" s="189">
        <v>112</v>
      </c>
      <c r="D135" s="189">
        <v>109</v>
      </c>
      <c r="E135" s="189">
        <v>110</v>
      </c>
      <c r="F135" s="189">
        <v>113</v>
      </c>
      <c r="G135" s="189">
        <v>106</v>
      </c>
      <c r="H135" s="189">
        <v>112</v>
      </c>
      <c r="I135" s="189">
        <v>112</v>
      </c>
      <c r="J135" s="189">
        <v>110</v>
      </c>
      <c r="K135" s="189">
        <v>104</v>
      </c>
      <c r="L135" s="189">
        <v>106</v>
      </c>
      <c r="M135" s="189">
        <v>-4</v>
      </c>
      <c r="N135" s="121">
        <f t="shared" si="2"/>
        <v>-3.6363636363636362E-2</v>
      </c>
    </row>
    <row r="136" spans="1:14">
      <c r="A136" s="188" t="s">
        <v>2258</v>
      </c>
      <c r="B136" s="189">
        <v>165</v>
      </c>
      <c r="C136" s="189">
        <v>157</v>
      </c>
      <c r="D136" s="189">
        <v>160</v>
      </c>
      <c r="E136" s="189">
        <v>163</v>
      </c>
      <c r="F136" s="189">
        <v>165</v>
      </c>
      <c r="G136" s="189">
        <v>164</v>
      </c>
      <c r="H136" s="189">
        <v>163</v>
      </c>
      <c r="I136" s="189">
        <v>167</v>
      </c>
      <c r="J136" s="189">
        <v>168</v>
      </c>
      <c r="K136" s="189">
        <v>169</v>
      </c>
      <c r="L136" s="189">
        <v>159</v>
      </c>
      <c r="M136" s="189">
        <v>-6</v>
      </c>
      <c r="N136" s="121">
        <f t="shared" si="2"/>
        <v>-3.6363636363636362E-2</v>
      </c>
    </row>
    <row r="137" spans="1:14">
      <c r="A137" s="188" t="s">
        <v>1858</v>
      </c>
      <c r="B137" s="189">
        <v>111</v>
      </c>
      <c r="C137" s="189">
        <v>115</v>
      </c>
      <c r="D137" s="189">
        <v>119</v>
      </c>
      <c r="E137" s="189">
        <v>117</v>
      </c>
      <c r="F137" s="189">
        <v>123</v>
      </c>
      <c r="G137" s="189">
        <v>110</v>
      </c>
      <c r="H137" s="189">
        <v>104</v>
      </c>
      <c r="I137" s="189">
        <v>103</v>
      </c>
      <c r="J137" s="189">
        <v>109</v>
      </c>
      <c r="K137" s="189">
        <v>114</v>
      </c>
      <c r="L137" s="189">
        <v>107</v>
      </c>
      <c r="M137" s="189">
        <v>-4</v>
      </c>
      <c r="N137" s="121">
        <f t="shared" si="2"/>
        <v>-3.6036036036036036E-2</v>
      </c>
    </row>
    <row r="138" spans="1:14">
      <c r="A138" s="188" t="s">
        <v>1961</v>
      </c>
      <c r="B138" s="189">
        <v>361</v>
      </c>
      <c r="C138" s="189">
        <v>365</v>
      </c>
      <c r="D138" s="189">
        <v>359</v>
      </c>
      <c r="E138" s="189">
        <v>358</v>
      </c>
      <c r="F138" s="189">
        <v>350</v>
      </c>
      <c r="G138" s="189">
        <v>351</v>
      </c>
      <c r="H138" s="189">
        <v>349</v>
      </c>
      <c r="I138" s="189">
        <v>350</v>
      </c>
      <c r="J138" s="189">
        <v>346</v>
      </c>
      <c r="K138" s="189">
        <v>357</v>
      </c>
      <c r="L138" s="189">
        <v>348</v>
      </c>
      <c r="M138" s="189">
        <v>-13</v>
      </c>
      <c r="N138" s="121">
        <f t="shared" si="2"/>
        <v>-3.6011080332409975E-2</v>
      </c>
    </row>
    <row r="139" spans="1:14">
      <c r="A139" s="188" t="s">
        <v>1518</v>
      </c>
      <c r="B139" s="189">
        <v>84</v>
      </c>
      <c r="C139" s="189">
        <v>84</v>
      </c>
      <c r="D139" s="189">
        <v>77</v>
      </c>
      <c r="E139" s="189">
        <v>80</v>
      </c>
      <c r="F139" s="189">
        <v>78</v>
      </c>
      <c r="G139" s="189">
        <v>76</v>
      </c>
      <c r="H139" s="189">
        <v>76</v>
      </c>
      <c r="I139" s="189">
        <v>78</v>
      </c>
      <c r="J139" s="189">
        <v>79</v>
      </c>
      <c r="K139" s="189">
        <v>80</v>
      </c>
      <c r="L139" s="189">
        <v>81</v>
      </c>
      <c r="M139" s="189">
        <v>-3</v>
      </c>
      <c r="N139" s="121">
        <f t="shared" si="2"/>
        <v>-3.5714285714285712E-2</v>
      </c>
    </row>
    <row r="140" spans="1:14">
      <c r="A140" s="188" t="s">
        <v>1554</v>
      </c>
      <c r="B140" s="189">
        <v>478</v>
      </c>
      <c r="C140" s="189">
        <v>473</v>
      </c>
      <c r="D140" s="189">
        <v>471</v>
      </c>
      <c r="E140" s="189">
        <v>469</v>
      </c>
      <c r="F140" s="189">
        <v>469</v>
      </c>
      <c r="G140" s="189">
        <v>467</v>
      </c>
      <c r="H140" s="189">
        <v>464</v>
      </c>
      <c r="I140" s="189">
        <v>468</v>
      </c>
      <c r="J140" s="189">
        <v>468</v>
      </c>
      <c r="K140" s="189">
        <v>468</v>
      </c>
      <c r="L140" s="189">
        <v>461</v>
      </c>
      <c r="M140" s="189">
        <v>-17</v>
      </c>
      <c r="N140" s="121">
        <f t="shared" si="2"/>
        <v>-3.5564853556485358E-2</v>
      </c>
    </row>
    <row r="141" spans="1:14">
      <c r="A141" s="188" t="s">
        <v>2215</v>
      </c>
      <c r="B141" s="189">
        <v>86</v>
      </c>
      <c r="C141" s="189">
        <v>82</v>
      </c>
      <c r="D141" s="189">
        <v>77</v>
      </c>
      <c r="E141" s="189">
        <v>79</v>
      </c>
      <c r="F141" s="189">
        <v>79</v>
      </c>
      <c r="G141" s="189">
        <v>83</v>
      </c>
      <c r="H141" s="189">
        <v>84</v>
      </c>
      <c r="I141" s="189">
        <v>75</v>
      </c>
      <c r="J141" s="189">
        <v>81</v>
      </c>
      <c r="K141" s="189">
        <v>79</v>
      </c>
      <c r="L141" s="189">
        <v>83</v>
      </c>
      <c r="M141" s="189">
        <v>-3</v>
      </c>
      <c r="N141" s="121">
        <f t="shared" si="2"/>
        <v>-3.4883720930232558E-2</v>
      </c>
    </row>
    <row r="142" spans="1:14">
      <c r="A142" s="188" t="s">
        <v>1528</v>
      </c>
      <c r="B142" s="189">
        <v>115</v>
      </c>
      <c r="C142" s="189">
        <v>114</v>
      </c>
      <c r="D142" s="189">
        <v>111</v>
      </c>
      <c r="E142" s="189">
        <v>118</v>
      </c>
      <c r="F142" s="189">
        <v>115</v>
      </c>
      <c r="G142" s="189">
        <v>117</v>
      </c>
      <c r="H142" s="189">
        <v>110</v>
      </c>
      <c r="I142" s="189">
        <v>121</v>
      </c>
      <c r="J142" s="189">
        <v>120</v>
      </c>
      <c r="K142" s="189">
        <v>109</v>
      </c>
      <c r="L142" s="189">
        <v>111</v>
      </c>
      <c r="M142" s="189">
        <v>-4</v>
      </c>
      <c r="N142" s="121">
        <f t="shared" si="2"/>
        <v>-3.4782608695652174E-2</v>
      </c>
    </row>
    <row r="143" spans="1:14">
      <c r="A143" s="188" t="s">
        <v>1984</v>
      </c>
      <c r="B143" s="189">
        <v>262</v>
      </c>
      <c r="C143" s="189">
        <v>263</v>
      </c>
      <c r="D143" s="189">
        <v>255</v>
      </c>
      <c r="E143" s="189">
        <v>270</v>
      </c>
      <c r="F143" s="189">
        <v>264</v>
      </c>
      <c r="G143" s="189">
        <v>267</v>
      </c>
      <c r="H143" s="189">
        <v>269</v>
      </c>
      <c r="I143" s="189">
        <v>261</v>
      </c>
      <c r="J143" s="189">
        <v>253</v>
      </c>
      <c r="K143" s="189">
        <v>254</v>
      </c>
      <c r="L143" s="189">
        <v>253</v>
      </c>
      <c r="M143" s="189">
        <v>-9</v>
      </c>
      <c r="N143" s="121">
        <f t="shared" si="2"/>
        <v>-3.4351145038167941E-2</v>
      </c>
    </row>
    <row r="144" spans="1:14">
      <c r="A144" s="188" t="s">
        <v>2005</v>
      </c>
      <c r="B144" s="189">
        <v>59</v>
      </c>
      <c r="C144" s="189">
        <v>56</v>
      </c>
      <c r="D144" s="189">
        <v>54</v>
      </c>
      <c r="E144" s="189">
        <v>54</v>
      </c>
      <c r="F144" s="189">
        <v>61</v>
      </c>
      <c r="G144" s="189">
        <v>63</v>
      </c>
      <c r="H144" s="189">
        <v>61</v>
      </c>
      <c r="I144" s="189">
        <v>54</v>
      </c>
      <c r="J144" s="189">
        <v>64</v>
      </c>
      <c r="K144" s="189">
        <v>67</v>
      </c>
      <c r="L144" s="189">
        <v>57</v>
      </c>
      <c r="M144" s="189">
        <v>-2</v>
      </c>
      <c r="N144" s="121">
        <f t="shared" si="2"/>
        <v>-3.3898305084745763E-2</v>
      </c>
    </row>
    <row r="145" spans="1:14">
      <c r="A145" s="188" t="s">
        <v>1616</v>
      </c>
      <c r="B145" s="189">
        <v>119</v>
      </c>
      <c r="C145" s="189">
        <v>122</v>
      </c>
      <c r="D145" s="189">
        <v>124</v>
      </c>
      <c r="E145" s="189">
        <v>124</v>
      </c>
      <c r="F145" s="189">
        <v>121</v>
      </c>
      <c r="G145" s="189">
        <v>124</v>
      </c>
      <c r="H145" s="189">
        <v>121</v>
      </c>
      <c r="I145" s="189">
        <v>117</v>
      </c>
      <c r="J145" s="189">
        <v>116</v>
      </c>
      <c r="K145" s="189">
        <v>119</v>
      </c>
      <c r="L145" s="189">
        <v>115</v>
      </c>
      <c r="M145" s="189">
        <v>-4</v>
      </c>
      <c r="N145" s="121">
        <f t="shared" si="2"/>
        <v>-3.3613445378151259E-2</v>
      </c>
    </row>
    <row r="146" spans="1:14">
      <c r="A146" s="188" t="s">
        <v>1563</v>
      </c>
      <c r="B146" s="189">
        <v>420</v>
      </c>
      <c r="C146" s="189">
        <v>424</v>
      </c>
      <c r="D146" s="189">
        <v>419</v>
      </c>
      <c r="E146" s="189">
        <v>428</v>
      </c>
      <c r="F146" s="189">
        <v>421</v>
      </c>
      <c r="G146" s="189">
        <v>414</v>
      </c>
      <c r="H146" s="189">
        <v>417</v>
      </c>
      <c r="I146" s="189">
        <v>419</v>
      </c>
      <c r="J146" s="189">
        <v>414</v>
      </c>
      <c r="K146" s="189">
        <v>413</v>
      </c>
      <c r="L146" s="189">
        <v>406</v>
      </c>
      <c r="M146" s="189">
        <v>-14</v>
      </c>
      <c r="N146" s="121">
        <f t="shared" si="2"/>
        <v>-3.3333333333333333E-2</v>
      </c>
    </row>
    <row r="147" spans="1:14">
      <c r="A147" s="188" t="s">
        <v>1814</v>
      </c>
      <c r="B147" s="189">
        <v>120</v>
      </c>
      <c r="C147" s="189">
        <v>121</v>
      </c>
      <c r="D147" s="189">
        <v>127</v>
      </c>
      <c r="E147" s="189">
        <v>126</v>
      </c>
      <c r="F147" s="189">
        <v>125</v>
      </c>
      <c r="G147" s="189">
        <v>126</v>
      </c>
      <c r="H147" s="189">
        <v>124</v>
      </c>
      <c r="I147" s="189">
        <v>122</v>
      </c>
      <c r="J147" s="189">
        <v>114</v>
      </c>
      <c r="K147" s="189">
        <v>122</v>
      </c>
      <c r="L147" s="189">
        <v>116</v>
      </c>
      <c r="M147" s="189">
        <v>-4</v>
      </c>
      <c r="N147" s="121">
        <f t="shared" si="2"/>
        <v>-3.3333333333333333E-2</v>
      </c>
    </row>
    <row r="148" spans="1:14">
      <c r="A148" s="188" t="s">
        <v>1908</v>
      </c>
      <c r="B148" s="189">
        <v>30</v>
      </c>
      <c r="C148" s="189">
        <v>28</v>
      </c>
      <c r="D148" s="189">
        <v>28</v>
      </c>
      <c r="E148" s="189">
        <v>25</v>
      </c>
      <c r="F148" s="189">
        <v>30</v>
      </c>
      <c r="G148" s="189">
        <v>25</v>
      </c>
      <c r="H148" s="189">
        <v>33</v>
      </c>
      <c r="I148" s="189">
        <v>29</v>
      </c>
      <c r="J148" s="189">
        <v>25</v>
      </c>
      <c r="K148" s="189">
        <v>28</v>
      </c>
      <c r="L148" s="189">
        <v>29</v>
      </c>
      <c r="M148" s="189">
        <v>-1</v>
      </c>
      <c r="N148" s="121">
        <f t="shared" si="2"/>
        <v>-3.3333333333333333E-2</v>
      </c>
    </row>
    <row r="149" spans="1:14">
      <c r="A149" s="188" t="s">
        <v>1665</v>
      </c>
      <c r="B149" s="189">
        <v>393</v>
      </c>
      <c r="C149" s="189">
        <v>379</v>
      </c>
      <c r="D149" s="189">
        <v>386</v>
      </c>
      <c r="E149" s="189">
        <v>381</v>
      </c>
      <c r="F149" s="189">
        <v>383</v>
      </c>
      <c r="G149" s="189">
        <v>378</v>
      </c>
      <c r="H149" s="189">
        <v>375</v>
      </c>
      <c r="I149" s="189">
        <v>382</v>
      </c>
      <c r="J149" s="189">
        <v>382</v>
      </c>
      <c r="K149" s="189">
        <v>384</v>
      </c>
      <c r="L149" s="189">
        <v>380</v>
      </c>
      <c r="M149" s="189">
        <v>-13</v>
      </c>
      <c r="N149" s="121">
        <f t="shared" si="2"/>
        <v>-3.3078880407124679E-2</v>
      </c>
    </row>
    <row r="150" spans="1:14">
      <c r="A150" s="188" t="s">
        <v>1853</v>
      </c>
      <c r="B150" s="189">
        <v>244</v>
      </c>
      <c r="C150" s="189">
        <v>253</v>
      </c>
      <c r="D150" s="189">
        <v>248</v>
      </c>
      <c r="E150" s="189">
        <v>248</v>
      </c>
      <c r="F150" s="189">
        <v>253</v>
      </c>
      <c r="G150" s="189">
        <v>235</v>
      </c>
      <c r="H150" s="189">
        <v>230</v>
      </c>
      <c r="I150" s="189">
        <v>229</v>
      </c>
      <c r="J150" s="189">
        <v>235</v>
      </c>
      <c r="K150" s="189">
        <v>242</v>
      </c>
      <c r="L150" s="189">
        <v>236</v>
      </c>
      <c r="M150" s="189">
        <v>-8</v>
      </c>
      <c r="N150" s="121">
        <f t="shared" si="2"/>
        <v>-3.2786885245901641E-2</v>
      </c>
    </row>
    <row r="151" spans="1:14">
      <c r="A151" s="188" t="s">
        <v>2013</v>
      </c>
      <c r="B151" s="189">
        <v>245</v>
      </c>
      <c r="C151" s="189">
        <v>236</v>
      </c>
      <c r="D151" s="189">
        <v>239</v>
      </c>
      <c r="E151" s="189">
        <v>239</v>
      </c>
      <c r="F151" s="189">
        <v>236</v>
      </c>
      <c r="G151" s="189">
        <v>237</v>
      </c>
      <c r="H151" s="189">
        <v>233</v>
      </c>
      <c r="I151" s="189">
        <v>235</v>
      </c>
      <c r="J151" s="189">
        <v>234</v>
      </c>
      <c r="K151" s="189">
        <v>238</v>
      </c>
      <c r="L151" s="189">
        <v>237</v>
      </c>
      <c r="M151" s="189">
        <v>-8</v>
      </c>
      <c r="N151" s="121">
        <f t="shared" si="2"/>
        <v>-3.2653061224489799E-2</v>
      </c>
    </row>
    <row r="152" spans="1:14">
      <c r="A152" s="188" t="s">
        <v>2358</v>
      </c>
      <c r="B152" s="189">
        <v>123</v>
      </c>
      <c r="C152" s="189">
        <v>120</v>
      </c>
      <c r="D152" s="189">
        <v>108</v>
      </c>
      <c r="E152" s="189">
        <v>113</v>
      </c>
      <c r="F152" s="189">
        <v>108</v>
      </c>
      <c r="G152" s="189">
        <v>101</v>
      </c>
      <c r="H152" s="189">
        <v>110</v>
      </c>
      <c r="I152" s="189">
        <v>115</v>
      </c>
      <c r="J152" s="189">
        <v>118</v>
      </c>
      <c r="K152" s="189">
        <v>125</v>
      </c>
      <c r="L152" s="189">
        <v>119</v>
      </c>
      <c r="M152" s="189">
        <v>-4</v>
      </c>
      <c r="N152" s="121">
        <f t="shared" si="2"/>
        <v>-3.2520325203252036E-2</v>
      </c>
    </row>
    <row r="153" spans="1:14">
      <c r="A153" s="188" t="s">
        <v>2010</v>
      </c>
      <c r="B153" s="189">
        <v>93</v>
      </c>
      <c r="C153" s="189">
        <v>90</v>
      </c>
      <c r="D153" s="189">
        <v>93</v>
      </c>
      <c r="E153" s="189">
        <v>92</v>
      </c>
      <c r="F153" s="189">
        <v>92</v>
      </c>
      <c r="G153" s="189">
        <v>95</v>
      </c>
      <c r="H153" s="189">
        <v>94</v>
      </c>
      <c r="I153" s="189">
        <v>95</v>
      </c>
      <c r="J153" s="189">
        <v>89</v>
      </c>
      <c r="K153" s="189">
        <v>94</v>
      </c>
      <c r="L153" s="189">
        <v>90</v>
      </c>
      <c r="M153" s="189">
        <v>-3</v>
      </c>
      <c r="N153" s="121">
        <f t="shared" si="2"/>
        <v>-3.2258064516129031E-2</v>
      </c>
    </row>
    <row r="154" spans="1:14">
      <c r="A154" s="188" t="s">
        <v>1754</v>
      </c>
      <c r="B154" s="189">
        <v>593</v>
      </c>
      <c r="C154" s="189">
        <v>572</v>
      </c>
      <c r="D154" s="189">
        <v>572</v>
      </c>
      <c r="E154" s="189">
        <v>520</v>
      </c>
      <c r="F154" s="189">
        <v>578</v>
      </c>
      <c r="G154" s="189">
        <v>571</v>
      </c>
      <c r="H154" s="189">
        <v>581</v>
      </c>
      <c r="I154" s="189">
        <v>577</v>
      </c>
      <c r="J154" s="189">
        <v>582</v>
      </c>
      <c r="K154" s="189">
        <v>582</v>
      </c>
      <c r="L154" s="189">
        <v>574</v>
      </c>
      <c r="M154" s="189">
        <v>-19</v>
      </c>
      <c r="N154" s="121">
        <f t="shared" si="2"/>
        <v>-3.2040472175379427E-2</v>
      </c>
    </row>
    <row r="155" spans="1:14">
      <c r="A155" s="188" t="s">
        <v>1796</v>
      </c>
      <c r="B155" s="189">
        <v>97</v>
      </c>
      <c r="C155" s="189">
        <v>95</v>
      </c>
      <c r="D155" s="189">
        <v>95</v>
      </c>
      <c r="E155" s="189">
        <v>94</v>
      </c>
      <c r="F155" s="189">
        <v>97</v>
      </c>
      <c r="G155" s="189">
        <v>102</v>
      </c>
      <c r="H155" s="189">
        <v>101</v>
      </c>
      <c r="I155" s="189">
        <v>89</v>
      </c>
      <c r="J155" s="189">
        <v>94</v>
      </c>
      <c r="K155" s="189">
        <v>96</v>
      </c>
      <c r="L155" s="189">
        <v>94</v>
      </c>
      <c r="M155" s="189">
        <v>-3</v>
      </c>
      <c r="N155" s="121">
        <f t="shared" si="2"/>
        <v>-3.0927835051546393E-2</v>
      </c>
    </row>
    <row r="156" spans="1:14">
      <c r="A156" s="188" t="s">
        <v>1623</v>
      </c>
      <c r="B156" s="189">
        <v>98</v>
      </c>
      <c r="C156" s="189">
        <v>100</v>
      </c>
      <c r="D156" s="189">
        <v>95</v>
      </c>
      <c r="E156" s="189">
        <v>95</v>
      </c>
      <c r="F156" s="189">
        <v>95</v>
      </c>
      <c r="G156" s="189">
        <v>86</v>
      </c>
      <c r="H156" s="189">
        <v>90</v>
      </c>
      <c r="I156" s="189">
        <v>99</v>
      </c>
      <c r="J156" s="189">
        <v>96</v>
      </c>
      <c r="K156" s="189">
        <v>92</v>
      </c>
      <c r="L156" s="189">
        <v>95</v>
      </c>
      <c r="M156" s="189">
        <v>-3</v>
      </c>
      <c r="N156" s="121">
        <f t="shared" si="2"/>
        <v>-3.0612244897959183E-2</v>
      </c>
    </row>
    <row r="157" spans="1:14">
      <c r="A157" s="188" t="s">
        <v>2306</v>
      </c>
      <c r="B157" s="189">
        <v>229</v>
      </c>
      <c r="C157" s="189">
        <v>222</v>
      </c>
      <c r="D157" s="189">
        <v>226</v>
      </c>
      <c r="E157" s="189">
        <v>228</v>
      </c>
      <c r="F157" s="189">
        <v>229</v>
      </c>
      <c r="G157" s="189">
        <v>225</v>
      </c>
      <c r="H157" s="189">
        <v>221</v>
      </c>
      <c r="I157" s="189">
        <v>226</v>
      </c>
      <c r="J157" s="189">
        <v>232</v>
      </c>
      <c r="K157" s="189">
        <v>229</v>
      </c>
      <c r="L157" s="189">
        <v>222</v>
      </c>
      <c r="M157" s="189">
        <v>-7</v>
      </c>
      <c r="N157" s="121">
        <f t="shared" si="2"/>
        <v>-3.0567685589519649E-2</v>
      </c>
    </row>
    <row r="158" spans="1:14">
      <c r="A158" s="188" t="s">
        <v>1581</v>
      </c>
      <c r="B158" s="189">
        <v>132</v>
      </c>
      <c r="C158" s="189">
        <v>129</v>
      </c>
      <c r="D158" s="189">
        <v>130</v>
      </c>
      <c r="E158" s="189">
        <v>127</v>
      </c>
      <c r="F158" s="189">
        <v>130</v>
      </c>
      <c r="G158" s="189">
        <v>125</v>
      </c>
      <c r="H158" s="189">
        <v>131</v>
      </c>
      <c r="I158" s="189">
        <v>132</v>
      </c>
      <c r="J158" s="189">
        <v>138</v>
      </c>
      <c r="K158" s="189">
        <v>135</v>
      </c>
      <c r="L158" s="189">
        <v>128</v>
      </c>
      <c r="M158" s="189">
        <v>-4</v>
      </c>
      <c r="N158" s="121">
        <f t="shared" si="2"/>
        <v>-3.0303030303030304E-2</v>
      </c>
    </row>
    <row r="159" spans="1:14">
      <c r="A159" s="188" t="s">
        <v>1628</v>
      </c>
      <c r="B159" s="189">
        <v>66</v>
      </c>
      <c r="C159" s="189">
        <v>61</v>
      </c>
      <c r="D159" s="189">
        <v>61</v>
      </c>
      <c r="E159" s="189">
        <v>67</v>
      </c>
      <c r="F159" s="189">
        <v>62</v>
      </c>
      <c r="G159" s="189">
        <v>61</v>
      </c>
      <c r="H159" s="189">
        <v>62</v>
      </c>
      <c r="I159" s="189">
        <v>65</v>
      </c>
      <c r="J159" s="189">
        <v>66</v>
      </c>
      <c r="K159" s="189">
        <v>71</v>
      </c>
      <c r="L159" s="189">
        <v>64</v>
      </c>
      <c r="M159" s="189">
        <v>-2</v>
      </c>
      <c r="N159" s="121">
        <f t="shared" si="2"/>
        <v>-3.0303030303030304E-2</v>
      </c>
    </row>
    <row r="160" spans="1:14">
      <c r="A160" s="188" t="s">
        <v>1804</v>
      </c>
      <c r="B160" s="189">
        <v>132</v>
      </c>
      <c r="C160" s="189">
        <v>131</v>
      </c>
      <c r="D160" s="189">
        <v>122</v>
      </c>
      <c r="E160" s="189">
        <v>127</v>
      </c>
      <c r="F160" s="189">
        <v>125</v>
      </c>
      <c r="G160" s="189">
        <v>131</v>
      </c>
      <c r="H160" s="189">
        <v>129</v>
      </c>
      <c r="I160" s="189">
        <v>130</v>
      </c>
      <c r="J160" s="189">
        <v>135</v>
      </c>
      <c r="K160" s="189">
        <v>132</v>
      </c>
      <c r="L160" s="189">
        <v>128</v>
      </c>
      <c r="M160" s="189">
        <v>-4</v>
      </c>
      <c r="N160" s="121">
        <f t="shared" si="2"/>
        <v>-3.0303030303030304E-2</v>
      </c>
    </row>
    <row r="161" spans="1:14">
      <c r="A161" s="188" t="s">
        <v>1934</v>
      </c>
      <c r="B161" s="189">
        <v>232</v>
      </c>
      <c r="C161" s="189">
        <v>236</v>
      </c>
      <c r="D161" s="189">
        <v>230</v>
      </c>
      <c r="E161" s="189">
        <v>230</v>
      </c>
      <c r="F161" s="189">
        <v>232</v>
      </c>
      <c r="G161" s="189">
        <v>226</v>
      </c>
      <c r="H161" s="189">
        <v>232</v>
      </c>
      <c r="I161" s="189">
        <v>229</v>
      </c>
      <c r="J161" s="189">
        <v>232</v>
      </c>
      <c r="K161" s="189">
        <v>233</v>
      </c>
      <c r="L161" s="189">
        <v>225</v>
      </c>
      <c r="M161" s="189">
        <v>-7</v>
      </c>
      <c r="N161" s="121">
        <f t="shared" si="2"/>
        <v>-3.017241379310345E-2</v>
      </c>
    </row>
    <row r="162" spans="1:14">
      <c r="A162" s="188" t="s">
        <v>2095</v>
      </c>
      <c r="B162" s="189">
        <v>166</v>
      </c>
      <c r="C162" s="189">
        <v>163</v>
      </c>
      <c r="D162" s="189">
        <v>159</v>
      </c>
      <c r="E162" s="189">
        <v>167</v>
      </c>
      <c r="F162" s="189">
        <v>166</v>
      </c>
      <c r="G162" s="189">
        <v>171</v>
      </c>
      <c r="H162" s="189">
        <v>168</v>
      </c>
      <c r="I162" s="189">
        <v>161</v>
      </c>
      <c r="J162" s="189">
        <v>157</v>
      </c>
      <c r="K162" s="189">
        <v>157</v>
      </c>
      <c r="L162" s="189">
        <v>161</v>
      </c>
      <c r="M162" s="189">
        <v>-5</v>
      </c>
      <c r="N162" s="121">
        <f t="shared" si="2"/>
        <v>-3.0120481927710843E-2</v>
      </c>
    </row>
    <row r="163" spans="1:14">
      <c r="A163" s="188" t="s">
        <v>1701</v>
      </c>
      <c r="B163" s="189">
        <v>632</v>
      </c>
      <c r="C163" s="189">
        <v>630</v>
      </c>
      <c r="D163" s="189">
        <v>629</v>
      </c>
      <c r="E163" s="189">
        <v>631</v>
      </c>
      <c r="F163" s="189">
        <v>626</v>
      </c>
      <c r="G163" s="189">
        <v>626</v>
      </c>
      <c r="H163" s="189">
        <v>626</v>
      </c>
      <c r="I163" s="189">
        <v>618</v>
      </c>
      <c r="J163" s="189">
        <v>622</v>
      </c>
      <c r="K163" s="189">
        <v>632</v>
      </c>
      <c r="L163" s="189">
        <v>613</v>
      </c>
      <c r="M163" s="189">
        <v>-19</v>
      </c>
      <c r="N163" s="121">
        <f t="shared" si="2"/>
        <v>-3.0063291139240507E-2</v>
      </c>
    </row>
    <row r="164" spans="1:14">
      <c r="A164" s="188" t="s">
        <v>1988</v>
      </c>
      <c r="B164" s="189">
        <v>234</v>
      </c>
      <c r="C164" s="189">
        <v>232</v>
      </c>
      <c r="D164" s="189">
        <v>236</v>
      </c>
      <c r="E164" s="189">
        <v>246</v>
      </c>
      <c r="F164" s="189">
        <v>242</v>
      </c>
      <c r="G164" s="189">
        <v>235</v>
      </c>
      <c r="H164" s="189">
        <v>238</v>
      </c>
      <c r="I164" s="189">
        <v>237</v>
      </c>
      <c r="J164" s="189">
        <v>236</v>
      </c>
      <c r="K164" s="189">
        <v>236</v>
      </c>
      <c r="L164" s="189">
        <v>227</v>
      </c>
      <c r="M164" s="189">
        <v>-7</v>
      </c>
      <c r="N164" s="121">
        <f t="shared" si="2"/>
        <v>-2.9914529914529916E-2</v>
      </c>
    </row>
    <row r="165" spans="1:14">
      <c r="A165" s="188" t="s">
        <v>1550</v>
      </c>
      <c r="B165" s="189">
        <v>310</v>
      </c>
      <c r="C165" s="189">
        <v>319</v>
      </c>
      <c r="D165" s="189">
        <v>310</v>
      </c>
      <c r="E165" s="189">
        <v>317</v>
      </c>
      <c r="F165" s="189">
        <v>314</v>
      </c>
      <c r="G165" s="189">
        <v>311</v>
      </c>
      <c r="H165" s="189">
        <v>303</v>
      </c>
      <c r="I165" s="189">
        <v>303</v>
      </c>
      <c r="J165" s="189">
        <v>300</v>
      </c>
      <c r="K165" s="189">
        <v>307</v>
      </c>
      <c r="L165" s="189">
        <v>301</v>
      </c>
      <c r="M165" s="189">
        <v>-9</v>
      </c>
      <c r="N165" s="121">
        <f t="shared" si="2"/>
        <v>-2.903225806451613E-2</v>
      </c>
    </row>
    <row r="166" spans="1:14">
      <c r="A166" s="188" t="s">
        <v>1504</v>
      </c>
      <c r="B166" s="189">
        <v>519</v>
      </c>
      <c r="C166" s="189">
        <v>526</v>
      </c>
      <c r="D166" s="189">
        <v>517</v>
      </c>
      <c r="E166" s="189">
        <v>525</v>
      </c>
      <c r="F166" s="189">
        <v>523</v>
      </c>
      <c r="G166" s="189">
        <v>512</v>
      </c>
      <c r="H166" s="189">
        <v>512</v>
      </c>
      <c r="I166" s="189">
        <v>510</v>
      </c>
      <c r="J166" s="189">
        <v>509</v>
      </c>
      <c r="K166" s="189">
        <v>512</v>
      </c>
      <c r="L166" s="189">
        <v>504</v>
      </c>
      <c r="M166" s="189">
        <v>-15</v>
      </c>
      <c r="N166" s="121">
        <f t="shared" si="2"/>
        <v>-2.8901734104046242E-2</v>
      </c>
    </row>
    <row r="167" spans="1:14">
      <c r="A167" s="188" t="s">
        <v>2332</v>
      </c>
      <c r="B167" s="189">
        <v>282</v>
      </c>
      <c r="C167" s="189">
        <v>280</v>
      </c>
      <c r="D167" s="189">
        <v>268</v>
      </c>
      <c r="E167" s="189">
        <v>276</v>
      </c>
      <c r="F167" s="189">
        <v>275</v>
      </c>
      <c r="G167" s="189">
        <v>273</v>
      </c>
      <c r="H167" s="189">
        <v>277</v>
      </c>
      <c r="I167" s="189">
        <v>281</v>
      </c>
      <c r="J167" s="189">
        <v>279</v>
      </c>
      <c r="K167" s="189">
        <v>271</v>
      </c>
      <c r="L167" s="189">
        <v>274</v>
      </c>
      <c r="M167" s="189">
        <v>-8</v>
      </c>
      <c r="N167" s="121">
        <f t="shared" si="2"/>
        <v>-2.8368794326241134E-2</v>
      </c>
    </row>
    <row r="168" spans="1:14">
      <c r="A168" s="188" t="s">
        <v>2395</v>
      </c>
      <c r="B168" s="189">
        <v>142</v>
      </c>
      <c r="C168" s="189">
        <v>146</v>
      </c>
      <c r="D168" s="189">
        <v>147</v>
      </c>
      <c r="E168" s="189">
        <v>148</v>
      </c>
      <c r="F168" s="189">
        <v>144</v>
      </c>
      <c r="G168" s="189">
        <v>145</v>
      </c>
      <c r="H168" s="189">
        <v>149</v>
      </c>
      <c r="I168" s="189">
        <v>147</v>
      </c>
      <c r="J168" s="189">
        <v>148</v>
      </c>
      <c r="K168" s="189">
        <v>148</v>
      </c>
      <c r="L168" s="189">
        <v>138</v>
      </c>
      <c r="M168" s="189">
        <v>-4</v>
      </c>
      <c r="N168" s="121">
        <f t="shared" si="2"/>
        <v>-2.8169014084507043E-2</v>
      </c>
    </row>
    <row r="169" spans="1:14">
      <c r="A169" s="188" t="s">
        <v>1964</v>
      </c>
      <c r="B169" s="189">
        <v>427</v>
      </c>
      <c r="C169" s="189">
        <v>424</v>
      </c>
      <c r="D169" s="189">
        <v>416</v>
      </c>
      <c r="E169" s="189">
        <v>411</v>
      </c>
      <c r="F169" s="189">
        <v>414</v>
      </c>
      <c r="G169" s="189">
        <v>413</v>
      </c>
      <c r="H169" s="189">
        <v>413</v>
      </c>
      <c r="I169" s="189">
        <v>418</v>
      </c>
      <c r="J169" s="189">
        <v>425</v>
      </c>
      <c r="K169" s="189">
        <v>419</v>
      </c>
      <c r="L169" s="189">
        <v>415</v>
      </c>
      <c r="M169" s="189">
        <v>-12</v>
      </c>
      <c r="N169" s="121">
        <f t="shared" si="2"/>
        <v>-2.8103044496487119E-2</v>
      </c>
    </row>
    <row r="170" spans="1:14">
      <c r="A170" s="188" t="s">
        <v>2345</v>
      </c>
      <c r="B170" s="189">
        <v>107</v>
      </c>
      <c r="C170" s="189">
        <v>108</v>
      </c>
      <c r="D170" s="189">
        <v>109</v>
      </c>
      <c r="E170" s="189">
        <v>107</v>
      </c>
      <c r="F170" s="189">
        <v>106</v>
      </c>
      <c r="G170" s="189">
        <v>108</v>
      </c>
      <c r="H170" s="189">
        <v>106</v>
      </c>
      <c r="I170" s="189">
        <v>102</v>
      </c>
      <c r="J170" s="189">
        <v>106</v>
      </c>
      <c r="K170" s="189">
        <v>101</v>
      </c>
      <c r="L170" s="189">
        <v>104</v>
      </c>
      <c r="M170" s="189">
        <v>-3</v>
      </c>
      <c r="N170" s="121">
        <f t="shared" si="2"/>
        <v>-2.8037383177570093E-2</v>
      </c>
    </row>
    <row r="171" spans="1:14">
      <c r="A171" s="188" t="s">
        <v>1839</v>
      </c>
      <c r="B171" s="189">
        <v>183</v>
      </c>
      <c r="C171" s="189">
        <v>185</v>
      </c>
      <c r="D171" s="189">
        <v>183</v>
      </c>
      <c r="E171" s="189">
        <v>181</v>
      </c>
      <c r="F171" s="189">
        <v>174</v>
      </c>
      <c r="G171" s="189">
        <v>170</v>
      </c>
      <c r="H171" s="189">
        <v>180</v>
      </c>
      <c r="I171" s="189">
        <v>174</v>
      </c>
      <c r="J171" s="189">
        <v>175</v>
      </c>
      <c r="K171" s="189">
        <v>174</v>
      </c>
      <c r="L171" s="189">
        <v>178</v>
      </c>
      <c r="M171" s="189">
        <v>-5</v>
      </c>
      <c r="N171" s="121">
        <f t="shared" si="2"/>
        <v>-2.7322404371584699E-2</v>
      </c>
    </row>
    <row r="172" spans="1:14">
      <c r="A172" s="188" t="s">
        <v>2084</v>
      </c>
      <c r="B172" s="189">
        <v>147</v>
      </c>
      <c r="C172" s="189">
        <v>142</v>
      </c>
      <c r="D172" s="189">
        <v>145</v>
      </c>
      <c r="E172" s="189">
        <v>151</v>
      </c>
      <c r="F172" s="189">
        <v>160</v>
      </c>
      <c r="G172" s="189">
        <v>152</v>
      </c>
      <c r="H172" s="189">
        <v>156</v>
      </c>
      <c r="I172" s="189">
        <v>154</v>
      </c>
      <c r="J172" s="189">
        <v>152</v>
      </c>
      <c r="K172" s="189">
        <v>150</v>
      </c>
      <c r="L172" s="189">
        <v>143</v>
      </c>
      <c r="M172" s="189">
        <v>-4</v>
      </c>
      <c r="N172" s="121">
        <f t="shared" si="2"/>
        <v>-2.7210884353741496E-2</v>
      </c>
    </row>
    <row r="173" spans="1:14">
      <c r="A173" s="188" t="s">
        <v>1774</v>
      </c>
      <c r="B173" s="189">
        <v>74</v>
      </c>
      <c r="C173" s="189">
        <v>69</v>
      </c>
      <c r="D173" s="189">
        <v>66</v>
      </c>
      <c r="E173" s="189">
        <v>60</v>
      </c>
      <c r="F173" s="189">
        <v>70</v>
      </c>
      <c r="G173" s="189">
        <v>66</v>
      </c>
      <c r="H173" s="189">
        <v>69</v>
      </c>
      <c r="I173" s="189">
        <v>67</v>
      </c>
      <c r="J173" s="189">
        <v>73</v>
      </c>
      <c r="K173" s="189">
        <v>68</v>
      </c>
      <c r="L173" s="189">
        <v>72</v>
      </c>
      <c r="M173" s="189">
        <v>-2</v>
      </c>
      <c r="N173" s="121">
        <f t="shared" si="2"/>
        <v>-2.7027027027027029E-2</v>
      </c>
    </row>
    <row r="174" spans="1:14">
      <c r="A174" s="188" t="s">
        <v>2082</v>
      </c>
      <c r="B174" s="189">
        <v>148</v>
      </c>
      <c r="C174" s="189">
        <v>152</v>
      </c>
      <c r="D174" s="189">
        <v>149</v>
      </c>
      <c r="E174" s="189">
        <v>142</v>
      </c>
      <c r="F174" s="189">
        <v>151</v>
      </c>
      <c r="G174" s="189">
        <v>149</v>
      </c>
      <c r="H174" s="189">
        <v>154</v>
      </c>
      <c r="I174" s="189">
        <v>152</v>
      </c>
      <c r="J174" s="189">
        <v>146</v>
      </c>
      <c r="K174" s="189">
        <v>146</v>
      </c>
      <c r="L174" s="189">
        <v>144</v>
      </c>
      <c r="M174" s="189">
        <v>-4</v>
      </c>
      <c r="N174" s="121">
        <f t="shared" si="2"/>
        <v>-2.7027027027027029E-2</v>
      </c>
    </row>
    <row r="175" spans="1:14">
      <c r="A175" s="188" t="s">
        <v>2359</v>
      </c>
      <c r="B175" s="189">
        <v>187</v>
      </c>
      <c r="C175" s="189">
        <v>182</v>
      </c>
      <c r="D175" s="189">
        <v>184</v>
      </c>
      <c r="E175" s="189">
        <v>180</v>
      </c>
      <c r="F175" s="189">
        <v>186</v>
      </c>
      <c r="G175" s="189">
        <v>186</v>
      </c>
      <c r="H175" s="189">
        <v>190</v>
      </c>
      <c r="I175" s="189">
        <v>186</v>
      </c>
      <c r="J175" s="189">
        <v>179</v>
      </c>
      <c r="K175" s="189">
        <v>183</v>
      </c>
      <c r="L175" s="189">
        <v>182</v>
      </c>
      <c r="M175" s="189">
        <v>-5</v>
      </c>
      <c r="N175" s="121">
        <f t="shared" si="2"/>
        <v>-2.6737967914438502E-2</v>
      </c>
    </row>
    <row r="176" spans="1:14">
      <c r="A176" s="188" t="s">
        <v>1591</v>
      </c>
      <c r="B176" s="189">
        <v>38</v>
      </c>
      <c r="C176" s="189">
        <v>42</v>
      </c>
      <c r="D176" s="189">
        <v>40</v>
      </c>
      <c r="E176" s="189">
        <v>40</v>
      </c>
      <c r="F176" s="189">
        <v>42</v>
      </c>
      <c r="G176" s="189">
        <v>42</v>
      </c>
      <c r="H176" s="189">
        <v>40</v>
      </c>
      <c r="I176" s="189">
        <v>44</v>
      </c>
      <c r="J176" s="189">
        <v>40</v>
      </c>
      <c r="K176" s="189">
        <v>35</v>
      </c>
      <c r="L176" s="189">
        <v>37</v>
      </c>
      <c r="M176" s="189">
        <v>-1</v>
      </c>
      <c r="N176" s="121">
        <f t="shared" si="2"/>
        <v>-2.6315789473684209E-2</v>
      </c>
    </row>
    <row r="177" spans="1:14">
      <c r="A177" s="188" t="s">
        <v>1978</v>
      </c>
      <c r="B177" s="189">
        <v>190</v>
      </c>
      <c r="C177" s="189">
        <v>192</v>
      </c>
      <c r="D177" s="189">
        <v>184</v>
      </c>
      <c r="E177" s="189">
        <v>182</v>
      </c>
      <c r="F177" s="189">
        <v>184</v>
      </c>
      <c r="G177" s="189">
        <v>185</v>
      </c>
      <c r="H177" s="189">
        <v>179</v>
      </c>
      <c r="I177" s="189">
        <v>175</v>
      </c>
      <c r="J177" s="189">
        <v>185</v>
      </c>
      <c r="K177" s="189">
        <v>185</v>
      </c>
      <c r="L177" s="189">
        <v>185</v>
      </c>
      <c r="M177" s="189">
        <v>-5</v>
      </c>
      <c r="N177" s="121">
        <f t="shared" si="2"/>
        <v>-2.6315789473684209E-2</v>
      </c>
    </row>
    <row r="178" spans="1:14">
      <c r="A178" s="188" t="s">
        <v>1973</v>
      </c>
      <c r="B178" s="189">
        <v>305</v>
      </c>
      <c r="C178" s="189">
        <v>294</v>
      </c>
      <c r="D178" s="189">
        <v>304</v>
      </c>
      <c r="E178" s="189">
        <v>295</v>
      </c>
      <c r="F178" s="189">
        <v>298</v>
      </c>
      <c r="G178" s="189">
        <v>297</v>
      </c>
      <c r="H178" s="189">
        <v>292</v>
      </c>
      <c r="I178" s="189">
        <v>312</v>
      </c>
      <c r="J178" s="189">
        <v>310</v>
      </c>
      <c r="K178" s="189">
        <v>305</v>
      </c>
      <c r="L178" s="189">
        <v>297</v>
      </c>
      <c r="M178" s="189">
        <v>-8</v>
      </c>
      <c r="N178" s="121">
        <f t="shared" si="2"/>
        <v>-2.6229508196721311E-2</v>
      </c>
    </row>
    <row r="179" spans="1:14">
      <c r="A179" s="188" t="s">
        <v>2289</v>
      </c>
      <c r="B179" s="189">
        <v>192</v>
      </c>
      <c r="C179" s="189">
        <v>181</v>
      </c>
      <c r="D179" s="189">
        <v>187</v>
      </c>
      <c r="E179" s="189">
        <v>188</v>
      </c>
      <c r="F179" s="189">
        <v>181</v>
      </c>
      <c r="G179" s="189">
        <v>181</v>
      </c>
      <c r="H179" s="189">
        <v>181</v>
      </c>
      <c r="I179" s="189">
        <v>183</v>
      </c>
      <c r="J179" s="189">
        <v>188</v>
      </c>
      <c r="K179" s="189">
        <v>188</v>
      </c>
      <c r="L179" s="189">
        <v>187</v>
      </c>
      <c r="M179" s="189">
        <v>-5</v>
      </c>
      <c r="N179" s="121">
        <f t="shared" si="2"/>
        <v>-2.6041666666666668E-2</v>
      </c>
    </row>
    <row r="180" spans="1:14">
      <c r="A180" s="188" t="s">
        <v>1928</v>
      </c>
      <c r="B180" s="189">
        <v>196</v>
      </c>
      <c r="C180" s="189">
        <v>191</v>
      </c>
      <c r="D180" s="189">
        <v>186</v>
      </c>
      <c r="E180" s="189">
        <v>183</v>
      </c>
      <c r="F180" s="189">
        <v>180</v>
      </c>
      <c r="G180" s="189">
        <v>180</v>
      </c>
      <c r="H180" s="189">
        <v>180</v>
      </c>
      <c r="I180" s="189">
        <v>183</v>
      </c>
      <c r="J180" s="189">
        <v>180</v>
      </c>
      <c r="K180" s="189">
        <v>181</v>
      </c>
      <c r="L180" s="189">
        <v>191</v>
      </c>
      <c r="M180" s="189">
        <v>-5</v>
      </c>
      <c r="N180" s="121">
        <f t="shared" si="2"/>
        <v>-2.5510204081632654E-2</v>
      </c>
    </row>
    <row r="181" spans="1:14">
      <c r="A181" s="188" t="s">
        <v>2266</v>
      </c>
      <c r="B181" s="189">
        <v>277</v>
      </c>
      <c r="C181" s="189">
        <v>275</v>
      </c>
      <c r="D181" s="189">
        <v>283</v>
      </c>
      <c r="E181" s="189">
        <v>284</v>
      </c>
      <c r="F181" s="189">
        <v>274</v>
      </c>
      <c r="G181" s="189">
        <v>276</v>
      </c>
      <c r="H181" s="189">
        <v>276</v>
      </c>
      <c r="I181" s="189">
        <v>272</v>
      </c>
      <c r="J181" s="189">
        <v>282</v>
      </c>
      <c r="K181" s="189">
        <v>284</v>
      </c>
      <c r="L181" s="189">
        <v>270</v>
      </c>
      <c r="M181" s="189">
        <v>-7</v>
      </c>
      <c r="N181" s="121">
        <f t="shared" si="2"/>
        <v>-2.5270758122743681E-2</v>
      </c>
    </row>
    <row r="182" spans="1:14">
      <c r="A182" s="188" t="s">
        <v>1461</v>
      </c>
      <c r="B182" s="189">
        <v>282</v>
      </c>
      <c r="C182" s="189">
        <v>278</v>
      </c>
      <c r="D182" s="189">
        <v>286</v>
      </c>
      <c r="E182" s="189">
        <v>288</v>
      </c>
      <c r="F182" s="189">
        <v>292</v>
      </c>
      <c r="G182" s="189">
        <v>287</v>
      </c>
      <c r="H182" s="189">
        <v>289</v>
      </c>
      <c r="I182" s="189">
        <v>287</v>
      </c>
      <c r="J182" s="189">
        <v>281</v>
      </c>
      <c r="K182" s="189">
        <v>274</v>
      </c>
      <c r="L182" s="189">
        <v>275</v>
      </c>
      <c r="M182" s="189">
        <v>-7</v>
      </c>
      <c r="N182" s="121">
        <f t="shared" si="2"/>
        <v>-2.4822695035460994E-2</v>
      </c>
    </row>
    <row r="183" spans="1:14">
      <c r="A183" s="188" t="s">
        <v>1590</v>
      </c>
      <c r="B183" s="189">
        <v>82</v>
      </c>
      <c r="C183" s="189">
        <v>83</v>
      </c>
      <c r="D183" s="189">
        <v>86</v>
      </c>
      <c r="E183" s="189">
        <v>83</v>
      </c>
      <c r="F183" s="189">
        <v>85</v>
      </c>
      <c r="G183" s="189">
        <v>80</v>
      </c>
      <c r="H183" s="189">
        <v>71</v>
      </c>
      <c r="I183" s="189">
        <v>79</v>
      </c>
      <c r="J183" s="189">
        <v>79</v>
      </c>
      <c r="K183" s="189">
        <v>78</v>
      </c>
      <c r="L183" s="189">
        <v>80</v>
      </c>
      <c r="M183" s="189">
        <v>-2</v>
      </c>
      <c r="N183" s="121">
        <f t="shared" si="2"/>
        <v>-2.4390243902439025E-2</v>
      </c>
    </row>
    <row r="184" spans="1:14">
      <c r="A184" s="188" t="s">
        <v>2286</v>
      </c>
      <c r="B184" s="189">
        <v>124</v>
      </c>
      <c r="C184" s="189">
        <v>121</v>
      </c>
      <c r="D184" s="189">
        <v>122</v>
      </c>
      <c r="E184" s="189">
        <v>123</v>
      </c>
      <c r="F184" s="189">
        <v>118</v>
      </c>
      <c r="G184" s="189">
        <v>119</v>
      </c>
      <c r="H184" s="189">
        <v>116</v>
      </c>
      <c r="I184" s="189">
        <v>119</v>
      </c>
      <c r="J184" s="189">
        <v>122</v>
      </c>
      <c r="K184" s="189">
        <v>130</v>
      </c>
      <c r="L184" s="189">
        <v>121</v>
      </c>
      <c r="M184" s="189">
        <v>-3</v>
      </c>
      <c r="N184" s="121">
        <f t="shared" si="2"/>
        <v>-2.4193548387096774E-2</v>
      </c>
    </row>
    <row r="185" spans="1:14">
      <c r="A185" s="188" t="s">
        <v>2491</v>
      </c>
      <c r="B185" s="189">
        <v>124</v>
      </c>
      <c r="C185" s="189">
        <v>112</v>
      </c>
      <c r="D185" s="189">
        <v>115</v>
      </c>
      <c r="E185" s="189">
        <v>122</v>
      </c>
      <c r="F185" s="189">
        <v>126</v>
      </c>
      <c r="G185" s="189">
        <v>124</v>
      </c>
      <c r="H185" s="189">
        <v>120</v>
      </c>
      <c r="I185" s="189">
        <v>120</v>
      </c>
      <c r="J185" s="189">
        <v>116</v>
      </c>
      <c r="K185" s="189">
        <v>125</v>
      </c>
      <c r="L185" s="189">
        <v>121</v>
      </c>
      <c r="M185" s="189">
        <v>-3</v>
      </c>
      <c r="N185" s="121">
        <f t="shared" si="2"/>
        <v>-2.4193548387096774E-2</v>
      </c>
    </row>
    <row r="186" spans="1:14">
      <c r="A186" s="188" t="s">
        <v>2273</v>
      </c>
      <c r="B186" s="189">
        <v>207</v>
      </c>
      <c r="C186" s="189">
        <v>203</v>
      </c>
      <c r="D186" s="189">
        <v>199</v>
      </c>
      <c r="E186" s="189">
        <v>200</v>
      </c>
      <c r="F186" s="189">
        <v>209</v>
      </c>
      <c r="G186" s="189">
        <v>210</v>
      </c>
      <c r="H186" s="189">
        <v>208</v>
      </c>
      <c r="I186" s="189">
        <v>208</v>
      </c>
      <c r="J186" s="189">
        <v>206</v>
      </c>
      <c r="K186" s="189">
        <v>199</v>
      </c>
      <c r="L186" s="189">
        <v>202</v>
      </c>
      <c r="M186" s="189">
        <v>-5</v>
      </c>
      <c r="N186" s="121">
        <f t="shared" si="2"/>
        <v>-2.4154589371980676E-2</v>
      </c>
    </row>
    <row r="187" spans="1:14">
      <c r="A187" s="188" t="s">
        <v>2090</v>
      </c>
      <c r="B187" s="189">
        <v>166</v>
      </c>
      <c r="C187" s="189">
        <v>165</v>
      </c>
      <c r="D187" s="189">
        <v>170</v>
      </c>
      <c r="E187" s="189">
        <v>165</v>
      </c>
      <c r="F187" s="189">
        <v>161</v>
      </c>
      <c r="G187" s="189">
        <v>162</v>
      </c>
      <c r="H187" s="189">
        <v>158</v>
      </c>
      <c r="I187" s="189">
        <v>158</v>
      </c>
      <c r="J187" s="189">
        <v>161</v>
      </c>
      <c r="K187" s="189">
        <v>166</v>
      </c>
      <c r="L187" s="189">
        <v>162</v>
      </c>
      <c r="M187" s="189">
        <v>-4</v>
      </c>
      <c r="N187" s="121">
        <f t="shared" si="2"/>
        <v>-2.4096385542168676E-2</v>
      </c>
    </row>
    <row r="188" spans="1:14">
      <c r="A188" s="188" t="s">
        <v>2309</v>
      </c>
      <c r="B188" s="189">
        <v>125</v>
      </c>
      <c r="C188" s="189">
        <v>130</v>
      </c>
      <c r="D188" s="189">
        <v>120</v>
      </c>
      <c r="E188" s="189">
        <v>123</v>
      </c>
      <c r="F188" s="189">
        <v>119</v>
      </c>
      <c r="G188" s="189">
        <v>123</v>
      </c>
      <c r="H188" s="189">
        <v>115</v>
      </c>
      <c r="I188" s="189">
        <v>115</v>
      </c>
      <c r="J188" s="189">
        <v>125</v>
      </c>
      <c r="K188" s="189">
        <v>128</v>
      </c>
      <c r="L188" s="189">
        <v>122</v>
      </c>
      <c r="M188" s="189">
        <v>-3</v>
      </c>
      <c r="N188" s="121">
        <f t="shared" si="2"/>
        <v>-2.4E-2</v>
      </c>
    </row>
    <row r="189" spans="1:14">
      <c r="A189" s="188" t="s">
        <v>1523</v>
      </c>
      <c r="B189" s="189">
        <v>127</v>
      </c>
      <c r="C189" s="189">
        <v>127</v>
      </c>
      <c r="D189" s="189">
        <v>120</v>
      </c>
      <c r="E189" s="189">
        <v>123</v>
      </c>
      <c r="F189" s="189">
        <v>120</v>
      </c>
      <c r="G189" s="189">
        <v>114</v>
      </c>
      <c r="H189" s="189">
        <v>120</v>
      </c>
      <c r="I189" s="189">
        <v>110</v>
      </c>
      <c r="J189" s="189">
        <v>120</v>
      </c>
      <c r="K189" s="189">
        <v>130</v>
      </c>
      <c r="L189" s="189">
        <v>124</v>
      </c>
      <c r="M189" s="189">
        <v>-3</v>
      </c>
      <c r="N189" s="121">
        <f t="shared" si="2"/>
        <v>-2.3622047244094488E-2</v>
      </c>
    </row>
    <row r="190" spans="1:14">
      <c r="A190" s="188" t="s">
        <v>1752</v>
      </c>
      <c r="B190" s="189">
        <v>258</v>
      </c>
      <c r="C190" s="189">
        <v>262</v>
      </c>
      <c r="D190" s="189">
        <v>252</v>
      </c>
      <c r="E190" s="189">
        <v>228</v>
      </c>
      <c r="F190" s="189">
        <v>258</v>
      </c>
      <c r="G190" s="189">
        <v>265</v>
      </c>
      <c r="H190" s="189">
        <v>265</v>
      </c>
      <c r="I190" s="189">
        <v>268</v>
      </c>
      <c r="J190" s="189">
        <v>260</v>
      </c>
      <c r="K190" s="189">
        <v>261</v>
      </c>
      <c r="L190" s="189">
        <v>252</v>
      </c>
      <c r="M190" s="189">
        <v>-6</v>
      </c>
      <c r="N190" s="121">
        <f t="shared" si="2"/>
        <v>-2.3255813953488372E-2</v>
      </c>
    </row>
    <row r="191" spans="1:14">
      <c r="A191" s="188" t="s">
        <v>1985</v>
      </c>
      <c r="B191" s="189">
        <v>130</v>
      </c>
      <c r="C191" s="189">
        <v>133</v>
      </c>
      <c r="D191" s="189">
        <v>137</v>
      </c>
      <c r="E191" s="189">
        <v>137</v>
      </c>
      <c r="F191" s="189">
        <v>142</v>
      </c>
      <c r="G191" s="189">
        <v>142</v>
      </c>
      <c r="H191" s="189">
        <v>140</v>
      </c>
      <c r="I191" s="189">
        <v>133</v>
      </c>
      <c r="J191" s="189">
        <v>129</v>
      </c>
      <c r="K191" s="189">
        <v>126</v>
      </c>
      <c r="L191" s="189">
        <v>127</v>
      </c>
      <c r="M191" s="189">
        <v>-3</v>
      </c>
      <c r="N191" s="121">
        <f t="shared" si="2"/>
        <v>-2.3076923076923078E-2</v>
      </c>
    </row>
    <row r="192" spans="1:14">
      <c r="A192" s="188" t="s">
        <v>2089</v>
      </c>
      <c r="B192" s="189">
        <v>137</v>
      </c>
      <c r="C192" s="189">
        <v>142</v>
      </c>
      <c r="D192" s="189">
        <v>136</v>
      </c>
      <c r="E192" s="189">
        <v>136</v>
      </c>
      <c r="F192" s="189">
        <v>134</v>
      </c>
      <c r="G192" s="189">
        <v>134</v>
      </c>
      <c r="H192" s="189">
        <v>141</v>
      </c>
      <c r="I192" s="189">
        <v>131</v>
      </c>
      <c r="J192" s="189">
        <v>132</v>
      </c>
      <c r="K192" s="189">
        <v>126</v>
      </c>
      <c r="L192" s="189">
        <v>134</v>
      </c>
      <c r="M192" s="189">
        <v>-3</v>
      </c>
      <c r="N192" s="121">
        <f t="shared" si="2"/>
        <v>-2.1897810218978103E-2</v>
      </c>
    </row>
    <row r="193" spans="1:14">
      <c r="A193" s="188" t="s">
        <v>2249</v>
      </c>
      <c r="B193" s="189">
        <v>140</v>
      </c>
      <c r="C193" s="189">
        <v>143</v>
      </c>
      <c r="D193" s="189">
        <v>135</v>
      </c>
      <c r="E193" s="189">
        <v>137</v>
      </c>
      <c r="F193" s="189">
        <v>139</v>
      </c>
      <c r="G193" s="189">
        <v>149</v>
      </c>
      <c r="H193" s="189">
        <v>141</v>
      </c>
      <c r="I193" s="189">
        <v>140</v>
      </c>
      <c r="J193" s="189">
        <v>139</v>
      </c>
      <c r="K193" s="189">
        <v>137</v>
      </c>
      <c r="L193" s="189">
        <v>137</v>
      </c>
      <c r="M193" s="189">
        <v>-3</v>
      </c>
      <c r="N193" s="121">
        <f t="shared" si="2"/>
        <v>-2.1428571428571429E-2</v>
      </c>
    </row>
    <row r="194" spans="1:14">
      <c r="A194" s="188" t="s">
        <v>2049</v>
      </c>
      <c r="B194" s="189">
        <v>141</v>
      </c>
      <c r="C194" s="189">
        <v>147</v>
      </c>
      <c r="D194" s="189">
        <v>149</v>
      </c>
      <c r="E194" s="189">
        <v>136</v>
      </c>
      <c r="F194" s="189">
        <v>131</v>
      </c>
      <c r="G194" s="189">
        <v>129</v>
      </c>
      <c r="H194" s="189">
        <v>139</v>
      </c>
      <c r="I194" s="189">
        <v>141</v>
      </c>
      <c r="J194" s="189">
        <v>140</v>
      </c>
      <c r="K194" s="189">
        <v>140</v>
      </c>
      <c r="L194" s="189">
        <v>138</v>
      </c>
      <c r="M194" s="189">
        <v>-3</v>
      </c>
      <c r="N194" s="121">
        <f t="shared" si="2"/>
        <v>-2.1276595744680851E-2</v>
      </c>
    </row>
    <row r="195" spans="1:14">
      <c r="A195" s="188" t="s">
        <v>1462</v>
      </c>
      <c r="B195" s="189">
        <v>238</v>
      </c>
      <c r="C195" s="189">
        <v>239</v>
      </c>
      <c r="D195" s="189">
        <v>233</v>
      </c>
      <c r="E195" s="189">
        <v>231</v>
      </c>
      <c r="F195" s="189">
        <v>231</v>
      </c>
      <c r="G195" s="189">
        <v>234</v>
      </c>
      <c r="H195" s="189">
        <v>225</v>
      </c>
      <c r="I195" s="189">
        <v>233</v>
      </c>
      <c r="J195" s="189">
        <v>219</v>
      </c>
      <c r="K195" s="189">
        <v>224</v>
      </c>
      <c r="L195" s="189">
        <v>233</v>
      </c>
      <c r="M195" s="189">
        <v>-5</v>
      </c>
      <c r="N195" s="121">
        <f t="shared" si="2"/>
        <v>-2.100840336134454E-2</v>
      </c>
    </row>
    <row r="196" spans="1:14">
      <c r="A196" s="188" t="s">
        <v>1791</v>
      </c>
      <c r="B196" s="189">
        <v>289</v>
      </c>
      <c r="C196" s="189">
        <v>290</v>
      </c>
      <c r="D196" s="189">
        <v>287</v>
      </c>
      <c r="E196" s="189">
        <v>295</v>
      </c>
      <c r="F196" s="189">
        <v>288</v>
      </c>
      <c r="G196" s="189">
        <v>285</v>
      </c>
      <c r="H196" s="189">
        <v>278</v>
      </c>
      <c r="I196" s="189">
        <v>277</v>
      </c>
      <c r="J196" s="189">
        <v>285</v>
      </c>
      <c r="K196" s="189">
        <v>286</v>
      </c>
      <c r="L196" s="189">
        <v>283</v>
      </c>
      <c r="M196" s="189">
        <v>-6</v>
      </c>
      <c r="N196" s="121">
        <f t="shared" si="2"/>
        <v>-2.0761245674740483E-2</v>
      </c>
    </row>
    <row r="197" spans="1:14">
      <c r="A197" s="188" t="s">
        <v>2074</v>
      </c>
      <c r="B197" s="189">
        <v>443</v>
      </c>
      <c r="C197" s="189">
        <v>450</v>
      </c>
      <c r="D197" s="189">
        <v>443</v>
      </c>
      <c r="E197" s="189">
        <v>444</v>
      </c>
      <c r="F197" s="189">
        <v>438</v>
      </c>
      <c r="G197" s="189">
        <v>442</v>
      </c>
      <c r="H197" s="189">
        <v>445</v>
      </c>
      <c r="I197" s="189">
        <v>435</v>
      </c>
      <c r="J197" s="189">
        <v>439</v>
      </c>
      <c r="K197" s="189">
        <v>440</v>
      </c>
      <c r="L197" s="189">
        <v>434</v>
      </c>
      <c r="M197" s="189">
        <v>-9</v>
      </c>
      <c r="N197" s="121">
        <f t="shared" si="2"/>
        <v>-2.0316027088036117E-2</v>
      </c>
    </row>
    <row r="198" spans="1:14">
      <c r="A198" s="188" t="s">
        <v>2146</v>
      </c>
      <c r="B198" s="189">
        <v>657</v>
      </c>
      <c r="C198" s="189">
        <v>664</v>
      </c>
      <c r="D198" s="189">
        <v>653</v>
      </c>
      <c r="E198" s="189">
        <v>661</v>
      </c>
      <c r="F198" s="189">
        <v>662</v>
      </c>
      <c r="G198" s="189">
        <v>631</v>
      </c>
      <c r="H198" s="189">
        <v>637</v>
      </c>
      <c r="I198" s="189">
        <v>643</v>
      </c>
      <c r="J198" s="189">
        <v>643</v>
      </c>
      <c r="K198" s="189">
        <v>642</v>
      </c>
      <c r="L198" s="189">
        <v>644</v>
      </c>
      <c r="M198" s="189">
        <v>-13</v>
      </c>
      <c r="N198" s="121">
        <f t="shared" ref="N198:N261" si="3">M198/B198</f>
        <v>-1.9786910197869101E-2</v>
      </c>
    </row>
    <row r="199" spans="1:14">
      <c r="A199" s="188" t="s">
        <v>2447</v>
      </c>
      <c r="B199" s="189">
        <v>160</v>
      </c>
      <c r="C199" s="189">
        <v>157</v>
      </c>
      <c r="D199" s="189">
        <v>160</v>
      </c>
      <c r="E199" s="189">
        <v>163</v>
      </c>
      <c r="F199" s="189">
        <v>154</v>
      </c>
      <c r="G199" s="189">
        <v>167</v>
      </c>
      <c r="H199" s="189">
        <v>168</v>
      </c>
      <c r="I199" s="189">
        <v>170</v>
      </c>
      <c r="J199" s="189">
        <v>159</v>
      </c>
      <c r="K199" s="189">
        <v>169</v>
      </c>
      <c r="L199" s="189">
        <v>157</v>
      </c>
      <c r="M199" s="189">
        <v>-3</v>
      </c>
      <c r="N199" s="121">
        <f t="shared" si="3"/>
        <v>-1.8749999999999999E-2</v>
      </c>
    </row>
    <row r="200" spans="1:14">
      <c r="A200" s="188" t="s">
        <v>1831</v>
      </c>
      <c r="B200" s="189">
        <v>374</v>
      </c>
      <c r="C200" s="189">
        <v>378</v>
      </c>
      <c r="D200" s="189">
        <v>370</v>
      </c>
      <c r="E200" s="189">
        <v>356</v>
      </c>
      <c r="F200" s="189">
        <v>363</v>
      </c>
      <c r="G200" s="189">
        <v>365</v>
      </c>
      <c r="H200" s="189">
        <v>360</v>
      </c>
      <c r="I200" s="189">
        <v>368</v>
      </c>
      <c r="J200" s="189">
        <v>366</v>
      </c>
      <c r="K200" s="189">
        <v>372</v>
      </c>
      <c r="L200" s="189">
        <v>367</v>
      </c>
      <c r="M200" s="189">
        <v>-7</v>
      </c>
      <c r="N200" s="121">
        <f t="shared" si="3"/>
        <v>-1.871657754010695E-2</v>
      </c>
    </row>
    <row r="201" spans="1:14">
      <c r="A201" s="188" t="s">
        <v>1876</v>
      </c>
      <c r="B201" s="189">
        <v>108</v>
      </c>
      <c r="C201" s="189">
        <v>107</v>
      </c>
      <c r="D201" s="189">
        <v>113</v>
      </c>
      <c r="E201" s="189">
        <v>110</v>
      </c>
      <c r="F201" s="189">
        <v>116</v>
      </c>
      <c r="G201" s="189">
        <v>109</v>
      </c>
      <c r="H201" s="189">
        <v>109</v>
      </c>
      <c r="I201" s="189">
        <v>109</v>
      </c>
      <c r="J201" s="189">
        <v>103</v>
      </c>
      <c r="K201" s="189">
        <v>105</v>
      </c>
      <c r="L201" s="189">
        <v>106</v>
      </c>
      <c r="M201" s="189">
        <v>-2</v>
      </c>
      <c r="N201" s="121">
        <f t="shared" si="3"/>
        <v>-1.8518518518518517E-2</v>
      </c>
    </row>
    <row r="202" spans="1:14">
      <c r="A202" s="188" t="s">
        <v>2055</v>
      </c>
      <c r="B202" s="189">
        <v>108</v>
      </c>
      <c r="C202" s="189">
        <v>102</v>
      </c>
      <c r="D202" s="189">
        <v>106</v>
      </c>
      <c r="E202" s="189">
        <v>108</v>
      </c>
      <c r="F202" s="189">
        <v>105</v>
      </c>
      <c r="G202" s="189">
        <v>113</v>
      </c>
      <c r="H202" s="189">
        <v>107</v>
      </c>
      <c r="I202" s="189">
        <v>110</v>
      </c>
      <c r="J202" s="189">
        <v>113</v>
      </c>
      <c r="K202" s="189">
        <v>107</v>
      </c>
      <c r="L202" s="189">
        <v>106</v>
      </c>
      <c r="M202" s="189">
        <v>-2</v>
      </c>
      <c r="N202" s="121">
        <f t="shared" si="3"/>
        <v>-1.8518518518518517E-2</v>
      </c>
    </row>
    <row r="203" spans="1:14">
      <c r="A203" s="188" t="s">
        <v>1888</v>
      </c>
      <c r="B203" s="189">
        <v>387</v>
      </c>
      <c r="C203" s="189">
        <v>400</v>
      </c>
      <c r="D203" s="189">
        <v>399</v>
      </c>
      <c r="E203" s="189">
        <v>384</v>
      </c>
      <c r="F203" s="189">
        <v>389</v>
      </c>
      <c r="G203" s="189">
        <v>402</v>
      </c>
      <c r="H203" s="189">
        <v>399</v>
      </c>
      <c r="I203" s="189">
        <v>397</v>
      </c>
      <c r="J203" s="189">
        <v>399</v>
      </c>
      <c r="K203" s="189">
        <v>391</v>
      </c>
      <c r="L203" s="189">
        <v>380</v>
      </c>
      <c r="M203" s="189">
        <v>-7</v>
      </c>
      <c r="N203" s="121">
        <f t="shared" si="3"/>
        <v>-1.8087855297157621E-2</v>
      </c>
    </row>
    <row r="204" spans="1:14">
      <c r="A204" s="188" t="s">
        <v>1476</v>
      </c>
      <c r="B204" s="189">
        <v>279</v>
      </c>
      <c r="C204" s="189">
        <v>277</v>
      </c>
      <c r="D204" s="189">
        <v>283</v>
      </c>
      <c r="E204" s="189">
        <v>281</v>
      </c>
      <c r="F204" s="189">
        <v>270</v>
      </c>
      <c r="G204" s="189">
        <v>275</v>
      </c>
      <c r="H204" s="189">
        <v>276</v>
      </c>
      <c r="I204" s="189">
        <v>275</v>
      </c>
      <c r="J204" s="189">
        <v>265</v>
      </c>
      <c r="K204" s="189">
        <v>271</v>
      </c>
      <c r="L204" s="189">
        <v>274</v>
      </c>
      <c r="M204" s="189">
        <v>-5</v>
      </c>
      <c r="N204" s="121">
        <f t="shared" si="3"/>
        <v>-1.7921146953405017E-2</v>
      </c>
    </row>
    <row r="205" spans="1:14">
      <c r="A205" s="188" t="s">
        <v>2431</v>
      </c>
      <c r="B205" s="189">
        <v>114</v>
      </c>
      <c r="C205" s="189">
        <v>107</v>
      </c>
      <c r="D205" s="189">
        <v>109</v>
      </c>
      <c r="E205" s="189">
        <v>116</v>
      </c>
      <c r="F205" s="189">
        <v>114</v>
      </c>
      <c r="G205" s="189">
        <v>113</v>
      </c>
      <c r="H205" s="189">
        <v>116</v>
      </c>
      <c r="I205" s="189">
        <v>107</v>
      </c>
      <c r="J205" s="189">
        <v>107</v>
      </c>
      <c r="K205" s="189">
        <v>113</v>
      </c>
      <c r="L205" s="189">
        <v>112</v>
      </c>
      <c r="M205" s="189">
        <v>-2</v>
      </c>
      <c r="N205" s="121">
        <f t="shared" si="3"/>
        <v>-1.7543859649122806E-2</v>
      </c>
    </row>
    <row r="206" spans="1:14">
      <c r="A206" s="188" t="s">
        <v>1861</v>
      </c>
      <c r="B206" s="189">
        <v>173</v>
      </c>
      <c r="C206" s="189">
        <v>172</v>
      </c>
      <c r="D206" s="189">
        <v>176</v>
      </c>
      <c r="E206" s="189">
        <v>177</v>
      </c>
      <c r="F206" s="189">
        <v>173</v>
      </c>
      <c r="G206" s="189">
        <v>170</v>
      </c>
      <c r="H206" s="189">
        <v>172</v>
      </c>
      <c r="I206" s="189">
        <v>167</v>
      </c>
      <c r="J206" s="189">
        <v>166</v>
      </c>
      <c r="K206" s="189">
        <v>163</v>
      </c>
      <c r="L206" s="189">
        <v>170</v>
      </c>
      <c r="M206" s="189">
        <v>-3</v>
      </c>
      <c r="N206" s="121">
        <f t="shared" si="3"/>
        <v>-1.7341040462427744E-2</v>
      </c>
    </row>
    <row r="207" spans="1:14">
      <c r="A207" s="188" t="s">
        <v>2267</v>
      </c>
      <c r="B207" s="189">
        <v>231</v>
      </c>
      <c r="C207" s="189">
        <v>228</v>
      </c>
      <c r="D207" s="189">
        <v>227</v>
      </c>
      <c r="E207" s="189">
        <v>228</v>
      </c>
      <c r="F207" s="189">
        <v>233</v>
      </c>
      <c r="G207" s="189">
        <v>234</v>
      </c>
      <c r="H207" s="189">
        <v>234</v>
      </c>
      <c r="I207" s="189">
        <v>233</v>
      </c>
      <c r="J207" s="189">
        <v>239</v>
      </c>
      <c r="K207" s="189">
        <v>239</v>
      </c>
      <c r="L207" s="189">
        <v>227</v>
      </c>
      <c r="M207" s="189">
        <v>-4</v>
      </c>
      <c r="N207" s="121">
        <f t="shared" si="3"/>
        <v>-1.7316017316017316E-2</v>
      </c>
    </row>
    <row r="208" spans="1:14">
      <c r="A208" s="188" t="s">
        <v>2139</v>
      </c>
      <c r="B208" s="189">
        <v>289</v>
      </c>
      <c r="C208" s="189">
        <v>291</v>
      </c>
      <c r="D208" s="189">
        <v>276</v>
      </c>
      <c r="E208" s="189">
        <v>280</v>
      </c>
      <c r="F208" s="189">
        <v>285</v>
      </c>
      <c r="G208" s="189">
        <v>287</v>
      </c>
      <c r="H208" s="189">
        <v>294</v>
      </c>
      <c r="I208" s="189">
        <v>294</v>
      </c>
      <c r="J208" s="189">
        <v>287</v>
      </c>
      <c r="K208" s="189">
        <v>282</v>
      </c>
      <c r="L208" s="189">
        <v>284</v>
      </c>
      <c r="M208" s="189">
        <v>-5</v>
      </c>
      <c r="N208" s="121">
        <f t="shared" si="3"/>
        <v>-1.7301038062283738E-2</v>
      </c>
    </row>
    <row r="209" spans="1:14">
      <c r="A209" s="188" t="s">
        <v>2046</v>
      </c>
      <c r="B209" s="189">
        <v>117</v>
      </c>
      <c r="C209" s="189">
        <v>114</v>
      </c>
      <c r="D209" s="189">
        <v>117</v>
      </c>
      <c r="E209" s="189">
        <v>114</v>
      </c>
      <c r="F209" s="189">
        <v>119</v>
      </c>
      <c r="G209" s="189">
        <v>127</v>
      </c>
      <c r="H209" s="189">
        <v>122</v>
      </c>
      <c r="I209" s="189">
        <v>119</v>
      </c>
      <c r="J209" s="189">
        <v>125</v>
      </c>
      <c r="K209" s="189">
        <v>122</v>
      </c>
      <c r="L209" s="189">
        <v>115</v>
      </c>
      <c r="M209" s="189">
        <v>-2</v>
      </c>
      <c r="N209" s="121">
        <f t="shared" si="3"/>
        <v>-1.7094017094017096E-2</v>
      </c>
    </row>
    <row r="210" spans="1:14">
      <c r="A210" s="188" t="s">
        <v>2380</v>
      </c>
      <c r="B210" s="189">
        <v>476</v>
      </c>
      <c r="C210" s="189">
        <v>475</v>
      </c>
      <c r="D210" s="189">
        <v>475</v>
      </c>
      <c r="E210" s="189">
        <v>472</v>
      </c>
      <c r="F210" s="189">
        <v>468</v>
      </c>
      <c r="G210" s="189">
        <v>474</v>
      </c>
      <c r="H210" s="189">
        <v>481</v>
      </c>
      <c r="I210" s="189">
        <v>471</v>
      </c>
      <c r="J210" s="189">
        <v>470</v>
      </c>
      <c r="K210" s="189">
        <v>472</v>
      </c>
      <c r="L210" s="189">
        <v>468</v>
      </c>
      <c r="M210" s="189">
        <v>-8</v>
      </c>
      <c r="N210" s="121">
        <f t="shared" si="3"/>
        <v>-1.680672268907563E-2</v>
      </c>
    </row>
    <row r="211" spans="1:14">
      <c r="A211" s="188" t="s">
        <v>2165</v>
      </c>
      <c r="B211" s="189">
        <v>299</v>
      </c>
      <c r="C211" s="189">
        <v>298</v>
      </c>
      <c r="D211" s="189">
        <v>302</v>
      </c>
      <c r="E211" s="189">
        <v>300</v>
      </c>
      <c r="F211" s="189">
        <v>307</v>
      </c>
      <c r="G211" s="189">
        <v>304</v>
      </c>
      <c r="H211" s="189">
        <v>304</v>
      </c>
      <c r="I211" s="189">
        <v>295</v>
      </c>
      <c r="J211" s="189">
        <v>295</v>
      </c>
      <c r="K211" s="189">
        <v>299</v>
      </c>
      <c r="L211" s="189">
        <v>294</v>
      </c>
      <c r="M211" s="189">
        <v>-5</v>
      </c>
      <c r="N211" s="121">
        <f t="shared" si="3"/>
        <v>-1.6722408026755852E-2</v>
      </c>
    </row>
    <row r="212" spans="1:14">
      <c r="A212" s="188" t="s">
        <v>1511</v>
      </c>
      <c r="B212" s="189">
        <v>306</v>
      </c>
      <c r="C212" s="189">
        <v>301</v>
      </c>
      <c r="D212" s="189">
        <v>304</v>
      </c>
      <c r="E212" s="189">
        <v>303</v>
      </c>
      <c r="F212" s="189">
        <v>289</v>
      </c>
      <c r="G212" s="189">
        <v>293</v>
      </c>
      <c r="H212" s="189">
        <v>290</v>
      </c>
      <c r="I212" s="189">
        <v>290</v>
      </c>
      <c r="J212" s="189">
        <v>296</v>
      </c>
      <c r="K212" s="189">
        <v>296</v>
      </c>
      <c r="L212" s="189">
        <v>301</v>
      </c>
      <c r="M212" s="189">
        <v>-5</v>
      </c>
      <c r="N212" s="121">
        <f t="shared" si="3"/>
        <v>-1.6339869281045753E-2</v>
      </c>
    </row>
    <row r="213" spans="1:14">
      <c r="A213" s="188" t="s">
        <v>1457</v>
      </c>
      <c r="B213" s="189">
        <v>247</v>
      </c>
      <c r="C213" s="189">
        <v>259</v>
      </c>
      <c r="D213" s="189">
        <v>252</v>
      </c>
      <c r="E213" s="189">
        <v>250</v>
      </c>
      <c r="F213" s="189">
        <v>250</v>
      </c>
      <c r="G213" s="189">
        <v>240</v>
      </c>
      <c r="H213" s="189">
        <v>241</v>
      </c>
      <c r="I213" s="189">
        <v>241</v>
      </c>
      <c r="J213" s="189">
        <v>234</v>
      </c>
      <c r="K213" s="189">
        <v>244</v>
      </c>
      <c r="L213" s="189">
        <v>243</v>
      </c>
      <c r="M213" s="189">
        <v>-4</v>
      </c>
      <c r="N213" s="121">
        <f t="shared" si="3"/>
        <v>-1.6194331983805668E-2</v>
      </c>
    </row>
    <row r="214" spans="1:14">
      <c r="A214" s="188" t="s">
        <v>1607</v>
      </c>
      <c r="B214" s="189">
        <v>125</v>
      </c>
      <c r="C214" s="189">
        <v>130</v>
      </c>
      <c r="D214" s="189">
        <v>127</v>
      </c>
      <c r="E214" s="189">
        <v>127</v>
      </c>
      <c r="F214" s="189">
        <v>122</v>
      </c>
      <c r="G214" s="189">
        <v>113</v>
      </c>
      <c r="H214" s="189">
        <v>119</v>
      </c>
      <c r="I214" s="189">
        <v>119</v>
      </c>
      <c r="J214" s="189">
        <v>113</v>
      </c>
      <c r="K214" s="189">
        <v>118</v>
      </c>
      <c r="L214" s="189">
        <v>123</v>
      </c>
      <c r="M214" s="189">
        <v>-2</v>
      </c>
      <c r="N214" s="121">
        <f t="shared" si="3"/>
        <v>-1.6E-2</v>
      </c>
    </row>
    <row r="215" spans="1:14">
      <c r="A215" s="188" t="s">
        <v>2246</v>
      </c>
      <c r="B215" s="189">
        <v>191</v>
      </c>
      <c r="C215" s="189">
        <v>179</v>
      </c>
      <c r="D215" s="189">
        <v>186</v>
      </c>
      <c r="E215" s="189">
        <v>189</v>
      </c>
      <c r="F215" s="189">
        <v>181</v>
      </c>
      <c r="G215" s="189">
        <v>186</v>
      </c>
      <c r="H215" s="189">
        <v>190</v>
      </c>
      <c r="I215" s="189">
        <v>192</v>
      </c>
      <c r="J215" s="189">
        <v>193</v>
      </c>
      <c r="K215" s="189">
        <v>189</v>
      </c>
      <c r="L215" s="189">
        <v>188</v>
      </c>
      <c r="M215" s="189">
        <v>-3</v>
      </c>
      <c r="N215" s="121">
        <f t="shared" si="3"/>
        <v>-1.5706806282722512E-2</v>
      </c>
    </row>
    <row r="216" spans="1:14">
      <c r="A216" s="188" t="s">
        <v>1611</v>
      </c>
      <c r="B216" s="189">
        <v>128</v>
      </c>
      <c r="C216" s="189">
        <v>126</v>
      </c>
      <c r="D216" s="189">
        <v>123</v>
      </c>
      <c r="E216" s="189">
        <v>124</v>
      </c>
      <c r="F216" s="189">
        <v>127</v>
      </c>
      <c r="G216" s="189">
        <v>123</v>
      </c>
      <c r="H216" s="189">
        <v>125</v>
      </c>
      <c r="I216" s="189">
        <v>126</v>
      </c>
      <c r="J216" s="189">
        <v>126</v>
      </c>
      <c r="K216" s="189">
        <v>127</v>
      </c>
      <c r="L216" s="189">
        <v>126</v>
      </c>
      <c r="M216" s="189">
        <v>-2</v>
      </c>
      <c r="N216" s="121">
        <f t="shared" si="3"/>
        <v>-1.5625E-2</v>
      </c>
    </row>
    <row r="217" spans="1:14">
      <c r="A217" s="188" t="s">
        <v>1672</v>
      </c>
      <c r="B217" s="189">
        <v>256</v>
      </c>
      <c r="C217" s="189">
        <v>249</v>
      </c>
      <c r="D217" s="189">
        <v>249</v>
      </c>
      <c r="E217" s="189">
        <v>250</v>
      </c>
      <c r="F217" s="189">
        <v>241</v>
      </c>
      <c r="G217" s="189">
        <v>237</v>
      </c>
      <c r="H217" s="189">
        <v>239</v>
      </c>
      <c r="I217" s="189">
        <v>237</v>
      </c>
      <c r="J217" s="189">
        <v>243</v>
      </c>
      <c r="K217" s="189">
        <v>245</v>
      </c>
      <c r="L217" s="189">
        <v>252</v>
      </c>
      <c r="M217" s="189">
        <v>-4</v>
      </c>
      <c r="N217" s="121">
        <f t="shared" si="3"/>
        <v>-1.5625E-2</v>
      </c>
    </row>
    <row r="218" spans="1:14">
      <c r="A218" s="188" t="s">
        <v>1509</v>
      </c>
      <c r="B218" s="189">
        <v>193</v>
      </c>
      <c r="C218" s="189">
        <v>194</v>
      </c>
      <c r="D218" s="189">
        <v>191</v>
      </c>
      <c r="E218" s="189">
        <v>188</v>
      </c>
      <c r="F218" s="189">
        <v>196</v>
      </c>
      <c r="G218" s="189">
        <v>182</v>
      </c>
      <c r="H218" s="189">
        <v>181</v>
      </c>
      <c r="I218" s="189">
        <v>187</v>
      </c>
      <c r="J218" s="189">
        <v>189</v>
      </c>
      <c r="K218" s="189">
        <v>193</v>
      </c>
      <c r="L218" s="189">
        <v>190</v>
      </c>
      <c r="M218" s="189">
        <v>-3</v>
      </c>
      <c r="N218" s="121">
        <f t="shared" si="3"/>
        <v>-1.5544041450777202E-2</v>
      </c>
    </row>
    <row r="219" spans="1:14">
      <c r="A219" s="188" t="s">
        <v>1584</v>
      </c>
      <c r="B219" s="189">
        <v>197</v>
      </c>
      <c r="C219" s="189">
        <v>187</v>
      </c>
      <c r="D219" s="189">
        <v>199</v>
      </c>
      <c r="E219" s="189">
        <v>201</v>
      </c>
      <c r="F219" s="189">
        <v>197</v>
      </c>
      <c r="G219" s="189">
        <v>200</v>
      </c>
      <c r="H219" s="189">
        <v>200</v>
      </c>
      <c r="I219" s="189">
        <v>202</v>
      </c>
      <c r="J219" s="189">
        <v>204</v>
      </c>
      <c r="K219" s="189">
        <v>196</v>
      </c>
      <c r="L219" s="189">
        <v>194</v>
      </c>
      <c r="M219" s="189">
        <v>-3</v>
      </c>
      <c r="N219" s="121">
        <f t="shared" si="3"/>
        <v>-1.5228426395939087E-2</v>
      </c>
    </row>
    <row r="220" spans="1:14">
      <c r="A220" s="188" t="s">
        <v>1762</v>
      </c>
      <c r="B220" s="189">
        <v>67</v>
      </c>
      <c r="C220" s="189">
        <v>64</v>
      </c>
      <c r="D220" s="189">
        <v>57</v>
      </c>
      <c r="E220" s="189">
        <v>49</v>
      </c>
      <c r="F220" s="189">
        <v>56</v>
      </c>
      <c r="G220" s="189">
        <v>51</v>
      </c>
      <c r="H220" s="189">
        <v>50</v>
      </c>
      <c r="I220" s="189">
        <v>50</v>
      </c>
      <c r="J220" s="189">
        <v>57</v>
      </c>
      <c r="K220" s="189">
        <v>61</v>
      </c>
      <c r="L220" s="189">
        <v>66</v>
      </c>
      <c r="M220" s="189">
        <v>-1</v>
      </c>
      <c r="N220" s="121">
        <f t="shared" si="3"/>
        <v>-1.4925373134328358E-2</v>
      </c>
    </row>
    <row r="221" spans="1:14">
      <c r="A221" s="188" t="s">
        <v>2356</v>
      </c>
      <c r="B221" s="189">
        <v>270</v>
      </c>
      <c r="C221" s="189">
        <v>262</v>
      </c>
      <c r="D221" s="189">
        <v>263</v>
      </c>
      <c r="E221" s="189">
        <v>259</v>
      </c>
      <c r="F221" s="189">
        <v>255</v>
      </c>
      <c r="G221" s="189">
        <v>265</v>
      </c>
      <c r="H221" s="189">
        <v>260</v>
      </c>
      <c r="I221" s="189">
        <v>261</v>
      </c>
      <c r="J221" s="189">
        <v>254</v>
      </c>
      <c r="K221" s="189">
        <v>253</v>
      </c>
      <c r="L221" s="189">
        <v>266</v>
      </c>
      <c r="M221" s="189">
        <v>-4</v>
      </c>
      <c r="N221" s="121">
        <f t="shared" si="3"/>
        <v>-1.4814814814814815E-2</v>
      </c>
    </row>
    <row r="222" spans="1:14">
      <c r="A222" s="188" t="s">
        <v>2051</v>
      </c>
      <c r="B222" s="189">
        <v>204</v>
      </c>
      <c r="C222" s="189">
        <v>208</v>
      </c>
      <c r="D222" s="189">
        <v>206</v>
      </c>
      <c r="E222" s="189">
        <v>205</v>
      </c>
      <c r="F222" s="189">
        <v>208</v>
      </c>
      <c r="G222" s="189">
        <v>207</v>
      </c>
      <c r="H222" s="189">
        <v>207</v>
      </c>
      <c r="I222" s="189">
        <v>208</v>
      </c>
      <c r="J222" s="189">
        <v>204</v>
      </c>
      <c r="K222" s="189">
        <v>199</v>
      </c>
      <c r="L222" s="189">
        <v>201</v>
      </c>
      <c r="M222" s="189">
        <v>-3</v>
      </c>
      <c r="N222" s="121">
        <f t="shared" si="3"/>
        <v>-1.4705882352941176E-2</v>
      </c>
    </row>
    <row r="223" spans="1:14">
      <c r="A223" s="188" t="s">
        <v>1803</v>
      </c>
      <c r="B223" s="189">
        <v>137</v>
      </c>
      <c r="C223" s="189">
        <v>135</v>
      </c>
      <c r="D223" s="189">
        <v>140</v>
      </c>
      <c r="E223" s="189">
        <v>141</v>
      </c>
      <c r="F223" s="189">
        <v>146</v>
      </c>
      <c r="G223" s="189">
        <v>136</v>
      </c>
      <c r="H223" s="189">
        <v>134</v>
      </c>
      <c r="I223" s="189">
        <v>133</v>
      </c>
      <c r="J223" s="189">
        <v>130</v>
      </c>
      <c r="K223" s="189">
        <v>134</v>
      </c>
      <c r="L223" s="189">
        <v>135</v>
      </c>
      <c r="M223" s="189">
        <v>-2</v>
      </c>
      <c r="N223" s="121">
        <f t="shared" si="3"/>
        <v>-1.4598540145985401E-2</v>
      </c>
    </row>
    <row r="224" spans="1:14">
      <c r="A224" s="188" t="s">
        <v>2361</v>
      </c>
      <c r="B224" s="189">
        <v>137</v>
      </c>
      <c r="C224" s="189">
        <v>142</v>
      </c>
      <c r="D224" s="189">
        <v>137</v>
      </c>
      <c r="E224" s="189">
        <v>128</v>
      </c>
      <c r="F224" s="189">
        <v>135</v>
      </c>
      <c r="G224" s="189">
        <v>127</v>
      </c>
      <c r="H224" s="189">
        <v>136</v>
      </c>
      <c r="I224" s="189">
        <v>127</v>
      </c>
      <c r="J224" s="189">
        <v>127</v>
      </c>
      <c r="K224" s="189">
        <v>136</v>
      </c>
      <c r="L224" s="189">
        <v>135</v>
      </c>
      <c r="M224" s="189">
        <v>-2</v>
      </c>
      <c r="N224" s="121">
        <f t="shared" si="3"/>
        <v>-1.4598540145985401E-2</v>
      </c>
    </row>
    <row r="225" spans="1:14">
      <c r="A225" s="188" t="s">
        <v>2369</v>
      </c>
      <c r="B225" s="189">
        <v>550</v>
      </c>
      <c r="C225" s="189">
        <v>554</v>
      </c>
      <c r="D225" s="189">
        <v>547</v>
      </c>
      <c r="E225" s="189">
        <v>554</v>
      </c>
      <c r="F225" s="189">
        <v>546</v>
      </c>
      <c r="G225" s="189">
        <v>561</v>
      </c>
      <c r="H225" s="189">
        <v>553</v>
      </c>
      <c r="I225" s="189">
        <v>550</v>
      </c>
      <c r="J225" s="189">
        <v>543</v>
      </c>
      <c r="K225" s="189">
        <v>550</v>
      </c>
      <c r="L225" s="189">
        <v>542</v>
      </c>
      <c r="M225" s="189">
        <v>-8</v>
      </c>
      <c r="N225" s="121">
        <f t="shared" si="3"/>
        <v>-1.4545454545454545E-2</v>
      </c>
    </row>
    <row r="226" spans="1:14">
      <c r="A226" s="188" t="s">
        <v>2251</v>
      </c>
      <c r="B226" s="189">
        <v>69</v>
      </c>
      <c r="C226" s="189">
        <v>71</v>
      </c>
      <c r="D226" s="189">
        <v>71</v>
      </c>
      <c r="E226" s="189">
        <v>69</v>
      </c>
      <c r="F226" s="189">
        <v>72</v>
      </c>
      <c r="G226" s="189">
        <v>74</v>
      </c>
      <c r="H226" s="189">
        <v>76</v>
      </c>
      <c r="I226" s="189">
        <v>76</v>
      </c>
      <c r="J226" s="189">
        <v>71</v>
      </c>
      <c r="K226" s="189">
        <v>75</v>
      </c>
      <c r="L226" s="189">
        <v>68</v>
      </c>
      <c r="M226" s="189">
        <v>-1</v>
      </c>
      <c r="N226" s="121">
        <f t="shared" si="3"/>
        <v>-1.4492753623188406E-2</v>
      </c>
    </row>
    <row r="227" spans="1:14">
      <c r="A227" s="188" t="s">
        <v>2254</v>
      </c>
      <c r="B227" s="189">
        <v>143</v>
      </c>
      <c r="C227" s="189">
        <v>145</v>
      </c>
      <c r="D227" s="189">
        <v>149</v>
      </c>
      <c r="E227" s="189">
        <v>150</v>
      </c>
      <c r="F227" s="189">
        <v>145</v>
      </c>
      <c r="G227" s="189">
        <v>150</v>
      </c>
      <c r="H227" s="189">
        <v>150</v>
      </c>
      <c r="I227" s="189">
        <v>143</v>
      </c>
      <c r="J227" s="189">
        <v>139</v>
      </c>
      <c r="K227" s="189">
        <v>140</v>
      </c>
      <c r="L227" s="189">
        <v>141</v>
      </c>
      <c r="M227" s="189">
        <v>-2</v>
      </c>
      <c r="N227" s="121">
        <f t="shared" si="3"/>
        <v>-1.3986013986013986E-2</v>
      </c>
    </row>
    <row r="228" spans="1:14">
      <c r="A228" s="188" t="s">
        <v>2052</v>
      </c>
      <c r="B228" s="189">
        <v>72</v>
      </c>
      <c r="C228" s="189">
        <v>71</v>
      </c>
      <c r="D228" s="189">
        <v>72</v>
      </c>
      <c r="E228" s="189">
        <v>74</v>
      </c>
      <c r="F228" s="189">
        <v>65</v>
      </c>
      <c r="G228" s="189">
        <v>67</v>
      </c>
      <c r="H228" s="189">
        <v>67</v>
      </c>
      <c r="I228" s="189">
        <v>69</v>
      </c>
      <c r="J228" s="189">
        <v>66</v>
      </c>
      <c r="K228" s="189">
        <v>67</v>
      </c>
      <c r="L228" s="189">
        <v>71</v>
      </c>
      <c r="M228" s="189">
        <v>-1</v>
      </c>
      <c r="N228" s="121">
        <f t="shared" si="3"/>
        <v>-1.3888888888888888E-2</v>
      </c>
    </row>
    <row r="229" spans="1:14">
      <c r="A229" s="188" t="s">
        <v>2238</v>
      </c>
      <c r="B229" s="189">
        <v>144</v>
      </c>
      <c r="C229" s="189">
        <v>152</v>
      </c>
      <c r="D229" s="189">
        <v>144</v>
      </c>
      <c r="E229" s="189">
        <v>143</v>
      </c>
      <c r="F229" s="189">
        <v>148</v>
      </c>
      <c r="G229" s="189">
        <v>151</v>
      </c>
      <c r="H229" s="189">
        <v>142</v>
      </c>
      <c r="I229" s="189">
        <v>141</v>
      </c>
      <c r="J229" s="189">
        <v>142</v>
      </c>
      <c r="K229" s="189">
        <v>143</v>
      </c>
      <c r="L229" s="189">
        <v>142</v>
      </c>
      <c r="M229" s="189">
        <v>-2</v>
      </c>
      <c r="N229" s="121">
        <f t="shared" si="3"/>
        <v>-1.3888888888888888E-2</v>
      </c>
    </row>
    <row r="230" spans="1:14">
      <c r="A230" s="188" t="s">
        <v>1640</v>
      </c>
      <c r="B230" s="189">
        <v>654</v>
      </c>
      <c r="C230" s="189">
        <v>668</v>
      </c>
      <c r="D230" s="189">
        <v>670</v>
      </c>
      <c r="E230" s="189">
        <v>664</v>
      </c>
      <c r="F230" s="189">
        <v>667</v>
      </c>
      <c r="G230" s="189">
        <v>661</v>
      </c>
      <c r="H230" s="189">
        <v>665</v>
      </c>
      <c r="I230" s="189">
        <v>667</v>
      </c>
      <c r="J230" s="189">
        <v>656</v>
      </c>
      <c r="K230" s="189">
        <v>660</v>
      </c>
      <c r="L230" s="189">
        <v>645</v>
      </c>
      <c r="M230" s="189">
        <v>-9</v>
      </c>
      <c r="N230" s="121">
        <f t="shared" si="3"/>
        <v>-1.3761467889908258E-2</v>
      </c>
    </row>
    <row r="231" spans="1:14">
      <c r="A231" s="188" t="s">
        <v>2087</v>
      </c>
      <c r="B231" s="189">
        <v>220</v>
      </c>
      <c r="C231" s="189">
        <v>217</v>
      </c>
      <c r="D231" s="189">
        <v>205</v>
      </c>
      <c r="E231" s="189">
        <v>201</v>
      </c>
      <c r="F231" s="189">
        <v>211</v>
      </c>
      <c r="G231" s="189">
        <v>214</v>
      </c>
      <c r="H231" s="189">
        <v>217</v>
      </c>
      <c r="I231" s="189">
        <v>223</v>
      </c>
      <c r="J231" s="189">
        <v>227</v>
      </c>
      <c r="K231" s="189">
        <v>212</v>
      </c>
      <c r="L231" s="189">
        <v>217</v>
      </c>
      <c r="M231" s="189">
        <v>-3</v>
      </c>
      <c r="N231" s="121">
        <f t="shared" si="3"/>
        <v>-1.3636363636363636E-2</v>
      </c>
    </row>
    <row r="232" spans="1:14">
      <c r="A232" s="188" t="s">
        <v>2103</v>
      </c>
      <c r="B232" s="189">
        <v>370</v>
      </c>
      <c r="C232" s="189">
        <v>366</v>
      </c>
      <c r="D232" s="189">
        <v>370</v>
      </c>
      <c r="E232" s="189">
        <v>363</v>
      </c>
      <c r="F232" s="189">
        <v>373</v>
      </c>
      <c r="G232" s="189">
        <v>383</v>
      </c>
      <c r="H232" s="189">
        <v>380</v>
      </c>
      <c r="I232" s="189">
        <v>379</v>
      </c>
      <c r="J232" s="189">
        <v>369</v>
      </c>
      <c r="K232" s="189">
        <v>364</v>
      </c>
      <c r="L232" s="189">
        <v>365</v>
      </c>
      <c r="M232" s="189">
        <v>-5</v>
      </c>
      <c r="N232" s="121">
        <f t="shared" si="3"/>
        <v>-1.3513513513513514E-2</v>
      </c>
    </row>
    <row r="233" spans="1:14">
      <c r="A233" s="188" t="s">
        <v>2173</v>
      </c>
      <c r="B233" s="189">
        <v>153</v>
      </c>
      <c r="C233" s="189">
        <v>154</v>
      </c>
      <c r="D233" s="189">
        <v>153</v>
      </c>
      <c r="E233" s="189">
        <v>141</v>
      </c>
      <c r="F233" s="189">
        <v>140</v>
      </c>
      <c r="G233" s="189">
        <v>145</v>
      </c>
      <c r="H233" s="189">
        <v>146</v>
      </c>
      <c r="I233" s="189">
        <v>146</v>
      </c>
      <c r="J233" s="189">
        <v>146</v>
      </c>
      <c r="K233" s="189">
        <v>152</v>
      </c>
      <c r="L233" s="189">
        <v>151</v>
      </c>
      <c r="M233" s="189">
        <v>-2</v>
      </c>
      <c r="N233" s="121">
        <f t="shared" si="3"/>
        <v>-1.3071895424836602E-2</v>
      </c>
    </row>
    <row r="234" spans="1:14">
      <c r="A234" s="188" t="s">
        <v>2171</v>
      </c>
      <c r="B234" s="189">
        <v>156</v>
      </c>
      <c r="C234" s="189">
        <v>145</v>
      </c>
      <c r="D234" s="189">
        <v>148</v>
      </c>
      <c r="E234" s="189">
        <v>154</v>
      </c>
      <c r="F234" s="189">
        <v>158</v>
      </c>
      <c r="G234" s="189">
        <v>165</v>
      </c>
      <c r="H234" s="189">
        <v>158</v>
      </c>
      <c r="I234" s="189">
        <v>152</v>
      </c>
      <c r="J234" s="189">
        <v>157</v>
      </c>
      <c r="K234" s="189">
        <v>162</v>
      </c>
      <c r="L234" s="189">
        <v>154</v>
      </c>
      <c r="M234" s="189">
        <v>-2</v>
      </c>
      <c r="N234" s="121">
        <f t="shared" si="3"/>
        <v>-1.282051282051282E-2</v>
      </c>
    </row>
    <row r="235" spans="1:14">
      <c r="A235" s="188" t="s">
        <v>2019</v>
      </c>
      <c r="B235" s="189">
        <v>80</v>
      </c>
      <c r="C235" s="189">
        <v>86</v>
      </c>
      <c r="D235" s="189">
        <v>84</v>
      </c>
      <c r="E235" s="189">
        <v>77</v>
      </c>
      <c r="F235" s="189">
        <v>78</v>
      </c>
      <c r="G235" s="189">
        <v>78</v>
      </c>
      <c r="H235" s="189">
        <v>79</v>
      </c>
      <c r="I235" s="189">
        <v>78</v>
      </c>
      <c r="J235" s="189">
        <v>82</v>
      </c>
      <c r="K235" s="189">
        <v>80</v>
      </c>
      <c r="L235" s="189">
        <v>79</v>
      </c>
      <c r="M235" s="189">
        <v>-1</v>
      </c>
      <c r="N235" s="121">
        <f t="shared" si="3"/>
        <v>-1.2500000000000001E-2</v>
      </c>
    </row>
    <row r="236" spans="1:14">
      <c r="A236" s="188" t="s">
        <v>1549</v>
      </c>
      <c r="B236" s="189">
        <v>889</v>
      </c>
      <c r="C236" s="189">
        <v>881</v>
      </c>
      <c r="D236" s="189">
        <v>889</v>
      </c>
      <c r="E236" s="189">
        <v>900</v>
      </c>
      <c r="F236" s="189">
        <v>893</v>
      </c>
      <c r="G236" s="189">
        <v>895</v>
      </c>
      <c r="H236" s="189">
        <v>876</v>
      </c>
      <c r="I236" s="189">
        <v>871</v>
      </c>
      <c r="J236" s="189">
        <v>878</v>
      </c>
      <c r="K236" s="189">
        <v>882</v>
      </c>
      <c r="L236" s="189">
        <v>878</v>
      </c>
      <c r="M236" s="189">
        <v>-11</v>
      </c>
      <c r="N236" s="121">
        <f t="shared" si="3"/>
        <v>-1.2373453318335208E-2</v>
      </c>
    </row>
    <row r="237" spans="1:14">
      <c r="A237" s="188" t="s">
        <v>2011</v>
      </c>
      <c r="B237" s="189">
        <v>162</v>
      </c>
      <c r="C237" s="189">
        <v>160</v>
      </c>
      <c r="D237" s="189">
        <v>161</v>
      </c>
      <c r="E237" s="189">
        <v>157</v>
      </c>
      <c r="F237" s="189">
        <v>160</v>
      </c>
      <c r="G237" s="189">
        <v>158</v>
      </c>
      <c r="H237" s="189">
        <v>161</v>
      </c>
      <c r="I237" s="189">
        <v>157</v>
      </c>
      <c r="J237" s="189">
        <v>158</v>
      </c>
      <c r="K237" s="189">
        <v>155</v>
      </c>
      <c r="L237" s="189">
        <v>160</v>
      </c>
      <c r="M237" s="189">
        <v>-2</v>
      </c>
      <c r="N237" s="121">
        <f t="shared" si="3"/>
        <v>-1.2345679012345678E-2</v>
      </c>
    </row>
    <row r="238" spans="1:14">
      <c r="A238" s="188" t="s">
        <v>1794</v>
      </c>
      <c r="B238" s="189">
        <v>164</v>
      </c>
      <c r="C238" s="189">
        <v>158</v>
      </c>
      <c r="D238" s="189">
        <v>157</v>
      </c>
      <c r="E238" s="189">
        <v>165</v>
      </c>
      <c r="F238" s="189">
        <v>156</v>
      </c>
      <c r="G238" s="189">
        <v>160</v>
      </c>
      <c r="H238" s="189">
        <v>159</v>
      </c>
      <c r="I238" s="189">
        <v>157</v>
      </c>
      <c r="J238" s="189">
        <v>159</v>
      </c>
      <c r="K238" s="189">
        <v>160</v>
      </c>
      <c r="L238" s="189">
        <v>162</v>
      </c>
      <c r="M238" s="189">
        <v>-2</v>
      </c>
      <c r="N238" s="121">
        <f t="shared" si="3"/>
        <v>-1.2195121951219513E-2</v>
      </c>
    </row>
    <row r="239" spans="1:14">
      <c r="A239" s="188" t="s">
        <v>2040</v>
      </c>
      <c r="B239" s="189">
        <v>83</v>
      </c>
      <c r="C239" s="189">
        <v>82</v>
      </c>
      <c r="D239" s="189">
        <v>82</v>
      </c>
      <c r="E239" s="189">
        <v>77</v>
      </c>
      <c r="F239" s="189">
        <v>80</v>
      </c>
      <c r="G239" s="189">
        <v>86</v>
      </c>
      <c r="H239" s="189">
        <v>86</v>
      </c>
      <c r="I239" s="189">
        <v>84</v>
      </c>
      <c r="J239" s="189">
        <v>82</v>
      </c>
      <c r="K239" s="189">
        <v>90</v>
      </c>
      <c r="L239" s="189">
        <v>82</v>
      </c>
      <c r="M239" s="189">
        <v>-1</v>
      </c>
      <c r="N239" s="121">
        <f t="shared" si="3"/>
        <v>-1.2048192771084338E-2</v>
      </c>
    </row>
    <row r="240" spans="1:14">
      <c r="A240" s="188" t="s">
        <v>2118</v>
      </c>
      <c r="B240" s="189">
        <v>84</v>
      </c>
      <c r="C240" s="189">
        <v>84</v>
      </c>
      <c r="D240" s="189">
        <v>85</v>
      </c>
      <c r="E240" s="189">
        <v>91</v>
      </c>
      <c r="F240" s="189">
        <v>91</v>
      </c>
      <c r="G240" s="189">
        <v>87</v>
      </c>
      <c r="H240" s="189">
        <v>91</v>
      </c>
      <c r="I240" s="189">
        <v>90</v>
      </c>
      <c r="J240" s="189">
        <v>90</v>
      </c>
      <c r="K240" s="189">
        <v>84</v>
      </c>
      <c r="L240" s="189">
        <v>83</v>
      </c>
      <c r="M240" s="189">
        <v>-1</v>
      </c>
      <c r="N240" s="121">
        <f t="shared" si="3"/>
        <v>-1.1904761904761904E-2</v>
      </c>
    </row>
    <row r="241" spans="1:14">
      <c r="A241" s="188" t="s">
        <v>2158</v>
      </c>
      <c r="B241" s="189">
        <v>420</v>
      </c>
      <c r="C241" s="189">
        <v>418</v>
      </c>
      <c r="D241" s="189">
        <v>407</v>
      </c>
      <c r="E241" s="189">
        <v>411</v>
      </c>
      <c r="F241" s="189">
        <v>406</v>
      </c>
      <c r="G241" s="189">
        <v>411</v>
      </c>
      <c r="H241" s="189">
        <v>420</v>
      </c>
      <c r="I241" s="189">
        <v>419</v>
      </c>
      <c r="J241" s="189">
        <v>417</v>
      </c>
      <c r="K241" s="189">
        <v>409</v>
      </c>
      <c r="L241" s="189">
        <v>415</v>
      </c>
      <c r="M241" s="189">
        <v>-5</v>
      </c>
      <c r="N241" s="121">
        <f t="shared" si="3"/>
        <v>-1.1904761904761904E-2</v>
      </c>
    </row>
    <row r="242" spans="1:14">
      <c r="A242" s="188" t="s">
        <v>1661</v>
      </c>
      <c r="B242" s="189">
        <v>169</v>
      </c>
      <c r="C242" s="189">
        <v>167</v>
      </c>
      <c r="D242" s="189">
        <v>176</v>
      </c>
      <c r="E242" s="189">
        <v>182</v>
      </c>
      <c r="F242" s="189">
        <v>173</v>
      </c>
      <c r="G242" s="189">
        <v>165</v>
      </c>
      <c r="H242" s="189">
        <v>162</v>
      </c>
      <c r="I242" s="189">
        <v>164</v>
      </c>
      <c r="J242" s="189">
        <v>154</v>
      </c>
      <c r="K242" s="189">
        <v>163</v>
      </c>
      <c r="L242" s="189">
        <v>167</v>
      </c>
      <c r="M242" s="189">
        <v>-2</v>
      </c>
      <c r="N242" s="121">
        <f t="shared" si="3"/>
        <v>-1.1834319526627219E-2</v>
      </c>
    </row>
    <row r="243" spans="1:14">
      <c r="A243" s="188" t="s">
        <v>1864</v>
      </c>
      <c r="B243" s="189">
        <v>170</v>
      </c>
      <c r="C243" s="189">
        <v>162</v>
      </c>
      <c r="D243" s="189">
        <v>161</v>
      </c>
      <c r="E243" s="189">
        <v>161</v>
      </c>
      <c r="F243" s="189">
        <v>158</v>
      </c>
      <c r="G243" s="189">
        <v>158</v>
      </c>
      <c r="H243" s="189">
        <v>167</v>
      </c>
      <c r="I243" s="189">
        <v>161</v>
      </c>
      <c r="J243" s="189">
        <v>167</v>
      </c>
      <c r="K243" s="189">
        <v>168</v>
      </c>
      <c r="L243" s="189">
        <v>168</v>
      </c>
      <c r="M243" s="189">
        <v>-2</v>
      </c>
      <c r="N243" s="121">
        <f t="shared" si="3"/>
        <v>-1.1764705882352941E-2</v>
      </c>
    </row>
    <row r="244" spans="1:14">
      <c r="A244" s="188" t="s">
        <v>2302</v>
      </c>
      <c r="B244" s="189">
        <v>85</v>
      </c>
      <c r="C244" s="189">
        <v>81</v>
      </c>
      <c r="D244" s="189">
        <v>84</v>
      </c>
      <c r="E244" s="189">
        <v>78</v>
      </c>
      <c r="F244" s="189">
        <v>81</v>
      </c>
      <c r="G244" s="189">
        <v>87</v>
      </c>
      <c r="H244" s="189">
        <v>83</v>
      </c>
      <c r="I244" s="189">
        <v>86</v>
      </c>
      <c r="J244" s="189">
        <v>84</v>
      </c>
      <c r="K244" s="189">
        <v>87</v>
      </c>
      <c r="L244" s="189">
        <v>84</v>
      </c>
      <c r="M244" s="189">
        <v>-1</v>
      </c>
      <c r="N244" s="121">
        <f t="shared" si="3"/>
        <v>-1.1764705882352941E-2</v>
      </c>
    </row>
    <row r="245" spans="1:14">
      <c r="A245" s="188" t="s">
        <v>1529</v>
      </c>
      <c r="B245" s="189">
        <v>88</v>
      </c>
      <c r="C245" s="189">
        <v>89</v>
      </c>
      <c r="D245" s="189">
        <v>92</v>
      </c>
      <c r="E245" s="189">
        <v>88</v>
      </c>
      <c r="F245" s="189">
        <v>92</v>
      </c>
      <c r="G245" s="189">
        <v>87</v>
      </c>
      <c r="H245" s="189">
        <v>86</v>
      </c>
      <c r="I245" s="189">
        <v>84</v>
      </c>
      <c r="J245" s="189">
        <v>92</v>
      </c>
      <c r="K245" s="189">
        <v>92</v>
      </c>
      <c r="L245" s="189">
        <v>87</v>
      </c>
      <c r="M245" s="189">
        <v>-1</v>
      </c>
      <c r="N245" s="121">
        <f t="shared" si="3"/>
        <v>-1.1363636363636364E-2</v>
      </c>
    </row>
    <row r="246" spans="1:14">
      <c r="A246" s="188" t="s">
        <v>1901</v>
      </c>
      <c r="B246" s="189">
        <v>181</v>
      </c>
      <c r="C246" s="189">
        <v>171</v>
      </c>
      <c r="D246" s="189">
        <v>178</v>
      </c>
      <c r="E246" s="189">
        <v>182</v>
      </c>
      <c r="F246" s="189">
        <v>182</v>
      </c>
      <c r="G246" s="189">
        <v>176</v>
      </c>
      <c r="H246" s="189">
        <v>179</v>
      </c>
      <c r="I246" s="189">
        <v>178</v>
      </c>
      <c r="J246" s="189">
        <v>181</v>
      </c>
      <c r="K246" s="189">
        <v>181</v>
      </c>
      <c r="L246" s="189">
        <v>179</v>
      </c>
      <c r="M246" s="189">
        <v>-2</v>
      </c>
      <c r="N246" s="121">
        <f t="shared" si="3"/>
        <v>-1.1049723756906077E-2</v>
      </c>
    </row>
    <row r="247" spans="1:14">
      <c r="A247" s="188" t="s">
        <v>2235</v>
      </c>
      <c r="B247" s="189">
        <v>182</v>
      </c>
      <c r="C247" s="189">
        <v>185</v>
      </c>
      <c r="D247" s="189">
        <v>180</v>
      </c>
      <c r="E247" s="189">
        <v>176</v>
      </c>
      <c r="F247" s="189">
        <v>177</v>
      </c>
      <c r="G247" s="189">
        <v>181</v>
      </c>
      <c r="H247" s="189">
        <v>175</v>
      </c>
      <c r="I247" s="189">
        <v>182</v>
      </c>
      <c r="J247" s="189">
        <v>177</v>
      </c>
      <c r="K247" s="189">
        <v>178</v>
      </c>
      <c r="L247" s="189">
        <v>180</v>
      </c>
      <c r="M247" s="189">
        <v>-2</v>
      </c>
      <c r="N247" s="121">
        <f t="shared" si="3"/>
        <v>-1.098901098901099E-2</v>
      </c>
    </row>
    <row r="248" spans="1:14">
      <c r="A248" s="188" t="s">
        <v>1662</v>
      </c>
      <c r="B248" s="189">
        <v>367</v>
      </c>
      <c r="C248" s="189">
        <v>364</v>
      </c>
      <c r="D248" s="189">
        <v>357</v>
      </c>
      <c r="E248" s="189">
        <v>359</v>
      </c>
      <c r="F248" s="189">
        <v>368</v>
      </c>
      <c r="G248" s="189">
        <v>369</v>
      </c>
      <c r="H248" s="189">
        <v>367</v>
      </c>
      <c r="I248" s="189">
        <v>369</v>
      </c>
      <c r="J248" s="189">
        <v>369</v>
      </c>
      <c r="K248" s="189">
        <v>370</v>
      </c>
      <c r="L248" s="189">
        <v>363</v>
      </c>
      <c r="M248" s="189">
        <v>-4</v>
      </c>
      <c r="N248" s="121">
        <f t="shared" si="3"/>
        <v>-1.0899182561307902E-2</v>
      </c>
    </row>
    <row r="249" spans="1:14">
      <c r="A249" s="188" t="s">
        <v>2185</v>
      </c>
      <c r="B249" s="189">
        <v>279</v>
      </c>
      <c r="C249" s="189">
        <v>279</v>
      </c>
      <c r="D249" s="189">
        <v>283</v>
      </c>
      <c r="E249" s="189">
        <v>290</v>
      </c>
      <c r="F249" s="189">
        <v>284</v>
      </c>
      <c r="G249" s="189">
        <v>282</v>
      </c>
      <c r="H249" s="189">
        <v>285</v>
      </c>
      <c r="I249" s="189">
        <v>293</v>
      </c>
      <c r="J249" s="189">
        <v>284</v>
      </c>
      <c r="K249" s="189">
        <v>279</v>
      </c>
      <c r="L249" s="189">
        <v>276</v>
      </c>
      <c r="M249" s="189">
        <v>-3</v>
      </c>
      <c r="N249" s="121">
        <f t="shared" si="3"/>
        <v>-1.0752688172043012E-2</v>
      </c>
    </row>
    <row r="250" spans="1:14">
      <c r="A250" s="188" t="s">
        <v>2120</v>
      </c>
      <c r="B250" s="189">
        <v>376</v>
      </c>
      <c r="C250" s="189">
        <v>371</v>
      </c>
      <c r="D250" s="189">
        <v>382</v>
      </c>
      <c r="E250" s="189">
        <v>382</v>
      </c>
      <c r="F250" s="189">
        <v>384</v>
      </c>
      <c r="G250" s="189">
        <v>391</v>
      </c>
      <c r="H250" s="189">
        <v>399</v>
      </c>
      <c r="I250" s="189">
        <v>387</v>
      </c>
      <c r="J250" s="189">
        <v>378</v>
      </c>
      <c r="K250" s="189">
        <v>375</v>
      </c>
      <c r="L250" s="189">
        <v>372</v>
      </c>
      <c r="M250" s="189">
        <v>-4</v>
      </c>
      <c r="N250" s="121">
        <f t="shared" si="3"/>
        <v>-1.0638297872340425E-2</v>
      </c>
    </row>
    <row r="251" spans="1:14">
      <c r="A251" s="188" t="s">
        <v>2001</v>
      </c>
      <c r="B251" s="189">
        <v>95</v>
      </c>
      <c r="C251" s="189">
        <v>100</v>
      </c>
      <c r="D251" s="189">
        <v>94</v>
      </c>
      <c r="E251" s="189">
        <v>89</v>
      </c>
      <c r="F251" s="189">
        <v>94</v>
      </c>
      <c r="G251" s="189">
        <v>101</v>
      </c>
      <c r="H251" s="189">
        <v>93</v>
      </c>
      <c r="I251" s="189">
        <v>91</v>
      </c>
      <c r="J251" s="189">
        <v>94</v>
      </c>
      <c r="K251" s="189">
        <v>100</v>
      </c>
      <c r="L251" s="189">
        <v>94</v>
      </c>
      <c r="M251" s="189">
        <v>-1</v>
      </c>
      <c r="N251" s="121">
        <f t="shared" si="3"/>
        <v>-1.0526315789473684E-2</v>
      </c>
    </row>
    <row r="252" spans="1:14">
      <c r="A252" s="188" t="s">
        <v>1884</v>
      </c>
      <c r="B252" s="189">
        <v>194</v>
      </c>
      <c r="C252" s="189">
        <v>188</v>
      </c>
      <c r="D252" s="189">
        <v>184</v>
      </c>
      <c r="E252" s="189">
        <v>194</v>
      </c>
      <c r="F252" s="189">
        <v>186</v>
      </c>
      <c r="G252" s="189">
        <v>192</v>
      </c>
      <c r="H252" s="189">
        <v>186</v>
      </c>
      <c r="I252" s="189">
        <v>192</v>
      </c>
      <c r="J252" s="189">
        <v>194</v>
      </c>
      <c r="K252" s="189">
        <v>199</v>
      </c>
      <c r="L252" s="189">
        <v>192</v>
      </c>
      <c r="M252" s="189">
        <v>-2</v>
      </c>
      <c r="N252" s="121">
        <f t="shared" si="3"/>
        <v>-1.0309278350515464E-2</v>
      </c>
    </row>
    <row r="253" spans="1:14">
      <c r="A253" s="188" t="s">
        <v>2328</v>
      </c>
      <c r="B253" s="189">
        <v>405</v>
      </c>
      <c r="C253" s="189">
        <v>396</v>
      </c>
      <c r="D253" s="189">
        <v>401</v>
      </c>
      <c r="E253" s="189">
        <v>387</v>
      </c>
      <c r="F253" s="189">
        <v>394</v>
      </c>
      <c r="G253" s="189">
        <v>389</v>
      </c>
      <c r="H253" s="189">
        <v>389</v>
      </c>
      <c r="I253" s="189">
        <v>397</v>
      </c>
      <c r="J253" s="189">
        <v>399</v>
      </c>
      <c r="K253" s="189">
        <v>401</v>
      </c>
      <c r="L253" s="189">
        <v>401</v>
      </c>
      <c r="M253" s="189">
        <v>-4</v>
      </c>
      <c r="N253" s="121">
        <f t="shared" si="3"/>
        <v>-9.876543209876543E-3</v>
      </c>
    </row>
    <row r="254" spans="1:14">
      <c r="A254" s="188" t="s">
        <v>1521</v>
      </c>
      <c r="B254" s="189">
        <v>210</v>
      </c>
      <c r="C254" s="189">
        <v>212</v>
      </c>
      <c r="D254" s="189">
        <v>220</v>
      </c>
      <c r="E254" s="189">
        <v>220</v>
      </c>
      <c r="F254" s="189">
        <v>217</v>
      </c>
      <c r="G254" s="189">
        <v>212</v>
      </c>
      <c r="H254" s="189">
        <v>214</v>
      </c>
      <c r="I254" s="189">
        <v>209</v>
      </c>
      <c r="J254" s="189">
        <v>204</v>
      </c>
      <c r="K254" s="189">
        <v>206</v>
      </c>
      <c r="L254" s="189">
        <v>208</v>
      </c>
      <c r="M254" s="189">
        <v>-2</v>
      </c>
      <c r="N254" s="121">
        <f t="shared" si="3"/>
        <v>-9.5238095238095247E-3</v>
      </c>
    </row>
    <row r="255" spans="1:14">
      <c r="A255" s="188" t="s">
        <v>2169</v>
      </c>
      <c r="B255" s="189">
        <v>211</v>
      </c>
      <c r="C255" s="189">
        <v>206</v>
      </c>
      <c r="D255" s="189">
        <v>205</v>
      </c>
      <c r="E255" s="189">
        <v>199</v>
      </c>
      <c r="F255" s="189">
        <v>199</v>
      </c>
      <c r="G255" s="189">
        <v>210</v>
      </c>
      <c r="H255" s="189">
        <v>206</v>
      </c>
      <c r="I255" s="189">
        <v>209</v>
      </c>
      <c r="J255" s="189">
        <v>207</v>
      </c>
      <c r="K255" s="189">
        <v>208</v>
      </c>
      <c r="L255" s="189">
        <v>209</v>
      </c>
      <c r="M255" s="189">
        <v>-2</v>
      </c>
      <c r="N255" s="121">
        <f t="shared" si="3"/>
        <v>-9.4786729857819912E-3</v>
      </c>
    </row>
    <row r="256" spans="1:14">
      <c r="A256" s="188" t="s">
        <v>1667</v>
      </c>
      <c r="B256" s="189">
        <v>217</v>
      </c>
      <c r="C256" s="189">
        <v>222</v>
      </c>
      <c r="D256" s="189">
        <v>223</v>
      </c>
      <c r="E256" s="189">
        <v>221</v>
      </c>
      <c r="F256" s="189">
        <v>216</v>
      </c>
      <c r="G256" s="189">
        <v>213</v>
      </c>
      <c r="H256" s="189">
        <v>217</v>
      </c>
      <c r="I256" s="189">
        <v>213</v>
      </c>
      <c r="J256" s="189">
        <v>215</v>
      </c>
      <c r="K256" s="189">
        <v>216</v>
      </c>
      <c r="L256" s="189">
        <v>215</v>
      </c>
      <c r="M256" s="189">
        <v>-2</v>
      </c>
      <c r="N256" s="121">
        <f t="shared" si="3"/>
        <v>-9.2165898617511521E-3</v>
      </c>
    </row>
    <row r="257" spans="1:14">
      <c r="A257" s="188" t="s">
        <v>2131</v>
      </c>
      <c r="B257" s="189">
        <v>447</v>
      </c>
      <c r="C257" s="189">
        <v>450</v>
      </c>
      <c r="D257" s="189">
        <v>451</v>
      </c>
      <c r="E257" s="189">
        <v>456</v>
      </c>
      <c r="F257" s="189">
        <v>460</v>
      </c>
      <c r="G257" s="189">
        <v>457</v>
      </c>
      <c r="H257" s="189">
        <v>461</v>
      </c>
      <c r="I257" s="189">
        <v>456</v>
      </c>
      <c r="J257" s="189">
        <v>448</v>
      </c>
      <c r="K257" s="189">
        <v>450</v>
      </c>
      <c r="L257" s="189">
        <v>443</v>
      </c>
      <c r="M257" s="189">
        <v>-4</v>
      </c>
      <c r="N257" s="121">
        <f t="shared" si="3"/>
        <v>-8.948545861297539E-3</v>
      </c>
    </row>
    <row r="258" spans="1:14">
      <c r="A258" s="188" t="s">
        <v>1766</v>
      </c>
      <c r="B258" s="189">
        <v>112</v>
      </c>
      <c r="C258" s="189">
        <v>115</v>
      </c>
      <c r="D258" s="189">
        <v>115</v>
      </c>
      <c r="E258" s="189">
        <v>106</v>
      </c>
      <c r="F258" s="189">
        <v>111</v>
      </c>
      <c r="G258" s="189">
        <v>106</v>
      </c>
      <c r="H258" s="189">
        <v>104</v>
      </c>
      <c r="I258" s="189">
        <v>101</v>
      </c>
      <c r="J258" s="189">
        <v>99</v>
      </c>
      <c r="K258" s="189">
        <v>103</v>
      </c>
      <c r="L258" s="189">
        <v>111</v>
      </c>
      <c r="M258" s="189">
        <v>-1</v>
      </c>
      <c r="N258" s="121">
        <f t="shared" si="3"/>
        <v>-8.9285714285714281E-3</v>
      </c>
    </row>
    <row r="259" spans="1:14">
      <c r="A259" s="188" t="s">
        <v>2097</v>
      </c>
      <c r="B259" s="189">
        <v>227</v>
      </c>
      <c r="C259" s="189">
        <v>231</v>
      </c>
      <c r="D259" s="189">
        <v>230</v>
      </c>
      <c r="E259" s="189">
        <v>231</v>
      </c>
      <c r="F259" s="189">
        <v>233</v>
      </c>
      <c r="G259" s="189">
        <v>229</v>
      </c>
      <c r="H259" s="189">
        <v>229</v>
      </c>
      <c r="I259" s="189">
        <v>229</v>
      </c>
      <c r="J259" s="189">
        <v>220</v>
      </c>
      <c r="K259" s="189">
        <v>217</v>
      </c>
      <c r="L259" s="189">
        <v>225</v>
      </c>
      <c r="M259" s="189">
        <v>-2</v>
      </c>
      <c r="N259" s="121">
        <f t="shared" si="3"/>
        <v>-8.8105726872246704E-3</v>
      </c>
    </row>
    <row r="260" spans="1:14">
      <c r="A260" s="188" t="s">
        <v>1880</v>
      </c>
      <c r="B260" s="189">
        <v>359</v>
      </c>
      <c r="C260" s="189">
        <v>354</v>
      </c>
      <c r="D260" s="189">
        <v>351</v>
      </c>
      <c r="E260" s="189">
        <v>354</v>
      </c>
      <c r="F260" s="189">
        <v>353</v>
      </c>
      <c r="G260" s="189">
        <v>355</v>
      </c>
      <c r="H260" s="189">
        <v>355</v>
      </c>
      <c r="I260" s="189">
        <v>348</v>
      </c>
      <c r="J260" s="189">
        <v>351</v>
      </c>
      <c r="K260" s="189">
        <v>352</v>
      </c>
      <c r="L260" s="189">
        <v>356</v>
      </c>
      <c r="M260" s="189">
        <v>-3</v>
      </c>
      <c r="N260" s="121">
        <f t="shared" si="3"/>
        <v>-8.356545961002786E-3</v>
      </c>
    </row>
    <row r="261" spans="1:14">
      <c r="A261" s="188" t="s">
        <v>1936</v>
      </c>
      <c r="B261" s="189">
        <v>363</v>
      </c>
      <c r="C261" s="189">
        <v>362</v>
      </c>
      <c r="D261" s="189">
        <v>360</v>
      </c>
      <c r="E261" s="189">
        <v>364</v>
      </c>
      <c r="F261" s="189">
        <v>364</v>
      </c>
      <c r="G261" s="189">
        <v>368</v>
      </c>
      <c r="H261" s="189">
        <v>357</v>
      </c>
      <c r="I261" s="189">
        <v>364</v>
      </c>
      <c r="J261" s="189">
        <v>357</v>
      </c>
      <c r="K261" s="189">
        <v>364</v>
      </c>
      <c r="L261" s="189">
        <v>360</v>
      </c>
      <c r="M261" s="189">
        <v>-3</v>
      </c>
      <c r="N261" s="121">
        <f t="shared" si="3"/>
        <v>-8.2644628099173556E-3</v>
      </c>
    </row>
    <row r="262" spans="1:14">
      <c r="A262" s="188" t="s">
        <v>2031</v>
      </c>
      <c r="B262" s="189">
        <v>123</v>
      </c>
      <c r="C262" s="189">
        <v>123</v>
      </c>
      <c r="D262" s="189">
        <v>121</v>
      </c>
      <c r="E262" s="189">
        <v>125</v>
      </c>
      <c r="F262" s="189">
        <v>127</v>
      </c>
      <c r="G262" s="189">
        <v>120</v>
      </c>
      <c r="H262" s="189">
        <v>119</v>
      </c>
      <c r="I262" s="189">
        <v>121</v>
      </c>
      <c r="J262" s="189">
        <v>125</v>
      </c>
      <c r="K262" s="189">
        <v>125</v>
      </c>
      <c r="L262" s="189">
        <v>122</v>
      </c>
      <c r="M262" s="189">
        <v>-1</v>
      </c>
      <c r="N262" s="121">
        <f t="shared" ref="N262:N325" si="4">M262/B262</f>
        <v>-8.130081300813009E-3</v>
      </c>
    </row>
    <row r="263" spans="1:14">
      <c r="A263" s="188" t="s">
        <v>1647</v>
      </c>
      <c r="B263" s="189">
        <v>501</v>
      </c>
      <c r="C263" s="189">
        <v>487</v>
      </c>
      <c r="D263" s="189">
        <v>490</v>
      </c>
      <c r="E263" s="189">
        <v>490</v>
      </c>
      <c r="F263" s="189">
        <v>499</v>
      </c>
      <c r="G263" s="189">
        <v>502</v>
      </c>
      <c r="H263" s="189">
        <v>510</v>
      </c>
      <c r="I263" s="189">
        <v>500</v>
      </c>
      <c r="J263" s="189">
        <v>506</v>
      </c>
      <c r="K263" s="189">
        <v>506</v>
      </c>
      <c r="L263" s="189">
        <v>497</v>
      </c>
      <c r="M263" s="189">
        <v>-4</v>
      </c>
      <c r="N263" s="121">
        <f t="shared" si="4"/>
        <v>-7.9840319361277438E-3</v>
      </c>
    </row>
    <row r="264" spans="1:14">
      <c r="A264" s="188" t="s">
        <v>2221</v>
      </c>
      <c r="B264" s="189">
        <v>127</v>
      </c>
      <c r="C264" s="189">
        <v>124</v>
      </c>
      <c r="D264" s="189">
        <v>128</v>
      </c>
      <c r="E264" s="189">
        <v>127</v>
      </c>
      <c r="F264" s="189">
        <v>134</v>
      </c>
      <c r="G264" s="189">
        <v>131</v>
      </c>
      <c r="H264" s="189">
        <v>136</v>
      </c>
      <c r="I264" s="189">
        <v>134</v>
      </c>
      <c r="J264" s="189">
        <v>129</v>
      </c>
      <c r="K264" s="189">
        <v>126</v>
      </c>
      <c r="L264" s="189">
        <v>126</v>
      </c>
      <c r="M264" s="189">
        <v>-1</v>
      </c>
      <c r="N264" s="121">
        <f t="shared" si="4"/>
        <v>-7.874015748031496E-3</v>
      </c>
    </row>
    <row r="265" spans="1:14">
      <c r="A265" s="188" t="s">
        <v>1869</v>
      </c>
      <c r="B265" s="189">
        <v>262</v>
      </c>
      <c r="C265" s="189">
        <v>261</v>
      </c>
      <c r="D265" s="189">
        <v>256</v>
      </c>
      <c r="E265" s="189">
        <v>253</v>
      </c>
      <c r="F265" s="189">
        <v>254</v>
      </c>
      <c r="G265" s="189">
        <v>253</v>
      </c>
      <c r="H265" s="189">
        <v>255</v>
      </c>
      <c r="I265" s="189">
        <v>259</v>
      </c>
      <c r="J265" s="189">
        <v>258</v>
      </c>
      <c r="K265" s="189">
        <v>258</v>
      </c>
      <c r="L265" s="189">
        <v>260</v>
      </c>
      <c r="M265" s="189">
        <v>-2</v>
      </c>
      <c r="N265" s="121">
        <f t="shared" si="4"/>
        <v>-7.6335877862595417E-3</v>
      </c>
    </row>
    <row r="266" spans="1:14">
      <c r="A266" s="188" t="s">
        <v>2319</v>
      </c>
      <c r="B266" s="189">
        <v>277</v>
      </c>
      <c r="C266" s="189">
        <v>274</v>
      </c>
      <c r="D266" s="189">
        <v>278</v>
      </c>
      <c r="E266" s="189">
        <v>280</v>
      </c>
      <c r="F266" s="189">
        <v>278</v>
      </c>
      <c r="G266" s="189">
        <v>265</v>
      </c>
      <c r="H266" s="189">
        <v>262</v>
      </c>
      <c r="I266" s="189">
        <v>262</v>
      </c>
      <c r="J266" s="189">
        <v>271</v>
      </c>
      <c r="K266" s="189">
        <v>273</v>
      </c>
      <c r="L266" s="189">
        <v>275</v>
      </c>
      <c r="M266" s="189">
        <v>-2</v>
      </c>
      <c r="N266" s="121">
        <f t="shared" si="4"/>
        <v>-7.2202166064981952E-3</v>
      </c>
    </row>
    <row r="267" spans="1:14">
      <c r="A267" s="188" t="s">
        <v>1879</v>
      </c>
      <c r="B267" s="189">
        <v>580</v>
      </c>
      <c r="C267" s="189">
        <v>572</v>
      </c>
      <c r="D267" s="189">
        <v>570</v>
      </c>
      <c r="E267" s="189">
        <v>553</v>
      </c>
      <c r="F267" s="189">
        <v>562</v>
      </c>
      <c r="G267" s="189">
        <v>559</v>
      </c>
      <c r="H267" s="189">
        <v>557</v>
      </c>
      <c r="I267" s="189">
        <v>559</v>
      </c>
      <c r="J267" s="189">
        <v>570</v>
      </c>
      <c r="K267" s="189">
        <v>575</v>
      </c>
      <c r="L267" s="189">
        <v>576</v>
      </c>
      <c r="M267" s="189">
        <v>-4</v>
      </c>
      <c r="N267" s="121">
        <f t="shared" si="4"/>
        <v>-6.8965517241379309E-3</v>
      </c>
    </row>
    <row r="268" spans="1:14">
      <c r="A268" s="188" t="s">
        <v>2149</v>
      </c>
      <c r="B268" s="189">
        <v>295</v>
      </c>
      <c r="C268" s="189">
        <v>293</v>
      </c>
      <c r="D268" s="189">
        <v>289</v>
      </c>
      <c r="E268" s="189">
        <v>277</v>
      </c>
      <c r="F268" s="189">
        <v>279</v>
      </c>
      <c r="G268" s="189">
        <v>285</v>
      </c>
      <c r="H268" s="189">
        <v>288</v>
      </c>
      <c r="I268" s="189">
        <v>297</v>
      </c>
      <c r="J268" s="189">
        <v>288</v>
      </c>
      <c r="K268" s="189">
        <v>300</v>
      </c>
      <c r="L268" s="189">
        <v>293</v>
      </c>
      <c r="M268" s="189">
        <v>-2</v>
      </c>
      <c r="N268" s="121">
        <f t="shared" si="4"/>
        <v>-6.7796610169491523E-3</v>
      </c>
    </row>
    <row r="269" spans="1:14">
      <c r="A269" s="188" t="s">
        <v>2365</v>
      </c>
      <c r="B269" s="189">
        <v>151</v>
      </c>
      <c r="C269" s="189">
        <v>151</v>
      </c>
      <c r="D269" s="189">
        <v>153</v>
      </c>
      <c r="E269" s="189">
        <v>157</v>
      </c>
      <c r="F269" s="189">
        <v>154</v>
      </c>
      <c r="G269" s="189">
        <v>161</v>
      </c>
      <c r="H269" s="189">
        <v>152</v>
      </c>
      <c r="I269" s="189">
        <v>156</v>
      </c>
      <c r="J269" s="189">
        <v>153</v>
      </c>
      <c r="K269" s="189">
        <v>152</v>
      </c>
      <c r="L269" s="189">
        <v>150</v>
      </c>
      <c r="M269" s="189">
        <v>-1</v>
      </c>
      <c r="N269" s="121">
        <f t="shared" si="4"/>
        <v>-6.6225165562913907E-3</v>
      </c>
    </row>
    <row r="270" spans="1:14">
      <c r="A270" s="188" t="s">
        <v>1500</v>
      </c>
      <c r="B270" s="189">
        <v>455</v>
      </c>
      <c r="C270" s="189">
        <v>462</v>
      </c>
      <c r="D270" s="189">
        <v>472</v>
      </c>
      <c r="E270" s="189">
        <v>473</v>
      </c>
      <c r="F270" s="189">
        <v>467</v>
      </c>
      <c r="G270" s="189">
        <v>458</v>
      </c>
      <c r="H270" s="189">
        <v>458</v>
      </c>
      <c r="I270" s="189">
        <v>465</v>
      </c>
      <c r="J270" s="189">
        <v>464</v>
      </c>
      <c r="K270" s="189">
        <v>449</v>
      </c>
      <c r="L270" s="189">
        <v>452</v>
      </c>
      <c r="M270" s="189">
        <v>-3</v>
      </c>
      <c r="N270" s="121">
        <f t="shared" si="4"/>
        <v>-6.5934065934065934E-3</v>
      </c>
    </row>
    <row r="271" spans="1:14">
      <c r="A271" s="188" t="s">
        <v>1491</v>
      </c>
      <c r="B271" s="189">
        <v>466</v>
      </c>
      <c r="C271" s="189">
        <v>459</v>
      </c>
      <c r="D271" s="189">
        <v>469</v>
      </c>
      <c r="E271" s="189">
        <v>458</v>
      </c>
      <c r="F271" s="189">
        <v>465</v>
      </c>
      <c r="G271" s="189">
        <v>477</v>
      </c>
      <c r="H271" s="189">
        <v>474</v>
      </c>
      <c r="I271" s="189">
        <v>468</v>
      </c>
      <c r="J271" s="189">
        <v>479</v>
      </c>
      <c r="K271" s="189">
        <v>473</v>
      </c>
      <c r="L271" s="189">
        <v>463</v>
      </c>
      <c r="M271" s="189">
        <v>-3</v>
      </c>
      <c r="N271" s="121">
        <f t="shared" si="4"/>
        <v>-6.4377682403433476E-3</v>
      </c>
    </row>
    <row r="272" spans="1:14">
      <c r="A272" s="188" t="s">
        <v>2085</v>
      </c>
      <c r="B272" s="189">
        <v>156</v>
      </c>
      <c r="C272" s="189">
        <v>156</v>
      </c>
      <c r="D272" s="189">
        <v>150</v>
      </c>
      <c r="E272" s="189">
        <v>153</v>
      </c>
      <c r="F272" s="189">
        <v>156</v>
      </c>
      <c r="G272" s="189">
        <v>162</v>
      </c>
      <c r="H272" s="189">
        <v>159</v>
      </c>
      <c r="I272" s="189">
        <v>169</v>
      </c>
      <c r="J272" s="189">
        <v>161</v>
      </c>
      <c r="K272" s="189">
        <v>155</v>
      </c>
      <c r="L272" s="189">
        <v>155</v>
      </c>
      <c r="M272" s="189">
        <v>-1</v>
      </c>
      <c r="N272" s="121">
        <f t="shared" si="4"/>
        <v>-6.41025641025641E-3</v>
      </c>
    </row>
    <row r="273" spans="1:14">
      <c r="A273" s="188" t="s">
        <v>2268</v>
      </c>
      <c r="B273" s="189">
        <v>156</v>
      </c>
      <c r="C273" s="189">
        <v>157</v>
      </c>
      <c r="D273" s="189">
        <v>164</v>
      </c>
      <c r="E273" s="189">
        <v>157</v>
      </c>
      <c r="F273" s="189">
        <v>161</v>
      </c>
      <c r="G273" s="189">
        <v>158</v>
      </c>
      <c r="H273" s="189">
        <v>159</v>
      </c>
      <c r="I273" s="189">
        <v>159</v>
      </c>
      <c r="J273" s="189">
        <v>156</v>
      </c>
      <c r="K273" s="189">
        <v>154</v>
      </c>
      <c r="L273" s="189">
        <v>155</v>
      </c>
      <c r="M273" s="189">
        <v>-1</v>
      </c>
      <c r="N273" s="121">
        <f t="shared" si="4"/>
        <v>-6.41025641025641E-3</v>
      </c>
    </row>
    <row r="274" spans="1:14">
      <c r="A274" s="188" t="s">
        <v>1816</v>
      </c>
      <c r="B274" s="189">
        <v>164</v>
      </c>
      <c r="C274" s="189">
        <v>171</v>
      </c>
      <c r="D274" s="189">
        <v>164</v>
      </c>
      <c r="E274" s="189">
        <v>164</v>
      </c>
      <c r="F274" s="189">
        <v>158</v>
      </c>
      <c r="G274" s="189">
        <v>168</v>
      </c>
      <c r="H274" s="189">
        <v>171</v>
      </c>
      <c r="I274" s="189">
        <v>173</v>
      </c>
      <c r="J274" s="189">
        <v>167</v>
      </c>
      <c r="K274" s="189">
        <v>171</v>
      </c>
      <c r="L274" s="189">
        <v>163</v>
      </c>
      <c r="M274" s="189">
        <v>-1</v>
      </c>
      <c r="N274" s="121">
        <f t="shared" si="4"/>
        <v>-6.0975609756097563E-3</v>
      </c>
    </row>
    <row r="275" spans="1:14">
      <c r="A275" s="188" t="s">
        <v>2133</v>
      </c>
      <c r="B275" s="189">
        <v>171</v>
      </c>
      <c r="C275" s="189">
        <v>163</v>
      </c>
      <c r="D275" s="189">
        <v>174</v>
      </c>
      <c r="E275" s="189">
        <v>178</v>
      </c>
      <c r="F275" s="189">
        <v>172</v>
      </c>
      <c r="G275" s="189">
        <v>177</v>
      </c>
      <c r="H275" s="189">
        <v>180</v>
      </c>
      <c r="I275" s="189">
        <v>173</v>
      </c>
      <c r="J275" s="189">
        <v>177</v>
      </c>
      <c r="K275" s="189">
        <v>179</v>
      </c>
      <c r="L275" s="189">
        <v>170</v>
      </c>
      <c r="M275" s="189">
        <v>-1</v>
      </c>
      <c r="N275" s="121">
        <f t="shared" si="4"/>
        <v>-5.8479532163742687E-3</v>
      </c>
    </row>
    <row r="276" spans="1:14">
      <c r="A276" s="188" t="s">
        <v>1980</v>
      </c>
      <c r="B276" s="189">
        <v>355</v>
      </c>
      <c r="C276" s="189">
        <v>358</v>
      </c>
      <c r="D276" s="189">
        <v>355</v>
      </c>
      <c r="E276" s="189">
        <v>366</v>
      </c>
      <c r="F276" s="189">
        <v>364</v>
      </c>
      <c r="G276" s="189">
        <v>360</v>
      </c>
      <c r="H276" s="189">
        <v>344</v>
      </c>
      <c r="I276" s="189">
        <v>350</v>
      </c>
      <c r="J276" s="189">
        <v>354</v>
      </c>
      <c r="K276" s="189">
        <v>348</v>
      </c>
      <c r="L276" s="189">
        <v>353</v>
      </c>
      <c r="M276" s="189">
        <v>-2</v>
      </c>
      <c r="N276" s="121">
        <f t="shared" si="4"/>
        <v>-5.6338028169014088E-3</v>
      </c>
    </row>
    <row r="277" spans="1:14">
      <c r="A277" s="188" t="s">
        <v>2308</v>
      </c>
      <c r="B277" s="189">
        <v>179</v>
      </c>
      <c r="C277" s="189">
        <v>172</v>
      </c>
      <c r="D277" s="189">
        <v>171</v>
      </c>
      <c r="E277" s="189">
        <v>167</v>
      </c>
      <c r="F277" s="189">
        <v>164</v>
      </c>
      <c r="G277" s="189">
        <v>167</v>
      </c>
      <c r="H277" s="189">
        <v>177</v>
      </c>
      <c r="I277" s="189">
        <v>173</v>
      </c>
      <c r="J277" s="189">
        <v>174</v>
      </c>
      <c r="K277" s="189">
        <v>175</v>
      </c>
      <c r="L277" s="189">
        <v>178</v>
      </c>
      <c r="M277" s="189">
        <v>-1</v>
      </c>
      <c r="N277" s="121">
        <f t="shared" si="4"/>
        <v>-5.5865921787709499E-3</v>
      </c>
    </row>
    <row r="278" spans="1:14">
      <c r="A278" s="188" t="s">
        <v>1643</v>
      </c>
      <c r="B278" s="189">
        <v>562</v>
      </c>
      <c r="C278" s="189">
        <v>573</v>
      </c>
      <c r="D278" s="189">
        <v>560</v>
      </c>
      <c r="E278" s="189">
        <v>573</v>
      </c>
      <c r="F278" s="189">
        <v>572</v>
      </c>
      <c r="G278" s="189">
        <v>571</v>
      </c>
      <c r="H278" s="189">
        <v>562</v>
      </c>
      <c r="I278" s="189">
        <v>579</v>
      </c>
      <c r="J278" s="189">
        <v>573</v>
      </c>
      <c r="K278" s="189">
        <v>564</v>
      </c>
      <c r="L278" s="189">
        <v>559</v>
      </c>
      <c r="M278" s="189">
        <v>-3</v>
      </c>
      <c r="N278" s="121">
        <f t="shared" si="4"/>
        <v>-5.3380782918149468E-3</v>
      </c>
    </row>
    <row r="279" spans="1:14">
      <c r="A279" s="188" t="s">
        <v>2312</v>
      </c>
      <c r="B279" s="189">
        <v>188</v>
      </c>
      <c r="C279" s="189">
        <v>194</v>
      </c>
      <c r="D279" s="189">
        <v>189</v>
      </c>
      <c r="E279" s="189">
        <v>189</v>
      </c>
      <c r="F279" s="189">
        <v>190</v>
      </c>
      <c r="G279" s="189">
        <v>188</v>
      </c>
      <c r="H279" s="189">
        <v>194</v>
      </c>
      <c r="I279" s="189">
        <v>191</v>
      </c>
      <c r="J279" s="189">
        <v>189</v>
      </c>
      <c r="K279" s="189">
        <v>190</v>
      </c>
      <c r="L279" s="189">
        <v>187</v>
      </c>
      <c r="M279" s="189">
        <v>-1</v>
      </c>
      <c r="N279" s="121">
        <f t="shared" si="4"/>
        <v>-5.3191489361702126E-3</v>
      </c>
    </row>
    <row r="280" spans="1:14">
      <c r="A280" s="188" t="s">
        <v>1926</v>
      </c>
      <c r="B280" s="189">
        <v>201</v>
      </c>
      <c r="C280" s="189">
        <v>199</v>
      </c>
      <c r="D280" s="189">
        <v>199</v>
      </c>
      <c r="E280" s="189">
        <v>198</v>
      </c>
      <c r="F280" s="189">
        <v>196</v>
      </c>
      <c r="G280" s="189">
        <v>191</v>
      </c>
      <c r="H280" s="189">
        <v>196</v>
      </c>
      <c r="I280" s="189">
        <v>193</v>
      </c>
      <c r="J280" s="189">
        <v>195</v>
      </c>
      <c r="K280" s="189">
        <v>205</v>
      </c>
      <c r="L280" s="189">
        <v>200</v>
      </c>
      <c r="M280" s="189">
        <v>-1</v>
      </c>
      <c r="N280" s="121">
        <f t="shared" si="4"/>
        <v>-4.9751243781094526E-3</v>
      </c>
    </row>
    <row r="281" spans="1:14">
      <c r="A281" s="188" t="s">
        <v>2079</v>
      </c>
      <c r="B281" s="189">
        <v>234</v>
      </c>
      <c r="C281" s="189">
        <v>232</v>
      </c>
      <c r="D281" s="189">
        <v>236</v>
      </c>
      <c r="E281" s="189">
        <v>235</v>
      </c>
      <c r="F281" s="189">
        <v>236</v>
      </c>
      <c r="G281" s="189">
        <v>237</v>
      </c>
      <c r="H281" s="189">
        <v>231</v>
      </c>
      <c r="I281" s="189">
        <v>231</v>
      </c>
      <c r="J281" s="189">
        <v>233</v>
      </c>
      <c r="K281" s="189">
        <v>236</v>
      </c>
      <c r="L281" s="189">
        <v>233</v>
      </c>
      <c r="M281" s="189">
        <v>-1</v>
      </c>
      <c r="N281" s="121">
        <f t="shared" si="4"/>
        <v>-4.2735042735042739E-3</v>
      </c>
    </row>
    <row r="282" spans="1:14">
      <c r="A282" s="188" t="s">
        <v>2105</v>
      </c>
      <c r="B282" s="189">
        <v>236</v>
      </c>
      <c r="C282" s="189">
        <v>236</v>
      </c>
      <c r="D282" s="189">
        <v>231</v>
      </c>
      <c r="E282" s="189">
        <v>233</v>
      </c>
      <c r="F282" s="189">
        <v>232</v>
      </c>
      <c r="G282" s="189">
        <v>223</v>
      </c>
      <c r="H282" s="189">
        <v>223</v>
      </c>
      <c r="I282" s="189">
        <v>227</v>
      </c>
      <c r="J282" s="189">
        <v>230</v>
      </c>
      <c r="K282" s="189">
        <v>224</v>
      </c>
      <c r="L282" s="189">
        <v>235</v>
      </c>
      <c r="M282" s="189">
        <v>-1</v>
      </c>
      <c r="N282" s="121">
        <f t="shared" si="4"/>
        <v>-4.2372881355932203E-3</v>
      </c>
    </row>
    <row r="283" spans="1:14">
      <c r="A283" s="188" t="s">
        <v>2094</v>
      </c>
      <c r="B283" s="189">
        <v>567</v>
      </c>
      <c r="C283" s="189">
        <v>572</v>
      </c>
      <c r="D283" s="189">
        <v>565</v>
      </c>
      <c r="E283" s="189">
        <v>545</v>
      </c>
      <c r="F283" s="189">
        <v>554</v>
      </c>
      <c r="G283" s="189">
        <v>552</v>
      </c>
      <c r="H283" s="189">
        <v>547</v>
      </c>
      <c r="I283" s="189">
        <v>554</v>
      </c>
      <c r="J283" s="189">
        <v>559</v>
      </c>
      <c r="K283" s="189">
        <v>558</v>
      </c>
      <c r="L283" s="189">
        <v>565</v>
      </c>
      <c r="M283" s="189">
        <v>-2</v>
      </c>
      <c r="N283" s="121">
        <f t="shared" si="4"/>
        <v>-3.5273368606701938E-3</v>
      </c>
    </row>
    <row r="284" spans="1:14">
      <c r="A284" s="188" t="s">
        <v>1490</v>
      </c>
      <c r="B284" s="189">
        <v>590</v>
      </c>
      <c r="C284" s="189">
        <v>586</v>
      </c>
      <c r="D284" s="189">
        <v>575</v>
      </c>
      <c r="E284" s="189">
        <v>577</v>
      </c>
      <c r="F284" s="189">
        <v>572</v>
      </c>
      <c r="G284" s="189">
        <v>588</v>
      </c>
      <c r="H284" s="189">
        <v>591</v>
      </c>
      <c r="I284" s="189">
        <v>591</v>
      </c>
      <c r="J284" s="189">
        <v>601</v>
      </c>
      <c r="K284" s="189">
        <v>600</v>
      </c>
      <c r="L284" s="189">
        <v>588</v>
      </c>
      <c r="M284" s="189">
        <v>-2</v>
      </c>
      <c r="N284" s="121">
        <f t="shared" si="4"/>
        <v>-3.3898305084745762E-3</v>
      </c>
    </row>
    <row r="285" spans="1:14">
      <c r="A285" s="188" t="s">
        <v>2331</v>
      </c>
      <c r="B285" s="189">
        <v>319</v>
      </c>
      <c r="C285" s="189">
        <v>318</v>
      </c>
      <c r="D285" s="189">
        <v>323</v>
      </c>
      <c r="E285" s="189">
        <v>315</v>
      </c>
      <c r="F285" s="189">
        <v>318</v>
      </c>
      <c r="G285" s="189">
        <v>313</v>
      </c>
      <c r="H285" s="189">
        <v>323</v>
      </c>
      <c r="I285" s="189">
        <v>321</v>
      </c>
      <c r="J285" s="189">
        <v>326</v>
      </c>
      <c r="K285" s="189">
        <v>319</v>
      </c>
      <c r="L285" s="189">
        <v>318</v>
      </c>
      <c r="M285" s="189">
        <v>-1</v>
      </c>
      <c r="N285" s="121">
        <f t="shared" si="4"/>
        <v>-3.134796238244514E-3</v>
      </c>
    </row>
    <row r="286" spans="1:14">
      <c r="A286" s="188" t="s">
        <v>1687</v>
      </c>
      <c r="B286" s="189">
        <v>332</v>
      </c>
      <c r="C286" s="189">
        <v>326</v>
      </c>
      <c r="D286" s="189">
        <v>336</v>
      </c>
      <c r="E286" s="189">
        <v>323</v>
      </c>
      <c r="F286" s="189">
        <v>325</v>
      </c>
      <c r="G286" s="189">
        <v>329</v>
      </c>
      <c r="H286" s="189">
        <v>323</v>
      </c>
      <c r="I286" s="189">
        <v>327</v>
      </c>
      <c r="J286" s="189">
        <v>329</v>
      </c>
      <c r="K286" s="189">
        <v>333</v>
      </c>
      <c r="L286" s="189">
        <v>331</v>
      </c>
      <c r="M286" s="189">
        <v>-1</v>
      </c>
      <c r="N286" s="121">
        <f t="shared" si="4"/>
        <v>-3.0120481927710845E-3</v>
      </c>
    </row>
    <row r="287" spans="1:14">
      <c r="A287" s="188" t="s">
        <v>1955</v>
      </c>
      <c r="B287" s="189">
        <v>332</v>
      </c>
      <c r="C287" s="189">
        <v>322</v>
      </c>
      <c r="D287" s="189">
        <v>328</v>
      </c>
      <c r="E287" s="189">
        <v>329</v>
      </c>
      <c r="F287" s="189">
        <v>327</v>
      </c>
      <c r="G287" s="189">
        <v>326</v>
      </c>
      <c r="H287" s="189">
        <v>330</v>
      </c>
      <c r="I287" s="189">
        <v>335</v>
      </c>
      <c r="J287" s="189">
        <v>333</v>
      </c>
      <c r="K287" s="189">
        <v>328</v>
      </c>
      <c r="L287" s="189">
        <v>331</v>
      </c>
      <c r="M287" s="189">
        <v>-1</v>
      </c>
      <c r="N287" s="121">
        <f t="shared" si="4"/>
        <v>-3.0120481927710845E-3</v>
      </c>
    </row>
    <row r="288" spans="1:14">
      <c r="A288" s="188" t="s">
        <v>1683</v>
      </c>
      <c r="B288" s="189">
        <v>386</v>
      </c>
      <c r="C288" s="189">
        <v>390</v>
      </c>
      <c r="D288" s="189">
        <v>386</v>
      </c>
      <c r="E288" s="189">
        <v>385</v>
      </c>
      <c r="F288" s="189">
        <v>381</v>
      </c>
      <c r="G288" s="189">
        <v>385</v>
      </c>
      <c r="H288" s="189">
        <v>396</v>
      </c>
      <c r="I288" s="189">
        <v>398</v>
      </c>
      <c r="J288" s="189">
        <v>394</v>
      </c>
      <c r="K288" s="189">
        <v>396</v>
      </c>
      <c r="L288" s="189">
        <v>385</v>
      </c>
      <c r="M288" s="189">
        <v>-1</v>
      </c>
      <c r="N288" s="121">
        <f t="shared" si="4"/>
        <v>-2.5906735751295338E-3</v>
      </c>
    </row>
    <row r="289" spans="1:14">
      <c r="A289" s="188" t="s">
        <v>1882</v>
      </c>
      <c r="B289" s="189">
        <v>423</v>
      </c>
      <c r="C289" s="189">
        <v>425</v>
      </c>
      <c r="D289" s="189">
        <v>430</v>
      </c>
      <c r="E289" s="189">
        <v>434</v>
      </c>
      <c r="F289" s="189">
        <v>421</v>
      </c>
      <c r="G289" s="189">
        <v>422</v>
      </c>
      <c r="H289" s="189">
        <v>427</v>
      </c>
      <c r="I289" s="189">
        <v>425</v>
      </c>
      <c r="J289" s="189">
        <v>422</v>
      </c>
      <c r="K289" s="189">
        <v>435</v>
      </c>
      <c r="L289" s="189">
        <v>422</v>
      </c>
      <c r="M289" s="189">
        <v>-1</v>
      </c>
      <c r="N289" s="121">
        <f t="shared" si="4"/>
        <v>-2.3640661938534278E-3</v>
      </c>
    </row>
    <row r="290" spans="1:14">
      <c r="A290" s="188" t="s">
        <v>1446</v>
      </c>
      <c r="B290" s="189">
        <v>131</v>
      </c>
      <c r="C290" s="189">
        <v>129</v>
      </c>
      <c r="D290" s="189">
        <v>131</v>
      </c>
      <c r="E290" s="189">
        <v>130</v>
      </c>
      <c r="F290" s="189">
        <v>128</v>
      </c>
      <c r="G290" s="189">
        <v>126</v>
      </c>
      <c r="H290" s="189">
        <v>129</v>
      </c>
      <c r="I290" s="189">
        <v>141</v>
      </c>
      <c r="J290" s="189">
        <v>127</v>
      </c>
      <c r="K290" s="189">
        <v>136</v>
      </c>
      <c r="L290" s="189">
        <v>131</v>
      </c>
      <c r="M290" s="189">
        <v>0</v>
      </c>
      <c r="N290" s="121">
        <f t="shared" si="4"/>
        <v>0</v>
      </c>
    </row>
    <row r="291" spans="1:14">
      <c r="A291" s="188" t="s">
        <v>1456</v>
      </c>
      <c r="B291" s="189">
        <v>264</v>
      </c>
      <c r="C291" s="189">
        <v>259</v>
      </c>
      <c r="D291" s="189">
        <v>253</v>
      </c>
      <c r="E291" s="189">
        <v>261</v>
      </c>
      <c r="F291" s="189">
        <v>272</v>
      </c>
      <c r="G291" s="189">
        <v>276</v>
      </c>
      <c r="H291" s="189">
        <v>265</v>
      </c>
      <c r="I291" s="189">
        <v>261</v>
      </c>
      <c r="J291" s="189">
        <v>261</v>
      </c>
      <c r="K291" s="189">
        <v>259</v>
      </c>
      <c r="L291" s="189">
        <v>264</v>
      </c>
      <c r="M291" s="189">
        <v>0</v>
      </c>
      <c r="N291" s="121">
        <f t="shared" si="4"/>
        <v>0</v>
      </c>
    </row>
    <row r="292" spans="1:14">
      <c r="A292" s="188" t="s">
        <v>1512</v>
      </c>
      <c r="B292" s="189">
        <v>191</v>
      </c>
      <c r="C292" s="189">
        <v>196</v>
      </c>
      <c r="D292" s="189">
        <v>197</v>
      </c>
      <c r="E292" s="189">
        <v>190</v>
      </c>
      <c r="F292" s="189">
        <v>188</v>
      </c>
      <c r="G292" s="189">
        <v>191</v>
      </c>
      <c r="H292" s="189">
        <v>195</v>
      </c>
      <c r="I292" s="189">
        <v>194</v>
      </c>
      <c r="J292" s="189">
        <v>192</v>
      </c>
      <c r="K292" s="189">
        <v>197</v>
      </c>
      <c r="L292" s="189">
        <v>191</v>
      </c>
      <c r="M292" s="189">
        <v>0</v>
      </c>
      <c r="N292" s="121">
        <f t="shared" si="4"/>
        <v>0</v>
      </c>
    </row>
    <row r="293" spans="1:14">
      <c r="A293" s="188" t="s">
        <v>1610</v>
      </c>
      <c r="B293" s="189">
        <v>117</v>
      </c>
      <c r="C293" s="189">
        <v>125</v>
      </c>
      <c r="D293" s="189">
        <v>121</v>
      </c>
      <c r="E293" s="189">
        <v>116</v>
      </c>
      <c r="F293" s="189">
        <v>124</v>
      </c>
      <c r="G293" s="189">
        <v>118</v>
      </c>
      <c r="H293" s="189">
        <v>117</v>
      </c>
      <c r="I293" s="189">
        <v>118</v>
      </c>
      <c r="J293" s="189">
        <v>116</v>
      </c>
      <c r="K293" s="189">
        <v>117</v>
      </c>
      <c r="L293" s="189">
        <v>117</v>
      </c>
      <c r="M293" s="189">
        <v>0</v>
      </c>
      <c r="N293" s="121">
        <f t="shared" si="4"/>
        <v>0</v>
      </c>
    </row>
    <row r="294" spans="1:14">
      <c r="A294" s="188" t="s">
        <v>1615</v>
      </c>
      <c r="B294" s="189">
        <v>154</v>
      </c>
      <c r="C294" s="189">
        <v>151</v>
      </c>
      <c r="D294" s="189">
        <v>158</v>
      </c>
      <c r="E294" s="189">
        <v>160</v>
      </c>
      <c r="F294" s="189">
        <v>158</v>
      </c>
      <c r="G294" s="189">
        <v>153</v>
      </c>
      <c r="H294" s="189">
        <v>157</v>
      </c>
      <c r="I294" s="189">
        <v>160</v>
      </c>
      <c r="J294" s="189">
        <v>159</v>
      </c>
      <c r="K294" s="189">
        <v>161</v>
      </c>
      <c r="L294" s="189">
        <v>154</v>
      </c>
      <c r="M294" s="189">
        <v>0</v>
      </c>
      <c r="N294" s="121">
        <f t="shared" si="4"/>
        <v>0</v>
      </c>
    </row>
    <row r="295" spans="1:14">
      <c r="A295" s="188" t="s">
        <v>1629</v>
      </c>
      <c r="B295" s="189">
        <v>41</v>
      </c>
      <c r="C295" s="189">
        <v>40</v>
      </c>
      <c r="D295" s="189">
        <v>40</v>
      </c>
      <c r="E295" s="189">
        <v>45</v>
      </c>
      <c r="F295" s="189">
        <v>45</v>
      </c>
      <c r="G295" s="189">
        <v>45</v>
      </c>
      <c r="H295" s="189">
        <v>47</v>
      </c>
      <c r="I295" s="189">
        <v>41</v>
      </c>
      <c r="J295" s="189">
        <v>52</v>
      </c>
      <c r="K295" s="189">
        <v>46</v>
      </c>
      <c r="L295" s="189">
        <v>41</v>
      </c>
      <c r="M295" s="189">
        <v>0</v>
      </c>
      <c r="N295" s="121">
        <f t="shared" si="4"/>
        <v>0</v>
      </c>
    </row>
    <row r="296" spans="1:14">
      <c r="A296" s="188" t="s">
        <v>1639</v>
      </c>
      <c r="B296" s="189">
        <v>548</v>
      </c>
      <c r="C296" s="189">
        <v>550</v>
      </c>
      <c r="D296" s="189">
        <v>551</v>
      </c>
      <c r="E296" s="189">
        <v>547</v>
      </c>
      <c r="F296" s="189">
        <v>554</v>
      </c>
      <c r="G296" s="189">
        <v>556</v>
      </c>
      <c r="H296" s="189">
        <v>552</v>
      </c>
      <c r="I296" s="189">
        <v>553</v>
      </c>
      <c r="J296" s="189">
        <v>541</v>
      </c>
      <c r="K296" s="189">
        <v>546</v>
      </c>
      <c r="L296" s="189">
        <v>548</v>
      </c>
      <c r="M296" s="189">
        <v>0</v>
      </c>
      <c r="N296" s="121">
        <f t="shared" si="4"/>
        <v>0</v>
      </c>
    </row>
    <row r="297" spans="1:14">
      <c r="A297" s="188" t="s">
        <v>1713</v>
      </c>
      <c r="B297" s="189">
        <v>212</v>
      </c>
      <c r="C297" s="189">
        <v>201</v>
      </c>
      <c r="D297" s="189">
        <v>201</v>
      </c>
      <c r="E297" s="189">
        <v>202</v>
      </c>
      <c r="F297" s="189">
        <v>210</v>
      </c>
      <c r="G297" s="189">
        <v>206</v>
      </c>
      <c r="H297" s="189">
        <v>203</v>
      </c>
      <c r="I297" s="189">
        <v>211</v>
      </c>
      <c r="J297" s="189">
        <v>212</v>
      </c>
      <c r="K297" s="189">
        <v>215</v>
      </c>
      <c r="L297" s="189">
        <v>212</v>
      </c>
      <c r="M297" s="189">
        <v>0</v>
      </c>
      <c r="N297" s="121">
        <f t="shared" si="4"/>
        <v>0</v>
      </c>
    </row>
    <row r="298" spans="1:14">
      <c r="A298" s="188" t="s">
        <v>1761</v>
      </c>
      <c r="B298" s="189">
        <v>112</v>
      </c>
      <c r="C298" s="189">
        <v>109</v>
      </c>
      <c r="D298" s="189">
        <v>107</v>
      </c>
      <c r="E298" s="189">
        <v>104</v>
      </c>
      <c r="F298" s="189">
        <v>117</v>
      </c>
      <c r="G298" s="189">
        <v>110</v>
      </c>
      <c r="H298" s="189">
        <v>108</v>
      </c>
      <c r="I298" s="189">
        <v>108</v>
      </c>
      <c r="J298" s="189">
        <v>111</v>
      </c>
      <c r="K298" s="189">
        <v>109</v>
      </c>
      <c r="L298" s="189">
        <v>112</v>
      </c>
      <c r="M298" s="189">
        <v>0</v>
      </c>
      <c r="N298" s="121">
        <f t="shared" si="4"/>
        <v>0</v>
      </c>
    </row>
    <row r="299" spans="1:14">
      <c r="A299" s="188" t="s">
        <v>1788</v>
      </c>
      <c r="B299" s="189">
        <v>348</v>
      </c>
      <c r="C299" s="189">
        <v>344</v>
      </c>
      <c r="D299" s="189">
        <v>339</v>
      </c>
      <c r="E299" s="189">
        <v>340</v>
      </c>
      <c r="F299" s="189">
        <v>334</v>
      </c>
      <c r="G299" s="189">
        <v>334</v>
      </c>
      <c r="H299" s="189">
        <v>351</v>
      </c>
      <c r="I299" s="189">
        <v>346</v>
      </c>
      <c r="J299" s="189">
        <v>339</v>
      </c>
      <c r="K299" s="189">
        <v>337</v>
      </c>
      <c r="L299" s="189">
        <v>348</v>
      </c>
      <c r="M299" s="189">
        <v>0</v>
      </c>
      <c r="N299" s="121">
        <f t="shared" si="4"/>
        <v>0</v>
      </c>
    </row>
    <row r="300" spans="1:14">
      <c r="A300" s="188" t="s">
        <v>1798</v>
      </c>
      <c r="B300" s="189">
        <v>79</v>
      </c>
      <c r="C300" s="189">
        <v>80</v>
      </c>
      <c r="D300" s="189">
        <v>85</v>
      </c>
      <c r="E300" s="189">
        <v>82</v>
      </c>
      <c r="F300" s="189">
        <v>81</v>
      </c>
      <c r="G300" s="189">
        <v>76</v>
      </c>
      <c r="H300" s="189">
        <v>73</v>
      </c>
      <c r="I300" s="189">
        <v>78</v>
      </c>
      <c r="J300" s="189">
        <v>84</v>
      </c>
      <c r="K300" s="189">
        <v>79</v>
      </c>
      <c r="L300" s="189">
        <v>79</v>
      </c>
      <c r="M300" s="189">
        <v>0</v>
      </c>
      <c r="N300" s="121">
        <f t="shared" si="4"/>
        <v>0</v>
      </c>
    </row>
    <row r="301" spans="1:14">
      <c r="A301" s="188" t="s">
        <v>1805</v>
      </c>
      <c r="B301" s="189">
        <v>168</v>
      </c>
      <c r="C301" s="189">
        <v>170</v>
      </c>
      <c r="D301" s="189">
        <v>166</v>
      </c>
      <c r="E301" s="189">
        <v>167</v>
      </c>
      <c r="F301" s="189">
        <v>168</v>
      </c>
      <c r="G301" s="189">
        <v>167</v>
      </c>
      <c r="H301" s="189">
        <v>164</v>
      </c>
      <c r="I301" s="189">
        <v>169</v>
      </c>
      <c r="J301" s="189">
        <v>170</v>
      </c>
      <c r="K301" s="189">
        <v>171</v>
      </c>
      <c r="L301" s="189">
        <v>168</v>
      </c>
      <c r="M301" s="189">
        <v>0</v>
      </c>
      <c r="N301" s="121">
        <f t="shared" si="4"/>
        <v>0</v>
      </c>
    </row>
    <row r="302" spans="1:14">
      <c r="A302" s="188" t="s">
        <v>1808</v>
      </c>
      <c r="B302" s="189">
        <v>186</v>
      </c>
      <c r="C302" s="189">
        <v>190</v>
      </c>
      <c r="D302" s="189">
        <v>187</v>
      </c>
      <c r="E302" s="189">
        <v>192</v>
      </c>
      <c r="F302" s="189">
        <v>194</v>
      </c>
      <c r="G302" s="189">
        <v>186</v>
      </c>
      <c r="H302" s="189">
        <v>190</v>
      </c>
      <c r="I302" s="189">
        <v>189</v>
      </c>
      <c r="J302" s="189">
        <v>186</v>
      </c>
      <c r="K302" s="189">
        <v>189</v>
      </c>
      <c r="L302" s="189">
        <v>186</v>
      </c>
      <c r="M302" s="189">
        <v>0</v>
      </c>
      <c r="N302" s="121">
        <f t="shared" si="4"/>
        <v>0</v>
      </c>
    </row>
    <row r="303" spans="1:14">
      <c r="A303" s="188" t="s">
        <v>1812</v>
      </c>
      <c r="B303" s="189">
        <v>134</v>
      </c>
      <c r="C303" s="189">
        <v>139</v>
      </c>
      <c r="D303" s="189">
        <v>138</v>
      </c>
      <c r="E303" s="189">
        <v>142</v>
      </c>
      <c r="F303" s="189">
        <v>139</v>
      </c>
      <c r="G303" s="189">
        <v>143</v>
      </c>
      <c r="H303" s="189">
        <v>137</v>
      </c>
      <c r="I303" s="189">
        <v>138</v>
      </c>
      <c r="J303" s="189">
        <v>139</v>
      </c>
      <c r="K303" s="189">
        <v>141</v>
      </c>
      <c r="L303" s="189">
        <v>134</v>
      </c>
      <c r="M303" s="189">
        <v>0</v>
      </c>
      <c r="N303" s="121">
        <f t="shared" si="4"/>
        <v>0</v>
      </c>
    </row>
    <row r="304" spans="1:14">
      <c r="A304" s="188" t="s">
        <v>1821</v>
      </c>
      <c r="B304" s="189">
        <v>69</v>
      </c>
      <c r="C304" s="189">
        <v>64</v>
      </c>
      <c r="D304" s="189">
        <v>62</v>
      </c>
      <c r="E304" s="189">
        <v>65</v>
      </c>
      <c r="F304" s="189">
        <v>63</v>
      </c>
      <c r="G304" s="189">
        <v>70</v>
      </c>
      <c r="H304" s="189">
        <v>67</v>
      </c>
      <c r="I304" s="189">
        <v>72</v>
      </c>
      <c r="J304" s="189">
        <v>71</v>
      </c>
      <c r="K304" s="189">
        <v>72</v>
      </c>
      <c r="L304" s="189">
        <v>69</v>
      </c>
      <c r="M304" s="189">
        <v>0</v>
      </c>
      <c r="N304" s="121">
        <f t="shared" si="4"/>
        <v>0</v>
      </c>
    </row>
    <row r="305" spans="1:14">
      <c r="A305" s="188" t="s">
        <v>1822</v>
      </c>
      <c r="B305" s="189">
        <v>129</v>
      </c>
      <c r="C305" s="189">
        <v>126</v>
      </c>
      <c r="D305" s="189">
        <v>130</v>
      </c>
      <c r="E305" s="189">
        <v>125</v>
      </c>
      <c r="F305" s="189">
        <v>132</v>
      </c>
      <c r="G305" s="189">
        <v>133</v>
      </c>
      <c r="H305" s="189">
        <v>131</v>
      </c>
      <c r="I305" s="189">
        <v>126</v>
      </c>
      <c r="J305" s="189">
        <v>136</v>
      </c>
      <c r="K305" s="189">
        <v>134</v>
      </c>
      <c r="L305" s="189">
        <v>129</v>
      </c>
      <c r="M305" s="189">
        <v>0</v>
      </c>
      <c r="N305" s="121">
        <f t="shared" si="4"/>
        <v>0</v>
      </c>
    </row>
    <row r="306" spans="1:14">
      <c r="A306" s="188" t="s">
        <v>1855</v>
      </c>
      <c r="B306" s="189">
        <v>113</v>
      </c>
      <c r="C306" s="189">
        <v>113</v>
      </c>
      <c r="D306" s="189">
        <v>112</v>
      </c>
      <c r="E306" s="189">
        <v>113</v>
      </c>
      <c r="F306" s="189">
        <v>110</v>
      </c>
      <c r="G306" s="189">
        <v>118</v>
      </c>
      <c r="H306" s="189">
        <v>114</v>
      </c>
      <c r="I306" s="189">
        <v>114</v>
      </c>
      <c r="J306" s="189">
        <v>112</v>
      </c>
      <c r="K306" s="189">
        <v>119</v>
      </c>
      <c r="L306" s="189">
        <v>113</v>
      </c>
      <c r="M306" s="189">
        <v>0</v>
      </c>
      <c r="N306" s="121">
        <f t="shared" si="4"/>
        <v>0</v>
      </c>
    </row>
    <row r="307" spans="1:14">
      <c r="A307" s="188" t="s">
        <v>1870</v>
      </c>
      <c r="B307" s="189">
        <v>147</v>
      </c>
      <c r="C307" s="189">
        <v>144</v>
      </c>
      <c r="D307" s="189">
        <v>145</v>
      </c>
      <c r="E307" s="189">
        <v>142</v>
      </c>
      <c r="F307" s="189">
        <v>147</v>
      </c>
      <c r="G307" s="189">
        <v>147</v>
      </c>
      <c r="H307" s="189">
        <v>147</v>
      </c>
      <c r="I307" s="189">
        <v>139</v>
      </c>
      <c r="J307" s="189">
        <v>142</v>
      </c>
      <c r="K307" s="189">
        <v>133</v>
      </c>
      <c r="L307" s="189">
        <v>147</v>
      </c>
      <c r="M307" s="189">
        <v>0</v>
      </c>
      <c r="N307" s="121">
        <f t="shared" si="4"/>
        <v>0</v>
      </c>
    </row>
    <row r="308" spans="1:14">
      <c r="A308" s="188" t="s">
        <v>1883</v>
      </c>
      <c r="B308" s="189">
        <v>266</v>
      </c>
      <c r="C308" s="189">
        <v>261</v>
      </c>
      <c r="D308" s="189">
        <v>267</v>
      </c>
      <c r="E308" s="189">
        <v>269</v>
      </c>
      <c r="F308" s="189">
        <v>266</v>
      </c>
      <c r="G308" s="189">
        <v>259</v>
      </c>
      <c r="H308" s="189">
        <v>264</v>
      </c>
      <c r="I308" s="189">
        <v>272</v>
      </c>
      <c r="J308" s="189">
        <v>269</v>
      </c>
      <c r="K308" s="189">
        <v>271</v>
      </c>
      <c r="L308" s="189">
        <v>266</v>
      </c>
      <c r="M308" s="189">
        <v>0</v>
      </c>
      <c r="N308" s="121">
        <f t="shared" si="4"/>
        <v>0</v>
      </c>
    </row>
    <row r="309" spans="1:14">
      <c r="A309" s="188" t="s">
        <v>1904</v>
      </c>
      <c r="B309" s="189">
        <v>33</v>
      </c>
      <c r="C309" s="189">
        <v>35</v>
      </c>
      <c r="D309" s="189">
        <v>36</v>
      </c>
      <c r="E309" s="189">
        <v>38</v>
      </c>
      <c r="F309" s="189">
        <v>34</v>
      </c>
      <c r="G309" s="189">
        <v>27</v>
      </c>
      <c r="H309" s="189">
        <v>33</v>
      </c>
      <c r="I309" s="189">
        <v>21</v>
      </c>
      <c r="J309" s="189">
        <v>26</v>
      </c>
      <c r="K309" s="189">
        <v>36</v>
      </c>
      <c r="L309" s="189">
        <v>33</v>
      </c>
      <c r="M309" s="189">
        <v>0</v>
      </c>
      <c r="N309" s="121">
        <f t="shared" si="4"/>
        <v>0</v>
      </c>
    </row>
    <row r="310" spans="1:14">
      <c r="A310" s="188" t="s">
        <v>2057</v>
      </c>
      <c r="B310" s="189">
        <v>46</v>
      </c>
      <c r="C310" s="189">
        <v>44</v>
      </c>
      <c r="D310" s="189">
        <v>44</v>
      </c>
      <c r="E310" s="189">
        <v>47</v>
      </c>
      <c r="F310" s="189">
        <v>38</v>
      </c>
      <c r="G310" s="189">
        <v>48</v>
      </c>
      <c r="H310" s="189">
        <v>48</v>
      </c>
      <c r="I310" s="189">
        <v>52</v>
      </c>
      <c r="J310" s="189">
        <v>51</v>
      </c>
      <c r="K310" s="189">
        <v>48</v>
      </c>
      <c r="L310" s="189">
        <v>46</v>
      </c>
      <c r="M310" s="189">
        <v>0</v>
      </c>
      <c r="N310" s="121">
        <f t="shared" si="4"/>
        <v>0</v>
      </c>
    </row>
    <row r="311" spans="1:14">
      <c r="A311" s="188" t="s">
        <v>2119</v>
      </c>
      <c r="B311" s="189">
        <v>142</v>
      </c>
      <c r="C311" s="189">
        <v>145</v>
      </c>
      <c r="D311" s="189">
        <v>136</v>
      </c>
      <c r="E311" s="189">
        <v>141</v>
      </c>
      <c r="F311" s="189">
        <v>142</v>
      </c>
      <c r="G311" s="189">
        <v>147</v>
      </c>
      <c r="H311" s="189">
        <v>150</v>
      </c>
      <c r="I311" s="189">
        <v>146</v>
      </c>
      <c r="J311" s="189">
        <v>142</v>
      </c>
      <c r="K311" s="189">
        <v>149</v>
      </c>
      <c r="L311" s="189">
        <v>142</v>
      </c>
      <c r="M311" s="189">
        <v>0</v>
      </c>
      <c r="N311" s="121">
        <f t="shared" si="4"/>
        <v>0</v>
      </c>
    </row>
    <row r="312" spans="1:14">
      <c r="A312" s="188" t="s">
        <v>2121</v>
      </c>
      <c r="B312" s="189">
        <v>415</v>
      </c>
      <c r="C312" s="189">
        <v>407</v>
      </c>
      <c r="D312" s="189">
        <v>413</v>
      </c>
      <c r="E312" s="189">
        <v>412</v>
      </c>
      <c r="F312" s="189">
        <v>413</v>
      </c>
      <c r="G312" s="189">
        <v>415</v>
      </c>
      <c r="H312" s="189">
        <v>414</v>
      </c>
      <c r="I312" s="189">
        <v>414</v>
      </c>
      <c r="J312" s="189">
        <v>403</v>
      </c>
      <c r="K312" s="189">
        <v>403</v>
      </c>
      <c r="L312" s="189">
        <v>415</v>
      </c>
      <c r="M312" s="189">
        <v>0</v>
      </c>
      <c r="N312" s="121">
        <f t="shared" si="4"/>
        <v>0</v>
      </c>
    </row>
    <row r="313" spans="1:14">
      <c r="A313" s="188" t="s">
        <v>2135</v>
      </c>
      <c r="B313" s="189">
        <v>487</v>
      </c>
      <c r="C313" s="189">
        <v>495</v>
      </c>
      <c r="D313" s="189">
        <v>483</v>
      </c>
      <c r="E313" s="189">
        <v>483</v>
      </c>
      <c r="F313" s="189">
        <v>478</v>
      </c>
      <c r="G313" s="189">
        <v>483</v>
      </c>
      <c r="H313" s="189">
        <v>487</v>
      </c>
      <c r="I313" s="189">
        <v>477</v>
      </c>
      <c r="J313" s="189">
        <v>478</v>
      </c>
      <c r="K313" s="189">
        <v>483</v>
      </c>
      <c r="L313" s="189">
        <v>487</v>
      </c>
      <c r="M313" s="189">
        <v>0</v>
      </c>
      <c r="N313" s="121">
        <f t="shared" si="4"/>
        <v>0</v>
      </c>
    </row>
    <row r="314" spans="1:14">
      <c r="A314" s="188" t="s">
        <v>2148</v>
      </c>
      <c r="B314" s="189">
        <v>535</v>
      </c>
      <c r="C314" s="189">
        <v>532</v>
      </c>
      <c r="D314" s="189">
        <v>538</v>
      </c>
      <c r="E314" s="189">
        <v>537</v>
      </c>
      <c r="F314" s="189">
        <v>533</v>
      </c>
      <c r="G314" s="189">
        <v>536</v>
      </c>
      <c r="H314" s="189">
        <v>543</v>
      </c>
      <c r="I314" s="189">
        <v>543</v>
      </c>
      <c r="J314" s="189">
        <v>537</v>
      </c>
      <c r="K314" s="189">
        <v>531</v>
      </c>
      <c r="L314" s="189">
        <v>535</v>
      </c>
      <c r="M314" s="189">
        <v>0</v>
      </c>
      <c r="N314" s="121">
        <f t="shared" si="4"/>
        <v>0</v>
      </c>
    </row>
    <row r="315" spans="1:14">
      <c r="A315" s="188" t="s">
        <v>2180</v>
      </c>
      <c r="B315" s="189">
        <v>238</v>
      </c>
      <c r="C315" s="189">
        <v>237</v>
      </c>
      <c r="D315" s="189">
        <v>232</v>
      </c>
      <c r="E315" s="189">
        <v>228</v>
      </c>
      <c r="F315" s="189">
        <v>230</v>
      </c>
      <c r="G315" s="189">
        <v>230</v>
      </c>
      <c r="H315" s="189">
        <v>238</v>
      </c>
      <c r="I315" s="189">
        <v>229</v>
      </c>
      <c r="J315" s="189">
        <v>236</v>
      </c>
      <c r="K315" s="189">
        <v>240</v>
      </c>
      <c r="L315" s="189">
        <v>238</v>
      </c>
      <c r="M315" s="189">
        <v>0</v>
      </c>
      <c r="N315" s="121">
        <f t="shared" si="4"/>
        <v>0</v>
      </c>
    </row>
    <row r="316" spans="1:14">
      <c r="A316" s="188" t="s">
        <v>2214</v>
      </c>
      <c r="B316" s="189">
        <v>70</v>
      </c>
      <c r="C316" s="189">
        <v>68</v>
      </c>
      <c r="D316" s="189">
        <v>67</v>
      </c>
      <c r="E316" s="189">
        <v>70</v>
      </c>
      <c r="F316" s="189">
        <v>64</v>
      </c>
      <c r="G316" s="189">
        <v>68</v>
      </c>
      <c r="H316" s="189">
        <v>68</v>
      </c>
      <c r="I316" s="189">
        <v>72</v>
      </c>
      <c r="J316" s="189">
        <v>74</v>
      </c>
      <c r="K316" s="189">
        <v>69</v>
      </c>
      <c r="L316" s="189">
        <v>70</v>
      </c>
      <c r="M316" s="189">
        <v>0</v>
      </c>
      <c r="N316" s="121">
        <f t="shared" si="4"/>
        <v>0</v>
      </c>
    </row>
    <row r="317" spans="1:14">
      <c r="A317" s="188" t="s">
        <v>2245</v>
      </c>
      <c r="B317" s="189">
        <v>171</v>
      </c>
      <c r="C317" s="189">
        <v>170</v>
      </c>
      <c r="D317" s="189">
        <v>168</v>
      </c>
      <c r="E317" s="189">
        <v>162</v>
      </c>
      <c r="F317" s="189">
        <v>169</v>
      </c>
      <c r="G317" s="189">
        <v>174</v>
      </c>
      <c r="H317" s="189">
        <v>177</v>
      </c>
      <c r="I317" s="189">
        <v>185</v>
      </c>
      <c r="J317" s="189">
        <v>182</v>
      </c>
      <c r="K317" s="189">
        <v>182</v>
      </c>
      <c r="L317" s="189">
        <v>171</v>
      </c>
      <c r="M317" s="189">
        <v>0</v>
      </c>
      <c r="N317" s="121">
        <f t="shared" si="4"/>
        <v>0</v>
      </c>
    </row>
    <row r="318" spans="1:14">
      <c r="A318" s="188" t="s">
        <v>2250</v>
      </c>
      <c r="B318" s="189">
        <v>102</v>
      </c>
      <c r="C318" s="189">
        <v>92</v>
      </c>
      <c r="D318" s="189">
        <v>95</v>
      </c>
      <c r="E318" s="189">
        <v>105</v>
      </c>
      <c r="F318" s="189">
        <v>101</v>
      </c>
      <c r="G318" s="189">
        <v>104</v>
      </c>
      <c r="H318" s="189">
        <v>107</v>
      </c>
      <c r="I318" s="189">
        <v>99</v>
      </c>
      <c r="J318" s="189">
        <v>99</v>
      </c>
      <c r="K318" s="189">
        <v>100</v>
      </c>
      <c r="L318" s="189">
        <v>102</v>
      </c>
      <c r="M318" s="189">
        <v>0</v>
      </c>
      <c r="N318" s="121">
        <f t="shared" si="4"/>
        <v>0</v>
      </c>
    </row>
    <row r="319" spans="1:14">
      <c r="A319" s="188" t="s">
        <v>2279</v>
      </c>
      <c r="B319" s="189">
        <v>120</v>
      </c>
      <c r="C319" s="189">
        <v>118</v>
      </c>
      <c r="D319" s="189">
        <v>114</v>
      </c>
      <c r="E319" s="189">
        <v>115</v>
      </c>
      <c r="F319" s="189">
        <v>117</v>
      </c>
      <c r="G319" s="189">
        <v>128</v>
      </c>
      <c r="H319" s="189">
        <v>121</v>
      </c>
      <c r="I319" s="189">
        <v>124</v>
      </c>
      <c r="J319" s="189">
        <v>122</v>
      </c>
      <c r="K319" s="189">
        <v>121</v>
      </c>
      <c r="L319" s="189">
        <v>120</v>
      </c>
      <c r="M319" s="189">
        <v>0</v>
      </c>
      <c r="N319" s="121">
        <f t="shared" si="4"/>
        <v>0</v>
      </c>
    </row>
    <row r="320" spans="1:14">
      <c r="A320" s="188" t="s">
        <v>2288</v>
      </c>
      <c r="B320" s="189">
        <v>262</v>
      </c>
      <c r="C320" s="189">
        <v>265</v>
      </c>
      <c r="D320" s="189">
        <v>273</v>
      </c>
      <c r="E320" s="189">
        <v>261</v>
      </c>
      <c r="F320" s="189">
        <v>264</v>
      </c>
      <c r="G320" s="189">
        <v>260</v>
      </c>
      <c r="H320" s="189">
        <v>264</v>
      </c>
      <c r="I320" s="189">
        <v>255</v>
      </c>
      <c r="J320" s="189">
        <v>257</v>
      </c>
      <c r="K320" s="189">
        <v>270</v>
      </c>
      <c r="L320" s="189">
        <v>262</v>
      </c>
      <c r="M320" s="189">
        <v>0</v>
      </c>
      <c r="N320" s="121">
        <f t="shared" si="4"/>
        <v>0</v>
      </c>
    </row>
    <row r="321" spans="1:14">
      <c r="A321" s="188" t="s">
        <v>2316</v>
      </c>
      <c r="B321" s="189">
        <v>222</v>
      </c>
      <c r="C321" s="189">
        <v>226</v>
      </c>
      <c r="D321" s="189">
        <v>218</v>
      </c>
      <c r="E321" s="189">
        <v>220</v>
      </c>
      <c r="F321" s="189">
        <v>221</v>
      </c>
      <c r="G321" s="189">
        <v>239</v>
      </c>
      <c r="H321" s="189">
        <v>233</v>
      </c>
      <c r="I321" s="189">
        <v>234</v>
      </c>
      <c r="J321" s="189">
        <v>224</v>
      </c>
      <c r="K321" s="189">
        <v>225</v>
      </c>
      <c r="L321" s="189">
        <v>222</v>
      </c>
      <c r="M321" s="189">
        <v>0</v>
      </c>
      <c r="N321" s="121">
        <f t="shared" si="4"/>
        <v>0</v>
      </c>
    </row>
    <row r="322" spans="1:14">
      <c r="A322" s="188" t="s">
        <v>2320</v>
      </c>
      <c r="B322" s="189">
        <v>342</v>
      </c>
      <c r="C322" s="189">
        <v>345</v>
      </c>
      <c r="D322" s="189">
        <v>336</v>
      </c>
      <c r="E322" s="189">
        <v>329</v>
      </c>
      <c r="F322" s="189">
        <v>339</v>
      </c>
      <c r="G322" s="189">
        <v>349</v>
      </c>
      <c r="H322" s="189">
        <v>350</v>
      </c>
      <c r="I322" s="189">
        <v>350</v>
      </c>
      <c r="J322" s="189">
        <v>346</v>
      </c>
      <c r="K322" s="189">
        <v>342</v>
      </c>
      <c r="L322" s="189">
        <v>342</v>
      </c>
      <c r="M322" s="189">
        <v>0</v>
      </c>
      <c r="N322" s="121">
        <f t="shared" si="4"/>
        <v>0</v>
      </c>
    </row>
    <row r="323" spans="1:14">
      <c r="A323" s="188" t="s">
        <v>2322</v>
      </c>
      <c r="B323" s="189">
        <v>364</v>
      </c>
      <c r="C323" s="189">
        <v>371</v>
      </c>
      <c r="D323" s="189">
        <v>368</v>
      </c>
      <c r="E323" s="189">
        <v>358</v>
      </c>
      <c r="F323" s="189">
        <v>360</v>
      </c>
      <c r="G323" s="189">
        <v>360</v>
      </c>
      <c r="H323" s="189">
        <v>369</v>
      </c>
      <c r="I323" s="189">
        <v>365</v>
      </c>
      <c r="J323" s="189">
        <v>369</v>
      </c>
      <c r="K323" s="189">
        <v>357</v>
      </c>
      <c r="L323" s="189">
        <v>364</v>
      </c>
      <c r="M323" s="189">
        <v>0</v>
      </c>
      <c r="N323" s="121">
        <f t="shared" si="4"/>
        <v>0</v>
      </c>
    </row>
    <row r="324" spans="1:14">
      <c r="A324" s="188" t="s">
        <v>2340</v>
      </c>
      <c r="B324" s="189">
        <v>92</v>
      </c>
      <c r="C324" s="189">
        <v>84</v>
      </c>
      <c r="D324" s="189">
        <v>89</v>
      </c>
      <c r="E324" s="189">
        <v>91</v>
      </c>
      <c r="F324" s="189">
        <v>84</v>
      </c>
      <c r="G324" s="189">
        <v>90</v>
      </c>
      <c r="H324" s="189">
        <v>84</v>
      </c>
      <c r="I324" s="189">
        <v>90</v>
      </c>
      <c r="J324" s="189">
        <v>93</v>
      </c>
      <c r="K324" s="189">
        <v>91</v>
      </c>
      <c r="L324" s="189">
        <v>92</v>
      </c>
      <c r="M324" s="189">
        <v>0</v>
      </c>
      <c r="N324" s="121">
        <f t="shared" si="4"/>
        <v>0</v>
      </c>
    </row>
    <row r="325" spans="1:14">
      <c r="A325" s="188" t="s">
        <v>2455</v>
      </c>
      <c r="B325" s="189">
        <v>351</v>
      </c>
      <c r="C325" s="189">
        <v>342</v>
      </c>
      <c r="D325" s="189">
        <v>342</v>
      </c>
      <c r="E325" s="189">
        <v>348</v>
      </c>
      <c r="F325" s="189">
        <v>354</v>
      </c>
      <c r="G325" s="189">
        <v>358</v>
      </c>
      <c r="H325" s="189">
        <v>348</v>
      </c>
      <c r="I325" s="189">
        <v>345</v>
      </c>
      <c r="J325" s="189">
        <v>347</v>
      </c>
      <c r="K325" s="189">
        <v>336</v>
      </c>
      <c r="L325" s="189">
        <v>351</v>
      </c>
      <c r="M325" s="189">
        <v>0</v>
      </c>
      <c r="N325" s="121">
        <f t="shared" si="4"/>
        <v>0</v>
      </c>
    </row>
    <row r="326" spans="1:14">
      <c r="A326" s="188" t="s">
        <v>1723</v>
      </c>
      <c r="B326" s="189">
        <v>403</v>
      </c>
      <c r="C326" s="189">
        <v>402</v>
      </c>
      <c r="D326" s="189">
        <v>392</v>
      </c>
      <c r="E326" s="189">
        <v>394</v>
      </c>
      <c r="F326" s="189">
        <v>394</v>
      </c>
      <c r="G326" s="189">
        <v>397</v>
      </c>
      <c r="H326" s="189">
        <v>405</v>
      </c>
      <c r="I326" s="189">
        <v>403</v>
      </c>
      <c r="J326" s="189">
        <v>409</v>
      </c>
      <c r="K326" s="189">
        <v>400</v>
      </c>
      <c r="L326" s="189">
        <v>404</v>
      </c>
      <c r="M326" s="189">
        <v>1</v>
      </c>
      <c r="N326" s="121">
        <f t="shared" ref="N326:N389" si="5">M326/B326</f>
        <v>2.4813895781637717E-3</v>
      </c>
    </row>
    <row r="327" spans="1:14">
      <c r="A327" s="188" t="s">
        <v>1646</v>
      </c>
      <c r="B327" s="189">
        <v>683</v>
      </c>
      <c r="C327" s="189">
        <v>687</v>
      </c>
      <c r="D327" s="189">
        <v>683</v>
      </c>
      <c r="E327" s="189">
        <v>689</v>
      </c>
      <c r="F327" s="189">
        <v>674</v>
      </c>
      <c r="G327" s="189">
        <v>674</v>
      </c>
      <c r="H327" s="189">
        <v>671</v>
      </c>
      <c r="I327" s="189">
        <v>688</v>
      </c>
      <c r="J327" s="189">
        <v>683</v>
      </c>
      <c r="K327" s="189">
        <v>691</v>
      </c>
      <c r="L327" s="189">
        <v>685</v>
      </c>
      <c r="M327" s="189">
        <v>2</v>
      </c>
      <c r="N327" s="121">
        <f t="shared" si="5"/>
        <v>2.9282576866764276E-3</v>
      </c>
    </row>
    <row r="328" spans="1:14">
      <c r="A328" s="188" t="s">
        <v>2096</v>
      </c>
      <c r="B328" s="189">
        <v>332</v>
      </c>
      <c r="C328" s="189">
        <v>332</v>
      </c>
      <c r="D328" s="189">
        <v>328</v>
      </c>
      <c r="E328" s="189">
        <v>328</v>
      </c>
      <c r="F328" s="189">
        <v>327</v>
      </c>
      <c r="G328" s="189">
        <v>337</v>
      </c>
      <c r="H328" s="189">
        <v>336</v>
      </c>
      <c r="I328" s="189">
        <v>333</v>
      </c>
      <c r="J328" s="189">
        <v>345</v>
      </c>
      <c r="K328" s="189">
        <v>333</v>
      </c>
      <c r="L328" s="189">
        <v>333</v>
      </c>
      <c r="M328" s="189">
        <v>1</v>
      </c>
      <c r="N328" s="121">
        <f t="shared" si="5"/>
        <v>3.0120481927710845E-3</v>
      </c>
    </row>
    <row r="329" spans="1:14">
      <c r="A329" s="188" t="s">
        <v>1835</v>
      </c>
      <c r="B329" s="189">
        <v>280</v>
      </c>
      <c r="C329" s="189">
        <v>282</v>
      </c>
      <c r="D329" s="189">
        <v>275</v>
      </c>
      <c r="E329" s="189">
        <v>281</v>
      </c>
      <c r="F329" s="189">
        <v>278</v>
      </c>
      <c r="G329" s="189">
        <v>277</v>
      </c>
      <c r="H329" s="189">
        <v>281</v>
      </c>
      <c r="I329" s="189">
        <v>289</v>
      </c>
      <c r="J329" s="189">
        <v>291</v>
      </c>
      <c r="K329" s="189">
        <v>281</v>
      </c>
      <c r="L329" s="189">
        <v>281</v>
      </c>
      <c r="M329" s="189">
        <v>1</v>
      </c>
      <c r="N329" s="121">
        <f t="shared" si="5"/>
        <v>3.5714285714285713E-3</v>
      </c>
    </row>
    <row r="330" spans="1:14">
      <c r="A330" s="188" t="s">
        <v>2093</v>
      </c>
      <c r="B330" s="189">
        <v>266</v>
      </c>
      <c r="C330" s="189">
        <v>270</v>
      </c>
      <c r="D330" s="189">
        <v>260</v>
      </c>
      <c r="E330" s="189">
        <v>257</v>
      </c>
      <c r="F330" s="189">
        <v>265</v>
      </c>
      <c r="G330" s="189">
        <v>267</v>
      </c>
      <c r="H330" s="189">
        <v>262</v>
      </c>
      <c r="I330" s="189">
        <v>268</v>
      </c>
      <c r="J330" s="189">
        <v>271</v>
      </c>
      <c r="K330" s="189">
        <v>272</v>
      </c>
      <c r="L330" s="189">
        <v>267</v>
      </c>
      <c r="M330" s="189">
        <v>1</v>
      </c>
      <c r="N330" s="121">
        <f t="shared" si="5"/>
        <v>3.7593984962406013E-3</v>
      </c>
    </row>
    <row r="331" spans="1:14">
      <c r="A331" s="188" t="s">
        <v>1877</v>
      </c>
      <c r="B331" s="189">
        <v>250</v>
      </c>
      <c r="C331" s="189">
        <v>255</v>
      </c>
      <c r="D331" s="189">
        <v>259</v>
      </c>
      <c r="E331" s="189">
        <v>252</v>
      </c>
      <c r="F331" s="189">
        <v>248</v>
      </c>
      <c r="G331" s="189">
        <v>241</v>
      </c>
      <c r="H331" s="189">
        <v>246</v>
      </c>
      <c r="I331" s="189">
        <v>248</v>
      </c>
      <c r="J331" s="189">
        <v>254</v>
      </c>
      <c r="K331" s="189">
        <v>254</v>
      </c>
      <c r="L331" s="189">
        <v>251</v>
      </c>
      <c r="M331" s="189">
        <v>1</v>
      </c>
      <c r="N331" s="121">
        <f t="shared" si="5"/>
        <v>4.0000000000000001E-3</v>
      </c>
    </row>
    <row r="332" spans="1:14">
      <c r="A332" s="188" t="s">
        <v>1477</v>
      </c>
      <c r="B332" s="189">
        <v>485</v>
      </c>
      <c r="C332" s="189">
        <v>486</v>
      </c>
      <c r="D332" s="189">
        <v>502</v>
      </c>
      <c r="E332" s="189">
        <v>483</v>
      </c>
      <c r="F332" s="189">
        <v>486</v>
      </c>
      <c r="G332" s="189">
        <v>482</v>
      </c>
      <c r="H332" s="189">
        <v>480</v>
      </c>
      <c r="I332" s="189">
        <v>484</v>
      </c>
      <c r="J332" s="189">
        <v>488</v>
      </c>
      <c r="K332" s="189">
        <v>485</v>
      </c>
      <c r="L332" s="189">
        <v>487</v>
      </c>
      <c r="M332" s="189">
        <v>2</v>
      </c>
      <c r="N332" s="121">
        <f t="shared" si="5"/>
        <v>4.1237113402061857E-3</v>
      </c>
    </row>
    <row r="333" spans="1:14">
      <c r="A333" s="188" t="s">
        <v>2435</v>
      </c>
      <c r="B333" s="189">
        <v>228</v>
      </c>
      <c r="C333" s="189">
        <v>227</v>
      </c>
      <c r="D333" s="189">
        <v>231</v>
      </c>
      <c r="E333" s="189">
        <v>223</v>
      </c>
      <c r="F333" s="189">
        <v>239</v>
      </c>
      <c r="G333" s="189">
        <v>238</v>
      </c>
      <c r="H333" s="189">
        <v>229</v>
      </c>
      <c r="I333" s="189">
        <v>233</v>
      </c>
      <c r="J333" s="189">
        <v>226</v>
      </c>
      <c r="K333" s="189">
        <v>233</v>
      </c>
      <c r="L333" s="189">
        <v>229</v>
      </c>
      <c r="M333" s="189">
        <v>1</v>
      </c>
      <c r="N333" s="121">
        <f t="shared" si="5"/>
        <v>4.3859649122807015E-3</v>
      </c>
    </row>
    <row r="334" spans="1:14">
      <c r="A334" s="188" t="s">
        <v>1982</v>
      </c>
      <c r="B334" s="189">
        <v>226</v>
      </c>
      <c r="C334" s="189">
        <v>222</v>
      </c>
      <c r="D334" s="189">
        <v>234</v>
      </c>
      <c r="E334" s="189">
        <v>230</v>
      </c>
      <c r="F334" s="189">
        <v>220</v>
      </c>
      <c r="G334" s="189">
        <v>229</v>
      </c>
      <c r="H334" s="189">
        <v>234</v>
      </c>
      <c r="I334" s="189">
        <v>234</v>
      </c>
      <c r="J334" s="189">
        <v>223</v>
      </c>
      <c r="K334" s="189">
        <v>223</v>
      </c>
      <c r="L334" s="189">
        <v>227</v>
      </c>
      <c r="M334" s="189">
        <v>1</v>
      </c>
      <c r="N334" s="121">
        <f t="shared" si="5"/>
        <v>4.4247787610619468E-3</v>
      </c>
    </row>
    <row r="335" spans="1:14">
      <c r="A335" s="188" t="s">
        <v>1781</v>
      </c>
      <c r="B335" s="189">
        <v>216</v>
      </c>
      <c r="C335" s="189">
        <v>217</v>
      </c>
      <c r="D335" s="189">
        <v>207</v>
      </c>
      <c r="E335" s="189">
        <v>220</v>
      </c>
      <c r="F335" s="189">
        <v>217</v>
      </c>
      <c r="G335" s="189">
        <v>208</v>
      </c>
      <c r="H335" s="189">
        <v>210</v>
      </c>
      <c r="I335" s="189">
        <v>209</v>
      </c>
      <c r="J335" s="189">
        <v>221</v>
      </c>
      <c r="K335" s="189">
        <v>217</v>
      </c>
      <c r="L335" s="189">
        <v>217</v>
      </c>
      <c r="M335" s="189">
        <v>1</v>
      </c>
      <c r="N335" s="121">
        <f t="shared" si="5"/>
        <v>4.6296296296296294E-3</v>
      </c>
    </row>
    <row r="336" spans="1:14">
      <c r="A336" s="188" t="s">
        <v>1806</v>
      </c>
      <c r="B336" s="189">
        <v>210</v>
      </c>
      <c r="C336" s="189">
        <v>207</v>
      </c>
      <c r="D336" s="189">
        <v>211</v>
      </c>
      <c r="E336" s="189">
        <v>211</v>
      </c>
      <c r="F336" s="189">
        <v>207</v>
      </c>
      <c r="G336" s="189">
        <v>208</v>
      </c>
      <c r="H336" s="189">
        <v>210</v>
      </c>
      <c r="I336" s="189">
        <v>207</v>
      </c>
      <c r="J336" s="189">
        <v>202</v>
      </c>
      <c r="K336" s="189">
        <v>206</v>
      </c>
      <c r="L336" s="189">
        <v>211</v>
      </c>
      <c r="M336" s="189">
        <v>1</v>
      </c>
      <c r="N336" s="121">
        <f t="shared" si="5"/>
        <v>4.7619047619047623E-3</v>
      </c>
    </row>
    <row r="337" spans="1:14">
      <c r="A337" s="188" t="s">
        <v>1567</v>
      </c>
      <c r="B337" s="189">
        <v>415</v>
      </c>
      <c r="C337" s="189">
        <v>423</v>
      </c>
      <c r="D337" s="189">
        <v>411</v>
      </c>
      <c r="E337" s="189">
        <v>419</v>
      </c>
      <c r="F337" s="189">
        <v>423</v>
      </c>
      <c r="G337" s="189">
        <v>416</v>
      </c>
      <c r="H337" s="189">
        <v>411</v>
      </c>
      <c r="I337" s="189">
        <v>408</v>
      </c>
      <c r="J337" s="189">
        <v>409</v>
      </c>
      <c r="K337" s="189">
        <v>430</v>
      </c>
      <c r="L337" s="189">
        <v>417</v>
      </c>
      <c r="M337" s="189">
        <v>2</v>
      </c>
      <c r="N337" s="121">
        <f t="shared" si="5"/>
        <v>4.8192771084337354E-3</v>
      </c>
    </row>
    <row r="338" spans="1:14">
      <c r="A338" s="188" t="s">
        <v>1850</v>
      </c>
      <c r="B338" s="189">
        <v>413</v>
      </c>
      <c r="C338" s="189">
        <v>406</v>
      </c>
      <c r="D338" s="189">
        <v>404</v>
      </c>
      <c r="E338" s="189">
        <v>407</v>
      </c>
      <c r="F338" s="189">
        <v>400</v>
      </c>
      <c r="G338" s="189">
        <v>414</v>
      </c>
      <c r="H338" s="189">
        <v>404</v>
      </c>
      <c r="I338" s="189">
        <v>397</v>
      </c>
      <c r="J338" s="189">
        <v>396</v>
      </c>
      <c r="K338" s="189">
        <v>410</v>
      </c>
      <c r="L338" s="189">
        <v>415</v>
      </c>
      <c r="M338" s="189">
        <v>2</v>
      </c>
      <c r="N338" s="121">
        <f t="shared" si="5"/>
        <v>4.8426150121065378E-3</v>
      </c>
    </row>
    <row r="339" spans="1:14">
      <c r="A339" s="188" t="s">
        <v>2368</v>
      </c>
      <c r="B339" s="189">
        <v>358</v>
      </c>
      <c r="C339" s="189">
        <v>360</v>
      </c>
      <c r="D339" s="189">
        <v>359</v>
      </c>
      <c r="E339" s="189">
        <v>363</v>
      </c>
      <c r="F339" s="189">
        <v>371</v>
      </c>
      <c r="G339" s="189">
        <v>363</v>
      </c>
      <c r="H339" s="189">
        <v>359</v>
      </c>
      <c r="I339" s="189">
        <v>350</v>
      </c>
      <c r="J339" s="189">
        <v>357</v>
      </c>
      <c r="K339" s="189">
        <v>366</v>
      </c>
      <c r="L339" s="189">
        <v>360</v>
      </c>
      <c r="M339" s="189">
        <v>2</v>
      </c>
      <c r="N339" s="121">
        <f t="shared" si="5"/>
        <v>5.5865921787709499E-3</v>
      </c>
    </row>
    <row r="340" spans="1:14">
      <c r="A340" s="188" t="s">
        <v>1795</v>
      </c>
      <c r="B340" s="189">
        <v>355</v>
      </c>
      <c r="C340" s="189">
        <v>358</v>
      </c>
      <c r="D340" s="189">
        <v>349</v>
      </c>
      <c r="E340" s="189">
        <v>356</v>
      </c>
      <c r="F340" s="189">
        <v>356</v>
      </c>
      <c r="G340" s="189">
        <v>356</v>
      </c>
      <c r="H340" s="189">
        <v>361</v>
      </c>
      <c r="I340" s="189">
        <v>355</v>
      </c>
      <c r="J340" s="189">
        <v>353</v>
      </c>
      <c r="K340" s="189">
        <v>356</v>
      </c>
      <c r="L340" s="189">
        <v>357</v>
      </c>
      <c r="M340" s="189">
        <v>2</v>
      </c>
      <c r="N340" s="121">
        <f t="shared" si="5"/>
        <v>5.6338028169014088E-3</v>
      </c>
    </row>
    <row r="341" spans="1:14">
      <c r="A341" s="188" t="s">
        <v>1871</v>
      </c>
      <c r="B341" s="189">
        <v>343</v>
      </c>
      <c r="C341" s="189">
        <v>345</v>
      </c>
      <c r="D341" s="189">
        <v>340</v>
      </c>
      <c r="E341" s="189">
        <v>333</v>
      </c>
      <c r="F341" s="189">
        <v>339</v>
      </c>
      <c r="G341" s="189">
        <v>341</v>
      </c>
      <c r="H341" s="189">
        <v>337</v>
      </c>
      <c r="I341" s="189">
        <v>333</v>
      </c>
      <c r="J341" s="189">
        <v>345</v>
      </c>
      <c r="K341" s="189">
        <v>332</v>
      </c>
      <c r="L341" s="189">
        <v>345</v>
      </c>
      <c r="M341" s="189">
        <v>2</v>
      </c>
      <c r="N341" s="121">
        <f t="shared" si="5"/>
        <v>5.8309037900874635E-3</v>
      </c>
    </row>
    <row r="342" spans="1:14">
      <c r="A342" s="188" t="s">
        <v>1689</v>
      </c>
      <c r="B342" s="189">
        <v>340</v>
      </c>
      <c r="C342" s="189">
        <v>338</v>
      </c>
      <c r="D342" s="189">
        <v>341</v>
      </c>
      <c r="E342" s="189">
        <v>338</v>
      </c>
      <c r="F342" s="189">
        <v>340</v>
      </c>
      <c r="G342" s="189">
        <v>341</v>
      </c>
      <c r="H342" s="189">
        <v>339</v>
      </c>
      <c r="I342" s="189">
        <v>338</v>
      </c>
      <c r="J342" s="189">
        <v>341</v>
      </c>
      <c r="K342" s="189">
        <v>341</v>
      </c>
      <c r="L342" s="189">
        <v>342</v>
      </c>
      <c r="M342" s="189">
        <v>2</v>
      </c>
      <c r="N342" s="121">
        <f t="shared" si="5"/>
        <v>5.8823529411764705E-3</v>
      </c>
    </row>
    <row r="343" spans="1:14">
      <c r="A343" s="188" t="s">
        <v>1784</v>
      </c>
      <c r="B343" s="189">
        <v>329</v>
      </c>
      <c r="C343" s="189">
        <v>329</v>
      </c>
      <c r="D343" s="189">
        <v>322</v>
      </c>
      <c r="E343" s="189">
        <v>325</v>
      </c>
      <c r="F343" s="189">
        <v>330</v>
      </c>
      <c r="G343" s="189">
        <v>316</v>
      </c>
      <c r="H343" s="189">
        <v>316</v>
      </c>
      <c r="I343" s="189">
        <v>330</v>
      </c>
      <c r="J343" s="189">
        <v>336</v>
      </c>
      <c r="K343" s="189">
        <v>334</v>
      </c>
      <c r="L343" s="189">
        <v>331</v>
      </c>
      <c r="M343" s="189">
        <v>2</v>
      </c>
      <c r="N343" s="121">
        <f t="shared" si="5"/>
        <v>6.0790273556231003E-3</v>
      </c>
    </row>
    <row r="344" spans="1:14">
      <c r="A344" s="188" t="s">
        <v>1852</v>
      </c>
      <c r="B344" s="189">
        <v>301</v>
      </c>
      <c r="C344" s="189">
        <v>303</v>
      </c>
      <c r="D344" s="189">
        <v>294</v>
      </c>
      <c r="E344" s="189">
        <v>290</v>
      </c>
      <c r="F344" s="189">
        <v>302</v>
      </c>
      <c r="G344" s="189">
        <v>290</v>
      </c>
      <c r="H344" s="189">
        <v>296</v>
      </c>
      <c r="I344" s="189">
        <v>299</v>
      </c>
      <c r="J344" s="189">
        <v>291</v>
      </c>
      <c r="K344" s="189">
        <v>288</v>
      </c>
      <c r="L344" s="189">
        <v>303</v>
      </c>
      <c r="M344" s="189">
        <v>2</v>
      </c>
      <c r="N344" s="121">
        <f t="shared" si="5"/>
        <v>6.6445182724252493E-3</v>
      </c>
    </row>
    <row r="345" spans="1:14">
      <c r="A345" s="188" t="s">
        <v>2126</v>
      </c>
      <c r="B345" s="189">
        <v>431</v>
      </c>
      <c r="C345" s="189">
        <v>428</v>
      </c>
      <c r="D345" s="189">
        <v>433</v>
      </c>
      <c r="E345" s="189">
        <v>432</v>
      </c>
      <c r="F345" s="189">
        <v>422</v>
      </c>
      <c r="G345" s="189">
        <v>419</v>
      </c>
      <c r="H345" s="189">
        <v>417</v>
      </c>
      <c r="I345" s="189">
        <v>423</v>
      </c>
      <c r="J345" s="189">
        <v>423</v>
      </c>
      <c r="K345" s="189">
        <v>423</v>
      </c>
      <c r="L345" s="189">
        <v>434</v>
      </c>
      <c r="M345" s="189">
        <v>3</v>
      </c>
      <c r="N345" s="121">
        <f t="shared" si="5"/>
        <v>6.9605568445475635E-3</v>
      </c>
    </row>
    <row r="346" spans="1:14">
      <c r="A346" s="188" t="s">
        <v>1514</v>
      </c>
      <c r="B346" s="189">
        <v>143</v>
      </c>
      <c r="C346" s="189">
        <v>150</v>
      </c>
      <c r="D346" s="189">
        <v>154</v>
      </c>
      <c r="E346" s="189">
        <v>147</v>
      </c>
      <c r="F346" s="189">
        <v>142</v>
      </c>
      <c r="G346" s="189">
        <v>138</v>
      </c>
      <c r="H346" s="189">
        <v>137</v>
      </c>
      <c r="I346" s="189">
        <v>148</v>
      </c>
      <c r="J346" s="189">
        <v>142</v>
      </c>
      <c r="K346" s="189">
        <v>147</v>
      </c>
      <c r="L346" s="189">
        <v>144</v>
      </c>
      <c r="M346" s="189">
        <v>1</v>
      </c>
      <c r="N346" s="121">
        <f t="shared" si="5"/>
        <v>6.993006993006993E-3</v>
      </c>
    </row>
    <row r="347" spans="1:14">
      <c r="A347" s="188" t="s">
        <v>2338</v>
      </c>
      <c r="B347" s="189">
        <v>143</v>
      </c>
      <c r="C347" s="189">
        <v>141</v>
      </c>
      <c r="D347" s="189">
        <v>142</v>
      </c>
      <c r="E347" s="189">
        <v>135</v>
      </c>
      <c r="F347" s="189">
        <v>137</v>
      </c>
      <c r="G347" s="189">
        <v>141</v>
      </c>
      <c r="H347" s="189">
        <v>146</v>
      </c>
      <c r="I347" s="189">
        <v>141</v>
      </c>
      <c r="J347" s="189">
        <v>137</v>
      </c>
      <c r="K347" s="189">
        <v>142</v>
      </c>
      <c r="L347" s="189">
        <v>144</v>
      </c>
      <c r="M347" s="189">
        <v>1</v>
      </c>
      <c r="N347" s="121">
        <f t="shared" si="5"/>
        <v>6.993006993006993E-3</v>
      </c>
    </row>
    <row r="348" spans="1:14">
      <c r="A348" s="188" t="s">
        <v>2485</v>
      </c>
      <c r="B348" s="189">
        <v>137</v>
      </c>
      <c r="C348" s="189">
        <v>137</v>
      </c>
      <c r="D348" s="189">
        <v>136</v>
      </c>
      <c r="E348" s="189">
        <v>128</v>
      </c>
      <c r="F348" s="189">
        <v>140</v>
      </c>
      <c r="G348" s="189">
        <v>138</v>
      </c>
      <c r="H348" s="189">
        <v>145</v>
      </c>
      <c r="I348" s="189">
        <v>142</v>
      </c>
      <c r="J348" s="189">
        <v>143</v>
      </c>
      <c r="K348" s="189">
        <v>142</v>
      </c>
      <c r="L348" s="189">
        <v>138</v>
      </c>
      <c r="M348" s="189">
        <v>1</v>
      </c>
      <c r="N348" s="121">
        <f t="shared" si="5"/>
        <v>7.2992700729927005E-3</v>
      </c>
    </row>
    <row r="349" spans="1:14">
      <c r="A349" s="188" t="s">
        <v>2198</v>
      </c>
      <c r="B349" s="189">
        <v>390</v>
      </c>
      <c r="C349" s="189">
        <v>380</v>
      </c>
      <c r="D349" s="189">
        <v>376</v>
      </c>
      <c r="E349" s="189">
        <v>381</v>
      </c>
      <c r="F349" s="189">
        <v>383</v>
      </c>
      <c r="G349" s="189">
        <v>393</v>
      </c>
      <c r="H349" s="189">
        <v>396</v>
      </c>
      <c r="I349" s="189">
        <v>405</v>
      </c>
      <c r="J349" s="189">
        <v>397</v>
      </c>
      <c r="K349" s="189">
        <v>394</v>
      </c>
      <c r="L349" s="189">
        <v>393</v>
      </c>
      <c r="M349" s="189">
        <v>3</v>
      </c>
      <c r="N349" s="121">
        <f t="shared" si="5"/>
        <v>7.6923076923076927E-3</v>
      </c>
    </row>
    <row r="350" spans="1:14">
      <c r="A350" s="188" t="s">
        <v>2172</v>
      </c>
      <c r="B350" s="189">
        <v>129</v>
      </c>
      <c r="C350" s="189">
        <v>130</v>
      </c>
      <c r="D350" s="189">
        <v>132</v>
      </c>
      <c r="E350" s="189">
        <v>132</v>
      </c>
      <c r="F350" s="189">
        <v>139</v>
      </c>
      <c r="G350" s="189">
        <v>135</v>
      </c>
      <c r="H350" s="189">
        <v>136</v>
      </c>
      <c r="I350" s="189">
        <v>131</v>
      </c>
      <c r="J350" s="189">
        <v>135</v>
      </c>
      <c r="K350" s="189">
        <v>132</v>
      </c>
      <c r="L350" s="189">
        <v>130</v>
      </c>
      <c r="M350" s="189">
        <v>1</v>
      </c>
      <c r="N350" s="121">
        <f t="shared" si="5"/>
        <v>7.7519379844961239E-3</v>
      </c>
    </row>
    <row r="351" spans="1:14">
      <c r="A351" s="188" t="s">
        <v>2237</v>
      </c>
      <c r="B351" s="189">
        <v>129</v>
      </c>
      <c r="C351" s="189">
        <v>134</v>
      </c>
      <c r="D351" s="189">
        <v>134</v>
      </c>
      <c r="E351" s="189">
        <v>132</v>
      </c>
      <c r="F351" s="189">
        <v>139</v>
      </c>
      <c r="G351" s="189">
        <v>133</v>
      </c>
      <c r="H351" s="189">
        <v>132</v>
      </c>
      <c r="I351" s="189">
        <v>131</v>
      </c>
      <c r="J351" s="189">
        <v>131</v>
      </c>
      <c r="K351" s="189">
        <v>137</v>
      </c>
      <c r="L351" s="189">
        <v>130</v>
      </c>
      <c r="M351" s="189">
        <v>1</v>
      </c>
      <c r="N351" s="121">
        <f t="shared" si="5"/>
        <v>7.7519379844961239E-3</v>
      </c>
    </row>
    <row r="352" spans="1:14">
      <c r="A352" s="188" t="s">
        <v>2112</v>
      </c>
      <c r="B352" s="189">
        <v>128</v>
      </c>
      <c r="C352" s="189">
        <v>127</v>
      </c>
      <c r="D352" s="189">
        <v>127</v>
      </c>
      <c r="E352" s="189">
        <v>122</v>
      </c>
      <c r="F352" s="189">
        <v>124</v>
      </c>
      <c r="G352" s="189">
        <v>130</v>
      </c>
      <c r="H352" s="189">
        <v>123</v>
      </c>
      <c r="I352" s="189">
        <v>126</v>
      </c>
      <c r="J352" s="189">
        <v>125</v>
      </c>
      <c r="K352" s="189">
        <v>125</v>
      </c>
      <c r="L352" s="189">
        <v>129</v>
      </c>
      <c r="M352" s="189">
        <v>1</v>
      </c>
      <c r="N352" s="121">
        <f t="shared" si="5"/>
        <v>7.8125E-3</v>
      </c>
    </row>
    <row r="353" spans="1:14">
      <c r="A353" s="188" t="s">
        <v>1489</v>
      </c>
      <c r="B353" s="189">
        <v>381</v>
      </c>
      <c r="C353" s="189">
        <v>378</v>
      </c>
      <c r="D353" s="189">
        <v>381</v>
      </c>
      <c r="E353" s="189">
        <v>385</v>
      </c>
      <c r="F353" s="189">
        <v>381</v>
      </c>
      <c r="G353" s="189">
        <v>374</v>
      </c>
      <c r="H353" s="189">
        <v>377</v>
      </c>
      <c r="I353" s="189">
        <v>389</v>
      </c>
      <c r="J353" s="189">
        <v>386</v>
      </c>
      <c r="K353" s="189">
        <v>382</v>
      </c>
      <c r="L353" s="189">
        <v>384</v>
      </c>
      <c r="M353" s="189">
        <v>3</v>
      </c>
      <c r="N353" s="121">
        <f t="shared" si="5"/>
        <v>7.874015748031496E-3</v>
      </c>
    </row>
    <row r="354" spans="1:14">
      <c r="A354" s="188" t="s">
        <v>2166</v>
      </c>
      <c r="B354" s="189">
        <v>244</v>
      </c>
      <c r="C354" s="189">
        <v>242</v>
      </c>
      <c r="D354" s="189">
        <v>247</v>
      </c>
      <c r="E354" s="189">
        <v>245</v>
      </c>
      <c r="F354" s="189">
        <v>244</v>
      </c>
      <c r="G354" s="189">
        <v>241</v>
      </c>
      <c r="H354" s="189">
        <v>244</v>
      </c>
      <c r="I354" s="189">
        <v>255</v>
      </c>
      <c r="J354" s="189">
        <v>250</v>
      </c>
      <c r="K354" s="189">
        <v>250</v>
      </c>
      <c r="L354" s="189">
        <v>246</v>
      </c>
      <c r="M354" s="189">
        <v>2</v>
      </c>
      <c r="N354" s="121">
        <f t="shared" si="5"/>
        <v>8.1967213114754103E-3</v>
      </c>
    </row>
    <row r="355" spans="1:14">
      <c r="A355" s="188" t="s">
        <v>1520</v>
      </c>
      <c r="B355" s="189">
        <v>119</v>
      </c>
      <c r="C355" s="189">
        <v>120</v>
      </c>
      <c r="D355" s="189">
        <v>125</v>
      </c>
      <c r="E355" s="189">
        <v>119</v>
      </c>
      <c r="F355" s="189">
        <v>116</v>
      </c>
      <c r="G355" s="189">
        <v>118</v>
      </c>
      <c r="H355" s="189">
        <v>114</v>
      </c>
      <c r="I355" s="189">
        <v>118</v>
      </c>
      <c r="J355" s="189">
        <v>117</v>
      </c>
      <c r="K355" s="189">
        <v>114</v>
      </c>
      <c r="L355" s="189">
        <v>120</v>
      </c>
      <c r="M355" s="189">
        <v>1</v>
      </c>
      <c r="N355" s="121">
        <f t="shared" si="5"/>
        <v>8.4033613445378148E-3</v>
      </c>
    </row>
    <row r="356" spans="1:14">
      <c r="A356" s="188" t="s">
        <v>2144</v>
      </c>
      <c r="B356" s="189">
        <v>461</v>
      </c>
      <c r="C356" s="189">
        <v>456</v>
      </c>
      <c r="D356" s="189">
        <v>466</v>
      </c>
      <c r="E356" s="189">
        <v>458</v>
      </c>
      <c r="F356" s="189">
        <v>456</v>
      </c>
      <c r="G356" s="189">
        <v>452</v>
      </c>
      <c r="H356" s="189">
        <v>457</v>
      </c>
      <c r="I356" s="189">
        <v>455</v>
      </c>
      <c r="J356" s="189">
        <v>459</v>
      </c>
      <c r="K356" s="189">
        <v>461</v>
      </c>
      <c r="L356" s="189">
        <v>465</v>
      </c>
      <c r="M356" s="189">
        <v>4</v>
      </c>
      <c r="N356" s="121">
        <f t="shared" si="5"/>
        <v>8.6767895878524948E-3</v>
      </c>
    </row>
    <row r="357" spans="1:14">
      <c r="A357" s="188" t="s">
        <v>1697</v>
      </c>
      <c r="B357" s="189">
        <v>221</v>
      </c>
      <c r="C357" s="189">
        <v>224</v>
      </c>
      <c r="D357" s="189">
        <v>230</v>
      </c>
      <c r="E357" s="189">
        <v>231</v>
      </c>
      <c r="F357" s="189">
        <v>229</v>
      </c>
      <c r="G357" s="189">
        <v>226</v>
      </c>
      <c r="H357" s="189">
        <v>221</v>
      </c>
      <c r="I357" s="189">
        <v>222</v>
      </c>
      <c r="J357" s="189">
        <v>228</v>
      </c>
      <c r="K357" s="189">
        <v>226</v>
      </c>
      <c r="L357" s="189">
        <v>223</v>
      </c>
      <c r="M357" s="189">
        <v>2</v>
      </c>
      <c r="N357" s="121">
        <f t="shared" si="5"/>
        <v>9.0497737556561094E-3</v>
      </c>
    </row>
    <row r="358" spans="1:14">
      <c r="A358" s="188" t="s">
        <v>1700</v>
      </c>
      <c r="B358" s="189">
        <v>522</v>
      </c>
      <c r="C358" s="189">
        <v>519</v>
      </c>
      <c r="D358" s="189">
        <v>510</v>
      </c>
      <c r="E358" s="189">
        <v>535</v>
      </c>
      <c r="F358" s="189">
        <v>537</v>
      </c>
      <c r="G358" s="189">
        <v>538</v>
      </c>
      <c r="H358" s="189">
        <v>540</v>
      </c>
      <c r="I358" s="189">
        <v>545</v>
      </c>
      <c r="J358" s="189">
        <v>529</v>
      </c>
      <c r="K358" s="189">
        <v>530</v>
      </c>
      <c r="L358" s="189">
        <v>527</v>
      </c>
      <c r="M358" s="189">
        <v>5</v>
      </c>
      <c r="N358" s="121">
        <f t="shared" si="5"/>
        <v>9.5785440613026813E-3</v>
      </c>
    </row>
    <row r="359" spans="1:14">
      <c r="A359" s="188" t="s">
        <v>1720</v>
      </c>
      <c r="B359" s="189">
        <v>614</v>
      </c>
      <c r="C359" s="189">
        <v>610</v>
      </c>
      <c r="D359" s="189">
        <v>604</v>
      </c>
      <c r="E359" s="189">
        <v>608</v>
      </c>
      <c r="F359" s="189">
        <v>605</v>
      </c>
      <c r="G359" s="189">
        <v>611</v>
      </c>
      <c r="H359" s="189">
        <v>607</v>
      </c>
      <c r="I359" s="189">
        <v>621</v>
      </c>
      <c r="J359" s="189">
        <v>622</v>
      </c>
      <c r="K359" s="189">
        <v>617</v>
      </c>
      <c r="L359" s="189">
        <v>620</v>
      </c>
      <c r="M359" s="189">
        <v>6</v>
      </c>
      <c r="N359" s="121">
        <f t="shared" si="5"/>
        <v>9.7719869706840382E-3</v>
      </c>
    </row>
    <row r="360" spans="1:14">
      <c r="A360" s="188" t="s">
        <v>1450</v>
      </c>
      <c r="B360" s="189">
        <v>204</v>
      </c>
      <c r="C360" s="189">
        <v>213</v>
      </c>
      <c r="D360" s="189">
        <v>207</v>
      </c>
      <c r="E360" s="189">
        <v>208</v>
      </c>
      <c r="F360" s="189">
        <v>208</v>
      </c>
      <c r="G360" s="189">
        <v>207</v>
      </c>
      <c r="H360" s="189">
        <v>222</v>
      </c>
      <c r="I360" s="189">
        <v>213</v>
      </c>
      <c r="J360" s="189">
        <v>207</v>
      </c>
      <c r="K360" s="189">
        <v>203</v>
      </c>
      <c r="L360" s="189">
        <v>206</v>
      </c>
      <c r="M360" s="189">
        <v>2</v>
      </c>
      <c r="N360" s="121">
        <f t="shared" si="5"/>
        <v>9.8039215686274508E-3</v>
      </c>
    </row>
    <row r="361" spans="1:14">
      <c r="A361" s="188" t="s">
        <v>1685</v>
      </c>
      <c r="B361" s="189">
        <v>509</v>
      </c>
      <c r="C361" s="189">
        <v>507</v>
      </c>
      <c r="D361" s="189">
        <v>498</v>
      </c>
      <c r="E361" s="189">
        <v>496</v>
      </c>
      <c r="F361" s="189">
        <v>489</v>
      </c>
      <c r="G361" s="189">
        <v>491</v>
      </c>
      <c r="H361" s="189">
        <v>500</v>
      </c>
      <c r="I361" s="189">
        <v>513</v>
      </c>
      <c r="J361" s="189">
        <v>522</v>
      </c>
      <c r="K361" s="189">
        <v>518</v>
      </c>
      <c r="L361" s="189">
        <v>514</v>
      </c>
      <c r="M361" s="189">
        <v>5</v>
      </c>
      <c r="N361" s="121">
        <f t="shared" si="5"/>
        <v>9.823182711198428E-3</v>
      </c>
    </row>
    <row r="362" spans="1:14">
      <c r="A362" s="188" t="s">
        <v>1958</v>
      </c>
      <c r="B362" s="189">
        <v>201</v>
      </c>
      <c r="C362" s="189">
        <v>199</v>
      </c>
      <c r="D362" s="189">
        <v>200</v>
      </c>
      <c r="E362" s="189">
        <v>199</v>
      </c>
      <c r="F362" s="189">
        <v>197</v>
      </c>
      <c r="G362" s="189">
        <v>203</v>
      </c>
      <c r="H362" s="189">
        <v>202</v>
      </c>
      <c r="I362" s="189">
        <v>202</v>
      </c>
      <c r="J362" s="189">
        <v>203</v>
      </c>
      <c r="K362" s="189">
        <v>202</v>
      </c>
      <c r="L362" s="189">
        <v>203</v>
      </c>
      <c r="M362" s="189">
        <v>2</v>
      </c>
      <c r="N362" s="121">
        <f t="shared" si="5"/>
        <v>9.9502487562189053E-3</v>
      </c>
    </row>
    <row r="363" spans="1:14">
      <c r="A363" s="188" t="s">
        <v>1881</v>
      </c>
      <c r="B363" s="189">
        <v>96</v>
      </c>
      <c r="C363" s="189">
        <v>97</v>
      </c>
      <c r="D363" s="189">
        <v>95</v>
      </c>
      <c r="E363" s="189">
        <v>98</v>
      </c>
      <c r="F363" s="189">
        <v>98</v>
      </c>
      <c r="G363" s="189">
        <v>100</v>
      </c>
      <c r="H363" s="189">
        <v>100</v>
      </c>
      <c r="I363" s="189">
        <v>102</v>
      </c>
      <c r="J363" s="189">
        <v>108</v>
      </c>
      <c r="K363" s="189">
        <v>103</v>
      </c>
      <c r="L363" s="189">
        <v>97</v>
      </c>
      <c r="M363" s="189">
        <v>1</v>
      </c>
      <c r="N363" s="121">
        <f t="shared" si="5"/>
        <v>1.0416666666666666E-2</v>
      </c>
    </row>
    <row r="364" spans="1:14">
      <c r="A364" s="188" t="s">
        <v>1480</v>
      </c>
      <c r="B364" s="189">
        <v>283</v>
      </c>
      <c r="C364" s="189">
        <v>290</v>
      </c>
      <c r="D364" s="189">
        <v>284</v>
      </c>
      <c r="E364" s="189">
        <v>290</v>
      </c>
      <c r="F364" s="189">
        <v>289</v>
      </c>
      <c r="G364" s="189">
        <v>278</v>
      </c>
      <c r="H364" s="189">
        <v>280</v>
      </c>
      <c r="I364" s="189">
        <v>281</v>
      </c>
      <c r="J364" s="189">
        <v>273</v>
      </c>
      <c r="K364" s="189">
        <v>280</v>
      </c>
      <c r="L364" s="189">
        <v>286</v>
      </c>
      <c r="M364" s="189">
        <v>3</v>
      </c>
      <c r="N364" s="121">
        <f t="shared" si="5"/>
        <v>1.0600706713780919E-2</v>
      </c>
    </row>
    <row r="365" spans="1:14">
      <c r="A365" s="188" t="s">
        <v>1726</v>
      </c>
      <c r="B365" s="189">
        <v>94</v>
      </c>
      <c r="C365" s="189">
        <v>98</v>
      </c>
      <c r="D365" s="189">
        <v>98</v>
      </c>
      <c r="E365" s="189">
        <v>94</v>
      </c>
      <c r="F365" s="189">
        <v>97</v>
      </c>
      <c r="G365" s="189">
        <v>98</v>
      </c>
      <c r="H365" s="189">
        <v>93</v>
      </c>
      <c r="I365" s="189">
        <v>93</v>
      </c>
      <c r="J365" s="189">
        <v>94</v>
      </c>
      <c r="K365" s="189">
        <v>93</v>
      </c>
      <c r="L365" s="189">
        <v>95</v>
      </c>
      <c r="M365" s="189">
        <v>1</v>
      </c>
      <c r="N365" s="121">
        <f t="shared" si="5"/>
        <v>1.0638297872340425E-2</v>
      </c>
    </row>
    <row r="366" spans="1:14">
      <c r="A366" s="188" t="s">
        <v>1481</v>
      </c>
      <c r="B366" s="189">
        <v>455</v>
      </c>
      <c r="C366" s="189">
        <v>460</v>
      </c>
      <c r="D366" s="189">
        <v>461</v>
      </c>
      <c r="E366" s="189">
        <v>454</v>
      </c>
      <c r="F366" s="189">
        <v>453</v>
      </c>
      <c r="G366" s="189">
        <v>452</v>
      </c>
      <c r="H366" s="189">
        <v>450</v>
      </c>
      <c r="I366" s="189">
        <v>455</v>
      </c>
      <c r="J366" s="189">
        <v>448</v>
      </c>
      <c r="K366" s="189">
        <v>449</v>
      </c>
      <c r="L366" s="189">
        <v>460</v>
      </c>
      <c r="M366" s="189">
        <v>5</v>
      </c>
      <c r="N366" s="121">
        <f t="shared" si="5"/>
        <v>1.098901098901099E-2</v>
      </c>
    </row>
    <row r="367" spans="1:14">
      <c r="A367" s="188" t="s">
        <v>1552</v>
      </c>
      <c r="B367" s="189">
        <v>364</v>
      </c>
      <c r="C367" s="189">
        <v>376</v>
      </c>
      <c r="D367" s="189">
        <v>370</v>
      </c>
      <c r="E367" s="189">
        <v>365</v>
      </c>
      <c r="F367" s="189">
        <v>374</v>
      </c>
      <c r="G367" s="189">
        <v>378</v>
      </c>
      <c r="H367" s="189">
        <v>377</v>
      </c>
      <c r="I367" s="189">
        <v>363</v>
      </c>
      <c r="J367" s="189">
        <v>368</v>
      </c>
      <c r="K367" s="189">
        <v>369</v>
      </c>
      <c r="L367" s="189">
        <v>368</v>
      </c>
      <c r="M367" s="189">
        <v>4</v>
      </c>
      <c r="N367" s="121">
        <f t="shared" si="5"/>
        <v>1.098901098901099E-2</v>
      </c>
    </row>
    <row r="368" spans="1:14">
      <c r="A368" s="188" t="s">
        <v>1569</v>
      </c>
      <c r="B368" s="189">
        <v>181</v>
      </c>
      <c r="C368" s="189">
        <v>181</v>
      </c>
      <c r="D368" s="189">
        <v>180</v>
      </c>
      <c r="E368" s="189">
        <v>178</v>
      </c>
      <c r="F368" s="189">
        <v>183</v>
      </c>
      <c r="G368" s="189">
        <v>174</v>
      </c>
      <c r="H368" s="189">
        <v>175</v>
      </c>
      <c r="I368" s="189">
        <v>184</v>
      </c>
      <c r="J368" s="189">
        <v>177</v>
      </c>
      <c r="K368" s="189">
        <v>178</v>
      </c>
      <c r="L368" s="189">
        <v>183</v>
      </c>
      <c r="M368" s="189">
        <v>2</v>
      </c>
      <c r="N368" s="121">
        <f t="shared" si="5"/>
        <v>1.1049723756906077E-2</v>
      </c>
    </row>
    <row r="369" spans="1:14">
      <c r="A369" s="188" t="s">
        <v>2383</v>
      </c>
      <c r="B369" s="189">
        <v>260</v>
      </c>
      <c r="C369" s="189">
        <v>263</v>
      </c>
      <c r="D369" s="189">
        <v>263</v>
      </c>
      <c r="E369" s="189">
        <v>268</v>
      </c>
      <c r="F369" s="189">
        <v>268</v>
      </c>
      <c r="G369" s="189">
        <v>268</v>
      </c>
      <c r="H369" s="189">
        <v>274</v>
      </c>
      <c r="I369" s="189">
        <v>266</v>
      </c>
      <c r="J369" s="189">
        <v>264</v>
      </c>
      <c r="K369" s="189">
        <v>261</v>
      </c>
      <c r="L369" s="189">
        <v>263</v>
      </c>
      <c r="M369" s="189">
        <v>3</v>
      </c>
      <c r="N369" s="121">
        <f t="shared" si="5"/>
        <v>1.1538461538461539E-2</v>
      </c>
    </row>
    <row r="370" spans="1:14">
      <c r="A370" s="188" t="s">
        <v>1990</v>
      </c>
      <c r="B370" s="189">
        <v>86</v>
      </c>
      <c r="C370" s="189">
        <v>83</v>
      </c>
      <c r="D370" s="189">
        <v>91</v>
      </c>
      <c r="E370" s="189">
        <v>85</v>
      </c>
      <c r="F370" s="189">
        <v>88</v>
      </c>
      <c r="G370" s="189">
        <v>93</v>
      </c>
      <c r="H370" s="189">
        <v>92</v>
      </c>
      <c r="I370" s="189">
        <v>92</v>
      </c>
      <c r="J370" s="189">
        <v>88</v>
      </c>
      <c r="K370" s="189">
        <v>90</v>
      </c>
      <c r="L370" s="189">
        <v>87</v>
      </c>
      <c r="M370" s="189">
        <v>1</v>
      </c>
      <c r="N370" s="121">
        <f t="shared" si="5"/>
        <v>1.1627906976744186E-2</v>
      </c>
    </row>
    <row r="371" spans="1:14">
      <c r="A371" s="188" t="s">
        <v>1703</v>
      </c>
      <c r="B371" s="189">
        <v>514</v>
      </c>
      <c r="C371" s="189">
        <v>523</v>
      </c>
      <c r="D371" s="189">
        <v>519</v>
      </c>
      <c r="E371" s="189">
        <v>518</v>
      </c>
      <c r="F371" s="189">
        <v>514</v>
      </c>
      <c r="G371" s="189">
        <v>514</v>
      </c>
      <c r="H371" s="189">
        <v>513</v>
      </c>
      <c r="I371" s="189">
        <v>515</v>
      </c>
      <c r="J371" s="189">
        <v>516</v>
      </c>
      <c r="K371" s="189">
        <v>518</v>
      </c>
      <c r="L371" s="189">
        <v>520</v>
      </c>
      <c r="M371" s="189">
        <v>6</v>
      </c>
      <c r="N371" s="121">
        <f t="shared" si="5"/>
        <v>1.1673151750972763E-2</v>
      </c>
    </row>
    <row r="372" spans="1:14">
      <c r="A372" s="188" t="s">
        <v>1755</v>
      </c>
      <c r="B372" s="189">
        <v>502</v>
      </c>
      <c r="C372" s="189">
        <v>479</v>
      </c>
      <c r="D372" s="189">
        <v>485</v>
      </c>
      <c r="E372" s="189">
        <v>429</v>
      </c>
      <c r="F372" s="189">
        <v>475</v>
      </c>
      <c r="G372" s="189">
        <v>468</v>
      </c>
      <c r="H372" s="189">
        <v>475</v>
      </c>
      <c r="I372" s="189">
        <v>488</v>
      </c>
      <c r="J372" s="189">
        <v>491</v>
      </c>
      <c r="K372" s="189">
        <v>502</v>
      </c>
      <c r="L372" s="189">
        <v>508</v>
      </c>
      <c r="M372" s="189">
        <v>6</v>
      </c>
      <c r="N372" s="121">
        <f t="shared" si="5"/>
        <v>1.1952191235059761E-2</v>
      </c>
    </row>
    <row r="373" spans="1:14">
      <c r="A373" s="188" t="s">
        <v>1874</v>
      </c>
      <c r="B373" s="189">
        <v>649</v>
      </c>
      <c r="C373" s="189">
        <v>647</v>
      </c>
      <c r="D373" s="189">
        <v>653</v>
      </c>
      <c r="E373" s="189">
        <v>647</v>
      </c>
      <c r="F373" s="189">
        <v>644</v>
      </c>
      <c r="G373" s="189">
        <v>649</v>
      </c>
      <c r="H373" s="189">
        <v>652</v>
      </c>
      <c r="I373" s="189">
        <v>649</v>
      </c>
      <c r="J373" s="189">
        <v>652</v>
      </c>
      <c r="K373" s="189">
        <v>646</v>
      </c>
      <c r="L373" s="189">
        <v>657</v>
      </c>
      <c r="M373" s="189">
        <v>8</v>
      </c>
      <c r="N373" s="121">
        <f t="shared" si="5"/>
        <v>1.2326656394453005E-2</v>
      </c>
    </row>
    <row r="374" spans="1:14">
      <c r="A374" s="188" t="s">
        <v>2324</v>
      </c>
      <c r="B374" s="189">
        <v>243</v>
      </c>
      <c r="C374" s="189">
        <v>240</v>
      </c>
      <c r="D374" s="189">
        <v>241</v>
      </c>
      <c r="E374" s="189">
        <v>238</v>
      </c>
      <c r="F374" s="189">
        <v>243</v>
      </c>
      <c r="G374" s="189">
        <v>246</v>
      </c>
      <c r="H374" s="189">
        <v>246</v>
      </c>
      <c r="I374" s="189">
        <v>238</v>
      </c>
      <c r="J374" s="189">
        <v>254</v>
      </c>
      <c r="K374" s="189">
        <v>253</v>
      </c>
      <c r="L374" s="189">
        <v>246</v>
      </c>
      <c r="M374" s="189">
        <v>3</v>
      </c>
      <c r="N374" s="121">
        <f t="shared" si="5"/>
        <v>1.2345679012345678E-2</v>
      </c>
    </row>
    <row r="375" spans="1:14">
      <c r="A375" s="188" t="s">
        <v>1617</v>
      </c>
      <c r="B375" s="189">
        <v>485</v>
      </c>
      <c r="C375" s="189">
        <v>481</v>
      </c>
      <c r="D375" s="189">
        <v>473</v>
      </c>
      <c r="E375" s="189">
        <v>484</v>
      </c>
      <c r="F375" s="189">
        <v>484</v>
      </c>
      <c r="G375" s="189">
        <v>486</v>
      </c>
      <c r="H375" s="189">
        <v>486</v>
      </c>
      <c r="I375" s="189">
        <v>486</v>
      </c>
      <c r="J375" s="189">
        <v>493</v>
      </c>
      <c r="K375" s="189">
        <v>490</v>
      </c>
      <c r="L375" s="189">
        <v>491</v>
      </c>
      <c r="M375" s="189">
        <v>6</v>
      </c>
      <c r="N375" s="121">
        <f t="shared" si="5"/>
        <v>1.2371134020618556E-2</v>
      </c>
    </row>
    <row r="376" spans="1:14">
      <c r="A376" s="188" t="s">
        <v>2352</v>
      </c>
      <c r="B376" s="189">
        <v>233</v>
      </c>
      <c r="C376" s="189">
        <v>227</v>
      </c>
      <c r="D376" s="189">
        <v>228</v>
      </c>
      <c r="E376" s="189">
        <v>236</v>
      </c>
      <c r="F376" s="189">
        <v>235</v>
      </c>
      <c r="G376" s="189">
        <v>235</v>
      </c>
      <c r="H376" s="189">
        <v>235</v>
      </c>
      <c r="I376" s="189">
        <v>232</v>
      </c>
      <c r="J376" s="189">
        <v>234</v>
      </c>
      <c r="K376" s="189">
        <v>235</v>
      </c>
      <c r="L376" s="189">
        <v>236</v>
      </c>
      <c r="M376" s="189">
        <v>3</v>
      </c>
      <c r="N376" s="121">
        <f t="shared" si="5"/>
        <v>1.2875536480686695E-2</v>
      </c>
    </row>
    <row r="377" spans="1:14">
      <c r="A377" s="188" t="s">
        <v>2337</v>
      </c>
      <c r="B377" s="189">
        <v>77</v>
      </c>
      <c r="C377" s="189">
        <v>79</v>
      </c>
      <c r="D377" s="189">
        <v>83</v>
      </c>
      <c r="E377" s="189">
        <v>86</v>
      </c>
      <c r="F377" s="189">
        <v>91</v>
      </c>
      <c r="G377" s="189">
        <v>92</v>
      </c>
      <c r="H377" s="189">
        <v>87</v>
      </c>
      <c r="I377" s="189">
        <v>85</v>
      </c>
      <c r="J377" s="189">
        <v>84</v>
      </c>
      <c r="K377" s="189">
        <v>81</v>
      </c>
      <c r="L377" s="189">
        <v>78</v>
      </c>
      <c r="M377" s="189">
        <v>1</v>
      </c>
      <c r="N377" s="121">
        <f t="shared" si="5"/>
        <v>1.2987012987012988E-2</v>
      </c>
    </row>
    <row r="378" spans="1:14">
      <c r="A378" s="188" t="s">
        <v>1862</v>
      </c>
      <c r="B378" s="189">
        <v>306</v>
      </c>
      <c r="C378" s="189">
        <v>304</v>
      </c>
      <c r="D378" s="189">
        <v>305</v>
      </c>
      <c r="E378" s="189">
        <v>301</v>
      </c>
      <c r="F378" s="189">
        <v>302</v>
      </c>
      <c r="G378" s="189">
        <v>308</v>
      </c>
      <c r="H378" s="189">
        <v>303</v>
      </c>
      <c r="I378" s="189">
        <v>298</v>
      </c>
      <c r="J378" s="189">
        <v>308</v>
      </c>
      <c r="K378" s="189">
        <v>300</v>
      </c>
      <c r="L378" s="189">
        <v>310</v>
      </c>
      <c r="M378" s="189">
        <v>4</v>
      </c>
      <c r="N378" s="121">
        <f t="shared" si="5"/>
        <v>1.3071895424836602E-2</v>
      </c>
    </row>
    <row r="379" spans="1:14">
      <c r="A379" s="188" t="s">
        <v>1719</v>
      </c>
      <c r="B379" s="189">
        <v>898</v>
      </c>
      <c r="C379" s="189">
        <v>903</v>
      </c>
      <c r="D379" s="189">
        <v>907</v>
      </c>
      <c r="E379" s="189">
        <v>914</v>
      </c>
      <c r="F379" s="189">
        <v>914</v>
      </c>
      <c r="G379" s="189">
        <v>908</v>
      </c>
      <c r="H379" s="189">
        <v>919</v>
      </c>
      <c r="I379" s="189">
        <v>918</v>
      </c>
      <c r="J379" s="189">
        <v>924</v>
      </c>
      <c r="K379" s="189">
        <v>919</v>
      </c>
      <c r="L379" s="189">
        <v>910</v>
      </c>
      <c r="M379" s="189">
        <v>12</v>
      </c>
      <c r="N379" s="121">
        <f t="shared" si="5"/>
        <v>1.3363028953229399E-2</v>
      </c>
    </row>
    <row r="380" spans="1:14">
      <c r="A380" s="188" t="s">
        <v>1452</v>
      </c>
      <c r="B380" s="189">
        <v>448</v>
      </c>
      <c r="C380" s="189">
        <v>451</v>
      </c>
      <c r="D380" s="189">
        <v>441</v>
      </c>
      <c r="E380" s="189">
        <v>450</v>
      </c>
      <c r="F380" s="189">
        <v>452</v>
      </c>
      <c r="G380" s="189">
        <v>459</v>
      </c>
      <c r="H380" s="189">
        <v>456</v>
      </c>
      <c r="I380" s="189">
        <v>463</v>
      </c>
      <c r="J380" s="189">
        <v>456</v>
      </c>
      <c r="K380" s="189">
        <v>460</v>
      </c>
      <c r="L380" s="189">
        <v>454</v>
      </c>
      <c r="M380" s="189">
        <v>6</v>
      </c>
      <c r="N380" s="121">
        <f t="shared" si="5"/>
        <v>1.3392857142857142E-2</v>
      </c>
    </row>
    <row r="381" spans="1:14">
      <c r="A381" s="188" t="s">
        <v>1889</v>
      </c>
      <c r="B381" s="189">
        <v>369</v>
      </c>
      <c r="C381" s="189">
        <v>364</v>
      </c>
      <c r="D381" s="189">
        <v>366</v>
      </c>
      <c r="E381" s="189">
        <v>362</v>
      </c>
      <c r="F381" s="189">
        <v>370</v>
      </c>
      <c r="G381" s="189">
        <v>366</v>
      </c>
      <c r="H381" s="189">
        <v>366</v>
      </c>
      <c r="I381" s="189">
        <v>371</v>
      </c>
      <c r="J381" s="189">
        <v>370</v>
      </c>
      <c r="K381" s="189">
        <v>369</v>
      </c>
      <c r="L381" s="189">
        <v>374</v>
      </c>
      <c r="M381" s="189">
        <v>5</v>
      </c>
      <c r="N381" s="121">
        <f t="shared" si="5"/>
        <v>1.3550135501355014E-2</v>
      </c>
    </row>
    <row r="382" spans="1:14">
      <c r="A382" s="188" t="s">
        <v>1866</v>
      </c>
      <c r="B382" s="189">
        <v>367</v>
      </c>
      <c r="C382" s="189">
        <v>368</v>
      </c>
      <c r="D382" s="189">
        <v>369</v>
      </c>
      <c r="E382" s="189">
        <v>366</v>
      </c>
      <c r="F382" s="189">
        <v>371</v>
      </c>
      <c r="G382" s="189">
        <v>366</v>
      </c>
      <c r="H382" s="189">
        <v>360</v>
      </c>
      <c r="I382" s="189">
        <v>370</v>
      </c>
      <c r="J382" s="189">
        <v>370</v>
      </c>
      <c r="K382" s="189">
        <v>369</v>
      </c>
      <c r="L382" s="189">
        <v>372</v>
      </c>
      <c r="M382" s="189">
        <v>5</v>
      </c>
      <c r="N382" s="121">
        <f t="shared" si="5"/>
        <v>1.3623978201634877E-2</v>
      </c>
    </row>
    <row r="383" spans="1:14">
      <c r="A383" s="188" t="s">
        <v>1691</v>
      </c>
      <c r="B383" s="189">
        <v>287</v>
      </c>
      <c r="C383" s="189">
        <v>279</v>
      </c>
      <c r="D383" s="189">
        <v>289</v>
      </c>
      <c r="E383" s="189">
        <v>291</v>
      </c>
      <c r="F383" s="189">
        <v>288</v>
      </c>
      <c r="G383" s="189">
        <v>282</v>
      </c>
      <c r="H383" s="189">
        <v>285</v>
      </c>
      <c r="I383" s="189">
        <v>291</v>
      </c>
      <c r="J383" s="189">
        <v>286</v>
      </c>
      <c r="K383" s="189">
        <v>287</v>
      </c>
      <c r="L383" s="189">
        <v>291</v>
      </c>
      <c r="M383" s="189">
        <v>4</v>
      </c>
      <c r="N383" s="121">
        <f t="shared" si="5"/>
        <v>1.3937282229965157E-2</v>
      </c>
    </row>
    <row r="384" spans="1:14">
      <c r="A384" s="188" t="s">
        <v>1780</v>
      </c>
      <c r="B384" s="189">
        <v>560</v>
      </c>
      <c r="C384" s="189">
        <v>558</v>
      </c>
      <c r="D384" s="189">
        <v>554</v>
      </c>
      <c r="E384" s="189">
        <v>550</v>
      </c>
      <c r="F384" s="189">
        <v>549</v>
      </c>
      <c r="G384" s="189">
        <v>538</v>
      </c>
      <c r="H384" s="189">
        <v>537</v>
      </c>
      <c r="I384" s="189">
        <v>548</v>
      </c>
      <c r="J384" s="189">
        <v>560</v>
      </c>
      <c r="K384" s="189">
        <v>566</v>
      </c>
      <c r="L384" s="189">
        <v>568</v>
      </c>
      <c r="M384" s="189">
        <v>8</v>
      </c>
      <c r="N384" s="121">
        <f t="shared" si="5"/>
        <v>1.4285714285714285E-2</v>
      </c>
    </row>
    <row r="385" spans="1:14">
      <c r="A385" s="188" t="s">
        <v>1641</v>
      </c>
      <c r="B385" s="189">
        <v>483</v>
      </c>
      <c r="C385" s="189">
        <v>479</v>
      </c>
      <c r="D385" s="189">
        <v>482</v>
      </c>
      <c r="E385" s="189">
        <v>484</v>
      </c>
      <c r="F385" s="189">
        <v>483</v>
      </c>
      <c r="G385" s="189">
        <v>485</v>
      </c>
      <c r="H385" s="189">
        <v>484</v>
      </c>
      <c r="I385" s="189">
        <v>490</v>
      </c>
      <c r="J385" s="189">
        <v>500</v>
      </c>
      <c r="K385" s="189">
        <v>491</v>
      </c>
      <c r="L385" s="189">
        <v>490</v>
      </c>
      <c r="M385" s="189">
        <v>7</v>
      </c>
      <c r="N385" s="121">
        <f t="shared" si="5"/>
        <v>1.4492753623188406E-2</v>
      </c>
    </row>
    <row r="386" spans="1:14">
      <c r="A386" s="188" t="s">
        <v>1793</v>
      </c>
      <c r="B386" s="189">
        <v>206</v>
      </c>
      <c r="C386" s="189">
        <v>202</v>
      </c>
      <c r="D386" s="189">
        <v>204</v>
      </c>
      <c r="E386" s="189">
        <v>200</v>
      </c>
      <c r="F386" s="189">
        <v>196</v>
      </c>
      <c r="G386" s="189">
        <v>208</v>
      </c>
      <c r="H386" s="189">
        <v>205</v>
      </c>
      <c r="I386" s="189">
        <v>203</v>
      </c>
      <c r="J386" s="189">
        <v>203</v>
      </c>
      <c r="K386" s="189">
        <v>200</v>
      </c>
      <c r="L386" s="189">
        <v>209</v>
      </c>
      <c r="M386" s="189">
        <v>3</v>
      </c>
      <c r="N386" s="121">
        <f t="shared" si="5"/>
        <v>1.4563106796116505E-2</v>
      </c>
    </row>
    <row r="387" spans="1:14">
      <c r="A387" s="188" t="s">
        <v>1644</v>
      </c>
      <c r="B387" s="189">
        <v>676</v>
      </c>
      <c r="C387" s="189">
        <v>679</v>
      </c>
      <c r="D387" s="189">
        <v>682</v>
      </c>
      <c r="E387" s="189">
        <v>692</v>
      </c>
      <c r="F387" s="189">
        <v>693</v>
      </c>
      <c r="G387" s="189">
        <v>701</v>
      </c>
      <c r="H387" s="189">
        <v>693</v>
      </c>
      <c r="I387" s="189">
        <v>681</v>
      </c>
      <c r="J387" s="189">
        <v>691</v>
      </c>
      <c r="K387" s="189">
        <v>696</v>
      </c>
      <c r="L387" s="189">
        <v>686</v>
      </c>
      <c r="M387" s="189">
        <v>10</v>
      </c>
      <c r="N387" s="121">
        <f t="shared" si="5"/>
        <v>1.4792899408284023E-2</v>
      </c>
    </row>
    <row r="388" spans="1:14">
      <c r="A388" s="188" t="s">
        <v>2041</v>
      </c>
      <c r="B388" s="189">
        <v>135</v>
      </c>
      <c r="C388" s="189">
        <v>137</v>
      </c>
      <c r="D388" s="189">
        <v>137</v>
      </c>
      <c r="E388" s="189">
        <v>135</v>
      </c>
      <c r="F388" s="189">
        <v>136</v>
      </c>
      <c r="G388" s="189">
        <v>143</v>
      </c>
      <c r="H388" s="189">
        <v>139</v>
      </c>
      <c r="I388" s="189">
        <v>137</v>
      </c>
      <c r="J388" s="189">
        <v>142</v>
      </c>
      <c r="K388" s="189">
        <v>139</v>
      </c>
      <c r="L388" s="189">
        <v>137</v>
      </c>
      <c r="M388" s="189">
        <v>2</v>
      </c>
      <c r="N388" s="121">
        <f t="shared" si="5"/>
        <v>1.4814814814814815E-2</v>
      </c>
    </row>
    <row r="389" spans="1:14">
      <c r="A389" s="188" t="s">
        <v>1952</v>
      </c>
      <c r="B389" s="189">
        <v>337</v>
      </c>
      <c r="C389" s="189">
        <v>338</v>
      </c>
      <c r="D389" s="189">
        <v>339</v>
      </c>
      <c r="E389" s="189">
        <v>339</v>
      </c>
      <c r="F389" s="189">
        <v>335</v>
      </c>
      <c r="G389" s="189">
        <v>334</v>
      </c>
      <c r="H389" s="189">
        <v>342</v>
      </c>
      <c r="I389" s="189">
        <v>337</v>
      </c>
      <c r="J389" s="189">
        <v>349</v>
      </c>
      <c r="K389" s="189">
        <v>344</v>
      </c>
      <c r="L389" s="189">
        <v>342</v>
      </c>
      <c r="M389" s="189">
        <v>5</v>
      </c>
      <c r="N389" s="121">
        <f t="shared" si="5"/>
        <v>1.483679525222552E-2</v>
      </c>
    </row>
    <row r="390" spans="1:14">
      <c r="A390" s="188" t="s">
        <v>1637</v>
      </c>
      <c r="B390" s="189">
        <v>538</v>
      </c>
      <c r="C390" s="189">
        <v>536</v>
      </c>
      <c r="D390" s="189">
        <v>534</v>
      </c>
      <c r="E390" s="189">
        <v>541</v>
      </c>
      <c r="F390" s="189">
        <v>541</v>
      </c>
      <c r="G390" s="189">
        <v>546</v>
      </c>
      <c r="H390" s="189">
        <v>551</v>
      </c>
      <c r="I390" s="189">
        <v>564</v>
      </c>
      <c r="J390" s="189">
        <v>550</v>
      </c>
      <c r="K390" s="189">
        <v>544</v>
      </c>
      <c r="L390" s="189">
        <v>546</v>
      </c>
      <c r="M390" s="189">
        <v>8</v>
      </c>
      <c r="N390" s="121">
        <f t="shared" ref="N390:N453" si="6">M390/B390</f>
        <v>1.4869888475836431E-2</v>
      </c>
    </row>
    <row r="391" spans="1:14">
      <c r="A391" s="188" t="s">
        <v>1660</v>
      </c>
      <c r="B391" s="189">
        <v>334</v>
      </c>
      <c r="C391" s="189">
        <v>328</v>
      </c>
      <c r="D391" s="189">
        <v>342</v>
      </c>
      <c r="E391" s="189">
        <v>342</v>
      </c>
      <c r="F391" s="189">
        <v>347</v>
      </c>
      <c r="G391" s="189">
        <v>336</v>
      </c>
      <c r="H391" s="189">
        <v>337</v>
      </c>
      <c r="I391" s="189">
        <v>340</v>
      </c>
      <c r="J391" s="189">
        <v>346</v>
      </c>
      <c r="K391" s="189">
        <v>349</v>
      </c>
      <c r="L391" s="189">
        <v>339</v>
      </c>
      <c r="M391" s="189">
        <v>5</v>
      </c>
      <c r="N391" s="121">
        <f t="shared" si="6"/>
        <v>1.4970059880239521E-2</v>
      </c>
    </row>
    <row r="392" spans="1:14">
      <c r="A392" s="188" t="s">
        <v>1522</v>
      </c>
      <c r="B392" s="189">
        <v>200</v>
      </c>
      <c r="C392" s="189">
        <v>206</v>
      </c>
      <c r="D392" s="189">
        <v>200</v>
      </c>
      <c r="E392" s="189">
        <v>198</v>
      </c>
      <c r="F392" s="189">
        <v>204</v>
      </c>
      <c r="G392" s="189">
        <v>198</v>
      </c>
      <c r="H392" s="189">
        <v>199</v>
      </c>
      <c r="I392" s="189">
        <v>200</v>
      </c>
      <c r="J392" s="189">
        <v>209</v>
      </c>
      <c r="K392" s="189">
        <v>204</v>
      </c>
      <c r="L392" s="189">
        <v>203</v>
      </c>
      <c r="M392" s="189">
        <v>3</v>
      </c>
      <c r="N392" s="121">
        <f t="shared" si="6"/>
        <v>1.4999999999999999E-2</v>
      </c>
    </row>
    <row r="393" spans="1:14">
      <c r="A393" s="188" t="s">
        <v>2243</v>
      </c>
      <c r="B393" s="189">
        <v>195</v>
      </c>
      <c r="C393" s="189">
        <v>205</v>
      </c>
      <c r="D393" s="189">
        <v>212</v>
      </c>
      <c r="E393" s="189">
        <v>213</v>
      </c>
      <c r="F393" s="189">
        <v>213</v>
      </c>
      <c r="G393" s="189">
        <v>215</v>
      </c>
      <c r="H393" s="189">
        <v>213</v>
      </c>
      <c r="I393" s="189">
        <v>217</v>
      </c>
      <c r="J393" s="189">
        <v>214</v>
      </c>
      <c r="K393" s="189">
        <v>214</v>
      </c>
      <c r="L393" s="189">
        <v>198</v>
      </c>
      <c r="M393" s="189">
        <v>3</v>
      </c>
      <c r="N393" s="121">
        <f t="shared" si="6"/>
        <v>1.5384615384615385E-2</v>
      </c>
    </row>
    <row r="394" spans="1:14">
      <c r="A394" s="188" t="s">
        <v>1741</v>
      </c>
      <c r="B394" s="189">
        <v>192</v>
      </c>
      <c r="C394" s="189">
        <v>190</v>
      </c>
      <c r="D394" s="189">
        <v>188</v>
      </c>
      <c r="E394" s="189">
        <v>185</v>
      </c>
      <c r="F394" s="189">
        <v>188</v>
      </c>
      <c r="G394" s="189">
        <v>187</v>
      </c>
      <c r="H394" s="189">
        <v>181</v>
      </c>
      <c r="I394" s="189">
        <v>181</v>
      </c>
      <c r="J394" s="189">
        <v>187</v>
      </c>
      <c r="K394" s="189">
        <v>184</v>
      </c>
      <c r="L394" s="189">
        <v>195</v>
      </c>
      <c r="M394" s="189">
        <v>3</v>
      </c>
      <c r="N394" s="121">
        <f t="shared" si="6"/>
        <v>1.5625E-2</v>
      </c>
    </row>
    <row r="395" spans="1:14">
      <c r="A395" s="188" t="s">
        <v>1718</v>
      </c>
      <c r="B395" s="189">
        <v>565</v>
      </c>
      <c r="C395" s="189">
        <v>564</v>
      </c>
      <c r="D395" s="189">
        <v>560</v>
      </c>
      <c r="E395" s="189">
        <v>563</v>
      </c>
      <c r="F395" s="189">
        <v>569</v>
      </c>
      <c r="G395" s="189">
        <v>561</v>
      </c>
      <c r="H395" s="189">
        <v>561</v>
      </c>
      <c r="I395" s="189">
        <v>571</v>
      </c>
      <c r="J395" s="189">
        <v>557</v>
      </c>
      <c r="K395" s="189">
        <v>564</v>
      </c>
      <c r="L395" s="189">
        <v>574</v>
      </c>
      <c r="M395" s="189">
        <v>9</v>
      </c>
      <c r="N395" s="121">
        <f t="shared" si="6"/>
        <v>1.5929203539823009E-2</v>
      </c>
    </row>
    <row r="396" spans="1:14">
      <c r="A396" s="188" t="s">
        <v>1484</v>
      </c>
      <c r="B396" s="189">
        <v>612</v>
      </c>
      <c r="C396" s="189">
        <v>602</v>
      </c>
      <c r="D396" s="189">
        <v>606</v>
      </c>
      <c r="E396" s="189">
        <v>611</v>
      </c>
      <c r="F396" s="189">
        <v>599</v>
      </c>
      <c r="G396" s="189">
        <v>606</v>
      </c>
      <c r="H396" s="189">
        <v>605</v>
      </c>
      <c r="I396" s="189">
        <v>626</v>
      </c>
      <c r="J396" s="189">
        <v>624</v>
      </c>
      <c r="K396" s="189">
        <v>625</v>
      </c>
      <c r="L396" s="189">
        <v>622</v>
      </c>
      <c r="M396" s="189">
        <v>10</v>
      </c>
      <c r="N396" s="121">
        <f t="shared" si="6"/>
        <v>1.6339869281045753E-2</v>
      </c>
    </row>
    <row r="397" spans="1:14">
      <c r="A397" s="188" t="s">
        <v>2281</v>
      </c>
      <c r="B397" s="189">
        <v>61</v>
      </c>
      <c r="C397" s="189">
        <v>65</v>
      </c>
      <c r="D397" s="189">
        <v>61</v>
      </c>
      <c r="E397" s="189">
        <v>62</v>
      </c>
      <c r="F397" s="189">
        <v>61</v>
      </c>
      <c r="G397" s="189">
        <v>65</v>
      </c>
      <c r="H397" s="189">
        <v>71</v>
      </c>
      <c r="I397" s="189">
        <v>63</v>
      </c>
      <c r="J397" s="189">
        <v>67</v>
      </c>
      <c r="K397" s="189">
        <v>65</v>
      </c>
      <c r="L397" s="189">
        <v>62</v>
      </c>
      <c r="M397" s="189">
        <v>1</v>
      </c>
      <c r="N397" s="121">
        <f t="shared" si="6"/>
        <v>1.6393442622950821E-2</v>
      </c>
    </row>
    <row r="398" spans="1:14">
      <c r="A398" s="188" t="s">
        <v>1498</v>
      </c>
      <c r="B398" s="189">
        <v>609</v>
      </c>
      <c r="C398" s="189">
        <v>610</v>
      </c>
      <c r="D398" s="189">
        <v>615</v>
      </c>
      <c r="E398" s="189">
        <v>622</v>
      </c>
      <c r="F398" s="189">
        <v>626</v>
      </c>
      <c r="G398" s="189">
        <v>624</v>
      </c>
      <c r="H398" s="189">
        <v>613</v>
      </c>
      <c r="I398" s="189">
        <v>626</v>
      </c>
      <c r="J398" s="189">
        <v>632</v>
      </c>
      <c r="K398" s="189">
        <v>630</v>
      </c>
      <c r="L398" s="189">
        <v>619</v>
      </c>
      <c r="M398" s="189">
        <v>10</v>
      </c>
      <c r="N398" s="121">
        <f t="shared" si="6"/>
        <v>1.6420361247947456E-2</v>
      </c>
    </row>
    <row r="399" spans="1:14">
      <c r="A399" s="188" t="s">
        <v>2433</v>
      </c>
      <c r="B399" s="189">
        <v>242</v>
      </c>
      <c r="C399" s="189">
        <v>240</v>
      </c>
      <c r="D399" s="189">
        <v>234</v>
      </c>
      <c r="E399" s="189">
        <v>226</v>
      </c>
      <c r="F399" s="189">
        <v>244</v>
      </c>
      <c r="G399" s="189">
        <v>241</v>
      </c>
      <c r="H399" s="189">
        <v>243</v>
      </c>
      <c r="I399" s="189">
        <v>249</v>
      </c>
      <c r="J399" s="189">
        <v>240</v>
      </c>
      <c r="K399" s="189">
        <v>243</v>
      </c>
      <c r="L399" s="189">
        <v>246</v>
      </c>
      <c r="M399" s="189">
        <v>4</v>
      </c>
      <c r="N399" s="121">
        <f t="shared" si="6"/>
        <v>1.6528925619834711E-2</v>
      </c>
    </row>
    <row r="400" spans="1:14">
      <c r="A400" s="188" t="s">
        <v>2388</v>
      </c>
      <c r="B400" s="189">
        <v>302</v>
      </c>
      <c r="C400" s="189">
        <v>309</v>
      </c>
      <c r="D400" s="189">
        <v>311</v>
      </c>
      <c r="E400" s="189">
        <v>311</v>
      </c>
      <c r="F400" s="189">
        <v>314</v>
      </c>
      <c r="G400" s="189">
        <v>311</v>
      </c>
      <c r="H400" s="189">
        <v>315</v>
      </c>
      <c r="I400" s="189">
        <v>313</v>
      </c>
      <c r="J400" s="189">
        <v>304</v>
      </c>
      <c r="K400" s="189">
        <v>300</v>
      </c>
      <c r="L400" s="189">
        <v>307</v>
      </c>
      <c r="M400" s="189">
        <v>5</v>
      </c>
      <c r="N400" s="121">
        <f t="shared" si="6"/>
        <v>1.6556291390728478E-2</v>
      </c>
    </row>
    <row r="401" spans="1:14">
      <c r="A401" s="188" t="s">
        <v>2168</v>
      </c>
      <c r="B401" s="189">
        <v>300</v>
      </c>
      <c r="C401" s="189">
        <v>306</v>
      </c>
      <c r="D401" s="189">
        <v>306</v>
      </c>
      <c r="E401" s="189">
        <v>300</v>
      </c>
      <c r="F401" s="189">
        <v>313</v>
      </c>
      <c r="G401" s="189">
        <v>314</v>
      </c>
      <c r="H401" s="189">
        <v>313</v>
      </c>
      <c r="I401" s="189">
        <v>315</v>
      </c>
      <c r="J401" s="189">
        <v>310</v>
      </c>
      <c r="K401" s="189">
        <v>307</v>
      </c>
      <c r="L401" s="189">
        <v>305</v>
      </c>
      <c r="M401" s="189">
        <v>5</v>
      </c>
      <c r="N401" s="121">
        <f t="shared" si="6"/>
        <v>1.6666666666666666E-2</v>
      </c>
    </row>
    <row r="402" spans="1:14">
      <c r="A402" s="188" t="s">
        <v>1873</v>
      </c>
      <c r="B402" s="189">
        <v>356</v>
      </c>
      <c r="C402" s="189">
        <v>355</v>
      </c>
      <c r="D402" s="189">
        <v>348</v>
      </c>
      <c r="E402" s="189">
        <v>352</v>
      </c>
      <c r="F402" s="189">
        <v>359</v>
      </c>
      <c r="G402" s="189">
        <v>356</v>
      </c>
      <c r="H402" s="189">
        <v>363</v>
      </c>
      <c r="I402" s="189">
        <v>367</v>
      </c>
      <c r="J402" s="189">
        <v>363</v>
      </c>
      <c r="K402" s="189">
        <v>357</v>
      </c>
      <c r="L402" s="189">
        <v>362</v>
      </c>
      <c r="M402" s="189">
        <v>6</v>
      </c>
      <c r="N402" s="121">
        <f t="shared" si="6"/>
        <v>1.6853932584269662E-2</v>
      </c>
    </row>
    <row r="403" spans="1:14">
      <c r="A403" s="188" t="s">
        <v>1872</v>
      </c>
      <c r="B403" s="189">
        <v>651</v>
      </c>
      <c r="C403" s="189">
        <v>650</v>
      </c>
      <c r="D403" s="189">
        <v>649</v>
      </c>
      <c r="E403" s="189">
        <v>638</v>
      </c>
      <c r="F403" s="189">
        <v>648</v>
      </c>
      <c r="G403" s="189">
        <v>654</v>
      </c>
      <c r="H403" s="189">
        <v>652</v>
      </c>
      <c r="I403" s="189">
        <v>661</v>
      </c>
      <c r="J403" s="189">
        <v>660</v>
      </c>
      <c r="K403" s="189">
        <v>663</v>
      </c>
      <c r="L403" s="189">
        <v>662</v>
      </c>
      <c r="M403" s="189">
        <v>11</v>
      </c>
      <c r="N403" s="121">
        <f t="shared" si="6"/>
        <v>1.6897081413210446E-2</v>
      </c>
    </row>
    <row r="404" spans="1:14">
      <c r="A404" s="188" t="s">
        <v>2200</v>
      </c>
      <c r="B404" s="189">
        <v>117</v>
      </c>
      <c r="C404" s="189">
        <v>116</v>
      </c>
      <c r="D404" s="189">
        <v>118</v>
      </c>
      <c r="E404" s="189">
        <v>124</v>
      </c>
      <c r="F404" s="189">
        <v>125</v>
      </c>
      <c r="G404" s="189">
        <v>120</v>
      </c>
      <c r="H404" s="189">
        <v>122</v>
      </c>
      <c r="I404" s="189">
        <v>120</v>
      </c>
      <c r="J404" s="189">
        <v>118</v>
      </c>
      <c r="K404" s="189">
        <v>121</v>
      </c>
      <c r="L404" s="189">
        <v>119</v>
      </c>
      <c r="M404" s="189">
        <v>2</v>
      </c>
      <c r="N404" s="121">
        <f t="shared" si="6"/>
        <v>1.7094017094017096E-2</v>
      </c>
    </row>
    <row r="405" spans="1:14">
      <c r="A405" s="188" t="s">
        <v>2479</v>
      </c>
      <c r="B405" s="189">
        <v>636</v>
      </c>
      <c r="C405" s="189">
        <v>641</v>
      </c>
      <c r="D405" s="189">
        <v>633</v>
      </c>
      <c r="E405" s="189">
        <v>648</v>
      </c>
      <c r="F405" s="189">
        <v>644</v>
      </c>
      <c r="G405" s="189">
        <v>646</v>
      </c>
      <c r="H405" s="189">
        <v>638</v>
      </c>
      <c r="I405" s="189">
        <v>653</v>
      </c>
      <c r="J405" s="189">
        <v>646</v>
      </c>
      <c r="K405" s="189">
        <v>649</v>
      </c>
      <c r="L405" s="189">
        <v>647</v>
      </c>
      <c r="M405" s="189">
        <v>11</v>
      </c>
      <c r="N405" s="121">
        <f t="shared" si="6"/>
        <v>1.7295597484276729E-2</v>
      </c>
    </row>
    <row r="406" spans="1:14">
      <c r="A406" s="188" t="s">
        <v>1728</v>
      </c>
      <c r="B406" s="189">
        <v>687</v>
      </c>
      <c r="C406" s="189">
        <v>685</v>
      </c>
      <c r="D406" s="189">
        <v>697</v>
      </c>
      <c r="E406" s="189">
        <v>699</v>
      </c>
      <c r="F406" s="189">
        <v>693</v>
      </c>
      <c r="G406" s="189">
        <v>703</v>
      </c>
      <c r="H406" s="189">
        <v>715</v>
      </c>
      <c r="I406" s="189">
        <v>715</v>
      </c>
      <c r="J406" s="189">
        <v>702</v>
      </c>
      <c r="K406" s="189">
        <v>708</v>
      </c>
      <c r="L406" s="189">
        <v>699</v>
      </c>
      <c r="M406" s="189">
        <v>12</v>
      </c>
      <c r="N406" s="121">
        <f t="shared" si="6"/>
        <v>1.7467248908296942E-2</v>
      </c>
    </row>
    <row r="407" spans="1:14">
      <c r="A407" s="188" t="s">
        <v>2108</v>
      </c>
      <c r="B407" s="189">
        <v>229</v>
      </c>
      <c r="C407" s="189">
        <v>214</v>
      </c>
      <c r="D407" s="189">
        <v>217</v>
      </c>
      <c r="E407" s="189">
        <v>218</v>
      </c>
      <c r="F407" s="189">
        <v>226</v>
      </c>
      <c r="G407" s="189">
        <v>214</v>
      </c>
      <c r="H407" s="189">
        <v>225</v>
      </c>
      <c r="I407" s="189">
        <v>226</v>
      </c>
      <c r="J407" s="189">
        <v>222</v>
      </c>
      <c r="K407" s="189">
        <v>221</v>
      </c>
      <c r="L407" s="189">
        <v>233</v>
      </c>
      <c r="M407" s="189">
        <v>4</v>
      </c>
      <c r="N407" s="121">
        <f t="shared" si="6"/>
        <v>1.7467248908296942E-2</v>
      </c>
    </row>
    <row r="408" spans="1:14">
      <c r="A408" s="188" t="s">
        <v>1996</v>
      </c>
      <c r="B408" s="189">
        <v>57</v>
      </c>
      <c r="C408" s="189">
        <v>55</v>
      </c>
      <c r="D408" s="189">
        <v>58</v>
      </c>
      <c r="E408" s="189">
        <v>57</v>
      </c>
      <c r="F408" s="189">
        <v>54</v>
      </c>
      <c r="G408" s="189">
        <v>57</v>
      </c>
      <c r="H408" s="189">
        <v>59</v>
      </c>
      <c r="I408" s="189">
        <v>65</v>
      </c>
      <c r="J408" s="189">
        <v>62</v>
      </c>
      <c r="K408" s="189">
        <v>59</v>
      </c>
      <c r="L408" s="189">
        <v>58</v>
      </c>
      <c r="M408" s="189">
        <v>1</v>
      </c>
      <c r="N408" s="121">
        <f t="shared" si="6"/>
        <v>1.7543859649122806E-2</v>
      </c>
    </row>
    <row r="409" spans="1:14">
      <c r="A409" s="188" t="s">
        <v>1677</v>
      </c>
      <c r="B409" s="189">
        <v>284</v>
      </c>
      <c r="C409" s="189">
        <v>286</v>
      </c>
      <c r="D409" s="189">
        <v>285</v>
      </c>
      <c r="E409" s="189">
        <v>288</v>
      </c>
      <c r="F409" s="189">
        <v>284</v>
      </c>
      <c r="G409" s="189">
        <v>290</v>
      </c>
      <c r="H409" s="189">
        <v>290</v>
      </c>
      <c r="I409" s="189">
        <v>291</v>
      </c>
      <c r="J409" s="189">
        <v>293</v>
      </c>
      <c r="K409" s="189">
        <v>295</v>
      </c>
      <c r="L409" s="189">
        <v>289</v>
      </c>
      <c r="M409" s="189">
        <v>5</v>
      </c>
      <c r="N409" s="121">
        <f t="shared" si="6"/>
        <v>1.7605633802816902E-2</v>
      </c>
    </row>
    <row r="410" spans="1:14">
      <c r="A410" s="188" t="s">
        <v>2157</v>
      </c>
      <c r="B410" s="189">
        <v>449</v>
      </c>
      <c r="C410" s="189">
        <v>448</v>
      </c>
      <c r="D410" s="189">
        <v>454</v>
      </c>
      <c r="E410" s="189">
        <v>438</v>
      </c>
      <c r="F410" s="189">
        <v>444</v>
      </c>
      <c r="G410" s="189">
        <v>446</v>
      </c>
      <c r="H410" s="189">
        <v>449</v>
      </c>
      <c r="I410" s="189">
        <v>460</v>
      </c>
      <c r="J410" s="189">
        <v>458</v>
      </c>
      <c r="K410" s="189">
        <v>461</v>
      </c>
      <c r="L410" s="189">
        <v>457</v>
      </c>
      <c r="M410" s="189">
        <v>8</v>
      </c>
      <c r="N410" s="121">
        <f t="shared" si="6"/>
        <v>1.7817371937639197E-2</v>
      </c>
    </row>
    <row r="411" spans="1:14">
      <c r="A411" s="188" t="s">
        <v>2004</v>
      </c>
      <c r="B411" s="189">
        <v>110</v>
      </c>
      <c r="C411" s="189">
        <v>109</v>
      </c>
      <c r="D411" s="189">
        <v>96</v>
      </c>
      <c r="E411" s="189">
        <v>105</v>
      </c>
      <c r="F411" s="189">
        <v>111</v>
      </c>
      <c r="G411" s="189">
        <v>115</v>
      </c>
      <c r="H411" s="189">
        <v>108</v>
      </c>
      <c r="I411" s="189">
        <v>110</v>
      </c>
      <c r="J411" s="189">
        <v>110</v>
      </c>
      <c r="K411" s="189">
        <v>112</v>
      </c>
      <c r="L411" s="189">
        <v>112</v>
      </c>
      <c r="M411" s="189">
        <v>2</v>
      </c>
      <c r="N411" s="121">
        <f t="shared" si="6"/>
        <v>1.8181818181818181E-2</v>
      </c>
    </row>
    <row r="412" spans="1:14">
      <c r="A412" s="188" t="s">
        <v>2375</v>
      </c>
      <c r="B412" s="189">
        <v>220</v>
      </c>
      <c r="C412" s="189">
        <v>230</v>
      </c>
      <c r="D412" s="189">
        <v>238</v>
      </c>
      <c r="E412" s="189">
        <v>237</v>
      </c>
      <c r="F412" s="189">
        <v>229</v>
      </c>
      <c r="G412" s="189">
        <v>224</v>
      </c>
      <c r="H412" s="189">
        <v>226</v>
      </c>
      <c r="I412" s="189">
        <v>225</v>
      </c>
      <c r="J412" s="189">
        <v>219</v>
      </c>
      <c r="K412" s="189">
        <v>223</v>
      </c>
      <c r="L412" s="189">
        <v>224</v>
      </c>
      <c r="M412" s="189">
        <v>4</v>
      </c>
      <c r="N412" s="121">
        <f t="shared" si="6"/>
        <v>1.8181818181818181E-2</v>
      </c>
    </row>
    <row r="413" spans="1:14">
      <c r="A413" s="188" t="s">
        <v>1991</v>
      </c>
      <c r="B413" s="189">
        <v>109</v>
      </c>
      <c r="C413" s="189">
        <v>114</v>
      </c>
      <c r="D413" s="189">
        <v>107</v>
      </c>
      <c r="E413" s="189">
        <v>109</v>
      </c>
      <c r="F413" s="189">
        <v>104</v>
      </c>
      <c r="G413" s="189">
        <v>106</v>
      </c>
      <c r="H413" s="189">
        <v>113</v>
      </c>
      <c r="I413" s="189">
        <v>110</v>
      </c>
      <c r="J413" s="189">
        <v>110</v>
      </c>
      <c r="K413" s="189">
        <v>110</v>
      </c>
      <c r="L413" s="189">
        <v>111</v>
      </c>
      <c r="M413" s="189">
        <v>2</v>
      </c>
      <c r="N413" s="121">
        <f t="shared" si="6"/>
        <v>1.834862385321101E-2</v>
      </c>
    </row>
    <row r="414" spans="1:14">
      <c r="A414" s="188" t="s">
        <v>1546</v>
      </c>
      <c r="B414" s="189">
        <v>323</v>
      </c>
      <c r="C414" s="189">
        <v>321</v>
      </c>
      <c r="D414" s="189">
        <v>317</v>
      </c>
      <c r="E414" s="189">
        <v>325</v>
      </c>
      <c r="F414" s="189">
        <v>326</v>
      </c>
      <c r="G414" s="189">
        <v>328</v>
      </c>
      <c r="H414" s="189">
        <v>327</v>
      </c>
      <c r="I414" s="189">
        <v>335</v>
      </c>
      <c r="J414" s="189">
        <v>340</v>
      </c>
      <c r="K414" s="189">
        <v>330</v>
      </c>
      <c r="L414" s="189">
        <v>329</v>
      </c>
      <c r="M414" s="189">
        <v>6</v>
      </c>
      <c r="N414" s="121">
        <f t="shared" si="6"/>
        <v>1.8575851393188854E-2</v>
      </c>
    </row>
    <row r="415" spans="1:14">
      <c r="A415" s="188" t="s">
        <v>1782</v>
      </c>
      <c r="B415" s="189">
        <v>161</v>
      </c>
      <c r="C415" s="189">
        <v>163</v>
      </c>
      <c r="D415" s="189">
        <v>163</v>
      </c>
      <c r="E415" s="189">
        <v>165</v>
      </c>
      <c r="F415" s="189">
        <v>171</v>
      </c>
      <c r="G415" s="189">
        <v>165</v>
      </c>
      <c r="H415" s="189">
        <v>167</v>
      </c>
      <c r="I415" s="189">
        <v>167</v>
      </c>
      <c r="J415" s="189">
        <v>167</v>
      </c>
      <c r="K415" s="189">
        <v>158</v>
      </c>
      <c r="L415" s="189">
        <v>164</v>
      </c>
      <c r="M415" s="189">
        <v>3</v>
      </c>
      <c r="N415" s="121">
        <f t="shared" si="6"/>
        <v>1.8633540372670808E-2</v>
      </c>
    </row>
    <row r="416" spans="1:14">
      <c r="A416" s="188" t="s">
        <v>1447</v>
      </c>
      <c r="B416" s="189">
        <v>425</v>
      </c>
      <c r="C416" s="189">
        <v>427</v>
      </c>
      <c r="D416" s="189">
        <v>436</v>
      </c>
      <c r="E416" s="189">
        <v>434</v>
      </c>
      <c r="F416" s="189">
        <v>441</v>
      </c>
      <c r="G416" s="189">
        <v>438</v>
      </c>
      <c r="H416" s="189">
        <v>448</v>
      </c>
      <c r="I416" s="189">
        <v>449</v>
      </c>
      <c r="J416" s="189">
        <v>433</v>
      </c>
      <c r="K416" s="189">
        <v>429</v>
      </c>
      <c r="L416" s="189">
        <v>433</v>
      </c>
      <c r="M416" s="189">
        <v>8</v>
      </c>
      <c r="N416" s="121">
        <f t="shared" si="6"/>
        <v>1.8823529411764704E-2</v>
      </c>
    </row>
    <row r="417" spans="1:14">
      <c r="A417" s="188" t="s">
        <v>1777</v>
      </c>
      <c r="B417" s="189">
        <v>159</v>
      </c>
      <c r="C417" s="189">
        <v>158</v>
      </c>
      <c r="D417" s="189">
        <v>155</v>
      </c>
      <c r="E417" s="189">
        <v>160</v>
      </c>
      <c r="F417" s="189">
        <v>171</v>
      </c>
      <c r="G417" s="189">
        <v>164</v>
      </c>
      <c r="H417" s="189">
        <v>178</v>
      </c>
      <c r="I417" s="189">
        <v>170</v>
      </c>
      <c r="J417" s="189">
        <v>163</v>
      </c>
      <c r="K417" s="189">
        <v>162</v>
      </c>
      <c r="L417" s="189">
        <v>162</v>
      </c>
      <c r="M417" s="189">
        <v>3</v>
      </c>
      <c r="N417" s="121">
        <f t="shared" si="6"/>
        <v>1.8867924528301886E-2</v>
      </c>
    </row>
    <row r="418" spans="1:14">
      <c r="A418" s="188" t="s">
        <v>2295</v>
      </c>
      <c r="B418" s="189">
        <v>104</v>
      </c>
      <c r="C418" s="189">
        <v>106</v>
      </c>
      <c r="D418" s="189">
        <v>101</v>
      </c>
      <c r="E418" s="189">
        <v>104</v>
      </c>
      <c r="F418" s="189">
        <v>103</v>
      </c>
      <c r="G418" s="189">
        <v>113</v>
      </c>
      <c r="H418" s="189">
        <v>111</v>
      </c>
      <c r="I418" s="189">
        <v>115</v>
      </c>
      <c r="J418" s="189">
        <v>113</v>
      </c>
      <c r="K418" s="189">
        <v>111</v>
      </c>
      <c r="L418" s="189">
        <v>106</v>
      </c>
      <c r="M418" s="189">
        <v>2</v>
      </c>
      <c r="N418" s="121">
        <f t="shared" si="6"/>
        <v>1.9230769230769232E-2</v>
      </c>
    </row>
    <row r="419" spans="1:14">
      <c r="A419" s="188" t="s">
        <v>1503</v>
      </c>
      <c r="B419" s="189">
        <v>951</v>
      </c>
      <c r="C419" s="189">
        <v>953</v>
      </c>
      <c r="D419" s="189">
        <v>965</v>
      </c>
      <c r="E419" s="189">
        <v>957</v>
      </c>
      <c r="F419" s="189">
        <v>954</v>
      </c>
      <c r="G419" s="189">
        <v>963</v>
      </c>
      <c r="H419" s="189">
        <v>961</v>
      </c>
      <c r="I419" s="189">
        <v>971</v>
      </c>
      <c r="J419" s="189">
        <v>975</v>
      </c>
      <c r="K419" s="189">
        <v>975</v>
      </c>
      <c r="L419" s="189">
        <v>970</v>
      </c>
      <c r="M419" s="189">
        <v>19</v>
      </c>
      <c r="N419" s="121">
        <f t="shared" si="6"/>
        <v>1.9978969505783387E-2</v>
      </c>
    </row>
    <row r="420" spans="1:14">
      <c r="A420" s="188" t="s">
        <v>1663</v>
      </c>
      <c r="B420" s="189">
        <v>150</v>
      </c>
      <c r="C420" s="189">
        <v>146</v>
      </c>
      <c r="D420" s="189">
        <v>143</v>
      </c>
      <c r="E420" s="189">
        <v>148</v>
      </c>
      <c r="F420" s="189">
        <v>153</v>
      </c>
      <c r="G420" s="189">
        <v>149</v>
      </c>
      <c r="H420" s="189">
        <v>155</v>
      </c>
      <c r="I420" s="189">
        <v>152</v>
      </c>
      <c r="J420" s="189">
        <v>152</v>
      </c>
      <c r="K420" s="189">
        <v>157</v>
      </c>
      <c r="L420" s="189">
        <v>153</v>
      </c>
      <c r="M420" s="189">
        <v>3</v>
      </c>
      <c r="N420" s="121">
        <f t="shared" si="6"/>
        <v>0.02</v>
      </c>
    </row>
    <row r="421" spans="1:14">
      <c r="A421" s="188" t="s">
        <v>1688</v>
      </c>
      <c r="B421" s="189">
        <v>148</v>
      </c>
      <c r="C421" s="189">
        <v>154</v>
      </c>
      <c r="D421" s="189">
        <v>147</v>
      </c>
      <c r="E421" s="189">
        <v>155</v>
      </c>
      <c r="F421" s="189">
        <v>151</v>
      </c>
      <c r="G421" s="189">
        <v>157</v>
      </c>
      <c r="H421" s="189">
        <v>159</v>
      </c>
      <c r="I421" s="189">
        <v>159</v>
      </c>
      <c r="J421" s="189">
        <v>159</v>
      </c>
      <c r="K421" s="189">
        <v>161</v>
      </c>
      <c r="L421" s="189">
        <v>151</v>
      </c>
      <c r="M421" s="189">
        <v>3</v>
      </c>
      <c r="N421" s="121">
        <f t="shared" si="6"/>
        <v>2.0270270270270271E-2</v>
      </c>
    </row>
    <row r="422" spans="1:14">
      <c r="A422" s="188" t="s">
        <v>1789</v>
      </c>
      <c r="B422" s="189">
        <v>196</v>
      </c>
      <c r="C422" s="189">
        <v>198</v>
      </c>
      <c r="D422" s="189">
        <v>190</v>
      </c>
      <c r="E422" s="189">
        <v>195</v>
      </c>
      <c r="F422" s="189">
        <v>199</v>
      </c>
      <c r="G422" s="189">
        <v>191</v>
      </c>
      <c r="H422" s="189">
        <v>195</v>
      </c>
      <c r="I422" s="189">
        <v>193</v>
      </c>
      <c r="J422" s="189">
        <v>195</v>
      </c>
      <c r="K422" s="189">
        <v>194</v>
      </c>
      <c r="L422" s="189">
        <v>200</v>
      </c>
      <c r="M422" s="189">
        <v>4</v>
      </c>
      <c r="N422" s="121">
        <f t="shared" si="6"/>
        <v>2.0408163265306121E-2</v>
      </c>
    </row>
    <row r="423" spans="1:14">
      <c r="A423" s="188" t="s">
        <v>1494</v>
      </c>
      <c r="B423" s="189">
        <v>437</v>
      </c>
      <c r="C423" s="189">
        <v>444</v>
      </c>
      <c r="D423" s="189">
        <v>439</v>
      </c>
      <c r="E423" s="189">
        <v>442</v>
      </c>
      <c r="F423" s="189">
        <v>449</v>
      </c>
      <c r="G423" s="189">
        <v>450</v>
      </c>
      <c r="H423" s="189">
        <v>444</v>
      </c>
      <c r="I423" s="189">
        <v>445</v>
      </c>
      <c r="J423" s="189">
        <v>453</v>
      </c>
      <c r="K423" s="189">
        <v>448</v>
      </c>
      <c r="L423" s="189">
        <v>446</v>
      </c>
      <c r="M423" s="189">
        <v>9</v>
      </c>
      <c r="N423" s="121">
        <f t="shared" si="6"/>
        <v>2.0594965675057208E-2</v>
      </c>
    </row>
    <row r="424" spans="1:14">
      <c r="A424" s="188" t="s">
        <v>2218</v>
      </c>
      <c r="B424" s="189">
        <v>191</v>
      </c>
      <c r="C424" s="189">
        <v>192</v>
      </c>
      <c r="D424" s="189">
        <v>187</v>
      </c>
      <c r="E424" s="189">
        <v>193</v>
      </c>
      <c r="F424" s="189">
        <v>199</v>
      </c>
      <c r="G424" s="189">
        <v>197</v>
      </c>
      <c r="H424" s="189">
        <v>204</v>
      </c>
      <c r="I424" s="189">
        <v>198</v>
      </c>
      <c r="J424" s="189">
        <v>198</v>
      </c>
      <c r="K424" s="189">
        <v>202</v>
      </c>
      <c r="L424" s="189">
        <v>195</v>
      </c>
      <c r="M424" s="189">
        <v>4</v>
      </c>
      <c r="N424" s="121">
        <f t="shared" si="6"/>
        <v>2.0942408376963352E-2</v>
      </c>
    </row>
    <row r="425" spans="1:14">
      <c r="A425" s="188" t="s">
        <v>1680</v>
      </c>
      <c r="B425" s="189">
        <v>333</v>
      </c>
      <c r="C425" s="189">
        <v>335</v>
      </c>
      <c r="D425" s="189">
        <v>336</v>
      </c>
      <c r="E425" s="189">
        <v>339</v>
      </c>
      <c r="F425" s="189">
        <v>348</v>
      </c>
      <c r="G425" s="189">
        <v>349</v>
      </c>
      <c r="H425" s="189">
        <v>344</v>
      </c>
      <c r="I425" s="189">
        <v>346</v>
      </c>
      <c r="J425" s="189">
        <v>345</v>
      </c>
      <c r="K425" s="189">
        <v>342</v>
      </c>
      <c r="L425" s="189">
        <v>340</v>
      </c>
      <c r="M425" s="189">
        <v>7</v>
      </c>
      <c r="N425" s="121">
        <f t="shared" si="6"/>
        <v>2.1021021021021023E-2</v>
      </c>
    </row>
    <row r="426" spans="1:14">
      <c r="A426" s="188" t="s">
        <v>1531</v>
      </c>
      <c r="B426" s="189">
        <v>47</v>
      </c>
      <c r="C426" s="189">
        <v>46</v>
      </c>
      <c r="D426" s="189">
        <v>47</v>
      </c>
      <c r="E426" s="189">
        <v>50</v>
      </c>
      <c r="F426" s="189">
        <v>51</v>
      </c>
      <c r="G426" s="189">
        <v>45</v>
      </c>
      <c r="H426" s="189">
        <v>52</v>
      </c>
      <c r="I426" s="189">
        <v>47</v>
      </c>
      <c r="J426" s="189">
        <v>52</v>
      </c>
      <c r="K426" s="189">
        <v>57</v>
      </c>
      <c r="L426" s="189">
        <v>48</v>
      </c>
      <c r="M426" s="189">
        <v>1</v>
      </c>
      <c r="N426" s="121">
        <f t="shared" si="6"/>
        <v>2.1276595744680851E-2</v>
      </c>
    </row>
    <row r="427" spans="1:14">
      <c r="A427" s="188" t="s">
        <v>2489</v>
      </c>
      <c r="B427" s="189">
        <v>94</v>
      </c>
      <c r="C427" s="189">
        <v>95</v>
      </c>
      <c r="D427" s="189">
        <v>98</v>
      </c>
      <c r="E427" s="189">
        <v>84</v>
      </c>
      <c r="F427" s="189">
        <v>98</v>
      </c>
      <c r="G427" s="189">
        <v>99</v>
      </c>
      <c r="H427" s="189">
        <v>92</v>
      </c>
      <c r="I427" s="189">
        <v>95</v>
      </c>
      <c r="J427" s="189">
        <v>87</v>
      </c>
      <c r="K427" s="189">
        <v>89</v>
      </c>
      <c r="L427" s="189">
        <v>96</v>
      </c>
      <c r="M427" s="189">
        <v>2</v>
      </c>
      <c r="N427" s="121">
        <f t="shared" si="6"/>
        <v>2.1276595744680851E-2</v>
      </c>
    </row>
    <row r="428" spans="1:14">
      <c r="A428" s="188" t="s">
        <v>2116</v>
      </c>
      <c r="B428" s="189">
        <v>374</v>
      </c>
      <c r="C428" s="189">
        <v>371</v>
      </c>
      <c r="D428" s="189">
        <v>359</v>
      </c>
      <c r="E428" s="189">
        <v>376</v>
      </c>
      <c r="F428" s="189">
        <v>372</v>
      </c>
      <c r="G428" s="189">
        <v>366</v>
      </c>
      <c r="H428" s="189">
        <v>373</v>
      </c>
      <c r="I428" s="189">
        <v>368</v>
      </c>
      <c r="J428" s="189">
        <v>379</v>
      </c>
      <c r="K428" s="189">
        <v>378</v>
      </c>
      <c r="L428" s="189">
        <v>382</v>
      </c>
      <c r="M428" s="189">
        <v>8</v>
      </c>
      <c r="N428" s="121">
        <f t="shared" si="6"/>
        <v>2.1390374331550801E-2</v>
      </c>
    </row>
    <row r="429" spans="1:14">
      <c r="A429" s="188" t="s">
        <v>1830</v>
      </c>
      <c r="B429" s="189">
        <v>280</v>
      </c>
      <c r="C429" s="189">
        <v>284</v>
      </c>
      <c r="D429" s="189">
        <v>279</v>
      </c>
      <c r="E429" s="189">
        <v>279</v>
      </c>
      <c r="F429" s="189">
        <v>284</v>
      </c>
      <c r="G429" s="189">
        <v>274</v>
      </c>
      <c r="H429" s="189">
        <v>284</v>
      </c>
      <c r="I429" s="189">
        <v>281</v>
      </c>
      <c r="J429" s="189">
        <v>288</v>
      </c>
      <c r="K429" s="189">
        <v>279</v>
      </c>
      <c r="L429" s="189">
        <v>286</v>
      </c>
      <c r="M429" s="189">
        <v>6</v>
      </c>
      <c r="N429" s="121">
        <f t="shared" si="6"/>
        <v>2.1428571428571429E-2</v>
      </c>
    </row>
    <row r="430" spans="1:14">
      <c r="A430" s="188" t="s">
        <v>1948</v>
      </c>
      <c r="B430" s="189">
        <v>420</v>
      </c>
      <c r="C430" s="189">
        <v>411</v>
      </c>
      <c r="D430" s="189">
        <v>408</v>
      </c>
      <c r="E430" s="189">
        <v>415</v>
      </c>
      <c r="F430" s="189">
        <v>414</v>
      </c>
      <c r="G430" s="189">
        <v>410</v>
      </c>
      <c r="H430" s="189">
        <v>417</v>
      </c>
      <c r="I430" s="189">
        <v>426</v>
      </c>
      <c r="J430" s="189">
        <v>419</v>
      </c>
      <c r="K430" s="189">
        <v>438</v>
      </c>
      <c r="L430" s="189">
        <v>429</v>
      </c>
      <c r="M430" s="189">
        <v>9</v>
      </c>
      <c r="N430" s="121">
        <f t="shared" si="6"/>
        <v>2.1428571428571429E-2</v>
      </c>
    </row>
    <row r="431" spans="1:14">
      <c r="A431" s="188" t="s">
        <v>1807</v>
      </c>
      <c r="B431" s="189">
        <v>279</v>
      </c>
      <c r="C431" s="189">
        <v>278</v>
      </c>
      <c r="D431" s="189">
        <v>275</v>
      </c>
      <c r="E431" s="189">
        <v>282</v>
      </c>
      <c r="F431" s="189">
        <v>279</v>
      </c>
      <c r="G431" s="189">
        <v>272</v>
      </c>
      <c r="H431" s="189">
        <v>269</v>
      </c>
      <c r="I431" s="189">
        <v>284</v>
      </c>
      <c r="J431" s="189">
        <v>279</v>
      </c>
      <c r="K431" s="189">
        <v>273</v>
      </c>
      <c r="L431" s="189">
        <v>285</v>
      </c>
      <c r="M431" s="189">
        <v>6</v>
      </c>
      <c r="N431" s="121">
        <f t="shared" si="6"/>
        <v>2.1505376344086023E-2</v>
      </c>
    </row>
    <row r="432" spans="1:14">
      <c r="A432" s="188" t="s">
        <v>1963</v>
      </c>
      <c r="B432" s="189">
        <v>277</v>
      </c>
      <c r="C432" s="189">
        <v>286</v>
      </c>
      <c r="D432" s="189">
        <v>282</v>
      </c>
      <c r="E432" s="189">
        <v>283</v>
      </c>
      <c r="F432" s="189">
        <v>272</v>
      </c>
      <c r="G432" s="189">
        <v>277</v>
      </c>
      <c r="H432" s="189">
        <v>272</v>
      </c>
      <c r="I432" s="189">
        <v>281</v>
      </c>
      <c r="J432" s="189">
        <v>281</v>
      </c>
      <c r="K432" s="189">
        <v>280</v>
      </c>
      <c r="L432" s="189">
        <v>283</v>
      </c>
      <c r="M432" s="189">
        <v>6</v>
      </c>
      <c r="N432" s="121">
        <f t="shared" si="6"/>
        <v>2.1660649819494584E-2</v>
      </c>
    </row>
    <row r="433" spans="1:14">
      <c r="A433" s="188" t="s">
        <v>1995</v>
      </c>
      <c r="B433" s="189">
        <v>46</v>
      </c>
      <c r="C433" s="189">
        <v>43</v>
      </c>
      <c r="D433" s="189">
        <v>39</v>
      </c>
      <c r="E433" s="189">
        <v>43</v>
      </c>
      <c r="F433" s="189">
        <v>44</v>
      </c>
      <c r="G433" s="189">
        <v>47</v>
      </c>
      <c r="H433" s="189">
        <v>42</v>
      </c>
      <c r="I433" s="189">
        <v>49</v>
      </c>
      <c r="J433" s="189">
        <v>46</v>
      </c>
      <c r="K433" s="189">
        <v>42</v>
      </c>
      <c r="L433" s="189">
        <v>47</v>
      </c>
      <c r="M433" s="189">
        <v>1</v>
      </c>
      <c r="N433" s="121">
        <f t="shared" si="6"/>
        <v>2.1739130434782608E-2</v>
      </c>
    </row>
    <row r="434" spans="1:14">
      <c r="A434" s="188" t="s">
        <v>2363</v>
      </c>
      <c r="B434" s="189">
        <v>138</v>
      </c>
      <c r="C434" s="189">
        <v>144</v>
      </c>
      <c r="D434" s="189">
        <v>144</v>
      </c>
      <c r="E434" s="189">
        <v>142</v>
      </c>
      <c r="F434" s="189">
        <v>139</v>
      </c>
      <c r="G434" s="189">
        <v>145</v>
      </c>
      <c r="H434" s="189">
        <v>146</v>
      </c>
      <c r="I434" s="189">
        <v>141</v>
      </c>
      <c r="J434" s="189">
        <v>144</v>
      </c>
      <c r="K434" s="189">
        <v>143</v>
      </c>
      <c r="L434" s="189">
        <v>141</v>
      </c>
      <c r="M434" s="189">
        <v>3</v>
      </c>
      <c r="N434" s="121">
        <f t="shared" si="6"/>
        <v>2.1739130434782608E-2</v>
      </c>
    </row>
    <row r="435" spans="1:14">
      <c r="A435" s="188" t="s">
        <v>2483</v>
      </c>
      <c r="B435" s="189">
        <v>275</v>
      </c>
      <c r="C435" s="189">
        <v>277</v>
      </c>
      <c r="D435" s="189">
        <v>265</v>
      </c>
      <c r="E435" s="189">
        <v>272</v>
      </c>
      <c r="F435" s="189">
        <v>278</v>
      </c>
      <c r="G435" s="189">
        <v>273</v>
      </c>
      <c r="H435" s="189">
        <v>282</v>
      </c>
      <c r="I435" s="189">
        <v>288</v>
      </c>
      <c r="J435" s="189">
        <v>285</v>
      </c>
      <c r="K435" s="189">
        <v>286</v>
      </c>
      <c r="L435" s="189">
        <v>281</v>
      </c>
      <c r="M435" s="189">
        <v>6</v>
      </c>
      <c r="N435" s="121">
        <f t="shared" si="6"/>
        <v>2.181818181818182E-2</v>
      </c>
    </row>
    <row r="436" spans="1:14">
      <c r="A436" s="188" t="s">
        <v>2256</v>
      </c>
      <c r="B436" s="189">
        <v>180</v>
      </c>
      <c r="C436" s="189">
        <v>186</v>
      </c>
      <c r="D436" s="189">
        <v>186</v>
      </c>
      <c r="E436" s="189">
        <v>190</v>
      </c>
      <c r="F436" s="189">
        <v>190</v>
      </c>
      <c r="G436" s="189">
        <v>189</v>
      </c>
      <c r="H436" s="189">
        <v>182</v>
      </c>
      <c r="I436" s="189">
        <v>186</v>
      </c>
      <c r="J436" s="189">
        <v>185</v>
      </c>
      <c r="K436" s="189">
        <v>192</v>
      </c>
      <c r="L436" s="189">
        <v>184</v>
      </c>
      <c r="M436" s="189">
        <v>4</v>
      </c>
      <c r="N436" s="121">
        <f t="shared" si="6"/>
        <v>2.2222222222222223E-2</v>
      </c>
    </row>
    <row r="437" spans="1:14">
      <c r="A437" s="188" t="s">
        <v>1609</v>
      </c>
      <c r="B437" s="189">
        <v>404</v>
      </c>
      <c r="C437" s="189">
        <v>406</v>
      </c>
      <c r="D437" s="189">
        <v>393</v>
      </c>
      <c r="E437" s="189">
        <v>407</v>
      </c>
      <c r="F437" s="189">
        <v>410</v>
      </c>
      <c r="G437" s="189">
        <v>411</v>
      </c>
      <c r="H437" s="189">
        <v>405</v>
      </c>
      <c r="I437" s="189">
        <v>401</v>
      </c>
      <c r="J437" s="189">
        <v>398</v>
      </c>
      <c r="K437" s="189">
        <v>407</v>
      </c>
      <c r="L437" s="189">
        <v>413</v>
      </c>
      <c r="M437" s="189">
        <v>9</v>
      </c>
      <c r="N437" s="121">
        <f t="shared" si="6"/>
        <v>2.2277227722772276E-2</v>
      </c>
    </row>
    <row r="438" spans="1:14">
      <c r="A438" s="188" t="s">
        <v>1586</v>
      </c>
      <c r="B438" s="189">
        <v>179</v>
      </c>
      <c r="C438" s="189">
        <v>170</v>
      </c>
      <c r="D438" s="189">
        <v>171</v>
      </c>
      <c r="E438" s="189">
        <v>170</v>
      </c>
      <c r="F438" s="189">
        <v>173</v>
      </c>
      <c r="G438" s="189">
        <v>175</v>
      </c>
      <c r="H438" s="189">
        <v>179</v>
      </c>
      <c r="I438" s="189">
        <v>183</v>
      </c>
      <c r="J438" s="189">
        <v>180</v>
      </c>
      <c r="K438" s="189">
        <v>182</v>
      </c>
      <c r="L438" s="189">
        <v>183</v>
      </c>
      <c r="M438" s="189">
        <v>4</v>
      </c>
      <c r="N438" s="121">
        <f t="shared" si="6"/>
        <v>2.23463687150838E-2</v>
      </c>
    </row>
    <row r="439" spans="1:14">
      <c r="A439" s="188" t="s">
        <v>2047</v>
      </c>
      <c r="B439" s="189">
        <v>89</v>
      </c>
      <c r="C439" s="189">
        <v>90</v>
      </c>
      <c r="D439" s="189">
        <v>91</v>
      </c>
      <c r="E439" s="189">
        <v>95</v>
      </c>
      <c r="F439" s="189">
        <v>100</v>
      </c>
      <c r="G439" s="189">
        <v>98</v>
      </c>
      <c r="H439" s="189">
        <v>97</v>
      </c>
      <c r="I439" s="189">
        <v>92</v>
      </c>
      <c r="J439" s="189">
        <v>90</v>
      </c>
      <c r="K439" s="189">
        <v>92</v>
      </c>
      <c r="L439" s="189">
        <v>91</v>
      </c>
      <c r="M439" s="189">
        <v>2</v>
      </c>
      <c r="N439" s="121">
        <f t="shared" si="6"/>
        <v>2.247191011235955E-2</v>
      </c>
    </row>
    <row r="440" spans="1:14">
      <c r="A440" s="188" t="s">
        <v>2227</v>
      </c>
      <c r="B440" s="189">
        <v>85</v>
      </c>
      <c r="C440" s="189">
        <v>82</v>
      </c>
      <c r="D440" s="189">
        <v>88</v>
      </c>
      <c r="E440" s="189">
        <v>90</v>
      </c>
      <c r="F440" s="189">
        <v>84</v>
      </c>
      <c r="G440" s="189">
        <v>85</v>
      </c>
      <c r="H440" s="189">
        <v>85</v>
      </c>
      <c r="I440" s="189">
        <v>88</v>
      </c>
      <c r="J440" s="189">
        <v>84</v>
      </c>
      <c r="K440" s="189">
        <v>85</v>
      </c>
      <c r="L440" s="189">
        <v>87</v>
      </c>
      <c r="M440" s="189">
        <v>2</v>
      </c>
      <c r="N440" s="121">
        <f t="shared" si="6"/>
        <v>2.3529411764705882E-2</v>
      </c>
    </row>
    <row r="441" spans="1:14">
      <c r="A441" s="188" t="s">
        <v>1600</v>
      </c>
      <c r="B441" s="189">
        <v>84</v>
      </c>
      <c r="C441" s="189">
        <v>80</v>
      </c>
      <c r="D441" s="189">
        <v>85</v>
      </c>
      <c r="E441" s="189">
        <v>86</v>
      </c>
      <c r="F441" s="189">
        <v>80</v>
      </c>
      <c r="G441" s="189">
        <v>84</v>
      </c>
      <c r="H441" s="189">
        <v>88</v>
      </c>
      <c r="I441" s="189">
        <v>87</v>
      </c>
      <c r="J441" s="189">
        <v>89</v>
      </c>
      <c r="K441" s="189">
        <v>89</v>
      </c>
      <c r="L441" s="189">
        <v>86</v>
      </c>
      <c r="M441" s="189">
        <v>2</v>
      </c>
      <c r="N441" s="121">
        <f t="shared" si="6"/>
        <v>2.3809523809523808E-2</v>
      </c>
    </row>
    <row r="442" spans="1:14">
      <c r="A442" s="188" t="s">
        <v>2293</v>
      </c>
      <c r="B442" s="189">
        <v>206</v>
      </c>
      <c r="C442" s="189">
        <v>203</v>
      </c>
      <c r="D442" s="189">
        <v>210</v>
      </c>
      <c r="E442" s="189">
        <v>207</v>
      </c>
      <c r="F442" s="189">
        <v>199</v>
      </c>
      <c r="G442" s="189">
        <v>204</v>
      </c>
      <c r="H442" s="189">
        <v>201</v>
      </c>
      <c r="I442" s="189">
        <v>214</v>
      </c>
      <c r="J442" s="189">
        <v>209</v>
      </c>
      <c r="K442" s="189">
        <v>214</v>
      </c>
      <c r="L442" s="189">
        <v>211</v>
      </c>
      <c r="M442" s="189">
        <v>5</v>
      </c>
      <c r="N442" s="121">
        <f t="shared" si="6"/>
        <v>2.4271844660194174E-2</v>
      </c>
    </row>
    <row r="443" spans="1:14">
      <c r="A443" s="188" t="s">
        <v>1949</v>
      </c>
      <c r="B443" s="189">
        <v>288</v>
      </c>
      <c r="C443" s="189">
        <v>297</v>
      </c>
      <c r="D443" s="189">
        <v>292</v>
      </c>
      <c r="E443" s="189">
        <v>295</v>
      </c>
      <c r="F443" s="189">
        <v>289</v>
      </c>
      <c r="G443" s="189">
        <v>285</v>
      </c>
      <c r="H443" s="189">
        <v>285</v>
      </c>
      <c r="I443" s="189">
        <v>284</v>
      </c>
      <c r="J443" s="189">
        <v>294</v>
      </c>
      <c r="K443" s="189">
        <v>296</v>
      </c>
      <c r="L443" s="189">
        <v>295</v>
      </c>
      <c r="M443" s="189">
        <v>7</v>
      </c>
      <c r="N443" s="121">
        <f t="shared" si="6"/>
        <v>2.4305555555555556E-2</v>
      </c>
    </row>
    <row r="444" spans="1:14">
      <c r="A444" s="188" t="s">
        <v>2177</v>
      </c>
      <c r="B444" s="189">
        <v>245</v>
      </c>
      <c r="C444" s="189">
        <v>243</v>
      </c>
      <c r="D444" s="189">
        <v>245</v>
      </c>
      <c r="E444" s="189">
        <v>238</v>
      </c>
      <c r="F444" s="189">
        <v>247</v>
      </c>
      <c r="G444" s="189">
        <v>255</v>
      </c>
      <c r="H444" s="189">
        <v>253</v>
      </c>
      <c r="I444" s="189">
        <v>264</v>
      </c>
      <c r="J444" s="189">
        <v>251</v>
      </c>
      <c r="K444" s="189">
        <v>241</v>
      </c>
      <c r="L444" s="189">
        <v>251</v>
      </c>
      <c r="M444" s="189">
        <v>6</v>
      </c>
      <c r="N444" s="121">
        <f t="shared" si="6"/>
        <v>2.4489795918367346E-2</v>
      </c>
    </row>
    <row r="445" spans="1:14">
      <c r="A445" s="188" t="s">
        <v>1722</v>
      </c>
      <c r="B445" s="189">
        <v>162</v>
      </c>
      <c r="C445" s="189">
        <v>154</v>
      </c>
      <c r="D445" s="189">
        <v>155</v>
      </c>
      <c r="E445" s="189">
        <v>160</v>
      </c>
      <c r="F445" s="189">
        <v>156</v>
      </c>
      <c r="G445" s="189">
        <v>160</v>
      </c>
      <c r="H445" s="189">
        <v>165</v>
      </c>
      <c r="I445" s="189">
        <v>162</v>
      </c>
      <c r="J445" s="189">
        <v>162</v>
      </c>
      <c r="K445" s="189">
        <v>167</v>
      </c>
      <c r="L445" s="189">
        <v>166</v>
      </c>
      <c r="M445" s="189">
        <v>4</v>
      </c>
      <c r="N445" s="121">
        <f t="shared" si="6"/>
        <v>2.4691358024691357E-2</v>
      </c>
    </row>
    <row r="446" spans="1:14">
      <c r="A446" s="188" t="s">
        <v>1479</v>
      </c>
      <c r="B446" s="189">
        <v>526</v>
      </c>
      <c r="C446" s="189">
        <v>533</v>
      </c>
      <c r="D446" s="189">
        <v>532</v>
      </c>
      <c r="E446" s="189">
        <v>533</v>
      </c>
      <c r="F446" s="189">
        <v>529</v>
      </c>
      <c r="G446" s="189">
        <v>528</v>
      </c>
      <c r="H446" s="189">
        <v>524</v>
      </c>
      <c r="I446" s="189">
        <v>534</v>
      </c>
      <c r="J446" s="189">
        <v>537</v>
      </c>
      <c r="K446" s="189">
        <v>535</v>
      </c>
      <c r="L446" s="189">
        <v>539</v>
      </c>
      <c r="M446" s="189">
        <v>13</v>
      </c>
      <c r="N446" s="121">
        <f t="shared" si="6"/>
        <v>2.4714828897338403E-2</v>
      </c>
    </row>
    <row r="447" spans="1:14">
      <c r="A447" s="188" t="s">
        <v>1842</v>
      </c>
      <c r="B447" s="189">
        <v>120</v>
      </c>
      <c r="C447" s="189">
        <v>121</v>
      </c>
      <c r="D447" s="189">
        <v>120</v>
      </c>
      <c r="E447" s="189">
        <v>125</v>
      </c>
      <c r="F447" s="189">
        <v>125</v>
      </c>
      <c r="G447" s="189">
        <v>118</v>
      </c>
      <c r="H447" s="189">
        <v>125</v>
      </c>
      <c r="I447" s="189">
        <v>119</v>
      </c>
      <c r="J447" s="189">
        <v>125</v>
      </c>
      <c r="K447" s="189">
        <v>124</v>
      </c>
      <c r="L447" s="189">
        <v>123</v>
      </c>
      <c r="M447" s="189">
        <v>3</v>
      </c>
      <c r="N447" s="121">
        <f t="shared" si="6"/>
        <v>2.5000000000000001E-2</v>
      </c>
    </row>
    <row r="448" spans="1:14">
      <c r="A448" s="188" t="s">
        <v>1856</v>
      </c>
      <c r="B448" s="189">
        <v>354</v>
      </c>
      <c r="C448" s="189">
        <v>369</v>
      </c>
      <c r="D448" s="189">
        <v>359</v>
      </c>
      <c r="E448" s="189">
        <v>368</v>
      </c>
      <c r="F448" s="189">
        <v>358</v>
      </c>
      <c r="G448" s="189">
        <v>349</v>
      </c>
      <c r="H448" s="189">
        <v>355</v>
      </c>
      <c r="I448" s="189">
        <v>360</v>
      </c>
      <c r="J448" s="189">
        <v>368</v>
      </c>
      <c r="K448" s="189">
        <v>365</v>
      </c>
      <c r="L448" s="189">
        <v>363</v>
      </c>
      <c r="M448" s="189">
        <v>9</v>
      </c>
      <c r="N448" s="121">
        <f t="shared" si="6"/>
        <v>2.5423728813559324E-2</v>
      </c>
    </row>
    <row r="449" spans="1:14">
      <c r="A449" s="188" t="s">
        <v>2038</v>
      </c>
      <c r="B449" s="189">
        <v>312</v>
      </c>
      <c r="C449" s="189">
        <v>311</v>
      </c>
      <c r="D449" s="189">
        <v>309</v>
      </c>
      <c r="E449" s="189">
        <v>313</v>
      </c>
      <c r="F449" s="189">
        <v>310</v>
      </c>
      <c r="G449" s="189">
        <v>310</v>
      </c>
      <c r="H449" s="189">
        <v>316</v>
      </c>
      <c r="I449" s="189">
        <v>311</v>
      </c>
      <c r="J449" s="189">
        <v>313</v>
      </c>
      <c r="K449" s="189">
        <v>322</v>
      </c>
      <c r="L449" s="189">
        <v>320</v>
      </c>
      <c r="M449" s="189">
        <v>8</v>
      </c>
      <c r="N449" s="121">
        <f t="shared" si="6"/>
        <v>2.564102564102564E-2</v>
      </c>
    </row>
    <row r="450" spans="1:14">
      <c r="A450" s="188" t="s">
        <v>1848</v>
      </c>
      <c r="B450" s="189">
        <v>539</v>
      </c>
      <c r="C450" s="189">
        <v>543</v>
      </c>
      <c r="D450" s="189">
        <v>544</v>
      </c>
      <c r="E450" s="189">
        <v>541</v>
      </c>
      <c r="F450" s="189">
        <v>539</v>
      </c>
      <c r="G450" s="189">
        <v>538</v>
      </c>
      <c r="H450" s="189">
        <v>536</v>
      </c>
      <c r="I450" s="189">
        <v>552</v>
      </c>
      <c r="J450" s="189">
        <v>561</v>
      </c>
      <c r="K450" s="189">
        <v>556</v>
      </c>
      <c r="L450" s="189">
        <v>553</v>
      </c>
      <c r="M450" s="189">
        <v>14</v>
      </c>
      <c r="N450" s="121">
        <f t="shared" si="6"/>
        <v>2.5974025974025976E-2</v>
      </c>
    </row>
    <row r="451" spans="1:14">
      <c r="A451" s="188" t="s">
        <v>1538</v>
      </c>
      <c r="B451" s="189">
        <v>190</v>
      </c>
      <c r="C451" s="189">
        <v>189</v>
      </c>
      <c r="D451" s="189">
        <v>187</v>
      </c>
      <c r="E451" s="189">
        <v>181</v>
      </c>
      <c r="F451" s="189">
        <v>186</v>
      </c>
      <c r="G451" s="189">
        <v>182</v>
      </c>
      <c r="H451" s="189">
        <v>188</v>
      </c>
      <c r="I451" s="189">
        <v>195</v>
      </c>
      <c r="J451" s="189">
        <v>193</v>
      </c>
      <c r="K451" s="189">
        <v>194</v>
      </c>
      <c r="L451" s="189">
        <v>195</v>
      </c>
      <c r="M451" s="189">
        <v>5</v>
      </c>
      <c r="N451" s="121">
        <f t="shared" si="6"/>
        <v>2.6315789473684209E-2</v>
      </c>
    </row>
    <row r="452" spans="1:14">
      <c r="A452" s="188" t="s">
        <v>2114</v>
      </c>
      <c r="B452" s="189">
        <v>224</v>
      </c>
      <c r="C452" s="189">
        <v>225</v>
      </c>
      <c r="D452" s="189">
        <v>216</v>
      </c>
      <c r="E452" s="189">
        <v>220</v>
      </c>
      <c r="F452" s="189">
        <v>224</v>
      </c>
      <c r="G452" s="189">
        <v>228</v>
      </c>
      <c r="H452" s="189">
        <v>226</v>
      </c>
      <c r="I452" s="189">
        <v>223</v>
      </c>
      <c r="J452" s="189">
        <v>233</v>
      </c>
      <c r="K452" s="189">
        <v>228</v>
      </c>
      <c r="L452" s="189">
        <v>230</v>
      </c>
      <c r="M452" s="189">
        <v>6</v>
      </c>
      <c r="N452" s="121">
        <f t="shared" si="6"/>
        <v>2.6785714285714284E-2</v>
      </c>
    </row>
    <row r="453" spans="1:14">
      <c r="A453" s="188" t="s">
        <v>2335</v>
      </c>
      <c r="B453" s="189">
        <v>112</v>
      </c>
      <c r="C453" s="189">
        <v>114</v>
      </c>
      <c r="D453" s="189">
        <v>113</v>
      </c>
      <c r="E453" s="189">
        <v>114</v>
      </c>
      <c r="F453" s="189">
        <v>110</v>
      </c>
      <c r="G453" s="189">
        <v>114</v>
      </c>
      <c r="H453" s="189">
        <v>112</v>
      </c>
      <c r="I453" s="189">
        <v>107</v>
      </c>
      <c r="J453" s="189">
        <v>104</v>
      </c>
      <c r="K453" s="189">
        <v>110</v>
      </c>
      <c r="L453" s="189">
        <v>115</v>
      </c>
      <c r="M453" s="189">
        <v>3</v>
      </c>
      <c r="N453" s="121">
        <f t="shared" si="6"/>
        <v>2.6785714285714284E-2</v>
      </c>
    </row>
    <row r="454" spans="1:14">
      <c r="A454" s="188" t="s">
        <v>1739</v>
      </c>
      <c r="B454" s="189">
        <v>331</v>
      </c>
      <c r="C454" s="189">
        <v>325</v>
      </c>
      <c r="D454" s="189">
        <v>332</v>
      </c>
      <c r="E454" s="189">
        <v>327</v>
      </c>
      <c r="F454" s="189">
        <v>329</v>
      </c>
      <c r="G454" s="189">
        <v>338</v>
      </c>
      <c r="H454" s="189">
        <v>342</v>
      </c>
      <c r="I454" s="189">
        <v>339</v>
      </c>
      <c r="J454" s="189">
        <v>337</v>
      </c>
      <c r="K454" s="189">
        <v>335</v>
      </c>
      <c r="L454" s="189">
        <v>340</v>
      </c>
      <c r="M454" s="189">
        <v>9</v>
      </c>
      <c r="N454" s="121">
        <f t="shared" ref="N454:N517" si="7">M454/B454</f>
        <v>2.7190332326283987E-2</v>
      </c>
    </row>
    <row r="455" spans="1:14">
      <c r="A455" s="188" t="s">
        <v>2056</v>
      </c>
      <c r="B455" s="189">
        <v>110</v>
      </c>
      <c r="C455" s="189">
        <v>114</v>
      </c>
      <c r="D455" s="189">
        <v>110</v>
      </c>
      <c r="E455" s="189">
        <v>105</v>
      </c>
      <c r="F455" s="189">
        <v>112</v>
      </c>
      <c r="G455" s="189">
        <v>116</v>
      </c>
      <c r="H455" s="189">
        <v>108</v>
      </c>
      <c r="I455" s="189">
        <v>112</v>
      </c>
      <c r="J455" s="189">
        <v>111</v>
      </c>
      <c r="K455" s="189">
        <v>118</v>
      </c>
      <c r="L455" s="189">
        <v>113</v>
      </c>
      <c r="M455" s="189">
        <v>3</v>
      </c>
      <c r="N455" s="121">
        <f t="shared" si="7"/>
        <v>2.7272727272727271E-2</v>
      </c>
    </row>
    <row r="456" spans="1:14">
      <c r="A456" s="188" t="s">
        <v>1499</v>
      </c>
      <c r="B456" s="189">
        <v>182</v>
      </c>
      <c r="C456" s="189">
        <v>186</v>
      </c>
      <c r="D456" s="189">
        <v>184</v>
      </c>
      <c r="E456" s="189">
        <v>181</v>
      </c>
      <c r="F456" s="189">
        <v>181</v>
      </c>
      <c r="G456" s="189">
        <v>184</v>
      </c>
      <c r="H456" s="189">
        <v>190</v>
      </c>
      <c r="I456" s="189">
        <v>188</v>
      </c>
      <c r="J456" s="189">
        <v>194</v>
      </c>
      <c r="K456" s="189">
        <v>184</v>
      </c>
      <c r="L456" s="189">
        <v>187</v>
      </c>
      <c r="M456" s="189">
        <v>5</v>
      </c>
      <c r="N456" s="121">
        <f t="shared" si="7"/>
        <v>2.7472527472527472E-2</v>
      </c>
    </row>
    <row r="457" spans="1:14">
      <c r="A457" s="188" t="s">
        <v>1636</v>
      </c>
      <c r="B457" s="189">
        <v>394</v>
      </c>
      <c r="C457" s="189">
        <v>400</v>
      </c>
      <c r="D457" s="189">
        <v>401</v>
      </c>
      <c r="E457" s="189">
        <v>407</v>
      </c>
      <c r="F457" s="189">
        <v>396</v>
      </c>
      <c r="G457" s="189">
        <v>404</v>
      </c>
      <c r="H457" s="189">
        <v>402</v>
      </c>
      <c r="I457" s="189">
        <v>400</v>
      </c>
      <c r="J457" s="189">
        <v>409</v>
      </c>
      <c r="K457" s="189">
        <v>407</v>
      </c>
      <c r="L457" s="189">
        <v>405</v>
      </c>
      <c r="M457" s="189">
        <v>11</v>
      </c>
      <c r="N457" s="121">
        <f t="shared" si="7"/>
        <v>2.7918781725888325E-2</v>
      </c>
    </row>
    <row r="458" spans="1:14">
      <c r="A458" s="188" t="s">
        <v>1732</v>
      </c>
      <c r="B458" s="189">
        <v>358</v>
      </c>
      <c r="C458" s="189">
        <v>348</v>
      </c>
      <c r="D458" s="189">
        <v>350</v>
      </c>
      <c r="E458" s="189">
        <v>350</v>
      </c>
      <c r="F458" s="189">
        <v>355</v>
      </c>
      <c r="G458" s="189">
        <v>355</v>
      </c>
      <c r="H458" s="189">
        <v>363</v>
      </c>
      <c r="I458" s="189">
        <v>371</v>
      </c>
      <c r="J458" s="189">
        <v>367</v>
      </c>
      <c r="K458" s="189">
        <v>364</v>
      </c>
      <c r="L458" s="189">
        <v>368</v>
      </c>
      <c r="M458" s="189">
        <v>10</v>
      </c>
      <c r="N458" s="121">
        <f t="shared" si="7"/>
        <v>2.7932960893854747E-2</v>
      </c>
    </row>
    <row r="459" spans="1:14">
      <c r="A459" s="188" t="s">
        <v>1786</v>
      </c>
      <c r="B459" s="189">
        <v>143</v>
      </c>
      <c r="C459" s="189">
        <v>151</v>
      </c>
      <c r="D459" s="189">
        <v>147</v>
      </c>
      <c r="E459" s="189">
        <v>152</v>
      </c>
      <c r="F459" s="189">
        <v>156</v>
      </c>
      <c r="G459" s="189">
        <v>153</v>
      </c>
      <c r="H459" s="189">
        <v>153</v>
      </c>
      <c r="I459" s="189">
        <v>157</v>
      </c>
      <c r="J459" s="189">
        <v>152</v>
      </c>
      <c r="K459" s="189">
        <v>156</v>
      </c>
      <c r="L459" s="189">
        <v>147</v>
      </c>
      <c r="M459" s="189">
        <v>4</v>
      </c>
      <c r="N459" s="121">
        <f t="shared" si="7"/>
        <v>2.7972027972027972E-2</v>
      </c>
    </row>
    <row r="460" spans="1:14">
      <c r="A460" s="188" t="s">
        <v>1756</v>
      </c>
      <c r="B460" s="189">
        <v>214</v>
      </c>
      <c r="C460" s="189">
        <v>219</v>
      </c>
      <c r="D460" s="189">
        <v>223</v>
      </c>
      <c r="E460" s="189">
        <v>200</v>
      </c>
      <c r="F460" s="189">
        <v>224</v>
      </c>
      <c r="G460" s="189">
        <v>222</v>
      </c>
      <c r="H460" s="189">
        <v>213</v>
      </c>
      <c r="I460" s="189">
        <v>210</v>
      </c>
      <c r="J460" s="189">
        <v>211</v>
      </c>
      <c r="K460" s="189">
        <v>213</v>
      </c>
      <c r="L460" s="189">
        <v>220</v>
      </c>
      <c r="M460" s="189">
        <v>6</v>
      </c>
      <c r="N460" s="121">
        <f t="shared" si="7"/>
        <v>2.8037383177570093E-2</v>
      </c>
    </row>
    <row r="461" spans="1:14">
      <c r="A461" s="188" t="s">
        <v>1515</v>
      </c>
      <c r="B461" s="189">
        <v>282</v>
      </c>
      <c r="C461" s="189">
        <v>279</v>
      </c>
      <c r="D461" s="189">
        <v>277</v>
      </c>
      <c r="E461" s="189">
        <v>286</v>
      </c>
      <c r="F461" s="189">
        <v>280</v>
      </c>
      <c r="G461" s="189">
        <v>286</v>
      </c>
      <c r="H461" s="189">
        <v>281</v>
      </c>
      <c r="I461" s="189">
        <v>276</v>
      </c>
      <c r="J461" s="189">
        <v>283</v>
      </c>
      <c r="K461" s="189">
        <v>282</v>
      </c>
      <c r="L461" s="189">
        <v>290</v>
      </c>
      <c r="M461" s="189">
        <v>8</v>
      </c>
      <c r="N461" s="121">
        <f t="shared" si="7"/>
        <v>2.8368794326241134E-2</v>
      </c>
    </row>
    <row r="462" spans="1:14">
      <c r="A462" s="188" t="s">
        <v>1548</v>
      </c>
      <c r="B462" s="189">
        <v>983</v>
      </c>
      <c r="C462" s="189">
        <v>985</v>
      </c>
      <c r="D462" s="189">
        <v>997</v>
      </c>
      <c r="E462" s="189">
        <v>990</v>
      </c>
      <c r="F462" s="189">
        <v>993</v>
      </c>
      <c r="G462" s="189">
        <v>985</v>
      </c>
      <c r="H462" s="189">
        <v>980</v>
      </c>
      <c r="I462" s="189">
        <v>987</v>
      </c>
      <c r="J462" s="189">
        <v>999</v>
      </c>
      <c r="K462" s="189">
        <v>1014</v>
      </c>
      <c r="L462" s="189">
        <v>1011</v>
      </c>
      <c r="M462" s="189">
        <v>28</v>
      </c>
      <c r="N462" s="121">
        <f t="shared" si="7"/>
        <v>2.8484231943031537E-2</v>
      </c>
    </row>
    <row r="463" spans="1:14">
      <c r="A463" s="188" t="s">
        <v>1787</v>
      </c>
      <c r="B463" s="189">
        <v>140</v>
      </c>
      <c r="C463" s="189">
        <v>141</v>
      </c>
      <c r="D463" s="189">
        <v>138</v>
      </c>
      <c r="E463" s="189">
        <v>139</v>
      </c>
      <c r="F463" s="189">
        <v>140</v>
      </c>
      <c r="G463" s="189">
        <v>138</v>
      </c>
      <c r="H463" s="189">
        <v>141</v>
      </c>
      <c r="I463" s="189">
        <v>149</v>
      </c>
      <c r="J463" s="189">
        <v>148</v>
      </c>
      <c r="K463" s="189">
        <v>151</v>
      </c>
      <c r="L463" s="189">
        <v>144</v>
      </c>
      <c r="M463" s="189">
        <v>4</v>
      </c>
      <c r="N463" s="121">
        <f t="shared" si="7"/>
        <v>2.8571428571428571E-2</v>
      </c>
    </row>
    <row r="464" spans="1:14">
      <c r="A464" s="188" t="s">
        <v>1801</v>
      </c>
      <c r="B464" s="189">
        <v>105</v>
      </c>
      <c r="C464" s="189">
        <v>110</v>
      </c>
      <c r="D464" s="189">
        <v>115</v>
      </c>
      <c r="E464" s="189">
        <v>112</v>
      </c>
      <c r="F464" s="189">
        <v>106</v>
      </c>
      <c r="G464" s="189">
        <v>109</v>
      </c>
      <c r="H464" s="189">
        <v>96</v>
      </c>
      <c r="I464" s="189">
        <v>107</v>
      </c>
      <c r="J464" s="189">
        <v>109</v>
      </c>
      <c r="K464" s="189">
        <v>115</v>
      </c>
      <c r="L464" s="189">
        <v>108</v>
      </c>
      <c r="M464" s="189">
        <v>3</v>
      </c>
      <c r="N464" s="121">
        <f t="shared" si="7"/>
        <v>2.8571428571428571E-2</v>
      </c>
    </row>
    <row r="465" spans="1:14">
      <c r="A465" s="188" t="s">
        <v>2043</v>
      </c>
      <c r="B465" s="189">
        <v>70</v>
      </c>
      <c r="C465" s="189">
        <v>69</v>
      </c>
      <c r="D465" s="189">
        <v>74</v>
      </c>
      <c r="E465" s="189">
        <v>75</v>
      </c>
      <c r="F465" s="189">
        <v>75</v>
      </c>
      <c r="G465" s="189">
        <v>76</v>
      </c>
      <c r="H465" s="189">
        <v>80</v>
      </c>
      <c r="I465" s="189">
        <v>80</v>
      </c>
      <c r="J465" s="189">
        <v>75</v>
      </c>
      <c r="K465" s="189">
        <v>73</v>
      </c>
      <c r="L465" s="189">
        <v>72</v>
      </c>
      <c r="M465" s="189">
        <v>2</v>
      </c>
      <c r="N465" s="121">
        <f t="shared" si="7"/>
        <v>2.8571428571428571E-2</v>
      </c>
    </row>
    <row r="466" spans="1:14">
      <c r="A466" s="188" t="s">
        <v>2130</v>
      </c>
      <c r="B466" s="189">
        <v>420</v>
      </c>
      <c r="C466" s="189">
        <v>419</v>
      </c>
      <c r="D466" s="189">
        <v>419</v>
      </c>
      <c r="E466" s="189">
        <v>419</v>
      </c>
      <c r="F466" s="189">
        <v>414</v>
      </c>
      <c r="G466" s="189">
        <v>417</v>
      </c>
      <c r="H466" s="189">
        <v>423</v>
      </c>
      <c r="I466" s="189">
        <v>428</v>
      </c>
      <c r="J466" s="189">
        <v>435</v>
      </c>
      <c r="K466" s="189">
        <v>437</v>
      </c>
      <c r="L466" s="189">
        <v>432</v>
      </c>
      <c r="M466" s="189">
        <v>12</v>
      </c>
      <c r="N466" s="121">
        <f t="shared" si="7"/>
        <v>2.8571428571428571E-2</v>
      </c>
    </row>
    <row r="467" spans="1:14">
      <c r="A467" s="188" t="s">
        <v>1560</v>
      </c>
      <c r="B467" s="189">
        <v>382</v>
      </c>
      <c r="C467" s="189">
        <v>386</v>
      </c>
      <c r="D467" s="189">
        <v>382</v>
      </c>
      <c r="E467" s="189">
        <v>387</v>
      </c>
      <c r="F467" s="189">
        <v>394</v>
      </c>
      <c r="G467" s="189">
        <v>395</v>
      </c>
      <c r="H467" s="189">
        <v>387</v>
      </c>
      <c r="I467" s="189">
        <v>387</v>
      </c>
      <c r="J467" s="189">
        <v>388</v>
      </c>
      <c r="K467" s="189">
        <v>387</v>
      </c>
      <c r="L467" s="189">
        <v>393</v>
      </c>
      <c r="M467" s="189">
        <v>11</v>
      </c>
      <c r="N467" s="121">
        <f t="shared" si="7"/>
        <v>2.8795811518324606E-2</v>
      </c>
    </row>
    <row r="468" spans="1:14">
      <c r="A468" s="188" t="s">
        <v>1764</v>
      </c>
      <c r="B468" s="189">
        <v>138</v>
      </c>
      <c r="C468" s="189">
        <v>141</v>
      </c>
      <c r="D468" s="189">
        <v>149</v>
      </c>
      <c r="E468" s="189">
        <v>139</v>
      </c>
      <c r="F468" s="189">
        <v>144</v>
      </c>
      <c r="G468" s="189">
        <v>139</v>
      </c>
      <c r="H468" s="189">
        <v>143</v>
      </c>
      <c r="I468" s="189">
        <v>154</v>
      </c>
      <c r="J468" s="189">
        <v>153</v>
      </c>
      <c r="K468" s="189">
        <v>152</v>
      </c>
      <c r="L468" s="189">
        <v>142</v>
      </c>
      <c r="M468" s="189">
        <v>4</v>
      </c>
      <c r="N468" s="121">
        <f t="shared" si="7"/>
        <v>2.8985507246376812E-2</v>
      </c>
    </row>
    <row r="469" spans="1:14">
      <c r="A469" s="188" t="s">
        <v>1734</v>
      </c>
      <c r="B469" s="189">
        <v>241</v>
      </c>
      <c r="C469" s="189">
        <v>242</v>
      </c>
      <c r="D469" s="189">
        <v>242</v>
      </c>
      <c r="E469" s="189">
        <v>235</v>
      </c>
      <c r="F469" s="189">
        <v>240</v>
      </c>
      <c r="G469" s="189">
        <v>240</v>
      </c>
      <c r="H469" s="189">
        <v>240</v>
      </c>
      <c r="I469" s="189">
        <v>244</v>
      </c>
      <c r="J469" s="189">
        <v>246</v>
      </c>
      <c r="K469" s="189">
        <v>249</v>
      </c>
      <c r="L469" s="189">
        <v>248</v>
      </c>
      <c r="M469" s="189">
        <v>7</v>
      </c>
      <c r="N469" s="121">
        <f t="shared" si="7"/>
        <v>2.9045643153526972E-2</v>
      </c>
    </row>
    <row r="470" spans="1:14">
      <c r="A470" s="188" t="s">
        <v>1947</v>
      </c>
      <c r="B470" s="189">
        <v>238</v>
      </c>
      <c r="C470" s="189">
        <v>251</v>
      </c>
      <c r="D470" s="189">
        <v>255</v>
      </c>
      <c r="E470" s="189">
        <v>253</v>
      </c>
      <c r="F470" s="189">
        <v>254</v>
      </c>
      <c r="G470" s="189">
        <v>243</v>
      </c>
      <c r="H470" s="189">
        <v>242</v>
      </c>
      <c r="I470" s="189">
        <v>246</v>
      </c>
      <c r="J470" s="189">
        <v>258</v>
      </c>
      <c r="K470" s="189">
        <v>255</v>
      </c>
      <c r="L470" s="189">
        <v>245</v>
      </c>
      <c r="M470" s="189">
        <v>7</v>
      </c>
      <c r="N470" s="121">
        <f t="shared" si="7"/>
        <v>2.9411764705882353E-2</v>
      </c>
    </row>
    <row r="471" spans="1:14">
      <c r="A471" s="188" t="s">
        <v>2039</v>
      </c>
      <c r="B471" s="189">
        <v>136</v>
      </c>
      <c r="C471" s="189">
        <v>132</v>
      </c>
      <c r="D471" s="189">
        <v>132</v>
      </c>
      <c r="E471" s="189">
        <v>127</v>
      </c>
      <c r="F471" s="189">
        <v>129</v>
      </c>
      <c r="G471" s="189">
        <v>132</v>
      </c>
      <c r="H471" s="189">
        <v>132</v>
      </c>
      <c r="I471" s="189">
        <v>132</v>
      </c>
      <c r="J471" s="189">
        <v>132</v>
      </c>
      <c r="K471" s="189">
        <v>136</v>
      </c>
      <c r="L471" s="189">
        <v>140</v>
      </c>
      <c r="M471" s="189">
        <v>4</v>
      </c>
      <c r="N471" s="121">
        <f t="shared" si="7"/>
        <v>2.9411764705882353E-2</v>
      </c>
    </row>
    <row r="472" spans="1:14">
      <c r="A472" s="188" t="s">
        <v>2242</v>
      </c>
      <c r="B472" s="189">
        <v>203</v>
      </c>
      <c r="C472" s="189">
        <v>214</v>
      </c>
      <c r="D472" s="189">
        <v>212</v>
      </c>
      <c r="E472" s="189">
        <v>209</v>
      </c>
      <c r="F472" s="189">
        <v>203</v>
      </c>
      <c r="G472" s="189">
        <v>209</v>
      </c>
      <c r="H472" s="189">
        <v>218</v>
      </c>
      <c r="I472" s="189">
        <v>214</v>
      </c>
      <c r="J472" s="189">
        <v>213</v>
      </c>
      <c r="K472" s="189">
        <v>207</v>
      </c>
      <c r="L472" s="189">
        <v>209</v>
      </c>
      <c r="M472" s="189">
        <v>6</v>
      </c>
      <c r="N472" s="121">
        <f t="shared" si="7"/>
        <v>2.9556650246305417E-2</v>
      </c>
    </row>
    <row r="473" spans="1:14">
      <c r="A473" s="188" t="s">
        <v>2102</v>
      </c>
      <c r="B473" s="189">
        <v>169</v>
      </c>
      <c r="C473" s="189">
        <v>170</v>
      </c>
      <c r="D473" s="189">
        <v>161</v>
      </c>
      <c r="E473" s="189">
        <v>166</v>
      </c>
      <c r="F473" s="189">
        <v>173</v>
      </c>
      <c r="G473" s="189">
        <v>173</v>
      </c>
      <c r="H473" s="189">
        <v>176</v>
      </c>
      <c r="I473" s="189">
        <v>179</v>
      </c>
      <c r="J473" s="189">
        <v>174</v>
      </c>
      <c r="K473" s="189">
        <v>177</v>
      </c>
      <c r="L473" s="189">
        <v>174</v>
      </c>
      <c r="M473" s="189">
        <v>5</v>
      </c>
      <c r="N473" s="121">
        <f t="shared" si="7"/>
        <v>2.9585798816568046E-2</v>
      </c>
    </row>
    <row r="474" spans="1:14">
      <c r="A474" s="188" t="s">
        <v>2325</v>
      </c>
      <c r="B474" s="189">
        <v>234</v>
      </c>
      <c r="C474" s="189">
        <v>240</v>
      </c>
      <c r="D474" s="189">
        <v>241</v>
      </c>
      <c r="E474" s="189">
        <v>235</v>
      </c>
      <c r="F474" s="189">
        <v>235</v>
      </c>
      <c r="G474" s="189">
        <v>235</v>
      </c>
      <c r="H474" s="189">
        <v>228</v>
      </c>
      <c r="I474" s="189">
        <v>230</v>
      </c>
      <c r="J474" s="189">
        <v>242</v>
      </c>
      <c r="K474" s="189">
        <v>241</v>
      </c>
      <c r="L474" s="189">
        <v>241</v>
      </c>
      <c r="M474" s="189">
        <v>7</v>
      </c>
      <c r="N474" s="121">
        <f t="shared" si="7"/>
        <v>2.9914529914529916E-2</v>
      </c>
    </row>
    <row r="475" spans="1:14">
      <c r="A475" s="188" t="s">
        <v>2190</v>
      </c>
      <c r="B475" s="189">
        <v>334</v>
      </c>
      <c r="C475" s="189">
        <v>346</v>
      </c>
      <c r="D475" s="189">
        <v>347</v>
      </c>
      <c r="E475" s="189">
        <v>348</v>
      </c>
      <c r="F475" s="189">
        <v>345</v>
      </c>
      <c r="G475" s="189">
        <v>338</v>
      </c>
      <c r="H475" s="189">
        <v>334</v>
      </c>
      <c r="I475" s="189">
        <v>332</v>
      </c>
      <c r="J475" s="189">
        <v>331</v>
      </c>
      <c r="K475" s="189">
        <v>336</v>
      </c>
      <c r="L475" s="189">
        <v>344</v>
      </c>
      <c r="M475" s="189">
        <v>10</v>
      </c>
      <c r="N475" s="121">
        <f t="shared" si="7"/>
        <v>2.9940119760479042E-2</v>
      </c>
    </row>
    <row r="476" spans="1:14">
      <c r="A476" s="188" t="s">
        <v>1535</v>
      </c>
      <c r="B476" s="189">
        <v>400</v>
      </c>
      <c r="C476" s="189">
        <v>408</v>
      </c>
      <c r="D476" s="189">
        <v>396</v>
      </c>
      <c r="E476" s="189">
        <v>398</v>
      </c>
      <c r="F476" s="189">
        <v>403</v>
      </c>
      <c r="G476" s="189">
        <v>407</v>
      </c>
      <c r="H476" s="189">
        <v>412</v>
      </c>
      <c r="I476" s="189">
        <v>412</v>
      </c>
      <c r="J476" s="189">
        <v>418</v>
      </c>
      <c r="K476" s="189">
        <v>416</v>
      </c>
      <c r="L476" s="189">
        <v>412</v>
      </c>
      <c r="M476" s="189">
        <v>12</v>
      </c>
      <c r="N476" s="121">
        <f t="shared" si="7"/>
        <v>0.03</v>
      </c>
    </row>
    <row r="477" spans="1:14">
      <c r="A477" s="188" t="s">
        <v>2313</v>
      </c>
      <c r="B477" s="189">
        <v>165</v>
      </c>
      <c r="C477" s="189">
        <v>167</v>
      </c>
      <c r="D477" s="189">
        <v>168</v>
      </c>
      <c r="E477" s="189">
        <v>161</v>
      </c>
      <c r="F477" s="189">
        <v>165</v>
      </c>
      <c r="G477" s="189">
        <v>163</v>
      </c>
      <c r="H477" s="189">
        <v>161</v>
      </c>
      <c r="I477" s="189">
        <v>169</v>
      </c>
      <c r="J477" s="189">
        <v>174</v>
      </c>
      <c r="K477" s="189">
        <v>177</v>
      </c>
      <c r="L477" s="189">
        <v>170</v>
      </c>
      <c r="M477" s="189">
        <v>5</v>
      </c>
      <c r="N477" s="121">
        <f t="shared" si="7"/>
        <v>3.0303030303030304E-2</v>
      </c>
    </row>
    <row r="478" spans="1:14">
      <c r="A478" s="188" t="s">
        <v>1836</v>
      </c>
      <c r="B478" s="189">
        <v>560</v>
      </c>
      <c r="C478" s="189">
        <v>560</v>
      </c>
      <c r="D478" s="189">
        <v>562</v>
      </c>
      <c r="E478" s="189">
        <v>566</v>
      </c>
      <c r="F478" s="189">
        <v>561</v>
      </c>
      <c r="G478" s="189">
        <v>556</v>
      </c>
      <c r="H478" s="189">
        <v>560</v>
      </c>
      <c r="I478" s="189">
        <v>556</v>
      </c>
      <c r="J478" s="189">
        <v>558</v>
      </c>
      <c r="K478" s="189">
        <v>569</v>
      </c>
      <c r="L478" s="189">
        <v>577</v>
      </c>
      <c r="M478" s="189">
        <v>17</v>
      </c>
      <c r="N478" s="121">
        <f t="shared" si="7"/>
        <v>3.0357142857142857E-2</v>
      </c>
    </row>
    <row r="479" spans="1:14">
      <c r="A479" s="188" t="s">
        <v>1565</v>
      </c>
      <c r="B479" s="189">
        <v>1410</v>
      </c>
      <c r="C479" s="189">
        <v>1404</v>
      </c>
      <c r="D479" s="189">
        <v>1407</v>
      </c>
      <c r="E479" s="189">
        <v>1430</v>
      </c>
      <c r="F479" s="189">
        <v>1447</v>
      </c>
      <c r="G479" s="189">
        <v>1434</v>
      </c>
      <c r="H479" s="189">
        <v>1431</v>
      </c>
      <c r="I479" s="189">
        <v>1435</v>
      </c>
      <c r="J479" s="189">
        <v>1455</v>
      </c>
      <c r="K479" s="189">
        <v>1453</v>
      </c>
      <c r="L479" s="189">
        <v>1453</v>
      </c>
      <c r="M479" s="189">
        <v>43</v>
      </c>
      <c r="N479" s="121">
        <f t="shared" si="7"/>
        <v>3.0496453900709219E-2</v>
      </c>
    </row>
    <row r="480" spans="1:14">
      <c r="A480" s="188" t="s">
        <v>2199</v>
      </c>
      <c r="B480" s="189">
        <v>98</v>
      </c>
      <c r="C480" s="189">
        <v>97</v>
      </c>
      <c r="D480" s="189">
        <v>92</v>
      </c>
      <c r="E480" s="189">
        <v>95</v>
      </c>
      <c r="F480" s="189">
        <v>99</v>
      </c>
      <c r="G480" s="189">
        <v>95</v>
      </c>
      <c r="H480" s="189">
        <v>103</v>
      </c>
      <c r="I480" s="189">
        <v>98</v>
      </c>
      <c r="J480" s="189">
        <v>100</v>
      </c>
      <c r="K480" s="189">
        <v>94</v>
      </c>
      <c r="L480" s="189">
        <v>101</v>
      </c>
      <c r="M480" s="189">
        <v>3</v>
      </c>
      <c r="N480" s="121">
        <f t="shared" si="7"/>
        <v>3.0612244897959183E-2</v>
      </c>
    </row>
    <row r="481" spans="1:14">
      <c r="A481" s="188" t="s">
        <v>1942</v>
      </c>
      <c r="B481" s="189">
        <v>455</v>
      </c>
      <c r="C481" s="189">
        <v>461</v>
      </c>
      <c r="D481" s="189">
        <v>447</v>
      </c>
      <c r="E481" s="189">
        <v>451</v>
      </c>
      <c r="F481" s="189">
        <v>449</v>
      </c>
      <c r="G481" s="189">
        <v>449</v>
      </c>
      <c r="H481" s="189">
        <v>455</v>
      </c>
      <c r="I481" s="189">
        <v>454</v>
      </c>
      <c r="J481" s="189">
        <v>459</v>
      </c>
      <c r="K481" s="189">
        <v>472</v>
      </c>
      <c r="L481" s="189">
        <v>469</v>
      </c>
      <c r="M481" s="189">
        <v>14</v>
      </c>
      <c r="N481" s="121">
        <f t="shared" si="7"/>
        <v>3.0769230769230771E-2</v>
      </c>
    </row>
    <row r="482" spans="1:14">
      <c r="A482" s="188" t="s">
        <v>1557</v>
      </c>
      <c r="B482" s="189">
        <v>389</v>
      </c>
      <c r="C482" s="189">
        <v>385</v>
      </c>
      <c r="D482" s="189">
        <v>386</v>
      </c>
      <c r="E482" s="189">
        <v>389</v>
      </c>
      <c r="F482" s="189">
        <v>392</v>
      </c>
      <c r="G482" s="189">
        <v>389</v>
      </c>
      <c r="H482" s="189">
        <v>385</v>
      </c>
      <c r="I482" s="189">
        <v>381</v>
      </c>
      <c r="J482" s="189">
        <v>389</v>
      </c>
      <c r="K482" s="189">
        <v>393</v>
      </c>
      <c r="L482" s="189">
        <v>401</v>
      </c>
      <c r="M482" s="189">
        <v>12</v>
      </c>
      <c r="N482" s="121">
        <f t="shared" si="7"/>
        <v>3.0848329048843187E-2</v>
      </c>
    </row>
    <row r="483" spans="1:14">
      <c r="A483" s="188" t="s">
        <v>1517</v>
      </c>
      <c r="B483" s="189">
        <v>162</v>
      </c>
      <c r="C483" s="189">
        <v>164</v>
      </c>
      <c r="D483" s="189">
        <v>159</v>
      </c>
      <c r="E483" s="189">
        <v>155</v>
      </c>
      <c r="F483" s="189">
        <v>155</v>
      </c>
      <c r="G483" s="189">
        <v>150</v>
      </c>
      <c r="H483" s="189">
        <v>152</v>
      </c>
      <c r="I483" s="189">
        <v>152</v>
      </c>
      <c r="J483" s="189">
        <v>154</v>
      </c>
      <c r="K483" s="189">
        <v>159</v>
      </c>
      <c r="L483" s="189">
        <v>167</v>
      </c>
      <c r="M483" s="189">
        <v>5</v>
      </c>
      <c r="N483" s="121">
        <f t="shared" si="7"/>
        <v>3.0864197530864196E-2</v>
      </c>
    </row>
    <row r="484" spans="1:14">
      <c r="A484" s="188" t="s">
        <v>2317</v>
      </c>
      <c r="B484" s="189">
        <v>255</v>
      </c>
      <c r="C484" s="189">
        <v>256</v>
      </c>
      <c r="D484" s="189">
        <v>252</v>
      </c>
      <c r="E484" s="189">
        <v>254</v>
      </c>
      <c r="F484" s="189">
        <v>260</v>
      </c>
      <c r="G484" s="189">
        <v>265</v>
      </c>
      <c r="H484" s="189">
        <v>250</v>
      </c>
      <c r="I484" s="189">
        <v>269</v>
      </c>
      <c r="J484" s="189">
        <v>264</v>
      </c>
      <c r="K484" s="189">
        <v>271</v>
      </c>
      <c r="L484" s="189">
        <v>263</v>
      </c>
      <c r="M484" s="189">
        <v>8</v>
      </c>
      <c r="N484" s="121">
        <f t="shared" si="7"/>
        <v>3.1372549019607843E-2</v>
      </c>
    </row>
    <row r="485" spans="1:14">
      <c r="A485" s="188" t="s">
        <v>2236</v>
      </c>
      <c r="B485" s="189">
        <v>159</v>
      </c>
      <c r="C485" s="189">
        <v>157</v>
      </c>
      <c r="D485" s="189">
        <v>164</v>
      </c>
      <c r="E485" s="189">
        <v>171</v>
      </c>
      <c r="F485" s="189">
        <v>166</v>
      </c>
      <c r="G485" s="189">
        <v>165</v>
      </c>
      <c r="H485" s="189">
        <v>161</v>
      </c>
      <c r="I485" s="189">
        <v>166</v>
      </c>
      <c r="J485" s="189">
        <v>159</v>
      </c>
      <c r="K485" s="189">
        <v>158</v>
      </c>
      <c r="L485" s="189">
        <v>164</v>
      </c>
      <c r="M485" s="189">
        <v>5</v>
      </c>
      <c r="N485" s="121">
        <f t="shared" si="7"/>
        <v>3.1446540880503145E-2</v>
      </c>
    </row>
    <row r="486" spans="1:14">
      <c r="A486" s="188" t="s">
        <v>1767</v>
      </c>
      <c r="B486" s="189">
        <v>95</v>
      </c>
      <c r="C486" s="189">
        <v>99</v>
      </c>
      <c r="D486" s="189">
        <v>98</v>
      </c>
      <c r="E486" s="189">
        <v>87</v>
      </c>
      <c r="F486" s="189">
        <v>97</v>
      </c>
      <c r="G486" s="189">
        <v>99</v>
      </c>
      <c r="H486" s="189">
        <v>99</v>
      </c>
      <c r="I486" s="189">
        <v>100</v>
      </c>
      <c r="J486" s="189">
        <v>96</v>
      </c>
      <c r="K486" s="189">
        <v>99</v>
      </c>
      <c r="L486" s="189">
        <v>98</v>
      </c>
      <c r="M486" s="189">
        <v>3</v>
      </c>
      <c r="N486" s="121">
        <f t="shared" si="7"/>
        <v>3.1578947368421054E-2</v>
      </c>
    </row>
    <row r="487" spans="1:14">
      <c r="A487" s="188" t="s">
        <v>1466</v>
      </c>
      <c r="B487" s="189">
        <v>284</v>
      </c>
      <c r="C487" s="189">
        <v>283</v>
      </c>
      <c r="D487" s="189">
        <v>283</v>
      </c>
      <c r="E487" s="189">
        <v>303</v>
      </c>
      <c r="F487" s="189">
        <v>298</v>
      </c>
      <c r="G487" s="189">
        <v>295</v>
      </c>
      <c r="H487" s="189">
        <v>296</v>
      </c>
      <c r="I487" s="189">
        <v>290</v>
      </c>
      <c r="J487" s="189">
        <v>285</v>
      </c>
      <c r="K487" s="189">
        <v>295</v>
      </c>
      <c r="L487" s="189">
        <v>293</v>
      </c>
      <c r="M487" s="189">
        <v>9</v>
      </c>
      <c r="N487" s="121">
        <f t="shared" si="7"/>
        <v>3.1690140845070422E-2</v>
      </c>
    </row>
    <row r="488" spans="1:14">
      <c r="A488" s="188" t="s">
        <v>2259</v>
      </c>
      <c r="B488" s="189">
        <v>252</v>
      </c>
      <c r="C488" s="189">
        <v>259</v>
      </c>
      <c r="D488" s="189">
        <v>249</v>
      </c>
      <c r="E488" s="189">
        <v>259</v>
      </c>
      <c r="F488" s="189">
        <v>252</v>
      </c>
      <c r="G488" s="189">
        <v>256</v>
      </c>
      <c r="H488" s="189">
        <v>256</v>
      </c>
      <c r="I488" s="189">
        <v>257</v>
      </c>
      <c r="J488" s="189">
        <v>265</v>
      </c>
      <c r="K488" s="189">
        <v>270</v>
      </c>
      <c r="L488" s="189">
        <v>260</v>
      </c>
      <c r="M488" s="189">
        <v>8</v>
      </c>
      <c r="N488" s="121">
        <f t="shared" si="7"/>
        <v>3.1746031746031744E-2</v>
      </c>
    </row>
    <row r="489" spans="1:14">
      <c r="A489" s="188" t="s">
        <v>2022</v>
      </c>
      <c r="B489" s="189">
        <v>94</v>
      </c>
      <c r="C489" s="189">
        <v>87</v>
      </c>
      <c r="D489" s="189">
        <v>90</v>
      </c>
      <c r="E489" s="189">
        <v>88</v>
      </c>
      <c r="F489" s="189">
        <v>87</v>
      </c>
      <c r="G489" s="189">
        <v>89</v>
      </c>
      <c r="H489" s="189">
        <v>97</v>
      </c>
      <c r="I489" s="189">
        <v>92</v>
      </c>
      <c r="J489" s="189">
        <v>96</v>
      </c>
      <c r="K489" s="189">
        <v>94</v>
      </c>
      <c r="L489" s="189">
        <v>97</v>
      </c>
      <c r="M489" s="189">
        <v>3</v>
      </c>
      <c r="N489" s="121">
        <f t="shared" si="7"/>
        <v>3.1914893617021274E-2</v>
      </c>
    </row>
    <row r="490" spans="1:14">
      <c r="A490" s="188" t="s">
        <v>2439</v>
      </c>
      <c r="B490" s="189">
        <v>250</v>
      </c>
      <c r="C490" s="189">
        <v>248</v>
      </c>
      <c r="D490" s="189">
        <v>247</v>
      </c>
      <c r="E490" s="189">
        <v>233</v>
      </c>
      <c r="F490" s="189">
        <v>260</v>
      </c>
      <c r="G490" s="189">
        <v>264</v>
      </c>
      <c r="H490" s="189">
        <v>249</v>
      </c>
      <c r="I490" s="189">
        <v>255</v>
      </c>
      <c r="J490" s="189">
        <v>259</v>
      </c>
      <c r="K490" s="189">
        <v>263</v>
      </c>
      <c r="L490" s="189">
        <v>258</v>
      </c>
      <c r="M490" s="189">
        <v>8</v>
      </c>
      <c r="N490" s="121">
        <f t="shared" si="7"/>
        <v>3.2000000000000001E-2</v>
      </c>
    </row>
    <row r="491" spans="1:14">
      <c r="A491" s="188" t="s">
        <v>2387</v>
      </c>
      <c r="B491" s="189">
        <v>187</v>
      </c>
      <c r="C491" s="189">
        <v>194</v>
      </c>
      <c r="D491" s="189">
        <v>194</v>
      </c>
      <c r="E491" s="189">
        <v>189</v>
      </c>
      <c r="F491" s="189">
        <v>186</v>
      </c>
      <c r="G491" s="189">
        <v>185</v>
      </c>
      <c r="H491" s="189">
        <v>183</v>
      </c>
      <c r="I491" s="189">
        <v>187</v>
      </c>
      <c r="J491" s="189">
        <v>187</v>
      </c>
      <c r="K491" s="189">
        <v>183</v>
      </c>
      <c r="L491" s="189">
        <v>193</v>
      </c>
      <c r="M491" s="189">
        <v>6</v>
      </c>
      <c r="N491" s="121">
        <f t="shared" si="7"/>
        <v>3.2085561497326207E-2</v>
      </c>
    </row>
    <row r="492" spans="1:14">
      <c r="A492" s="188" t="s">
        <v>2151</v>
      </c>
      <c r="B492" s="189">
        <v>560</v>
      </c>
      <c r="C492" s="189">
        <v>556</v>
      </c>
      <c r="D492" s="189">
        <v>564</v>
      </c>
      <c r="E492" s="189">
        <v>558</v>
      </c>
      <c r="F492" s="189">
        <v>563</v>
      </c>
      <c r="G492" s="189">
        <v>575</v>
      </c>
      <c r="H492" s="189">
        <v>577</v>
      </c>
      <c r="I492" s="189">
        <v>588</v>
      </c>
      <c r="J492" s="189">
        <v>587</v>
      </c>
      <c r="K492" s="189">
        <v>587</v>
      </c>
      <c r="L492" s="189">
        <v>578</v>
      </c>
      <c r="M492" s="189">
        <v>18</v>
      </c>
      <c r="N492" s="121">
        <f t="shared" si="7"/>
        <v>3.214285714285714E-2</v>
      </c>
    </row>
    <row r="493" spans="1:14">
      <c r="A493" s="188" t="s">
        <v>2107</v>
      </c>
      <c r="B493" s="189">
        <v>310</v>
      </c>
      <c r="C493" s="189">
        <v>301</v>
      </c>
      <c r="D493" s="189">
        <v>301</v>
      </c>
      <c r="E493" s="189">
        <v>314</v>
      </c>
      <c r="F493" s="189">
        <v>312</v>
      </c>
      <c r="G493" s="189">
        <v>322</v>
      </c>
      <c r="H493" s="189">
        <v>316</v>
      </c>
      <c r="I493" s="189">
        <v>328</v>
      </c>
      <c r="J493" s="189">
        <v>322</v>
      </c>
      <c r="K493" s="189">
        <v>321</v>
      </c>
      <c r="L493" s="189">
        <v>320</v>
      </c>
      <c r="M493" s="189">
        <v>10</v>
      </c>
      <c r="N493" s="121">
        <f t="shared" si="7"/>
        <v>3.2258064516129031E-2</v>
      </c>
    </row>
    <row r="494" spans="1:14">
      <c r="A494" s="188" t="s">
        <v>1721</v>
      </c>
      <c r="B494" s="189">
        <v>369</v>
      </c>
      <c r="C494" s="189">
        <v>372</v>
      </c>
      <c r="D494" s="189">
        <v>382</v>
      </c>
      <c r="E494" s="189">
        <v>381</v>
      </c>
      <c r="F494" s="189">
        <v>374</v>
      </c>
      <c r="G494" s="189">
        <v>378</v>
      </c>
      <c r="H494" s="189">
        <v>372</v>
      </c>
      <c r="I494" s="189">
        <v>378</v>
      </c>
      <c r="J494" s="189">
        <v>382</v>
      </c>
      <c r="K494" s="189">
        <v>387</v>
      </c>
      <c r="L494" s="189">
        <v>381</v>
      </c>
      <c r="M494" s="189">
        <v>12</v>
      </c>
      <c r="N494" s="121">
        <f t="shared" si="7"/>
        <v>3.2520325203252036E-2</v>
      </c>
    </row>
    <row r="495" spans="1:14">
      <c r="A495" s="188" t="s">
        <v>1968</v>
      </c>
      <c r="B495" s="189">
        <v>245</v>
      </c>
      <c r="C495" s="189">
        <v>245</v>
      </c>
      <c r="D495" s="189">
        <v>256</v>
      </c>
      <c r="E495" s="189">
        <v>255</v>
      </c>
      <c r="F495" s="189">
        <v>249</v>
      </c>
      <c r="G495" s="189">
        <v>253</v>
      </c>
      <c r="H495" s="189">
        <v>261</v>
      </c>
      <c r="I495" s="189">
        <v>270</v>
      </c>
      <c r="J495" s="189">
        <v>266</v>
      </c>
      <c r="K495" s="189">
        <v>260</v>
      </c>
      <c r="L495" s="189">
        <v>253</v>
      </c>
      <c r="M495" s="189">
        <v>8</v>
      </c>
      <c r="N495" s="121">
        <f t="shared" si="7"/>
        <v>3.2653061224489799E-2</v>
      </c>
    </row>
    <row r="496" spans="1:14">
      <c r="A496" s="188" t="s">
        <v>2159</v>
      </c>
      <c r="B496" s="189">
        <v>245</v>
      </c>
      <c r="C496" s="189">
        <v>244</v>
      </c>
      <c r="D496" s="189">
        <v>230</v>
      </c>
      <c r="E496" s="189">
        <v>233</v>
      </c>
      <c r="F496" s="189">
        <v>242</v>
      </c>
      <c r="G496" s="189">
        <v>241</v>
      </c>
      <c r="H496" s="189">
        <v>245</v>
      </c>
      <c r="I496" s="189">
        <v>238</v>
      </c>
      <c r="J496" s="189">
        <v>248</v>
      </c>
      <c r="K496" s="189">
        <v>247</v>
      </c>
      <c r="L496" s="189">
        <v>253</v>
      </c>
      <c r="M496" s="189">
        <v>8</v>
      </c>
      <c r="N496" s="121">
        <f t="shared" si="7"/>
        <v>3.2653061224489799E-2</v>
      </c>
    </row>
    <row r="497" spans="1:14">
      <c r="A497" s="188" t="s">
        <v>1725</v>
      </c>
      <c r="B497" s="189">
        <v>949</v>
      </c>
      <c r="C497" s="189">
        <v>960</v>
      </c>
      <c r="D497" s="189">
        <v>972</v>
      </c>
      <c r="E497" s="189">
        <v>971</v>
      </c>
      <c r="F497" s="189">
        <v>977</v>
      </c>
      <c r="G497" s="189">
        <v>988</v>
      </c>
      <c r="H497" s="189">
        <v>989</v>
      </c>
      <c r="I497" s="189">
        <v>995</v>
      </c>
      <c r="J497" s="189">
        <v>976</v>
      </c>
      <c r="K497" s="189">
        <v>991</v>
      </c>
      <c r="L497" s="189">
        <v>980</v>
      </c>
      <c r="M497" s="189">
        <v>31</v>
      </c>
      <c r="N497" s="121">
        <f t="shared" si="7"/>
        <v>3.2665964172813484E-2</v>
      </c>
    </row>
    <row r="498" spans="1:14">
      <c r="A498" s="188" t="s">
        <v>2354</v>
      </c>
      <c r="B498" s="189">
        <v>183</v>
      </c>
      <c r="C498" s="189">
        <v>180</v>
      </c>
      <c r="D498" s="189">
        <v>186</v>
      </c>
      <c r="E498" s="189">
        <v>186</v>
      </c>
      <c r="F498" s="189">
        <v>184</v>
      </c>
      <c r="G498" s="189">
        <v>185</v>
      </c>
      <c r="H498" s="189">
        <v>184</v>
      </c>
      <c r="I498" s="189">
        <v>181</v>
      </c>
      <c r="J498" s="189">
        <v>186</v>
      </c>
      <c r="K498" s="189">
        <v>189</v>
      </c>
      <c r="L498" s="189">
        <v>189</v>
      </c>
      <c r="M498" s="189">
        <v>6</v>
      </c>
      <c r="N498" s="121">
        <f t="shared" si="7"/>
        <v>3.2786885245901641E-2</v>
      </c>
    </row>
    <row r="499" spans="1:14">
      <c r="A499" s="188" t="s">
        <v>1655</v>
      </c>
      <c r="B499" s="189">
        <v>640</v>
      </c>
      <c r="C499" s="189">
        <v>641</v>
      </c>
      <c r="D499" s="189">
        <v>646</v>
      </c>
      <c r="E499" s="189">
        <v>655</v>
      </c>
      <c r="F499" s="189">
        <v>660</v>
      </c>
      <c r="G499" s="189">
        <v>650</v>
      </c>
      <c r="H499" s="189">
        <v>656</v>
      </c>
      <c r="I499" s="189">
        <v>659</v>
      </c>
      <c r="J499" s="189">
        <v>653</v>
      </c>
      <c r="K499" s="189">
        <v>653</v>
      </c>
      <c r="L499" s="189">
        <v>661</v>
      </c>
      <c r="M499" s="189">
        <v>21</v>
      </c>
      <c r="N499" s="121">
        <f t="shared" si="7"/>
        <v>3.2812500000000001E-2</v>
      </c>
    </row>
    <row r="500" spans="1:14">
      <c r="A500" s="188" t="s">
        <v>1778</v>
      </c>
      <c r="B500" s="189">
        <v>759</v>
      </c>
      <c r="C500" s="189">
        <v>747</v>
      </c>
      <c r="D500" s="189">
        <v>739</v>
      </c>
      <c r="E500" s="189">
        <v>774</v>
      </c>
      <c r="F500" s="189">
        <v>769</v>
      </c>
      <c r="G500" s="189">
        <v>766</v>
      </c>
      <c r="H500" s="189">
        <v>759</v>
      </c>
      <c r="I500" s="189">
        <v>778</v>
      </c>
      <c r="J500" s="189">
        <v>782</v>
      </c>
      <c r="K500" s="189">
        <v>781</v>
      </c>
      <c r="L500" s="189">
        <v>784</v>
      </c>
      <c r="M500" s="189">
        <v>25</v>
      </c>
      <c r="N500" s="121">
        <f t="shared" si="7"/>
        <v>3.2938076416337288E-2</v>
      </c>
    </row>
    <row r="501" spans="1:14">
      <c r="A501" s="188" t="s">
        <v>1648</v>
      </c>
      <c r="B501" s="189">
        <v>333</v>
      </c>
      <c r="C501" s="189">
        <v>346</v>
      </c>
      <c r="D501" s="189">
        <v>352</v>
      </c>
      <c r="E501" s="189">
        <v>348</v>
      </c>
      <c r="F501" s="189">
        <v>348</v>
      </c>
      <c r="G501" s="189">
        <v>355</v>
      </c>
      <c r="H501" s="189">
        <v>347</v>
      </c>
      <c r="I501" s="189">
        <v>342</v>
      </c>
      <c r="J501" s="189">
        <v>346</v>
      </c>
      <c r="K501" s="189">
        <v>343</v>
      </c>
      <c r="L501" s="189">
        <v>344</v>
      </c>
      <c r="M501" s="189">
        <v>11</v>
      </c>
      <c r="N501" s="121">
        <f t="shared" si="7"/>
        <v>3.3033033033033031E-2</v>
      </c>
    </row>
    <row r="502" spans="1:14">
      <c r="A502" s="188" t="s">
        <v>2077</v>
      </c>
      <c r="B502" s="189">
        <v>121</v>
      </c>
      <c r="C502" s="189">
        <v>118</v>
      </c>
      <c r="D502" s="189">
        <v>117</v>
      </c>
      <c r="E502" s="189">
        <v>118</v>
      </c>
      <c r="F502" s="189">
        <v>120</v>
      </c>
      <c r="G502" s="189">
        <v>124</v>
      </c>
      <c r="H502" s="189">
        <v>120</v>
      </c>
      <c r="I502" s="189">
        <v>127</v>
      </c>
      <c r="J502" s="189">
        <v>128</v>
      </c>
      <c r="K502" s="189">
        <v>129</v>
      </c>
      <c r="L502" s="189">
        <v>125</v>
      </c>
      <c r="M502" s="189">
        <v>4</v>
      </c>
      <c r="N502" s="121">
        <f t="shared" si="7"/>
        <v>3.3057851239669422E-2</v>
      </c>
    </row>
    <row r="503" spans="1:14">
      <c r="A503" s="188" t="s">
        <v>2253</v>
      </c>
      <c r="B503" s="189">
        <v>151</v>
      </c>
      <c r="C503" s="189">
        <v>150</v>
      </c>
      <c r="D503" s="189">
        <v>149</v>
      </c>
      <c r="E503" s="189">
        <v>150</v>
      </c>
      <c r="F503" s="189">
        <v>154</v>
      </c>
      <c r="G503" s="189">
        <v>150</v>
      </c>
      <c r="H503" s="189">
        <v>153</v>
      </c>
      <c r="I503" s="189">
        <v>153</v>
      </c>
      <c r="J503" s="189">
        <v>141</v>
      </c>
      <c r="K503" s="189">
        <v>151</v>
      </c>
      <c r="L503" s="189">
        <v>156</v>
      </c>
      <c r="M503" s="189">
        <v>5</v>
      </c>
      <c r="N503" s="121">
        <f t="shared" si="7"/>
        <v>3.3112582781456956E-2</v>
      </c>
    </row>
    <row r="504" spans="1:14">
      <c r="A504" s="188" t="s">
        <v>1681</v>
      </c>
      <c r="B504" s="189">
        <v>332</v>
      </c>
      <c r="C504" s="189">
        <v>326</v>
      </c>
      <c r="D504" s="189">
        <v>337</v>
      </c>
      <c r="E504" s="189">
        <v>327</v>
      </c>
      <c r="F504" s="189">
        <v>333</v>
      </c>
      <c r="G504" s="189">
        <v>330</v>
      </c>
      <c r="H504" s="189">
        <v>341</v>
      </c>
      <c r="I504" s="189">
        <v>354</v>
      </c>
      <c r="J504" s="189">
        <v>347</v>
      </c>
      <c r="K504" s="189">
        <v>338</v>
      </c>
      <c r="L504" s="189">
        <v>343</v>
      </c>
      <c r="M504" s="189">
        <v>11</v>
      </c>
      <c r="N504" s="121">
        <f t="shared" si="7"/>
        <v>3.313253012048193E-2</v>
      </c>
    </row>
    <row r="505" spans="1:14">
      <c r="A505" s="188" t="s">
        <v>1959</v>
      </c>
      <c r="B505" s="189">
        <v>329</v>
      </c>
      <c r="C505" s="189">
        <v>330</v>
      </c>
      <c r="D505" s="189">
        <v>342</v>
      </c>
      <c r="E505" s="189">
        <v>339</v>
      </c>
      <c r="F505" s="189">
        <v>328</v>
      </c>
      <c r="G505" s="189">
        <v>333</v>
      </c>
      <c r="H505" s="189">
        <v>341</v>
      </c>
      <c r="I505" s="189">
        <v>333</v>
      </c>
      <c r="J505" s="189">
        <v>343</v>
      </c>
      <c r="K505" s="189">
        <v>341</v>
      </c>
      <c r="L505" s="189">
        <v>340</v>
      </c>
      <c r="M505" s="189">
        <v>11</v>
      </c>
      <c r="N505" s="121">
        <f t="shared" si="7"/>
        <v>3.3434650455927049E-2</v>
      </c>
    </row>
    <row r="506" spans="1:14">
      <c r="A506" s="188" t="s">
        <v>1553</v>
      </c>
      <c r="B506" s="189">
        <v>505</v>
      </c>
      <c r="C506" s="189">
        <v>526</v>
      </c>
      <c r="D506" s="189">
        <v>514</v>
      </c>
      <c r="E506" s="189">
        <v>531</v>
      </c>
      <c r="F506" s="189">
        <v>536</v>
      </c>
      <c r="G506" s="189">
        <v>527</v>
      </c>
      <c r="H506" s="189">
        <v>518</v>
      </c>
      <c r="I506" s="189">
        <v>522</v>
      </c>
      <c r="J506" s="189">
        <v>532</v>
      </c>
      <c r="K506" s="189">
        <v>527</v>
      </c>
      <c r="L506" s="189">
        <v>522</v>
      </c>
      <c r="M506" s="189">
        <v>17</v>
      </c>
      <c r="N506" s="121">
        <f t="shared" si="7"/>
        <v>3.3663366336633666E-2</v>
      </c>
    </row>
    <row r="507" spans="1:14">
      <c r="A507" s="188" t="s">
        <v>2075</v>
      </c>
      <c r="B507" s="189">
        <v>297</v>
      </c>
      <c r="C507" s="189">
        <v>307</v>
      </c>
      <c r="D507" s="189">
        <v>302</v>
      </c>
      <c r="E507" s="189">
        <v>311</v>
      </c>
      <c r="F507" s="189">
        <v>308</v>
      </c>
      <c r="G507" s="189">
        <v>300</v>
      </c>
      <c r="H507" s="189">
        <v>297</v>
      </c>
      <c r="I507" s="189">
        <v>301</v>
      </c>
      <c r="J507" s="189">
        <v>306</v>
      </c>
      <c r="K507" s="189">
        <v>308</v>
      </c>
      <c r="L507" s="189">
        <v>307</v>
      </c>
      <c r="M507" s="189">
        <v>10</v>
      </c>
      <c r="N507" s="121">
        <f t="shared" si="7"/>
        <v>3.3670033670033669E-2</v>
      </c>
    </row>
    <row r="508" spans="1:14">
      <c r="A508" s="188" t="s">
        <v>1695</v>
      </c>
      <c r="B508" s="189">
        <v>529</v>
      </c>
      <c r="C508" s="189">
        <v>531</v>
      </c>
      <c r="D508" s="189">
        <v>536</v>
      </c>
      <c r="E508" s="189">
        <v>533</v>
      </c>
      <c r="F508" s="189">
        <v>549</v>
      </c>
      <c r="G508" s="189">
        <v>562</v>
      </c>
      <c r="H508" s="189">
        <v>550</v>
      </c>
      <c r="I508" s="189">
        <v>542</v>
      </c>
      <c r="J508" s="189">
        <v>545</v>
      </c>
      <c r="K508" s="189">
        <v>550</v>
      </c>
      <c r="L508" s="189">
        <v>547</v>
      </c>
      <c r="M508" s="189">
        <v>18</v>
      </c>
      <c r="N508" s="121">
        <f t="shared" si="7"/>
        <v>3.4026465028355386E-2</v>
      </c>
    </row>
    <row r="509" spans="1:14">
      <c r="A509" s="188" t="s">
        <v>2265</v>
      </c>
      <c r="B509" s="189">
        <v>382</v>
      </c>
      <c r="C509" s="189">
        <v>389</v>
      </c>
      <c r="D509" s="189">
        <v>395</v>
      </c>
      <c r="E509" s="189">
        <v>401</v>
      </c>
      <c r="F509" s="189">
        <v>402</v>
      </c>
      <c r="G509" s="189">
        <v>408</v>
      </c>
      <c r="H509" s="189">
        <v>400</v>
      </c>
      <c r="I509" s="189">
        <v>404</v>
      </c>
      <c r="J509" s="189">
        <v>411</v>
      </c>
      <c r="K509" s="189">
        <v>398</v>
      </c>
      <c r="L509" s="189">
        <v>395</v>
      </c>
      <c r="M509" s="189">
        <v>13</v>
      </c>
      <c r="N509" s="121">
        <f t="shared" si="7"/>
        <v>3.4031413612565446E-2</v>
      </c>
    </row>
    <row r="510" spans="1:14">
      <c r="A510" s="188" t="s">
        <v>2318</v>
      </c>
      <c r="B510" s="189">
        <v>293</v>
      </c>
      <c r="C510" s="189">
        <v>299</v>
      </c>
      <c r="D510" s="189">
        <v>293</v>
      </c>
      <c r="E510" s="189">
        <v>297</v>
      </c>
      <c r="F510" s="189">
        <v>296</v>
      </c>
      <c r="G510" s="189">
        <v>298</v>
      </c>
      <c r="H510" s="189">
        <v>295</v>
      </c>
      <c r="I510" s="189">
        <v>295</v>
      </c>
      <c r="J510" s="189">
        <v>297</v>
      </c>
      <c r="K510" s="189">
        <v>302</v>
      </c>
      <c r="L510" s="189">
        <v>303</v>
      </c>
      <c r="M510" s="189">
        <v>10</v>
      </c>
      <c r="N510" s="121">
        <f t="shared" si="7"/>
        <v>3.4129692832764506E-2</v>
      </c>
    </row>
    <row r="511" spans="1:14">
      <c r="A511" s="188" t="s">
        <v>2029</v>
      </c>
      <c r="B511" s="189">
        <v>205</v>
      </c>
      <c r="C511" s="189">
        <v>206</v>
      </c>
      <c r="D511" s="189">
        <v>202</v>
      </c>
      <c r="E511" s="189">
        <v>202</v>
      </c>
      <c r="F511" s="189">
        <v>205</v>
      </c>
      <c r="G511" s="189">
        <v>206</v>
      </c>
      <c r="H511" s="189">
        <v>206</v>
      </c>
      <c r="I511" s="189">
        <v>207</v>
      </c>
      <c r="J511" s="189">
        <v>203</v>
      </c>
      <c r="K511" s="189">
        <v>210</v>
      </c>
      <c r="L511" s="189">
        <v>212</v>
      </c>
      <c r="M511" s="189">
        <v>7</v>
      </c>
      <c r="N511" s="121">
        <f t="shared" si="7"/>
        <v>3.4146341463414637E-2</v>
      </c>
    </row>
    <row r="512" spans="1:14">
      <c r="A512" s="188" t="s">
        <v>1705</v>
      </c>
      <c r="B512" s="189">
        <v>348</v>
      </c>
      <c r="C512" s="189">
        <v>360</v>
      </c>
      <c r="D512" s="189">
        <v>352</v>
      </c>
      <c r="E512" s="189">
        <v>358</v>
      </c>
      <c r="F512" s="189">
        <v>344</v>
      </c>
      <c r="G512" s="189">
        <v>347</v>
      </c>
      <c r="H512" s="189">
        <v>350</v>
      </c>
      <c r="I512" s="189">
        <v>354</v>
      </c>
      <c r="J512" s="189">
        <v>354</v>
      </c>
      <c r="K512" s="189">
        <v>354</v>
      </c>
      <c r="L512" s="189">
        <v>360</v>
      </c>
      <c r="M512" s="189">
        <v>12</v>
      </c>
      <c r="N512" s="121">
        <f t="shared" si="7"/>
        <v>3.4482758620689655E-2</v>
      </c>
    </row>
    <row r="513" spans="1:14">
      <c r="A513" s="188" t="s">
        <v>1970</v>
      </c>
      <c r="B513" s="189">
        <v>463</v>
      </c>
      <c r="C513" s="189">
        <v>462</v>
      </c>
      <c r="D513" s="189">
        <v>468</v>
      </c>
      <c r="E513" s="189">
        <v>459</v>
      </c>
      <c r="F513" s="189">
        <v>457</v>
      </c>
      <c r="G513" s="189">
        <v>461</v>
      </c>
      <c r="H513" s="189">
        <v>464</v>
      </c>
      <c r="I513" s="189">
        <v>485</v>
      </c>
      <c r="J513" s="189">
        <v>474</v>
      </c>
      <c r="K513" s="189">
        <v>471</v>
      </c>
      <c r="L513" s="189">
        <v>479</v>
      </c>
      <c r="M513" s="189">
        <v>16</v>
      </c>
      <c r="N513" s="121">
        <f t="shared" si="7"/>
        <v>3.4557235421166309E-2</v>
      </c>
    </row>
    <row r="514" spans="1:14">
      <c r="A514" s="188" t="s">
        <v>1635</v>
      </c>
      <c r="B514" s="189">
        <v>260</v>
      </c>
      <c r="C514" s="189">
        <v>267</v>
      </c>
      <c r="D514" s="189">
        <v>264</v>
      </c>
      <c r="E514" s="189">
        <v>271</v>
      </c>
      <c r="F514" s="189">
        <v>261</v>
      </c>
      <c r="G514" s="189">
        <v>271</v>
      </c>
      <c r="H514" s="189">
        <v>269</v>
      </c>
      <c r="I514" s="189">
        <v>273</v>
      </c>
      <c r="J514" s="189">
        <v>267</v>
      </c>
      <c r="K514" s="189">
        <v>274</v>
      </c>
      <c r="L514" s="189">
        <v>269</v>
      </c>
      <c r="M514" s="189">
        <v>9</v>
      </c>
      <c r="N514" s="121">
        <f t="shared" si="7"/>
        <v>3.4615384615384617E-2</v>
      </c>
    </row>
    <row r="515" spans="1:14">
      <c r="A515" s="188" t="s">
        <v>1962</v>
      </c>
      <c r="B515" s="189">
        <v>375</v>
      </c>
      <c r="C515" s="189">
        <v>379</v>
      </c>
      <c r="D515" s="189">
        <v>377</v>
      </c>
      <c r="E515" s="189">
        <v>385</v>
      </c>
      <c r="F515" s="189">
        <v>385</v>
      </c>
      <c r="G515" s="189">
        <v>388</v>
      </c>
      <c r="H515" s="189">
        <v>392</v>
      </c>
      <c r="I515" s="189">
        <v>390</v>
      </c>
      <c r="J515" s="189">
        <v>391</v>
      </c>
      <c r="K515" s="189">
        <v>389</v>
      </c>
      <c r="L515" s="189">
        <v>388</v>
      </c>
      <c r="M515" s="189">
        <v>13</v>
      </c>
      <c r="N515" s="121">
        <f t="shared" si="7"/>
        <v>3.4666666666666665E-2</v>
      </c>
    </row>
    <row r="516" spans="1:14">
      <c r="A516" s="188" t="s">
        <v>2138</v>
      </c>
      <c r="B516" s="189">
        <v>317</v>
      </c>
      <c r="C516" s="189">
        <v>313</v>
      </c>
      <c r="D516" s="189">
        <v>316</v>
      </c>
      <c r="E516" s="189">
        <v>315</v>
      </c>
      <c r="F516" s="189">
        <v>313</v>
      </c>
      <c r="G516" s="189">
        <v>313</v>
      </c>
      <c r="H516" s="189">
        <v>308</v>
      </c>
      <c r="I516" s="189">
        <v>327</v>
      </c>
      <c r="J516" s="189">
        <v>322</v>
      </c>
      <c r="K516" s="189">
        <v>325</v>
      </c>
      <c r="L516" s="189">
        <v>328</v>
      </c>
      <c r="M516" s="189">
        <v>11</v>
      </c>
      <c r="N516" s="121">
        <f t="shared" si="7"/>
        <v>3.4700315457413249E-2</v>
      </c>
    </row>
    <row r="517" spans="1:14">
      <c r="A517" s="188" t="s">
        <v>1895</v>
      </c>
      <c r="B517" s="189">
        <v>144</v>
      </c>
      <c r="C517" s="189">
        <v>146</v>
      </c>
      <c r="D517" s="189">
        <v>146</v>
      </c>
      <c r="E517" s="189">
        <v>140</v>
      </c>
      <c r="F517" s="189">
        <v>152</v>
      </c>
      <c r="G517" s="189">
        <v>154</v>
      </c>
      <c r="H517" s="189">
        <v>149</v>
      </c>
      <c r="I517" s="189">
        <v>155</v>
      </c>
      <c r="J517" s="189">
        <v>156</v>
      </c>
      <c r="K517" s="189">
        <v>155</v>
      </c>
      <c r="L517" s="189">
        <v>149</v>
      </c>
      <c r="M517" s="189">
        <v>5</v>
      </c>
      <c r="N517" s="121">
        <f t="shared" si="7"/>
        <v>3.4722222222222224E-2</v>
      </c>
    </row>
    <row r="518" spans="1:14">
      <c r="A518" s="188" t="s">
        <v>2463</v>
      </c>
      <c r="B518" s="189">
        <v>719</v>
      </c>
      <c r="C518" s="189">
        <v>718</v>
      </c>
      <c r="D518" s="189">
        <v>715</v>
      </c>
      <c r="E518" s="189">
        <v>732</v>
      </c>
      <c r="F518" s="189">
        <v>730</v>
      </c>
      <c r="G518" s="189">
        <v>737</v>
      </c>
      <c r="H518" s="189">
        <v>743</v>
      </c>
      <c r="I518" s="189">
        <v>735</v>
      </c>
      <c r="J518" s="189">
        <v>754</v>
      </c>
      <c r="K518" s="189">
        <v>755</v>
      </c>
      <c r="L518" s="189">
        <v>744</v>
      </c>
      <c r="M518" s="189">
        <v>25</v>
      </c>
      <c r="N518" s="121">
        <f t="shared" ref="N518:N581" si="8">M518/B518</f>
        <v>3.4770514603616132E-2</v>
      </c>
    </row>
    <row r="519" spans="1:14">
      <c r="A519" s="188" t="s">
        <v>2021</v>
      </c>
      <c r="B519" s="189">
        <v>114</v>
      </c>
      <c r="C519" s="189">
        <v>118</v>
      </c>
      <c r="D519" s="189">
        <v>112</v>
      </c>
      <c r="E519" s="189">
        <v>112</v>
      </c>
      <c r="F519" s="189">
        <v>115</v>
      </c>
      <c r="G519" s="189">
        <v>111</v>
      </c>
      <c r="H519" s="189">
        <v>115</v>
      </c>
      <c r="I519" s="189">
        <v>111</v>
      </c>
      <c r="J519" s="189">
        <v>114</v>
      </c>
      <c r="K519" s="189">
        <v>115</v>
      </c>
      <c r="L519" s="189">
        <v>118</v>
      </c>
      <c r="M519" s="189">
        <v>4</v>
      </c>
      <c r="N519" s="121">
        <f t="shared" si="8"/>
        <v>3.5087719298245612E-2</v>
      </c>
    </row>
    <row r="520" spans="1:14">
      <c r="A520" s="188" t="s">
        <v>1707</v>
      </c>
      <c r="B520" s="189">
        <v>199</v>
      </c>
      <c r="C520" s="189">
        <v>204</v>
      </c>
      <c r="D520" s="189">
        <v>203</v>
      </c>
      <c r="E520" s="189">
        <v>210</v>
      </c>
      <c r="F520" s="189">
        <v>210</v>
      </c>
      <c r="G520" s="189">
        <v>210</v>
      </c>
      <c r="H520" s="189">
        <v>216</v>
      </c>
      <c r="I520" s="189">
        <v>213</v>
      </c>
      <c r="J520" s="189">
        <v>212</v>
      </c>
      <c r="K520" s="189">
        <v>215</v>
      </c>
      <c r="L520" s="189">
        <v>206</v>
      </c>
      <c r="M520" s="189">
        <v>7</v>
      </c>
      <c r="N520" s="121">
        <f t="shared" si="8"/>
        <v>3.5175879396984924E-2</v>
      </c>
    </row>
    <row r="521" spans="1:14">
      <c r="A521" s="188" t="s">
        <v>1653</v>
      </c>
      <c r="B521" s="189">
        <v>794</v>
      </c>
      <c r="C521" s="189">
        <v>811</v>
      </c>
      <c r="D521" s="189">
        <v>808</v>
      </c>
      <c r="E521" s="189">
        <v>826</v>
      </c>
      <c r="F521" s="189">
        <v>826</v>
      </c>
      <c r="G521" s="189">
        <v>821</v>
      </c>
      <c r="H521" s="189">
        <v>815</v>
      </c>
      <c r="I521" s="189">
        <v>815</v>
      </c>
      <c r="J521" s="189">
        <v>827</v>
      </c>
      <c r="K521" s="189">
        <v>844</v>
      </c>
      <c r="L521" s="189">
        <v>822</v>
      </c>
      <c r="M521" s="189">
        <v>28</v>
      </c>
      <c r="N521" s="121">
        <f t="shared" si="8"/>
        <v>3.5264483627204031E-2</v>
      </c>
    </row>
    <row r="522" spans="1:14">
      <c r="A522" s="188" t="s">
        <v>1919</v>
      </c>
      <c r="B522" s="189">
        <v>255</v>
      </c>
      <c r="C522" s="189">
        <v>246</v>
      </c>
      <c r="D522" s="189">
        <v>246</v>
      </c>
      <c r="E522" s="189">
        <v>243</v>
      </c>
      <c r="F522" s="189">
        <v>248</v>
      </c>
      <c r="G522" s="189">
        <v>252</v>
      </c>
      <c r="H522" s="189">
        <v>252</v>
      </c>
      <c r="I522" s="189">
        <v>250</v>
      </c>
      <c r="J522" s="189">
        <v>244</v>
      </c>
      <c r="K522" s="189">
        <v>256</v>
      </c>
      <c r="L522" s="189">
        <v>264</v>
      </c>
      <c r="M522" s="189">
        <v>9</v>
      </c>
      <c r="N522" s="121">
        <f t="shared" si="8"/>
        <v>3.5294117647058823E-2</v>
      </c>
    </row>
    <row r="523" spans="1:14">
      <c r="A523" s="188" t="s">
        <v>1960</v>
      </c>
      <c r="B523" s="189">
        <v>365</v>
      </c>
      <c r="C523" s="189">
        <v>360</v>
      </c>
      <c r="D523" s="189">
        <v>373</v>
      </c>
      <c r="E523" s="189">
        <v>375</v>
      </c>
      <c r="F523" s="189">
        <v>369</v>
      </c>
      <c r="G523" s="189">
        <v>372</v>
      </c>
      <c r="H523" s="189">
        <v>379</v>
      </c>
      <c r="I523" s="189">
        <v>374</v>
      </c>
      <c r="J523" s="189">
        <v>382</v>
      </c>
      <c r="K523" s="189">
        <v>383</v>
      </c>
      <c r="L523" s="189">
        <v>378</v>
      </c>
      <c r="M523" s="189">
        <v>13</v>
      </c>
      <c r="N523" s="121">
        <f t="shared" si="8"/>
        <v>3.5616438356164383E-2</v>
      </c>
    </row>
    <row r="524" spans="1:14">
      <c r="A524" s="188" t="s">
        <v>2113</v>
      </c>
      <c r="B524" s="189">
        <v>251</v>
      </c>
      <c r="C524" s="189">
        <v>256</v>
      </c>
      <c r="D524" s="189">
        <v>257</v>
      </c>
      <c r="E524" s="189">
        <v>254</v>
      </c>
      <c r="F524" s="189">
        <v>257</v>
      </c>
      <c r="G524" s="189">
        <v>257</v>
      </c>
      <c r="H524" s="189">
        <v>259</v>
      </c>
      <c r="I524" s="189">
        <v>260</v>
      </c>
      <c r="J524" s="189">
        <v>259</v>
      </c>
      <c r="K524" s="189">
        <v>257</v>
      </c>
      <c r="L524" s="189">
        <v>260</v>
      </c>
      <c r="M524" s="189">
        <v>9</v>
      </c>
      <c r="N524" s="121">
        <f t="shared" si="8"/>
        <v>3.5856573705179286E-2</v>
      </c>
    </row>
    <row r="525" spans="1:14">
      <c r="A525" s="188" t="s">
        <v>1706</v>
      </c>
      <c r="B525" s="189">
        <v>249</v>
      </c>
      <c r="C525" s="189">
        <v>244</v>
      </c>
      <c r="D525" s="189">
        <v>241</v>
      </c>
      <c r="E525" s="189">
        <v>240</v>
      </c>
      <c r="F525" s="189">
        <v>236</v>
      </c>
      <c r="G525" s="189">
        <v>239</v>
      </c>
      <c r="H525" s="189">
        <v>240</v>
      </c>
      <c r="I525" s="189">
        <v>242</v>
      </c>
      <c r="J525" s="189">
        <v>257</v>
      </c>
      <c r="K525" s="189">
        <v>260</v>
      </c>
      <c r="L525" s="189">
        <v>258</v>
      </c>
      <c r="M525" s="189">
        <v>9</v>
      </c>
      <c r="N525" s="121">
        <f t="shared" si="8"/>
        <v>3.614457831325301E-2</v>
      </c>
    </row>
    <row r="526" spans="1:14">
      <c r="A526" s="188" t="s">
        <v>1547</v>
      </c>
      <c r="B526" s="189">
        <v>525</v>
      </c>
      <c r="C526" s="189">
        <v>532</v>
      </c>
      <c r="D526" s="189">
        <v>535</v>
      </c>
      <c r="E526" s="189">
        <v>541</v>
      </c>
      <c r="F526" s="189">
        <v>548</v>
      </c>
      <c r="G526" s="189">
        <v>552</v>
      </c>
      <c r="H526" s="189">
        <v>541</v>
      </c>
      <c r="I526" s="189">
        <v>540</v>
      </c>
      <c r="J526" s="189">
        <v>540</v>
      </c>
      <c r="K526" s="189">
        <v>559</v>
      </c>
      <c r="L526" s="189">
        <v>544</v>
      </c>
      <c r="M526" s="189">
        <v>19</v>
      </c>
      <c r="N526" s="121">
        <f t="shared" si="8"/>
        <v>3.619047619047619E-2</v>
      </c>
    </row>
    <row r="527" spans="1:14">
      <c r="A527" s="188" t="s">
        <v>2181</v>
      </c>
      <c r="B527" s="189">
        <v>138</v>
      </c>
      <c r="C527" s="189">
        <v>138</v>
      </c>
      <c r="D527" s="189">
        <v>142</v>
      </c>
      <c r="E527" s="189">
        <v>141</v>
      </c>
      <c r="F527" s="189">
        <v>136</v>
      </c>
      <c r="G527" s="189">
        <v>137</v>
      </c>
      <c r="H527" s="189">
        <v>141</v>
      </c>
      <c r="I527" s="189">
        <v>145</v>
      </c>
      <c r="J527" s="189">
        <v>147</v>
      </c>
      <c r="K527" s="189">
        <v>146</v>
      </c>
      <c r="L527" s="189">
        <v>143</v>
      </c>
      <c r="M527" s="189">
        <v>5</v>
      </c>
      <c r="N527" s="121">
        <f t="shared" si="8"/>
        <v>3.6231884057971016E-2</v>
      </c>
    </row>
    <row r="528" spans="1:14">
      <c r="A528" s="188" t="s">
        <v>2374</v>
      </c>
      <c r="B528" s="189">
        <v>193</v>
      </c>
      <c r="C528" s="189">
        <v>195</v>
      </c>
      <c r="D528" s="189">
        <v>199</v>
      </c>
      <c r="E528" s="189">
        <v>200</v>
      </c>
      <c r="F528" s="189">
        <v>195</v>
      </c>
      <c r="G528" s="189">
        <v>189</v>
      </c>
      <c r="H528" s="189">
        <v>189</v>
      </c>
      <c r="I528" s="189">
        <v>197</v>
      </c>
      <c r="J528" s="189">
        <v>198</v>
      </c>
      <c r="K528" s="189">
        <v>196</v>
      </c>
      <c r="L528" s="189">
        <v>200</v>
      </c>
      <c r="M528" s="189">
        <v>7</v>
      </c>
      <c r="N528" s="121">
        <f t="shared" si="8"/>
        <v>3.6269430051813469E-2</v>
      </c>
    </row>
    <row r="529" spans="1:14">
      <c r="A529" s="188" t="s">
        <v>2305</v>
      </c>
      <c r="B529" s="189">
        <v>165</v>
      </c>
      <c r="C529" s="189">
        <v>168</v>
      </c>
      <c r="D529" s="189">
        <v>171</v>
      </c>
      <c r="E529" s="189">
        <v>163</v>
      </c>
      <c r="F529" s="189">
        <v>168</v>
      </c>
      <c r="G529" s="189">
        <v>177</v>
      </c>
      <c r="H529" s="189">
        <v>171</v>
      </c>
      <c r="I529" s="189">
        <v>172</v>
      </c>
      <c r="J529" s="189">
        <v>170</v>
      </c>
      <c r="K529" s="189">
        <v>170</v>
      </c>
      <c r="L529" s="189">
        <v>171</v>
      </c>
      <c r="M529" s="189">
        <v>6</v>
      </c>
      <c r="N529" s="121">
        <f t="shared" si="8"/>
        <v>3.6363636363636362E-2</v>
      </c>
    </row>
    <row r="530" spans="1:14">
      <c r="A530" s="188" t="s">
        <v>1843</v>
      </c>
      <c r="B530" s="189">
        <v>492</v>
      </c>
      <c r="C530" s="189">
        <v>497</v>
      </c>
      <c r="D530" s="189">
        <v>493</v>
      </c>
      <c r="E530" s="189">
        <v>495</v>
      </c>
      <c r="F530" s="189">
        <v>494</v>
      </c>
      <c r="G530" s="189">
        <v>500</v>
      </c>
      <c r="H530" s="189">
        <v>489</v>
      </c>
      <c r="I530" s="189">
        <v>500</v>
      </c>
      <c r="J530" s="189">
        <v>497</v>
      </c>
      <c r="K530" s="189">
        <v>501</v>
      </c>
      <c r="L530" s="189">
        <v>510</v>
      </c>
      <c r="M530" s="189">
        <v>18</v>
      </c>
      <c r="N530" s="121">
        <f t="shared" si="8"/>
        <v>3.6585365853658534E-2</v>
      </c>
    </row>
    <row r="531" spans="1:14">
      <c r="A531" s="188" t="s">
        <v>1507</v>
      </c>
      <c r="B531" s="189">
        <v>355</v>
      </c>
      <c r="C531" s="189">
        <v>355</v>
      </c>
      <c r="D531" s="189">
        <v>357</v>
      </c>
      <c r="E531" s="189">
        <v>362</v>
      </c>
      <c r="F531" s="189">
        <v>364</v>
      </c>
      <c r="G531" s="189">
        <v>359</v>
      </c>
      <c r="H531" s="189">
        <v>360</v>
      </c>
      <c r="I531" s="189">
        <v>362</v>
      </c>
      <c r="J531" s="189">
        <v>360</v>
      </c>
      <c r="K531" s="189">
        <v>368</v>
      </c>
      <c r="L531" s="189">
        <v>368</v>
      </c>
      <c r="M531" s="189">
        <v>13</v>
      </c>
      <c r="N531" s="121">
        <f t="shared" si="8"/>
        <v>3.6619718309859155E-2</v>
      </c>
    </row>
    <row r="532" spans="1:14">
      <c r="A532" s="188" t="s">
        <v>2037</v>
      </c>
      <c r="B532" s="189">
        <v>190</v>
      </c>
      <c r="C532" s="189">
        <v>196</v>
      </c>
      <c r="D532" s="189">
        <v>189</v>
      </c>
      <c r="E532" s="189">
        <v>202</v>
      </c>
      <c r="F532" s="189">
        <v>193</v>
      </c>
      <c r="G532" s="189">
        <v>198</v>
      </c>
      <c r="H532" s="189">
        <v>200</v>
      </c>
      <c r="I532" s="189">
        <v>193</v>
      </c>
      <c r="J532" s="189">
        <v>197</v>
      </c>
      <c r="K532" s="189">
        <v>201</v>
      </c>
      <c r="L532" s="189">
        <v>197</v>
      </c>
      <c r="M532" s="189">
        <v>7</v>
      </c>
      <c r="N532" s="121">
        <f t="shared" si="8"/>
        <v>3.6842105263157891E-2</v>
      </c>
    </row>
    <row r="533" spans="1:14">
      <c r="A533" s="188" t="s">
        <v>1556</v>
      </c>
      <c r="B533" s="189">
        <v>597</v>
      </c>
      <c r="C533" s="189">
        <v>605</v>
      </c>
      <c r="D533" s="189">
        <v>597</v>
      </c>
      <c r="E533" s="189">
        <v>604</v>
      </c>
      <c r="F533" s="189">
        <v>613</v>
      </c>
      <c r="G533" s="189">
        <v>604</v>
      </c>
      <c r="H533" s="189">
        <v>608</v>
      </c>
      <c r="I533" s="189">
        <v>604</v>
      </c>
      <c r="J533" s="189">
        <v>611</v>
      </c>
      <c r="K533" s="189">
        <v>625</v>
      </c>
      <c r="L533" s="189">
        <v>619</v>
      </c>
      <c r="M533" s="189">
        <v>22</v>
      </c>
      <c r="N533" s="121">
        <f t="shared" si="8"/>
        <v>3.6850921273031828E-2</v>
      </c>
    </row>
    <row r="534" spans="1:14">
      <c r="A534" s="188" t="s">
        <v>1666</v>
      </c>
      <c r="B534" s="189">
        <v>54</v>
      </c>
      <c r="C534" s="189">
        <v>58</v>
      </c>
      <c r="D534" s="189">
        <v>64</v>
      </c>
      <c r="E534" s="189">
        <v>66</v>
      </c>
      <c r="F534" s="189">
        <v>64</v>
      </c>
      <c r="G534" s="189">
        <v>64</v>
      </c>
      <c r="H534" s="189">
        <v>65</v>
      </c>
      <c r="I534" s="189">
        <v>58</v>
      </c>
      <c r="J534" s="189">
        <v>59</v>
      </c>
      <c r="K534" s="189">
        <v>65</v>
      </c>
      <c r="L534" s="189">
        <v>56</v>
      </c>
      <c r="M534" s="189">
        <v>2</v>
      </c>
      <c r="N534" s="121">
        <f t="shared" si="8"/>
        <v>3.7037037037037035E-2</v>
      </c>
    </row>
    <row r="535" spans="1:14">
      <c r="A535" s="188" t="s">
        <v>2132</v>
      </c>
      <c r="B535" s="189">
        <v>432</v>
      </c>
      <c r="C535" s="189">
        <v>428</v>
      </c>
      <c r="D535" s="189">
        <v>443</v>
      </c>
      <c r="E535" s="189">
        <v>451</v>
      </c>
      <c r="F535" s="189">
        <v>439</v>
      </c>
      <c r="G535" s="189">
        <v>442</v>
      </c>
      <c r="H535" s="189">
        <v>444</v>
      </c>
      <c r="I535" s="189">
        <v>448</v>
      </c>
      <c r="J535" s="189">
        <v>455</v>
      </c>
      <c r="K535" s="189">
        <v>448</v>
      </c>
      <c r="L535" s="189">
        <v>448</v>
      </c>
      <c r="M535" s="189">
        <v>16</v>
      </c>
      <c r="N535" s="121">
        <f t="shared" si="8"/>
        <v>3.7037037037037035E-2</v>
      </c>
    </row>
    <row r="536" spans="1:14">
      <c r="A536" s="188" t="s">
        <v>1832</v>
      </c>
      <c r="B536" s="189">
        <v>480</v>
      </c>
      <c r="C536" s="189">
        <v>475</v>
      </c>
      <c r="D536" s="189">
        <v>471</v>
      </c>
      <c r="E536" s="189">
        <v>470</v>
      </c>
      <c r="F536" s="189">
        <v>472</v>
      </c>
      <c r="G536" s="189">
        <v>468</v>
      </c>
      <c r="H536" s="189">
        <v>473</v>
      </c>
      <c r="I536" s="189">
        <v>469</v>
      </c>
      <c r="J536" s="189">
        <v>470</v>
      </c>
      <c r="K536" s="189">
        <v>478</v>
      </c>
      <c r="L536" s="189">
        <v>498</v>
      </c>
      <c r="M536" s="189">
        <v>18</v>
      </c>
      <c r="N536" s="121">
        <f t="shared" si="8"/>
        <v>3.7499999999999999E-2</v>
      </c>
    </row>
    <row r="537" spans="1:14">
      <c r="A537" s="188" t="s">
        <v>2385</v>
      </c>
      <c r="B537" s="189">
        <v>160</v>
      </c>
      <c r="C537" s="189">
        <v>162</v>
      </c>
      <c r="D537" s="189">
        <v>154</v>
      </c>
      <c r="E537" s="189">
        <v>167</v>
      </c>
      <c r="F537" s="189">
        <v>166</v>
      </c>
      <c r="G537" s="189">
        <v>167</v>
      </c>
      <c r="H537" s="189">
        <v>166</v>
      </c>
      <c r="I537" s="189">
        <v>167</v>
      </c>
      <c r="J537" s="189">
        <v>161</v>
      </c>
      <c r="K537" s="189">
        <v>167</v>
      </c>
      <c r="L537" s="189">
        <v>166</v>
      </c>
      <c r="M537" s="189">
        <v>6</v>
      </c>
      <c r="N537" s="121">
        <f t="shared" si="8"/>
        <v>3.7499999999999999E-2</v>
      </c>
    </row>
    <row r="538" spans="1:14">
      <c r="A538" s="188" t="s">
        <v>2196</v>
      </c>
      <c r="B538" s="189">
        <v>506</v>
      </c>
      <c r="C538" s="189">
        <v>501</v>
      </c>
      <c r="D538" s="189">
        <v>509</v>
      </c>
      <c r="E538" s="189">
        <v>515</v>
      </c>
      <c r="F538" s="189">
        <v>513</v>
      </c>
      <c r="G538" s="189">
        <v>520</v>
      </c>
      <c r="H538" s="189">
        <v>535</v>
      </c>
      <c r="I538" s="189">
        <v>532</v>
      </c>
      <c r="J538" s="189">
        <v>519</v>
      </c>
      <c r="K538" s="189">
        <v>520</v>
      </c>
      <c r="L538" s="189">
        <v>525</v>
      </c>
      <c r="M538" s="189">
        <v>19</v>
      </c>
      <c r="N538" s="121">
        <f t="shared" si="8"/>
        <v>3.7549407114624504E-2</v>
      </c>
    </row>
    <row r="539" spans="1:14">
      <c r="A539" s="188" t="s">
        <v>2386</v>
      </c>
      <c r="B539" s="189">
        <v>346</v>
      </c>
      <c r="C539" s="189">
        <v>359</v>
      </c>
      <c r="D539" s="189">
        <v>349</v>
      </c>
      <c r="E539" s="189">
        <v>357</v>
      </c>
      <c r="F539" s="189">
        <v>357</v>
      </c>
      <c r="G539" s="189">
        <v>366</v>
      </c>
      <c r="H539" s="189">
        <v>365</v>
      </c>
      <c r="I539" s="189">
        <v>363</v>
      </c>
      <c r="J539" s="189">
        <v>361</v>
      </c>
      <c r="K539" s="189">
        <v>358</v>
      </c>
      <c r="L539" s="189">
        <v>359</v>
      </c>
      <c r="M539" s="189">
        <v>13</v>
      </c>
      <c r="N539" s="121">
        <f t="shared" si="8"/>
        <v>3.7572254335260118E-2</v>
      </c>
    </row>
    <row r="540" spans="1:14">
      <c r="A540" s="188" t="s">
        <v>2128</v>
      </c>
      <c r="B540" s="189">
        <v>186</v>
      </c>
      <c r="C540" s="189">
        <v>191</v>
      </c>
      <c r="D540" s="189">
        <v>187</v>
      </c>
      <c r="E540" s="189">
        <v>194</v>
      </c>
      <c r="F540" s="189">
        <v>194</v>
      </c>
      <c r="G540" s="189">
        <v>195</v>
      </c>
      <c r="H540" s="189">
        <v>204</v>
      </c>
      <c r="I540" s="189">
        <v>200</v>
      </c>
      <c r="J540" s="189">
        <v>198</v>
      </c>
      <c r="K540" s="189">
        <v>204</v>
      </c>
      <c r="L540" s="189">
        <v>193</v>
      </c>
      <c r="M540" s="189">
        <v>7</v>
      </c>
      <c r="N540" s="121">
        <f t="shared" si="8"/>
        <v>3.7634408602150539E-2</v>
      </c>
    </row>
    <row r="541" spans="1:14">
      <c r="A541" s="188" t="s">
        <v>1800</v>
      </c>
      <c r="B541" s="189">
        <v>53</v>
      </c>
      <c r="C541" s="189">
        <v>42</v>
      </c>
      <c r="D541" s="189">
        <v>46</v>
      </c>
      <c r="E541" s="189">
        <v>45</v>
      </c>
      <c r="F541" s="189">
        <v>47</v>
      </c>
      <c r="G541" s="189">
        <v>49</v>
      </c>
      <c r="H541" s="189">
        <v>51</v>
      </c>
      <c r="I541" s="189">
        <v>47</v>
      </c>
      <c r="J541" s="189">
        <v>45</v>
      </c>
      <c r="K541" s="189">
        <v>46</v>
      </c>
      <c r="L541" s="189">
        <v>55</v>
      </c>
      <c r="M541" s="189">
        <v>2</v>
      </c>
      <c r="N541" s="121">
        <f t="shared" si="8"/>
        <v>3.7735849056603772E-2</v>
      </c>
    </row>
    <row r="542" spans="1:14">
      <c r="A542" s="188" t="s">
        <v>2357</v>
      </c>
      <c r="B542" s="189">
        <v>185</v>
      </c>
      <c r="C542" s="189">
        <v>193</v>
      </c>
      <c r="D542" s="189">
        <v>202</v>
      </c>
      <c r="E542" s="189">
        <v>191</v>
      </c>
      <c r="F542" s="189">
        <v>195</v>
      </c>
      <c r="G542" s="189">
        <v>189</v>
      </c>
      <c r="H542" s="189">
        <v>186</v>
      </c>
      <c r="I542" s="189">
        <v>184</v>
      </c>
      <c r="J542" s="189">
        <v>185</v>
      </c>
      <c r="K542" s="189">
        <v>190</v>
      </c>
      <c r="L542" s="189">
        <v>192</v>
      </c>
      <c r="M542" s="189">
        <v>7</v>
      </c>
      <c r="N542" s="121">
        <f t="shared" si="8"/>
        <v>3.783783783783784E-2</v>
      </c>
    </row>
    <row r="543" spans="1:14">
      <c r="A543" s="188" t="s">
        <v>1846</v>
      </c>
      <c r="B543" s="189">
        <v>131</v>
      </c>
      <c r="C543" s="189">
        <v>126</v>
      </c>
      <c r="D543" s="189">
        <v>122</v>
      </c>
      <c r="E543" s="189">
        <v>130</v>
      </c>
      <c r="F543" s="189">
        <v>129</v>
      </c>
      <c r="G543" s="189">
        <v>130</v>
      </c>
      <c r="H543" s="189">
        <v>129</v>
      </c>
      <c r="I543" s="189">
        <v>128</v>
      </c>
      <c r="J543" s="189">
        <v>129</v>
      </c>
      <c r="K543" s="189">
        <v>142</v>
      </c>
      <c r="L543" s="189">
        <v>136</v>
      </c>
      <c r="M543" s="189">
        <v>5</v>
      </c>
      <c r="N543" s="121">
        <f t="shared" si="8"/>
        <v>3.8167938931297711E-2</v>
      </c>
    </row>
    <row r="544" spans="1:14">
      <c r="A544" s="188" t="s">
        <v>2457</v>
      </c>
      <c r="B544" s="189">
        <v>287</v>
      </c>
      <c r="C544" s="189">
        <v>295</v>
      </c>
      <c r="D544" s="189">
        <v>288</v>
      </c>
      <c r="E544" s="189">
        <v>289</v>
      </c>
      <c r="F544" s="189">
        <v>289</v>
      </c>
      <c r="G544" s="189">
        <v>287</v>
      </c>
      <c r="H544" s="189">
        <v>284</v>
      </c>
      <c r="I544" s="189">
        <v>289</v>
      </c>
      <c r="J544" s="189">
        <v>287</v>
      </c>
      <c r="K544" s="189">
        <v>299</v>
      </c>
      <c r="L544" s="189">
        <v>298</v>
      </c>
      <c r="M544" s="189">
        <v>11</v>
      </c>
      <c r="N544" s="121">
        <f t="shared" si="8"/>
        <v>3.8327526132404179E-2</v>
      </c>
    </row>
    <row r="545" spans="1:14">
      <c r="A545" s="188" t="s">
        <v>1829</v>
      </c>
      <c r="B545" s="189">
        <v>233</v>
      </c>
      <c r="C545" s="189">
        <v>234</v>
      </c>
      <c r="D545" s="189">
        <v>234</v>
      </c>
      <c r="E545" s="189">
        <v>231</v>
      </c>
      <c r="F545" s="189">
        <v>221</v>
      </c>
      <c r="G545" s="189">
        <v>223</v>
      </c>
      <c r="H545" s="189">
        <v>219</v>
      </c>
      <c r="I545" s="189">
        <v>225</v>
      </c>
      <c r="J545" s="189">
        <v>236</v>
      </c>
      <c r="K545" s="189">
        <v>236</v>
      </c>
      <c r="L545" s="189">
        <v>242</v>
      </c>
      <c r="M545" s="189">
        <v>9</v>
      </c>
      <c r="N545" s="121">
        <f t="shared" si="8"/>
        <v>3.8626609442060089E-2</v>
      </c>
    </row>
    <row r="546" spans="1:14">
      <c r="A546" s="188" t="s">
        <v>1716</v>
      </c>
      <c r="B546" s="189">
        <v>1009</v>
      </c>
      <c r="C546" s="189">
        <v>1020</v>
      </c>
      <c r="D546" s="189">
        <v>1017</v>
      </c>
      <c r="E546" s="189">
        <v>1030</v>
      </c>
      <c r="F546" s="189">
        <v>1028</v>
      </c>
      <c r="G546" s="189">
        <v>1027</v>
      </c>
      <c r="H546" s="189">
        <v>1036</v>
      </c>
      <c r="I546" s="189">
        <v>1053</v>
      </c>
      <c r="J546" s="189">
        <v>1055</v>
      </c>
      <c r="K546" s="189">
        <v>1062</v>
      </c>
      <c r="L546" s="189">
        <v>1048</v>
      </c>
      <c r="M546" s="189">
        <v>39</v>
      </c>
      <c r="N546" s="121">
        <f t="shared" si="8"/>
        <v>3.865213082259663E-2</v>
      </c>
    </row>
    <row r="547" spans="1:14">
      <c r="A547" s="188" t="s">
        <v>1938</v>
      </c>
      <c r="B547" s="189">
        <v>439</v>
      </c>
      <c r="C547" s="189">
        <v>441</v>
      </c>
      <c r="D547" s="189">
        <v>441</v>
      </c>
      <c r="E547" s="189">
        <v>442</v>
      </c>
      <c r="F547" s="189">
        <v>448</v>
      </c>
      <c r="G547" s="189">
        <v>441</v>
      </c>
      <c r="H547" s="189">
        <v>435</v>
      </c>
      <c r="I547" s="189">
        <v>442</v>
      </c>
      <c r="J547" s="189">
        <v>451</v>
      </c>
      <c r="K547" s="189">
        <v>449</v>
      </c>
      <c r="L547" s="189">
        <v>456</v>
      </c>
      <c r="M547" s="189">
        <v>17</v>
      </c>
      <c r="N547" s="121">
        <f t="shared" si="8"/>
        <v>3.8724373576309798E-2</v>
      </c>
    </row>
    <row r="548" spans="1:14">
      <c r="A548" s="188" t="s">
        <v>1502</v>
      </c>
      <c r="B548" s="189">
        <v>568</v>
      </c>
      <c r="C548" s="189">
        <v>566</v>
      </c>
      <c r="D548" s="189">
        <v>582</v>
      </c>
      <c r="E548" s="189">
        <v>573</v>
      </c>
      <c r="F548" s="189">
        <v>573</v>
      </c>
      <c r="G548" s="189">
        <v>570</v>
      </c>
      <c r="H548" s="189">
        <v>559</v>
      </c>
      <c r="I548" s="189">
        <v>571</v>
      </c>
      <c r="J548" s="189">
        <v>582</v>
      </c>
      <c r="K548" s="189">
        <v>582</v>
      </c>
      <c r="L548" s="189">
        <v>590</v>
      </c>
      <c r="M548" s="189">
        <v>22</v>
      </c>
      <c r="N548" s="121">
        <f t="shared" si="8"/>
        <v>3.873239436619718E-2</v>
      </c>
    </row>
    <row r="549" spans="1:14">
      <c r="A549" s="188" t="s">
        <v>1965</v>
      </c>
      <c r="B549" s="189">
        <v>361</v>
      </c>
      <c r="C549" s="189">
        <v>366</v>
      </c>
      <c r="D549" s="189">
        <v>365</v>
      </c>
      <c r="E549" s="189">
        <v>368</v>
      </c>
      <c r="F549" s="189">
        <v>371</v>
      </c>
      <c r="G549" s="189">
        <v>382</v>
      </c>
      <c r="H549" s="189">
        <v>370</v>
      </c>
      <c r="I549" s="189">
        <v>377</v>
      </c>
      <c r="J549" s="189">
        <v>373</v>
      </c>
      <c r="K549" s="189">
        <v>381</v>
      </c>
      <c r="L549" s="189">
        <v>375</v>
      </c>
      <c r="M549" s="189">
        <v>14</v>
      </c>
      <c r="N549" s="121">
        <f t="shared" si="8"/>
        <v>3.8781163434903045E-2</v>
      </c>
    </row>
    <row r="550" spans="1:14">
      <c r="A550" s="188" t="s">
        <v>2329</v>
      </c>
      <c r="B550" s="189">
        <v>359</v>
      </c>
      <c r="C550" s="189">
        <v>359</v>
      </c>
      <c r="D550" s="189">
        <v>365</v>
      </c>
      <c r="E550" s="189">
        <v>362</v>
      </c>
      <c r="F550" s="189">
        <v>356</v>
      </c>
      <c r="G550" s="189">
        <v>362</v>
      </c>
      <c r="H550" s="189">
        <v>363</v>
      </c>
      <c r="I550" s="189">
        <v>362</v>
      </c>
      <c r="J550" s="189">
        <v>370</v>
      </c>
      <c r="K550" s="189">
        <v>369</v>
      </c>
      <c r="L550" s="189">
        <v>373</v>
      </c>
      <c r="M550" s="189">
        <v>14</v>
      </c>
      <c r="N550" s="121">
        <f t="shared" si="8"/>
        <v>3.8997214484679667E-2</v>
      </c>
    </row>
    <row r="551" spans="1:14">
      <c r="A551" s="188" t="s">
        <v>2092</v>
      </c>
      <c r="B551" s="189">
        <v>357</v>
      </c>
      <c r="C551" s="189">
        <v>367</v>
      </c>
      <c r="D551" s="189">
        <v>371</v>
      </c>
      <c r="E551" s="189">
        <v>367</v>
      </c>
      <c r="F551" s="189">
        <v>372</v>
      </c>
      <c r="G551" s="189">
        <v>363</v>
      </c>
      <c r="H551" s="189">
        <v>371</v>
      </c>
      <c r="I551" s="189">
        <v>374</v>
      </c>
      <c r="J551" s="189">
        <v>371</v>
      </c>
      <c r="K551" s="189">
        <v>369</v>
      </c>
      <c r="L551" s="189">
        <v>371</v>
      </c>
      <c r="M551" s="189">
        <v>14</v>
      </c>
      <c r="N551" s="121">
        <f t="shared" si="8"/>
        <v>3.9215686274509803E-2</v>
      </c>
    </row>
    <row r="552" spans="1:14">
      <c r="A552" s="188" t="s">
        <v>1533</v>
      </c>
      <c r="B552" s="189">
        <v>178</v>
      </c>
      <c r="C552" s="189">
        <v>179</v>
      </c>
      <c r="D552" s="189">
        <v>179</v>
      </c>
      <c r="E552" s="189">
        <v>174</v>
      </c>
      <c r="F552" s="189">
        <v>183</v>
      </c>
      <c r="G552" s="189">
        <v>181</v>
      </c>
      <c r="H552" s="189">
        <v>184</v>
      </c>
      <c r="I552" s="189">
        <v>191</v>
      </c>
      <c r="J552" s="189">
        <v>188</v>
      </c>
      <c r="K552" s="189">
        <v>190</v>
      </c>
      <c r="L552" s="189">
        <v>185</v>
      </c>
      <c r="M552" s="189">
        <v>7</v>
      </c>
      <c r="N552" s="121">
        <f t="shared" si="8"/>
        <v>3.9325842696629212E-2</v>
      </c>
    </row>
    <row r="553" spans="1:14">
      <c r="A553" s="188" t="s">
        <v>1923</v>
      </c>
      <c r="B553" s="189">
        <v>127</v>
      </c>
      <c r="C553" s="189">
        <v>133</v>
      </c>
      <c r="D553" s="189">
        <v>129</v>
      </c>
      <c r="E553" s="189">
        <v>128</v>
      </c>
      <c r="F553" s="189">
        <v>132</v>
      </c>
      <c r="G553" s="189">
        <v>138</v>
      </c>
      <c r="H553" s="189">
        <v>130</v>
      </c>
      <c r="I553" s="189">
        <v>129</v>
      </c>
      <c r="J553" s="189">
        <v>133</v>
      </c>
      <c r="K553" s="189">
        <v>132</v>
      </c>
      <c r="L553" s="189">
        <v>132</v>
      </c>
      <c r="M553" s="189">
        <v>5</v>
      </c>
      <c r="N553" s="121">
        <f t="shared" si="8"/>
        <v>3.937007874015748E-2</v>
      </c>
    </row>
    <row r="554" spans="1:14">
      <c r="A554" s="188" t="s">
        <v>2307</v>
      </c>
      <c r="B554" s="189">
        <v>127</v>
      </c>
      <c r="C554" s="189">
        <v>128</v>
      </c>
      <c r="D554" s="189">
        <v>129</v>
      </c>
      <c r="E554" s="189">
        <v>124</v>
      </c>
      <c r="F554" s="189">
        <v>127</v>
      </c>
      <c r="G554" s="189">
        <v>126</v>
      </c>
      <c r="H554" s="189">
        <v>125</v>
      </c>
      <c r="I554" s="189">
        <v>127</v>
      </c>
      <c r="J554" s="189">
        <v>129</v>
      </c>
      <c r="K554" s="189">
        <v>130</v>
      </c>
      <c r="L554" s="189">
        <v>132</v>
      </c>
      <c r="M554" s="189">
        <v>5</v>
      </c>
      <c r="N554" s="121">
        <f t="shared" si="8"/>
        <v>3.937007874015748E-2</v>
      </c>
    </row>
    <row r="555" spans="1:14">
      <c r="A555" s="188" t="s">
        <v>1464</v>
      </c>
      <c r="B555" s="189">
        <v>355</v>
      </c>
      <c r="C555" s="189">
        <v>371</v>
      </c>
      <c r="D555" s="189">
        <v>362</v>
      </c>
      <c r="E555" s="189">
        <v>362</v>
      </c>
      <c r="F555" s="189">
        <v>361</v>
      </c>
      <c r="G555" s="189">
        <v>365</v>
      </c>
      <c r="H555" s="189">
        <v>365</v>
      </c>
      <c r="I555" s="189">
        <v>366</v>
      </c>
      <c r="J555" s="189">
        <v>361</v>
      </c>
      <c r="K555" s="189">
        <v>373</v>
      </c>
      <c r="L555" s="189">
        <v>369</v>
      </c>
      <c r="M555" s="189">
        <v>14</v>
      </c>
      <c r="N555" s="121">
        <f t="shared" si="8"/>
        <v>3.9436619718309862E-2</v>
      </c>
    </row>
    <row r="556" spans="1:14">
      <c r="A556" s="188" t="s">
        <v>1790</v>
      </c>
      <c r="B556" s="189">
        <v>177</v>
      </c>
      <c r="C556" s="189">
        <v>182</v>
      </c>
      <c r="D556" s="189">
        <v>184</v>
      </c>
      <c r="E556" s="189">
        <v>190</v>
      </c>
      <c r="F556" s="189">
        <v>192</v>
      </c>
      <c r="G556" s="189">
        <v>182</v>
      </c>
      <c r="H556" s="189">
        <v>177</v>
      </c>
      <c r="I556" s="189">
        <v>181</v>
      </c>
      <c r="J556" s="189">
        <v>188</v>
      </c>
      <c r="K556" s="189">
        <v>190</v>
      </c>
      <c r="L556" s="189">
        <v>184</v>
      </c>
      <c r="M556" s="189">
        <v>7</v>
      </c>
      <c r="N556" s="121">
        <f t="shared" si="8"/>
        <v>3.954802259887006E-2</v>
      </c>
    </row>
    <row r="557" spans="1:14">
      <c r="A557" s="188" t="s">
        <v>1573</v>
      </c>
      <c r="B557" s="189">
        <v>202</v>
      </c>
      <c r="C557" s="189">
        <v>200</v>
      </c>
      <c r="D557" s="189">
        <v>194</v>
      </c>
      <c r="E557" s="189">
        <v>194</v>
      </c>
      <c r="F557" s="189">
        <v>193</v>
      </c>
      <c r="G557" s="189">
        <v>198</v>
      </c>
      <c r="H557" s="189">
        <v>208</v>
      </c>
      <c r="I557" s="189">
        <v>207</v>
      </c>
      <c r="J557" s="189">
        <v>211</v>
      </c>
      <c r="K557" s="189">
        <v>214</v>
      </c>
      <c r="L557" s="189">
        <v>210</v>
      </c>
      <c r="M557" s="189">
        <v>8</v>
      </c>
      <c r="N557" s="121">
        <f t="shared" si="8"/>
        <v>3.9603960396039604E-2</v>
      </c>
    </row>
    <row r="558" spans="1:14">
      <c r="A558" s="188" t="s">
        <v>2188</v>
      </c>
      <c r="B558" s="189">
        <v>402</v>
      </c>
      <c r="C558" s="189">
        <v>398</v>
      </c>
      <c r="D558" s="189">
        <v>399</v>
      </c>
      <c r="E558" s="189">
        <v>402</v>
      </c>
      <c r="F558" s="189">
        <v>410</v>
      </c>
      <c r="G558" s="189">
        <v>410</v>
      </c>
      <c r="H558" s="189">
        <v>423</v>
      </c>
      <c r="I558" s="189">
        <v>423</v>
      </c>
      <c r="J558" s="189">
        <v>415</v>
      </c>
      <c r="K558" s="189">
        <v>421</v>
      </c>
      <c r="L558" s="189">
        <v>418</v>
      </c>
      <c r="M558" s="189">
        <v>16</v>
      </c>
      <c r="N558" s="121">
        <f t="shared" si="8"/>
        <v>3.9800995024875621E-2</v>
      </c>
    </row>
    <row r="559" spans="1:14">
      <c r="A559" s="188" t="s">
        <v>1588</v>
      </c>
      <c r="B559" s="189">
        <v>50</v>
      </c>
      <c r="C559" s="189">
        <v>54</v>
      </c>
      <c r="D559" s="189">
        <v>55</v>
      </c>
      <c r="E559" s="189">
        <v>45</v>
      </c>
      <c r="F559" s="189">
        <v>48</v>
      </c>
      <c r="G559" s="189">
        <v>53</v>
      </c>
      <c r="H559" s="189">
        <v>55</v>
      </c>
      <c r="I559" s="189">
        <v>52</v>
      </c>
      <c r="J559" s="189">
        <v>55</v>
      </c>
      <c r="K559" s="189">
        <v>52</v>
      </c>
      <c r="L559" s="189">
        <v>52</v>
      </c>
      <c r="M559" s="189">
        <v>2</v>
      </c>
      <c r="N559" s="121">
        <f t="shared" si="8"/>
        <v>0.04</v>
      </c>
    </row>
    <row r="560" spans="1:14">
      <c r="A560" s="188" t="s">
        <v>2379</v>
      </c>
      <c r="B560" s="189">
        <v>75</v>
      </c>
      <c r="C560" s="189">
        <v>69</v>
      </c>
      <c r="D560" s="189">
        <v>76</v>
      </c>
      <c r="E560" s="189">
        <v>80</v>
      </c>
      <c r="F560" s="189">
        <v>74</v>
      </c>
      <c r="G560" s="189">
        <v>79</v>
      </c>
      <c r="H560" s="189">
        <v>81</v>
      </c>
      <c r="I560" s="189">
        <v>72</v>
      </c>
      <c r="J560" s="189">
        <v>75</v>
      </c>
      <c r="K560" s="189">
        <v>76</v>
      </c>
      <c r="L560" s="189">
        <v>78</v>
      </c>
      <c r="M560" s="189">
        <v>3</v>
      </c>
      <c r="N560" s="121">
        <f t="shared" si="8"/>
        <v>0.04</v>
      </c>
    </row>
    <row r="561" spans="1:14">
      <c r="A561" s="188" t="s">
        <v>1750</v>
      </c>
      <c r="B561" s="189">
        <v>523</v>
      </c>
      <c r="C561" s="189">
        <v>515</v>
      </c>
      <c r="D561" s="189">
        <v>523</v>
      </c>
      <c r="E561" s="189">
        <v>475</v>
      </c>
      <c r="F561" s="189">
        <v>516</v>
      </c>
      <c r="G561" s="189">
        <v>518</v>
      </c>
      <c r="H561" s="189">
        <v>511</v>
      </c>
      <c r="I561" s="189">
        <v>523</v>
      </c>
      <c r="J561" s="189">
        <v>535</v>
      </c>
      <c r="K561" s="189">
        <v>541</v>
      </c>
      <c r="L561" s="189">
        <v>544</v>
      </c>
      <c r="M561" s="189">
        <v>21</v>
      </c>
      <c r="N561" s="121">
        <f t="shared" si="8"/>
        <v>4.0152963671128104E-2</v>
      </c>
    </row>
    <row r="562" spans="1:14">
      <c r="A562" s="188" t="s">
        <v>1711</v>
      </c>
      <c r="B562" s="189">
        <v>868</v>
      </c>
      <c r="C562" s="189">
        <v>875</v>
      </c>
      <c r="D562" s="189">
        <v>875</v>
      </c>
      <c r="E562" s="189">
        <v>886</v>
      </c>
      <c r="F562" s="189">
        <v>884</v>
      </c>
      <c r="G562" s="189">
        <v>882</v>
      </c>
      <c r="H562" s="189">
        <v>890</v>
      </c>
      <c r="I562" s="189">
        <v>882</v>
      </c>
      <c r="J562" s="189">
        <v>884</v>
      </c>
      <c r="K562" s="189">
        <v>894</v>
      </c>
      <c r="L562" s="189">
        <v>903</v>
      </c>
      <c r="M562" s="189">
        <v>35</v>
      </c>
      <c r="N562" s="121">
        <f t="shared" si="8"/>
        <v>4.0322580645161289E-2</v>
      </c>
    </row>
    <row r="563" spans="1:14">
      <c r="A563" s="188" t="s">
        <v>1989</v>
      </c>
      <c r="B563" s="189">
        <v>99</v>
      </c>
      <c r="C563" s="189">
        <v>100</v>
      </c>
      <c r="D563" s="189">
        <v>101</v>
      </c>
      <c r="E563" s="189">
        <v>104</v>
      </c>
      <c r="F563" s="189">
        <v>103</v>
      </c>
      <c r="G563" s="189">
        <v>100</v>
      </c>
      <c r="H563" s="189">
        <v>101</v>
      </c>
      <c r="I563" s="189">
        <v>97</v>
      </c>
      <c r="J563" s="189">
        <v>100</v>
      </c>
      <c r="K563" s="189">
        <v>104</v>
      </c>
      <c r="L563" s="189">
        <v>103</v>
      </c>
      <c r="M563" s="189">
        <v>4</v>
      </c>
      <c r="N563" s="121">
        <f t="shared" si="8"/>
        <v>4.0404040404040407E-2</v>
      </c>
    </row>
    <row r="564" spans="1:14">
      <c r="A564" s="188" t="s">
        <v>2141</v>
      </c>
      <c r="B564" s="189">
        <v>469</v>
      </c>
      <c r="C564" s="189">
        <v>471</v>
      </c>
      <c r="D564" s="189">
        <v>467</v>
      </c>
      <c r="E564" s="189">
        <v>470</v>
      </c>
      <c r="F564" s="189">
        <v>471</v>
      </c>
      <c r="G564" s="189">
        <v>483</v>
      </c>
      <c r="H564" s="189">
        <v>470</v>
      </c>
      <c r="I564" s="189">
        <v>484</v>
      </c>
      <c r="J564" s="189">
        <v>481</v>
      </c>
      <c r="K564" s="189">
        <v>489</v>
      </c>
      <c r="L564" s="189">
        <v>488</v>
      </c>
      <c r="M564" s="189">
        <v>19</v>
      </c>
      <c r="N564" s="121">
        <f t="shared" si="8"/>
        <v>4.0511727078891259E-2</v>
      </c>
    </row>
    <row r="565" spans="1:14">
      <c r="A565" s="188" t="s">
        <v>2028</v>
      </c>
      <c r="B565" s="189">
        <v>296</v>
      </c>
      <c r="C565" s="189">
        <v>301</v>
      </c>
      <c r="D565" s="189">
        <v>292</v>
      </c>
      <c r="E565" s="189">
        <v>296</v>
      </c>
      <c r="F565" s="189">
        <v>300</v>
      </c>
      <c r="G565" s="189">
        <v>307</v>
      </c>
      <c r="H565" s="189">
        <v>294</v>
      </c>
      <c r="I565" s="189">
        <v>307</v>
      </c>
      <c r="J565" s="189">
        <v>305</v>
      </c>
      <c r="K565" s="189">
        <v>307</v>
      </c>
      <c r="L565" s="189">
        <v>308</v>
      </c>
      <c r="M565" s="189">
        <v>12</v>
      </c>
      <c r="N565" s="121">
        <f t="shared" si="8"/>
        <v>4.0540540540540543E-2</v>
      </c>
    </row>
    <row r="566" spans="1:14">
      <c r="A566" s="188" t="s">
        <v>1969</v>
      </c>
      <c r="B566" s="189">
        <v>172</v>
      </c>
      <c r="C566" s="189">
        <v>164</v>
      </c>
      <c r="D566" s="189">
        <v>169</v>
      </c>
      <c r="E566" s="189">
        <v>166</v>
      </c>
      <c r="F566" s="189">
        <v>167</v>
      </c>
      <c r="G566" s="189">
        <v>173</v>
      </c>
      <c r="H566" s="189">
        <v>169</v>
      </c>
      <c r="I566" s="189">
        <v>172</v>
      </c>
      <c r="J566" s="189">
        <v>178</v>
      </c>
      <c r="K566" s="189">
        <v>172</v>
      </c>
      <c r="L566" s="189">
        <v>179</v>
      </c>
      <c r="M566" s="189">
        <v>7</v>
      </c>
      <c r="N566" s="121">
        <f t="shared" si="8"/>
        <v>4.0697674418604654E-2</v>
      </c>
    </row>
    <row r="567" spans="1:14">
      <c r="A567" s="188" t="s">
        <v>1540</v>
      </c>
      <c r="B567" s="189">
        <v>319</v>
      </c>
      <c r="C567" s="189">
        <v>322</v>
      </c>
      <c r="D567" s="189">
        <v>325</v>
      </c>
      <c r="E567" s="189">
        <v>327</v>
      </c>
      <c r="F567" s="189">
        <v>338</v>
      </c>
      <c r="G567" s="189">
        <v>336</v>
      </c>
      <c r="H567" s="189">
        <v>334</v>
      </c>
      <c r="I567" s="189">
        <v>330</v>
      </c>
      <c r="J567" s="189">
        <v>334</v>
      </c>
      <c r="K567" s="189">
        <v>334</v>
      </c>
      <c r="L567" s="189">
        <v>332</v>
      </c>
      <c r="M567" s="189">
        <v>13</v>
      </c>
      <c r="N567" s="121">
        <f t="shared" si="8"/>
        <v>4.0752351097178681E-2</v>
      </c>
    </row>
    <row r="568" spans="1:14">
      <c r="A568" s="188" t="s">
        <v>1868</v>
      </c>
      <c r="B568" s="189">
        <v>392</v>
      </c>
      <c r="C568" s="189">
        <v>399</v>
      </c>
      <c r="D568" s="189">
        <v>407</v>
      </c>
      <c r="E568" s="189">
        <v>399</v>
      </c>
      <c r="F568" s="189">
        <v>406</v>
      </c>
      <c r="G568" s="189">
        <v>405</v>
      </c>
      <c r="H568" s="189">
        <v>411</v>
      </c>
      <c r="I568" s="189">
        <v>419</v>
      </c>
      <c r="J568" s="189">
        <v>417</v>
      </c>
      <c r="K568" s="189">
        <v>422</v>
      </c>
      <c r="L568" s="189">
        <v>408</v>
      </c>
      <c r="M568" s="189">
        <v>16</v>
      </c>
      <c r="N568" s="121">
        <f t="shared" si="8"/>
        <v>4.0816326530612242E-2</v>
      </c>
    </row>
    <row r="569" spans="1:14">
      <c r="A569" s="188" t="s">
        <v>1487</v>
      </c>
      <c r="B569" s="189">
        <v>316</v>
      </c>
      <c r="C569" s="189">
        <v>317</v>
      </c>
      <c r="D569" s="189">
        <v>317</v>
      </c>
      <c r="E569" s="189">
        <v>317</v>
      </c>
      <c r="F569" s="189">
        <v>313</v>
      </c>
      <c r="G569" s="189">
        <v>326</v>
      </c>
      <c r="H569" s="189">
        <v>317</v>
      </c>
      <c r="I569" s="189">
        <v>319</v>
      </c>
      <c r="J569" s="189">
        <v>323</v>
      </c>
      <c r="K569" s="189">
        <v>333</v>
      </c>
      <c r="L569" s="189">
        <v>329</v>
      </c>
      <c r="M569" s="189">
        <v>13</v>
      </c>
      <c r="N569" s="121">
        <f t="shared" si="8"/>
        <v>4.1139240506329111E-2</v>
      </c>
    </row>
    <row r="570" spans="1:14">
      <c r="A570" s="188" t="s">
        <v>1506</v>
      </c>
      <c r="B570" s="189">
        <v>728</v>
      </c>
      <c r="C570" s="189">
        <v>715</v>
      </c>
      <c r="D570" s="189">
        <v>731</v>
      </c>
      <c r="E570" s="189">
        <v>725</v>
      </c>
      <c r="F570" s="189">
        <v>728</v>
      </c>
      <c r="G570" s="189">
        <v>735</v>
      </c>
      <c r="H570" s="189">
        <v>734</v>
      </c>
      <c r="I570" s="189">
        <v>738</v>
      </c>
      <c r="J570" s="189">
        <v>735</v>
      </c>
      <c r="K570" s="189">
        <v>738</v>
      </c>
      <c r="L570" s="189">
        <v>758</v>
      </c>
      <c r="M570" s="189">
        <v>30</v>
      </c>
      <c r="N570" s="121">
        <f t="shared" si="8"/>
        <v>4.1208791208791208E-2</v>
      </c>
    </row>
    <row r="571" spans="1:14">
      <c r="A571" s="188" t="s">
        <v>1976</v>
      </c>
      <c r="B571" s="189">
        <v>291</v>
      </c>
      <c r="C571" s="189">
        <v>287</v>
      </c>
      <c r="D571" s="189">
        <v>283</v>
      </c>
      <c r="E571" s="189">
        <v>280</v>
      </c>
      <c r="F571" s="189">
        <v>281</v>
      </c>
      <c r="G571" s="189">
        <v>288</v>
      </c>
      <c r="H571" s="189">
        <v>291</v>
      </c>
      <c r="I571" s="189">
        <v>291</v>
      </c>
      <c r="J571" s="189">
        <v>298</v>
      </c>
      <c r="K571" s="189">
        <v>308</v>
      </c>
      <c r="L571" s="189">
        <v>303</v>
      </c>
      <c r="M571" s="189">
        <v>12</v>
      </c>
      <c r="N571" s="121">
        <f t="shared" si="8"/>
        <v>4.1237113402061855E-2</v>
      </c>
    </row>
    <row r="572" spans="1:14">
      <c r="A572" s="188" t="s">
        <v>1659</v>
      </c>
      <c r="B572" s="189">
        <v>314</v>
      </c>
      <c r="C572" s="189">
        <v>312</v>
      </c>
      <c r="D572" s="189">
        <v>314</v>
      </c>
      <c r="E572" s="189">
        <v>315</v>
      </c>
      <c r="F572" s="189">
        <v>319</v>
      </c>
      <c r="G572" s="189">
        <v>323</v>
      </c>
      <c r="H572" s="189">
        <v>321</v>
      </c>
      <c r="I572" s="189">
        <v>324</v>
      </c>
      <c r="J572" s="189">
        <v>327</v>
      </c>
      <c r="K572" s="189">
        <v>334</v>
      </c>
      <c r="L572" s="189">
        <v>327</v>
      </c>
      <c r="M572" s="189">
        <v>13</v>
      </c>
      <c r="N572" s="121">
        <f t="shared" si="8"/>
        <v>4.1401273885350316E-2</v>
      </c>
    </row>
    <row r="573" spans="1:14">
      <c r="A573" s="188" t="s">
        <v>1469</v>
      </c>
      <c r="B573" s="189">
        <v>192</v>
      </c>
      <c r="C573" s="189">
        <v>193</v>
      </c>
      <c r="D573" s="189">
        <v>196</v>
      </c>
      <c r="E573" s="189">
        <v>199</v>
      </c>
      <c r="F573" s="189">
        <v>191</v>
      </c>
      <c r="G573" s="189">
        <v>197</v>
      </c>
      <c r="H573" s="189">
        <v>200</v>
      </c>
      <c r="I573" s="189">
        <v>203</v>
      </c>
      <c r="J573" s="189">
        <v>206</v>
      </c>
      <c r="K573" s="189">
        <v>199</v>
      </c>
      <c r="L573" s="189">
        <v>200</v>
      </c>
      <c r="M573" s="189">
        <v>8</v>
      </c>
      <c r="N573" s="121">
        <f t="shared" si="8"/>
        <v>4.1666666666666664E-2</v>
      </c>
    </row>
    <row r="574" spans="1:14">
      <c r="A574" s="188" t="s">
        <v>1630</v>
      </c>
      <c r="B574" s="189">
        <v>72</v>
      </c>
      <c r="C574" s="189">
        <v>67</v>
      </c>
      <c r="D574" s="189">
        <v>69</v>
      </c>
      <c r="E574" s="189">
        <v>71</v>
      </c>
      <c r="F574" s="189">
        <v>64</v>
      </c>
      <c r="G574" s="189">
        <v>75</v>
      </c>
      <c r="H574" s="189">
        <v>68</v>
      </c>
      <c r="I574" s="189">
        <v>75</v>
      </c>
      <c r="J574" s="189">
        <v>72</v>
      </c>
      <c r="K574" s="189">
        <v>81</v>
      </c>
      <c r="L574" s="189">
        <v>75</v>
      </c>
      <c r="M574" s="189">
        <v>3</v>
      </c>
      <c r="N574" s="121">
        <f t="shared" si="8"/>
        <v>4.1666666666666664E-2</v>
      </c>
    </row>
    <row r="575" spans="1:14">
      <c r="A575" s="188" t="s">
        <v>2050</v>
      </c>
      <c r="B575" s="189">
        <v>96</v>
      </c>
      <c r="C575" s="189">
        <v>97</v>
      </c>
      <c r="D575" s="189">
        <v>94</v>
      </c>
      <c r="E575" s="189">
        <v>98</v>
      </c>
      <c r="F575" s="189">
        <v>98</v>
      </c>
      <c r="G575" s="189">
        <v>96</v>
      </c>
      <c r="H575" s="189">
        <v>98</v>
      </c>
      <c r="I575" s="189">
        <v>99</v>
      </c>
      <c r="J575" s="189">
        <v>102</v>
      </c>
      <c r="K575" s="189">
        <v>101</v>
      </c>
      <c r="L575" s="189">
        <v>100</v>
      </c>
      <c r="M575" s="189">
        <v>4</v>
      </c>
      <c r="N575" s="121">
        <f t="shared" si="8"/>
        <v>4.1666666666666664E-2</v>
      </c>
    </row>
    <row r="576" spans="1:14">
      <c r="A576" s="188" t="s">
        <v>2326</v>
      </c>
      <c r="B576" s="189">
        <v>382</v>
      </c>
      <c r="C576" s="189">
        <v>387</v>
      </c>
      <c r="D576" s="189">
        <v>386</v>
      </c>
      <c r="E576" s="189">
        <v>397</v>
      </c>
      <c r="F576" s="189">
        <v>409</v>
      </c>
      <c r="G576" s="189">
        <v>403</v>
      </c>
      <c r="H576" s="189">
        <v>404</v>
      </c>
      <c r="I576" s="189">
        <v>401</v>
      </c>
      <c r="J576" s="189">
        <v>399</v>
      </c>
      <c r="K576" s="189">
        <v>402</v>
      </c>
      <c r="L576" s="189">
        <v>398</v>
      </c>
      <c r="M576" s="189">
        <v>16</v>
      </c>
      <c r="N576" s="121">
        <f t="shared" si="8"/>
        <v>4.1884816753926704E-2</v>
      </c>
    </row>
    <row r="577" spans="1:14">
      <c r="A577" s="188" t="s">
        <v>1475</v>
      </c>
      <c r="B577" s="189">
        <v>143</v>
      </c>
      <c r="C577" s="189">
        <v>141</v>
      </c>
      <c r="D577" s="189">
        <v>139</v>
      </c>
      <c r="E577" s="189">
        <v>138</v>
      </c>
      <c r="F577" s="189">
        <v>139</v>
      </c>
      <c r="G577" s="189">
        <v>147</v>
      </c>
      <c r="H577" s="189">
        <v>148</v>
      </c>
      <c r="I577" s="189">
        <v>159</v>
      </c>
      <c r="J577" s="189">
        <v>154</v>
      </c>
      <c r="K577" s="189">
        <v>151</v>
      </c>
      <c r="L577" s="189">
        <v>149</v>
      </c>
      <c r="M577" s="189">
        <v>6</v>
      </c>
      <c r="N577" s="121">
        <f t="shared" si="8"/>
        <v>4.195804195804196E-2</v>
      </c>
    </row>
    <row r="578" spans="1:14">
      <c r="A578" s="188" t="s">
        <v>1776</v>
      </c>
      <c r="B578" s="189">
        <v>1022</v>
      </c>
      <c r="C578" s="189">
        <v>1027</v>
      </c>
      <c r="D578" s="189">
        <v>1010</v>
      </c>
      <c r="E578" s="189">
        <v>1045</v>
      </c>
      <c r="F578" s="189">
        <v>1024</v>
      </c>
      <c r="G578" s="189">
        <v>1033</v>
      </c>
      <c r="H578" s="189">
        <v>1039</v>
      </c>
      <c r="I578" s="189">
        <v>1054</v>
      </c>
      <c r="J578" s="189">
        <v>1057</v>
      </c>
      <c r="K578" s="189">
        <v>1057</v>
      </c>
      <c r="L578" s="189">
        <v>1065</v>
      </c>
      <c r="M578" s="189">
        <v>43</v>
      </c>
      <c r="N578" s="121">
        <f t="shared" si="8"/>
        <v>4.2074363992172209E-2</v>
      </c>
    </row>
    <row r="579" spans="1:14">
      <c r="A579" s="188" t="s">
        <v>1896</v>
      </c>
      <c r="B579" s="189">
        <v>166</v>
      </c>
      <c r="C579" s="189">
        <v>166</v>
      </c>
      <c r="D579" s="189">
        <v>155</v>
      </c>
      <c r="E579" s="189">
        <v>152</v>
      </c>
      <c r="F579" s="189">
        <v>155</v>
      </c>
      <c r="G579" s="189">
        <v>165</v>
      </c>
      <c r="H579" s="189">
        <v>168</v>
      </c>
      <c r="I579" s="189">
        <v>169</v>
      </c>
      <c r="J579" s="189">
        <v>168</v>
      </c>
      <c r="K579" s="189">
        <v>179</v>
      </c>
      <c r="L579" s="189">
        <v>173</v>
      </c>
      <c r="M579" s="189">
        <v>7</v>
      </c>
      <c r="N579" s="121">
        <f t="shared" si="8"/>
        <v>4.2168674698795178E-2</v>
      </c>
    </row>
    <row r="580" spans="1:14">
      <c r="A580" s="188" t="s">
        <v>1541</v>
      </c>
      <c r="B580" s="189">
        <v>354</v>
      </c>
      <c r="C580" s="189">
        <v>354</v>
      </c>
      <c r="D580" s="189">
        <v>359</v>
      </c>
      <c r="E580" s="189">
        <v>364</v>
      </c>
      <c r="F580" s="189">
        <v>361</v>
      </c>
      <c r="G580" s="189">
        <v>354</v>
      </c>
      <c r="H580" s="189">
        <v>359</v>
      </c>
      <c r="I580" s="189">
        <v>364</v>
      </c>
      <c r="J580" s="189">
        <v>366</v>
      </c>
      <c r="K580" s="189">
        <v>370</v>
      </c>
      <c r="L580" s="189">
        <v>369</v>
      </c>
      <c r="M580" s="189">
        <v>15</v>
      </c>
      <c r="N580" s="121">
        <f t="shared" si="8"/>
        <v>4.2372881355932202E-2</v>
      </c>
    </row>
    <row r="581" spans="1:14">
      <c r="A581" s="188" t="s">
        <v>2228</v>
      </c>
      <c r="B581" s="189">
        <v>94</v>
      </c>
      <c r="C581" s="189">
        <v>99</v>
      </c>
      <c r="D581" s="189">
        <v>100</v>
      </c>
      <c r="E581" s="189">
        <v>102</v>
      </c>
      <c r="F581" s="189">
        <v>106</v>
      </c>
      <c r="G581" s="189">
        <v>111</v>
      </c>
      <c r="H581" s="189">
        <v>105</v>
      </c>
      <c r="I581" s="189">
        <v>106</v>
      </c>
      <c r="J581" s="189">
        <v>103</v>
      </c>
      <c r="K581" s="189">
        <v>104</v>
      </c>
      <c r="L581" s="189">
        <v>98</v>
      </c>
      <c r="M581" s="189">
        <v>4</v>
      </c>
      <c r="N581" s="121">
        <f t="shared" si="8"/>
        <v>4.2553191489361701E-2</v>
      </c>
    </row>
    <row r="582" spans="1:14">
      <c r="A582" s="188" t="s">
        <v>1671</v>
      </c>
      <c r="B582" s="189">
        <v>140</v>
      </c>
      <c r="C582" s="189">
        <v>139</v>
      </c>
      <c r="D582" s="189">
        <v>148</v>
      </c>
      <c r="E582" s="189">
        <v>144</v>
      </c>
      <c r="F582" s="189">
        <v>149</v>
      </c>
      <c r="G582" s="189">
        <v>144</v>
      </c>
      <c r="H582" s="189">
        <v>153</v>
      </c>
      <c r="I582" s="189">
        <v>147</v>
      </c>
      <c r="J582" s="189">
        <v>147</v>
      </c>
      <c r="K582" s="189">
        <v>151</v>
      </c>
      <c r="L582" s="189">
        <v>146</v>
      </c>
      <c r="M582" s="189">
        <v>6</v>
      </c>
      <c r="N582" s="121">
        <f t="shared" ref="N582:N645" si="9">M582/B582</f>
        <v>4.2857142857142858E-2</v>
      </c>
    </row>
    <row r="583" spans="1:14">
      <c r="A583" s="188" t="s">
        <v>1465</v>
      </c>
      <c r="B583" s="189">
        <v>209</v>
      </c>
      <c r="C583" s="189">
        <v>212</v>
      </c>
      <c r="D583" s="189">
        <v>212</v>
      </c>
      <c r="E583" s="189">
        <v>212</v>
      </c>
      <c r="F583" s="189">
        <v>212</v>
      </c>
      <c r="G583" s="189">
        <v>214</v>
      </c>
      <c r="H583" s="189">
        <v>224</v>
      </c>
      <c r="I583" s="189">
        <v>225</v>
      </c>
      <c r="J583" s="189">
        <v>228</v>
      </c>
      <c r="K583" s="189">
        <v>228</v>
      </c>
      <c r="L583" s="189">
        <v>218</v>
      </c>
      <c r="M583" s="189">
        <v>9</v>
      </c>
      <c r="N583" s="121">
        <f t="shared" si="9"/>
        <v>4.3062200956937802E-2</v>
      </c>
    </row>
    <row r="584" spans="1:14">
      <c r="A584" s="188" t="s">
        <v>1702</v>
      </c>
      <c r="B584" s="189">
        <v>324</v>
      </c>
      <c r="C584" s="189">
        <v>333</v>
      </c>
      <c r="D584" s="189">
        <v>330</v>
      </c>
      <c r="E584" s="189">
        <v>328</v>
      </c>
      <c r="F584" s="189">
        <v>333</v>
      </c>
      <c r="G584" s="189">
        <v>341</v>
      </c>
      <c r="H584" s="189">
        <v>342</v>
      </c>
      <c r="I584" s="189">
        <v>335</v>
      </c>
      <c r="J584" s="189">
        <v>343</v>
      </c>
      <c r="K584" s="189">
        <v>342</v>
      </c>
      <c r="L584" s="189">
        <v>338</v>
      </c>
      <c r="M584" s="189">
        <v>14</v>
      </c>
      <c r="N584" s="121">
        <f t="shared" si="9"/>
        <v>4.3209876543209874E-2</v>
      </c>
    </row>
    <row r="585" spans="1:14">
      <c r="A585" s="188" t="s">
        <v>2137</v>
      </c>
      <c r="B585" s="189">
        <v>504</v>
      </c>
      <c r="C585" s="189">
        <v>501</v>
      </c>
      <c r="D585" s="189">
        <v>508</v>
      </c>
      <c r="E585" s="189">
        <v>509</v>
      </c>
      <c r="F585" s="189">
        <v>522</v>
      </c>
      <c r="G585" s="189">
        <v>518</v>
      </c>
      <c r="H585" s="189">
        <v>513</v>
      </c>
      <c r="I585" s="189">
        <v>515</v>
      </c>
      <c r="J585" s="189">
        <v>511</v>
      </c>
      <c r="K585" s="189">
        <v>520</v>
      </c>
      <c r="L585" s="189">
        <v>526</v>
      </c>
      <c r="M585" s="189">
        <v>22</v>
      </c>
      <c r="N585" s="121">
        <f t="shared" si="9"/>
        <v>4.3650793650793648E-2</v>
      </c>
    </row>
    <row r="586" spans="1:14">
      <c r="A586" s="188" t="s">
        <v>2044</v>
      </c>
      <c r="B586" s="189">
        <v>160</v>
      </c>
      <c r="C586" s="189">
        <v>169</v>
      </c>
      <c r="D586" s="189">
        <v>162</v>
      </c>
      <c r="E586" s="189">
        <v>163</v>
      </c>
      <c r="F586" s="189">
        <v>169</v>
      </c>
      <c r="G586" s="189">
        <v>172</v>
      </c>
      <c r="H586" s="189">
        <v>164</v>
      </c>
      <c r="I586" s="189">
        <v>167</v>
      </c>
      <c r="J586" s="189">
        <v>174</v>
      </c>
      <c r="K586" s="189">
        <v>162</v>
      </c>
      <c r="L586" s="189">
        <v>167</v>
      </c>
      <c r="M586" s="189">
        <v>7</v>
      </c>
      <c r="N586" s="121">
        <f t="shared" si="9"/>
        <v>4.3749999999999997E-2</v>
      </c>
    </row>
    <row r="587" spans="1:14">
      <c r="A587" s="188" t="s">
        <v>2067</v>
      </c>
      <c r="B587" s="189">
        <v>297</v>
      </c>
      <c r="C587" s="189">
        <v>308</v>
      </c>
      <c r="D587" s="189">
        <v>299</v>
      </c>
      <c r="E587" s="189">
        <v>305</v>
      </c>
      <c r="F587" s="189">
        <v>309</v>
      </c>
      <c r="G587" s="189">
        <v>314</v>
      </c>
      <c r="H587" s="189">
        <v>321</v>
      </c>
      <c r="I587" s="189">
        <v>328</v>
      </c>
      <c r="J587" s="189">
        <v>323</v>
      </c>
      <c r="K587" s="189">
        <v>317</v>
      </c>
      <c r="L587" s="189">
        <v>310</v>
      </c>
      <c r="M587" s="189">
        <v>13</v>
      </c>
      <c r="N587" s="121">
        <f t="shared" si="9"/>
        <v>4.3771043771043773E-2</v>
      </c>
    </row>
    <row r="588" spans="1:14">
      <c r="A588" s="188" t="s">
        <v>2122</v>
      </c>
      <c r="B588" s="189">
        <v>365</v>
      </c>
      <c r="C588" s="189">
        <v>369</v>
      </c>
      <c r="D588" s="189">
        <v>359</v>
      </c>
      <c r="E588" s="189">
        <v>371</v>
      </c>
      <c r="F588" s="189">
        <v>371</v>
      </c>
      <c r="G588" s="189">
        <v>381</v>
      </c>
      <c r="H588" s="189">
        <v>377</v>
      </c>
      <c r="I588" s="189">
        <v>374</v>
      </c>
      <c r="J588" s="189">
        <v>388</v>
      </c>
      <c r="K588" s="189">
        <v>392</v>
      </c>
      <c r="L588" s="189">
        <v>381</v>
      </c>
      <c r="M588" s="189">
        <v>16</v>
      </c>
      <c r="N588" s="121">
        <f t="shared" si="9"/>
        <v>4.3835616438356165E-2</v>
      </c>
    </row>
    <row r="589" spans="1:14">
      <c r="A589" s="188" t="s">
        <v>1885</v>
      </c>
      <c r="B589" s="189">
        <v>472</v>
      </c>
      <c r="C589" s="189">
        <v>478</v>
      </c>
      <c r="D589" s="189">
        <v>466</v>
      </c>
      <c r="E589" s="189">
        <v>473</v>
      </c>
      <c r="F589" s="189">
        <v>476</v>
      </c>
      <c r="G589" s="189">
        <v>478</v>
      </c>
      <c r="H589" s="189">
        <v>473</v>
      </c>
      <c r="I589" s="189">
        <v>489</v>
      </c>
      <c r="J589" s="189">
        <v>486</v>
      </c>
      <c r="K589" s="189">
        <v>481</v>
      </c>
      <c r="L589" s="189">
        <v>493</v>
      </c>
      <c r="M589" s="189">
        <v>21</v>
      </c>
      <c r="N589" s="121">
        <f t="shared" si="9"/>
        <v>4.4491525423728813E-2</v>
      </c>
    </row>
    <row r="590" spans="1:14">
      <c r="A590" s="188" t="s">
        <v>2163</v>
      </c>
      <c r="B590" s="189">
        <v>380</v>
      </c>
      <c r="C590" s="189">
        <v>383</v>
      </c>
      <c r="D590" s="189">
        <v>384</v>
      </c>
      <c r="E590" s="189">
        <v>383</v>
      </c>
      <c r="F590" s="189">
        <v>393</v>
      </c>
      <c r="G590" s="189">
        <v>392</v>
      </c>
      <c r="H590" s="189">
        <v>399</v>
      </c>
      <c r="I590" s="189">
        <v>383</v>
      </c>
      <c r="J590" s="189">
        <v>390</v>
      </c>
      <c r="K590" s="189">
        <v>381</v>
      </c>
      <c r="L590" s="189">
        <v>397</v>
      </c>
      <c r="M590" s="189">
        <v>17</v>
      </c>
      <c r="N590" s="121">
        <f t="shared" si="9"/>
        <v>4.4736842105263158E-2</v>
      </c>
    </row>
    <row r="591" spans="1:14">
      <c r="A591" s="188" t="s">
        <v>1542</v>
      </c>
      <c r="B591" s="189">
        <v>134</v>
      </c>
      <c r="C591" s="189">
        <v>131</v>
      </c>
      <c r="D591" s="189">
        <v>130</v>
      </c>
      <c r="E591" s="189">
        <v>136</v>
      </c>
      <c r="F591" s="189">
        <v>139</v>
      </c>
      <c r="G591" s="189">
        <v>132</v>
      </c>
      <c r="H591" s="189">
        <v>136</v>
      </c>
      <c r="I591" s="189">
        <v>134</v>
      </c>
      <c r="J591" s="189">
        <v>136</v>
      </c>
      <c r="K591" s="189">
        <v>135</v>
      </c>
      <c r="L591" s="189">
        <v>140</v>
      </c>
      <c r="M591" s="189">
        <v>6</v>
      </c>
      <c r="N591" s="121">
        <f t="shared" si="9"/>
        <v>4.4776119402985072E-2</v>
      </c>
    </row>
    <row r="592" spans="1:14">
      <c r="A592" s="188" t="s">
        <v>2178</v>
      </c>
      <c r="B592" s="189">
        <v>134</v>
      </c>
      <c r="C592" s="189">
        <v>131</v>
      </c>
      <c r="D592" s="189">
        <v>134</v>
      </c>
      <c r="E592" s="189">
        <v>134</v>
      </c>
      <c r="F592" s="189">
        <v>134</v>
      </c>
      <c r="G592" s="189">
        <v>136</v>
      </c>
      <c r="H592" s="189">
        <v>144</v>
      </c>
      <c r="I592" s="189">
        <v>139</v>
      </c>
      <c r="J592" s="189">
        <v>143</v>
      </c>
      <c r="K592" s="189">
        <v>137</v>
      </c>
      <c r="L592" s="189">
        <v>140</v>
      </c>
      <c r="M592" s="189">
        <v>6</v>
      </c>
      <c r="N592" s="121">
        <f t="shared" si="9"/>
        <v>4.4776119402985072E-2</v>
      </c>
    </row>
    <row r="593" spans="1:14">
      <c r="A593" s="188" t="s">
        <v>2140</v>
      </c>
      <c r="B593" s="189">
        <v>334</v>
      </c>
      <c r="C593" s="189">
        <v>326</v>
      </c>
      <c r="D593" s="189">
        <v>329</v>
      </c>
      <c r="E593" s="189">
        <v>334</v>
      </c>
      <c r="F593" s="189">
        <v>335</v>
      </c>
      <c r="G593" s="189">
        <v>342</v>
      </c>
      <c r="H593" s="189">
        <v>343</v>
      </c>
      <c r="I593" s="189">
        <v>348</v>
      </c>
      <c r="J593" s="189">
        <v>347</v>
      </c>
      <c r="K593" s="189">
        <v>346</v>
      </c>
      <c r="L593" s="189">
        <v>349</v>
      </c>
      <c r="M593" s="189">
        <v>15</v>
      </c>
      <c r="N593" s="121">
        <f t="shared" si="9"/>
        <v>4.4910179640718563E-2</v>
      </c>
    </row>
    <row r="594" spans="1:14">
      <c r="A594" s="188" t="s">
        <v>2098</v>
      </c>
      <c r="B594" s="189">
        <v>200</v>
      </c>
      <c r="C594" s="189">
        <v>203</v>
      </c>
      <c r="D594" s="189">
        <v>209</v>
      </c>
      <c r="E594" s="189">
        <v>197</v>
      </c>
      <c r="F594" s="189">
        <v>200</v>
      </c>
      <c r="G594" s="189">
        <v>194</v>
      </c>
      <c r="H594" s="189">
        <v>196</v>
      </c>
      <c r="I594" s="189">
        <v>202</v>
      </c>
      <c r="J594" s="189">
        <v>196</v>
      </c>
      <c r="K594" s="189">
        <v>197</v>
      </c>
      <c r="L594" s="189">
        <v>209</v>
      </c>
      <c r="M594" s="189">
        <v>9</v>
      </c>
      <c r="N594" s="121">
        <f t="shared" si="9"/>
        <v>4.4999999999999998E-2</v>
      </c>
    </row>
    <row r="595" spans="1:14">
      <c r="A595" s="188" t="s">
        <v>2373</v>
      </c>
      <c r="B595" s="189">
        <v>333</v>
      </c>
      <c r="C595" s="189">
        <v>340</v>
      </c>
      <c r="D595" s="189">
        <v>343</v>
      </c>
      <c r="E595" s="189">
        <v>347</v>
      </c>
      <c r="F595" s="189">
        <v>348</v>
      </c>
      <c r="G595" s="189">
        <v>351</v>
      </c>
      <c r="H595" s="189">
        <v>340</v>
      </c>
      <c r="I595" s="189">
        <v>347</v>
      </c>
      <c r="J595" s="189">
        <v>343</v>
      </c>
      <c r="K595" s="189">
        <v>343</v>
      </c>
      <c r="L595" s="189">
        <v>348</v>
      </c>
      <c r="M595" s="189">
        <v>15</v>
      </c>
      <c r="N595" s="121">
        <f t="shared" si="9"/>
        <v>4.5045045045045043E-2</v>
      </c>
    </row>
    <row r="596" spans="1:14">
      <c r="A596" s="188" t="s">
        <v>1792</v>
      </c>
      <c r="B596" s="189">
        <v>176</v>
      </c>
      <c r="C596" s="189">
        <v>178</v>
      </c>
      <c r="D596" s="189">
        <v>177</v>
      </c>
      <c r="E596" s="189">
        <v>184</v>
      </c>
      <c r="F596" s="189">
        <v>183</v>
      </c>
      <c r="G596" s="189">
        <v>177</v>
      </c>
      <c r="H596" s="189">
        <v>174</v>
      </c>
      <c r="I596" s="189">
        <v>179</v>
      </c>
      <c r="J596" s="189">
        <v>189</v>
      </c>
      <c r="K596" s="189">
        <v>186</v>
      </c>
      <c r="L596" s="189">
        <v>184</v>
      </c>
      <c r="M596" s="189">
        <v>8</v>
      </c>
      <c r="N596" s="121">
        <f t="shared" si="9"/>
        <v>4.5454545454545456E-2</v>
      </c>
    </row>
    <row r="597" spans="1:14">
      <c r="A597" s="188" t="s">
        <v>2035</v>
      </c>
      <c r="B597" s="189">
        <v>88</v>
      </c>
      <c r="C597" s="189">
        <v>86</v>
      </c>
      <c r="D597" s="189">
        <v>84</v>
      </c>
      <c r="E597" s="189">
        <v>88</v>
      </c>
      <c r="F597" s="189">
        <v>91</v>
      </c>
      <c r="G597" s="189">
        <v>92</v>
      </c>
      <c r="H597" s="189">
        <v>93</v>
      </c>
      <c r="I597" s="189">
        <v>89</v>
      </c>
      <c r="J597" s="189">
        <v>88</v>
      </c>
      <c r="K597" s="189">
        <v>91</v>
      </c>
      <c r="L597" s="189">
        <v>92</v>
      </c>
      <c r="M597" s="189">
        <v>4</v>
      </c>
      <c r="N597" s="121">
        <f t="shared" si="9"/>
        <v>4.5454545454545456E-2</v>
      </c>
    </row>
    <row r="598" spans="1:14">
      <c r="A598" s="188" t="s">
        <v>2162</v>
      </c>
      <c r="B598" s="189">
        <v>330</v>
      </c>
      <c r="C598" s="189">
        <v>332</v>
      </c>
      <c r="D598" s="189">
        <v>332</v>
      </c>
      <c r="E598" s="189">
        <v>330</v>
      </c>
      <c r="F598" s="189">
        <v>343</v>
      </c>
      <c r="G598" s="189">
        <v>340</v>
      </c>
      <c r="H598" s="189">
        <v>340</v>
      </c>
      <c r="I598" s="189">
        <v>345</v>
      </c>
      <c r="J598" s="189">
        <v>342</v>
      </c>
      <c r="K598" s="189">
        <v>347</v>
      </c>
      <c r="L598" s="189">
        <v>345</v>
      </c>
      <c r="M598" s="189">
        <v>15</v>
      </c>
      <c r="N598" s="121">
        <f t="shared" si="9"/>
        <v>4.5454545454545456E-2</v>
      </c>
    </row>
    <row r="599" spans="1:14">
      <c r="A599" s="188" t="s">
        <v>2160</v>
      </c>
      <c r="B599" s="189">
        <v>175</v>
      </c>
      <c r="C599" s="189">
        <v>167</v>
      </c>
      <c r="D599" s="189">
        <v>168</v>
      </c>
      <c r="E599" s="189">
        <v>168</v>
      </c>
      <c r="F599" s="189">
        <v>170</v>
      </c>
      <c r="G599" s="189">
        <v>166</v>
      </c>
      <c r="H599" s="189">
        <v>162</v>
      </c>
      <c r="I599" s="189">
        <v>173</v>
      </c>
      <c r="J599" s="189">
        <v>179</v>
      </c>
      <c r="K599" s="189">
        <v>181</v>
      </c>
      <c r="L599" s="189">
        <v>183</v>
      </c>
      <c r="M599" s="189">
        <v>8</v>
      </c>
      <c r="N599" s="121">
        <f t="shared" si="9"/>
        <v>4.5714285714285714E-2</v>
      </c>
    </row>
    <row r="600" spans="1:14">
      <c r="A600" s="188" t="s">
        <v>1559</v>
      </c>
      <c r="B600" s="189">
        <v>999</v>
      </c>
      <c r="C600" s="189">
        <v>1013</v>
      </c>
      <c r="D600" s="189">
        <v>1007</v>
      </c>
      <c r="E600" s="189">
        <v>1017</v>
      </c>
      <c r="F600" s="189">
        <v>1025</v>
      </c>
      <c r="G600" s="189">
        <v>1035</v>
      </c>
      <c r="H600" s="189">
        <v>1022</v>
      </c>
      <c r="I600" s="189">
        <v>1018</v>
      </c>
      <c r="J600" s="189">
        <v>1031</v>
      </c>
      <c r="K600" s="189">
        <v>1041</v>
      </c>
      <c r="L600" s="189">
        <v>1045</v>
      </c>
      <c r="M600" s="189">
        <v>46</v>
      </c>
      <c r="N600" s="121">
        <f t="shared" si="9"/>
        <v>4.6046046046046049E-2</v>
      </c>
    </row>
    <row r="601" spans="1:14">
      <c r="A601" s="188" t="s">
        <v>1994</v>
      </c>
      <c r="B601" s="189">
        <v>65</v>
      </c>
      <c r="C601" s="189">
        <v>81</v>
      </c>
      <c r="D601" s="189">
        <v>75</v>
      </c>
      <c r="E601" s="189">
        <v>73</v>
      </c>
      <c r="F601" s="189">
        <v>75</v>
      </c>
      <c r="G601" s="189">
        <v>67</v>
      </c>
      <c r="H601" s="189">
        <v>68</v>
      </c>
      <c r="I601" s="189">
        <v>63</v>
      </c>
      <c r="J601" s="189">
        <v>63</v>
      </c>
      <c r="K601" s="189">
        <v>62</v>
      </c>
      <c r="L601" s="189">
        <v>68</v>
      </c>
      <c r="M601" s="189">
        <v>3</v>
      </c>
      <c r="N601" s="121">
        <f t="shared" si="9"/>
        <v>4.6153846153846156E-2</v>
      </c>
    </row>
    <row r="602" spans="1:14">
      <c r="A602" s="188" t="s">
        <v>1841</v>
      </c>
      <c r="B602" s="189">
        <v>301</v>
      </c>
      <c r="C602" s="189">
        <v>306</v>
      </c>
      <c r="D602" s="189">
        <v>300</v>
      </c>
      <c r="E602" s="189">
        <v>300</v>
      </c>
      <c r="F602" s="189">
        <v>296</v>
      </c>
      <c r="G602" s="189">
        <v>304</v>
      </c>
      <c r="H602" s="189">
        <v>302</v>
      </c>
      <c r="I602" s="189">
        <v>311</v>
      </c>
      <c r="J602" s="189">
        <v>323</v>
      </c>
      <c r="K602" s="189">
        <v>324</v>
      </c>
      <c r="L602" s="189">
        <v>315</v>
      </c>
      <c r="M602" s="189">
        <v>14</v>
      </c>
      <c r="N602" s="121">
        <f t="shared" si="9"/>
        <v>4.6511627906976744E-2</v>
      </c>
    </row>
    <row r="603" spans="1:14">
      <c r="A603" s="188" t="s">
        <v>1771</v>
      </c>
      <c r="B603" s="189">
        <v>150</v>
      </c>
      <c r="C603" s="189">
        <v>141</v>
      </c>
      <c r="D603" s="189">
        <v>143</v>
      </c>
      <c r="E603" s="189">
        <v>132</v>
      </c>
      <c r="F603" s="189">
        <v>142</v>
      </c>
      <c r="G603" s="189">
        <v>151</v>
      </c>
      <c r="H603" s="189">
        <v>153</v>
      </c>
      <c r="I603" s="189">
        <v>148</v>
      </c>
      <c r="J603" s="189">
        <v>152</v>
      </c>
      <c r="K603" s="189">
        <v>145</v>
      </c>
      <c r="L603" s="189">
        <v>157</v>
      </c>
      <c r="M603" s="189">
        <v>7</v>
      </c>
      <c r="N603" s="121">
        <f t="shared" si="9"/>
        <v>4.6666666666666669E-2</v>
      </c>
    </row>
    <row r="604" spans="1:14">
      <c r="A604" s="188" t="s">
        <v>1875</v>
      </c>
      <c r="B604" s="189">
        <v>214</v>
      </c>
      <c r="C604" s="189">
        <v>218</v>
      </c>
      <c r="D604" s="189">
        <v>224</v>
      </c>
      <c r="E604" s="189">
        <v>221</v>
      </c>
      <c r="F604" s="189">
        <v>213</v>
      </c>
      <c r="G604" s="189">
        <v>212</v>
      </c>
      <c r="H604" s="189">
        <v>212</v>
      </c>
      <c r="I604" s="189">
        <v>225</v>
      </c>
      <c r="J604" s="189">
        <v>222</v>
      </c>
      <c r="K604" s="189">
        <v>231</v>
      </c>
      <c r="L604" s="189">
        <v>224</v>
      </c>
      <c r="M604" s="189">
        <v>10</v>
      </c>
      <c r="N604" s="121">
        <f t="shared" si="9"/>
        <v>4.6728971962616821E-2</v>
      </c>
    </row>
    <row r="605" spans="1:14">
      <c r="A605" s="188" t="s">
        <v>1956</v>
      </c>
      <c r="B605" s="189">
        <v>107</v>
      </c>
      <c r="C605" s="189">
        <v>99</v>
      </c>
      <c r="D605" s="189">
        <v>98</v>
      </c>
      <c r="E605" s="189">
        <v>100</v>
      </c>
      <c r="F605" s="189">
        <v>109</v>
      </c>
      <c r="G605" s="189">
        <v>103</v>
      </c>
      <c r="H605" s="189">
        <v>107</v>
      </c>
      <c r="I605" s="189">
        <v>112</v>
      </c>
      <c r="J605" s="189">
        <v>106</v>
      </c>
      <c r="K605" s="189">
        <v>107</v>
      </c>
      <c r="L605" s="189">
        <v>112</v>
      </c>
      <c r="M605" s="189">
        <v>5</v>
      </c>
      <c r="N605" s="121">
        <f t="shared" si="9"/>
        <v>4.6728971962616821E-2</v>
      </c>
    </row>
    <row r="606" spans="1:14">
      <c r="A606" s="188" t="s">
        <v>2348</v>
      </c>
      <c r="B606" s="189">
        <v>128</v>
      </c>
      <c r="C606" s="189">
        <v>127</v>
      </c>
      <c r="D606" s="189">
        <v>130</v>
      </c>
      <c r="E606" s="189">
        <v>130</v>
      </c>
      <c r="F606" s="189">
        <v>132</v>
      </c>
      <c r="G606" s="189">
        <v>125</v>
      </c>
      <c r="H606" s="189">
        <v>126</v>
      </c>
      <c r="I606" s="189">
        <v>128</v>
      </c>
      <c r="J606" s="189">
        <v>138</v>
      </c>
      <c r="K606" s="189">
        <v>133</v>
      </c>
      <c r="L606" s="189">
        <v>134</v>
      </c>
      <c r="M606" s="189">
        <v>6</v>
      </c>
      <c r="N606" s="121">
        <f t="shared" si="9"/>
        <v>4.6875E-2</v>
      </c>
    </row>
    <row r="607" spans="1:14">
      <c r="A607" s="188" t="s">
        <v>1863</v>
      </c>
      <c r="B607" s="189">
        <v>341</v>
      </c>
      <c r="C607" s="189">
        <v>334</v>
      </c>
      <c r="D607" s="189">
        <v>341</v>
      </c>
      <c r="E607" s="189">
        <v>343</v>
      </c>
      <c r="F607" s="189">
        <v>345</v>
      </c>
      <c r="G607" s="189">
        <v>344</v>
      </c>
      <c r="H607" s="189">
        <v>348</v>
      </c>
      <c r="I607" s="189">
        <v>350</v>
      </c>
      <c r="J607" s="189">
        <v>349</v>
      </c>
      <c r="K607" s="189">
        <v>350</v>
      </c>
      <c r="L607" s="189">
        <v>357</v>
      </c>
      <c r="M607" s="189">
        <v>16</v>
      </c>
      <c r="N607" s="121">
        <f t="shared" si="9"/>
        <v>4.6920821114369501E-2</v>
      </c>
    </row>
    <row r="608" spans="1:14">
      <c r="A608" s="188" t="s">
        <v>1455</v>
      </c>
      <c r="B608" s="189">
        <v>211</v>
      </c>
      <c r="C608" s="189">
        <v>229</v>
      </c>
      <c r="D608" s="189">
        <v>225</v>
      </c>
      <c r="E608" s="189">
        <v>219</v>
      </c>
      <c r="F608" s="189">
        <v>219</v>
      </c>
      <c r="G608" s="189">
        <v>217</v>
      </c>
      <c r="H608" s="189">
        <v>218</v>
      </c>
      <c r="I608" s="189">
        <v>221</v>
      </c>
      <c r="J608" s="189">
        <v>226</v>
      </c>
      <c r="K608" s="189">
        <v>218</v>
      </c>
      <c r="L608" s="189">
        <v>221</v>
      </c>
      <c r="M608" s="189">
        <v>10</v>
      </c>
      <c r="N608" s="121">
        <f t="shared" si="9"/>
        <v>4.7393364928909949E-2</v>
      </c>
    </row>
    <row r="609" spans="1:14">
      <c r="A609" s="188" t="s">
        <v>2125</v>
      </c>
      <c r="B609" s="189">
        <v>294</v>
      </c>
      <c r="C609" s="189">
        <v>300</v>
      </c>
      <c r="D609" s="189">
        <v>307</v>
      </c>
      <c r="E609" s="189">
        <v>308</v>
      </c>
      <c r="F609" s="189">
        <v>309</v>
      </c>
      <c r="G609" s="189">
        <v>311</v>
      </c>
      <c r="H609" s="189">
        <v>314</v>
      </c>
      <c r="I609" s="189">
        <v>318</v>
      </c>
      <c r="J609" s="189">
        <v>311</v>
      </c>
      <c r="K609" s="189">
        <v>308</v>
      </c>
      <c r="L609" s="189">
        <v>308</v>
      </c>
      <c r="M609" s="189">
        <v>14</v>
      </c>
      <c r="N609" s="121">
        <f t="shared" si="9"/>
        <v>4.7619047619047616E-2</v>
      </c>
    </row>
    <row r="610" spans="1:14">
      <c r="A610" s="188" t="s">
        <v>2298</v>
      </c>
      <c r="B610" s="189">
        <v>168</v>
      </c>
      <c r="C610" s="189">
        <v>168</v>
      </c>
      <c r="D610" s="189">
        <v>172</v>
      </c>
      <c r="E610" s="189">
        <v>170</v>
      </c>
      <c r="F610" s="189">
        <v>174</v>
      </c>
      <c r="G610" s="189">
        <v>172</v>
      </c>
      <c r="H610" s="189">
        <v>181</v>
      </c>
      <c r="I610" s="189">
        <v>181</v>
      </c>
      <c r="J610" s="189">
        <v>184</v>
      </c>
      <c r="K610" s="189">
        <v>177</v>
      </c>
      <c r="L610" s="189">
        <v>176</v>
      </c>
      <c r="M610" s="189">
        <v>8</v>
      </c>
      <c r="N610" s="121">
        <f t="shared" si="9"/>
        <v>4.7619047619047616E-2</v>
      </c>
    </row>
    <row r="611" spans="1:14">
      <c r="A611" s="188" t="s">
        <v>1543</v>
      </c>
      <c r="B611" s="189">
        <v>461</v>
      </c>
      <c r="C611" s="189">
        <v>473</v>
      </c>
      <c r="D611" s="189">
        <v>488</v>
      </c>
      <c r="E611" s="189">
        <v>484</v>
      </c>
      <c r="F611" s="189">
        <v>477</v>
      </c>
      <c r="G611" s="189">
        <v>477</v>
      </c>
      <c r="H611" s="189">
        <v>476</v>
      </c>
      <c r="I611" s="189">
        <v>474</v>
      </c>
      <c r="J611" s="189">
        <v>464</v>
      </c>
      <c r="K611" s="189">
        <v>486</v>
      </c>
      <c r="L611" s="189">
        <v>483</v>
      </c>
      <c r="M611" s="189">
        <v>22</v>
      </c>
      <c r="N611" s="121">
        <f t="shared" si="9"/>
        <v>4.7722342733188719E-2</v>
      </c>
    </row>
    <row r="612" spans="1:14">
      <c r="A612" s="188" t="s">
        <v>2232</v>
      </c>
      <c r="B612" s="189">
        <v>125</v>
      </c>
      <c r="C612" s="189">
        <v>123</v>
      </c>
      <c r="D612" s="189">
        <v>116</v>
      </c>
      <c r="E612" s="189">
        <v>112</v>
      </c>
      <c r="F612" s="189">
        <v>118</v>
      </c>
      <c r="G612" s="189">
        <v>118</v>
      </c>
      <c r="H612" s="189">
        <v>120</v>
      </c>
      <c r="I612" s="189">
        <v>117</v>
      </c>
      <c r="J612" s="189">
        <v>125</v>
      </c>
      <c r="K612" s="189">
        <v>131</v>
      </c>
      <c r="L612" s="189">
        <v>131</v>
      </c>
      <c r="M612" s="189">
        <v>6</v>
      </c>
      <c r="N612" s="121">
        <f t="shared" si="9"/>
        <v>4.8000000000000001E-2</v>
      </c>
    </row>
    <row r="613" spans="1:14">
      <c r="A613" s="188" t="s">
        <v>2104</v>
      </c>
      <c r="B613" s="189">
        <v>354</v>
      </c>
      <c r="C613" s="189">
        <v>363</v>
      </c>
      <c r="D613" s="189">
        <v>359</v>
      </c>
      <c r="E613" s="189">
        <v>364</v>
      </c>
      <c r="F613" s="189">
        <v>365</v>
      </c>
      <c r="G613" s="189">
        <v>370</v>
      </c>
      <c r="H613" s="189">
        <v>376</v>
      </c>
      <c r="I613" s="189">
        <v>385</v>
      </c>
      <c r="J613" s="189">
        <v>371</v>
      </c>
      <c r="K613" s="189">
        <v>381</v>
      </c>
      <c r="L613" s="189">
        <v>371</v>
      </c>
      <c r="M613" s="189">
        <v>17</v>
      </c>
      <c r="N613" s="121">
        <f t="shared" si="9"/>
        <v>4.8022598870056499E-2</v>
      </c>
    </row>
    <row r="614" spans="1:14">
      <c r="A614" s="188" t="s">
        <v>1698</v>
      </c>
      <c r="B614" s="189">
        <v>458</v>
      </c>
      <c r="C614" s="189">
        <v>458</v>
      </c>
      <c r="D614" s="189">
        <v>461</v>
      </c>
      <c r="E614" s="189">
        <v>457</v>
      </c>
      <c r="F614" s="189">
        <v>471</v>
      </c>
      <c r="G614" s="189">
        <v>471</v>
      </c>
      <c r="H614" s="189">
        <v>475</v>
      </c>
      <c r="I614" s="189">
        <v>475</v>
      </c>
      <c r="J614" s="189">
        <v>480</v>
      </c>
      <c r="K614" s="189">
        <v>487</v>
      </c>
      <c r="L614" s="189">
        <v>480</v>
      </c>
      <c r="M614" s="189">
        <v>22</v>
      </c>
      <c r="N614" s="121">
        <f t="shared" si="9"/>
        <v>4.8034934497816595E-2</v>
      </c>
    </row>
    <row r="615" spans="1:14">
      <c r="A615" s="188" t="s">
        <v>2191</v>
      </c>
      <c r="B615" s="189">
        <v>394</v>
      </c>
      <c r="C615" s="189">
        <v>383</v>
      </c>
      <c r="D615" s="189">
        <v>391</v>
      </c>
      <c r="E615" s="189">
        <v>401</v>
      </c>
      <c r="F615" s="189">
        <v>408</v>
      </c>
      <c r="G615" s="189">
        <v>399</v>
      </c>
      <c r="H615" s="189">
        <v>395</v>
      </c>
      <c r="I615" s="189">
        <v>397</v>
      </c>
      <c r="J615" s="189">
        <v>404</v>
      </c>
      <c r="K615" s="189">
        <v>411</v>
      </c>
      <c r="L615" s="189">
        <v>413</v>
      </c>
      <c r="M615" s="189">
        <v>19</v>
      </c>
      <c r="N615" s="121">
        <f t="shared" si="9"/>
        <v>4.8223350253807105E-2</v>
      </c>
    </row>
    <row r="616" spans="1:14">
      <c r="A616" s="188" t="s">
        <v>2294</v>
      </c>
      <c r="B616" s="189">
        <v>228</v>
      </c>
      <c r="C616" s="189">
        <v>227</v>
      </c>
      <c r="D616" s="189">
        <v>229</v>
      </c>
      <c r="E616" s="189">
        <v>227</v>
      </c>
      <c r="F616" s="189">
        <v>229</v>
      </c>
      <c r="G616" s="189">
        <v>229</v>
      </c>
      <c r="H616" s="189">
        <v>232</v>
      </c>
      <c r="I616" s="189">
        <v>228</v>
      </c>
      <c r="J616" s="189">
        <v>233</v>
      </c>
      <c r="K616" s="189">
        <v>235</v>
      </c>
      <c r="L616" s="189">
        <v>239</v>
      </c>
      <c r="M616" s="189">
        <v>11</v>
      </c>
      <c r="N616" s="121">
        <f t="shared" si="9"/>
        <v>4.8245614035087717E-2</v>
      </c>
    </row>
    <row r="617" spans="1:14">
      <c r="A617" s="188" t="s">
        <v>2233</v>
      </c>
      <c r="B617" s="189">
        <v>124</v>
      </c>
      <c r="C617" s="189">
        <v>124</v>
      </c>
      <c r="D617" s="189">
        <v>122</v>
      </c>
      <c r="E617" s="189">
        <v>125</v>
      </c>
      <c r="F617" s="189">
        <v>126</v>
      </c>
      <c r="G617" s="189">
        <v>121</v>
      </c>
      <c r="H617" s="189">
        <v>130</v>
      </c>
      <c r="I617" s="189">
        <v>125</v>
      </c>
      <c r="J617" s="189">
        <v>122</v>
      </c>
      <c r="K617" s="189">
        <v>127</v>
      </c>
      <c r="L617" s="189">
        <v>130</v>
      </c>
      <c r="M617" s="189">
        <v>6</v>
      </c>
      <c r="N617" s="121">
        <f t="shared" si="9"/>
        <v>4.8387096774193547E-2</v>
      </c>
    </row>
    <row r="618" spans="1:14">
      <c r="A618" s="188" t="s">
        <v>1733</v>
      </c>
      <c r="B618" s="189">
        <v>660</v>
      </c>
      <c r="C618" s="189">
        <v>665</v>
      </c>
      <c r="D618" s="189">
        <v>669</v>
      </c>
      <c r="E618" s="189">
        <v>678</v>
      </c>
      <c r="F618" s="189">
        <v>669</v>
      </c>
      <c r="G618" s="189">
        <v>677</v>
      </c>
      <c r="H618" s="189">
        <v>672</v>
      </c>
      <c r="I618" s="189">
        <v>673</v>
      </c>
      <c r="J618" s="189">
        <v>692</v>
      </c>
      <c r="K618" s="189">
        <v>700</v>
      </c>
      <c r="L618" s="189">
        <v>692</v>
      </c>
      <c r="M618" s="189">
        <v>32</v>
      </c>
      <c r="N618" s="121">
        <f t="shared" si="9"/>
        <v>4.8484848484848485E-2</v>
      </c>
    </row>
    <row r="619" spans="1:14">
      <c r="A619" s="188" t="s">
        <v>1656</v>
      </c>
      <c r="B619" s="189">
        <v>103</v>
      </c>
      <c r="C619" s="189">
        <v>100</v>
      </c>
      <c r="D619" s="189">
        <v>104</v>
      </c>
      <c r="E619" s="189">
        <v>105</v>
      </c>
      <c r="F619" s="189">
        <v>106</v>
      </c>
      <c r="G619" s="189">
        <v>110</v>
      </c>
      <c r="H619" s="189">
        <v>108</v>
      </c>
      <c r="I619" s="189">
        <v>104</v>
      </c>
      <c r="J619" s="189">
        <v>102</v>
      </c>
      <c r="K619" s="189">
        <v>104</v>
      </c>
      <c r="L619" s="189">
        <v>108</v>
      </c>
      <c r="M619" s="189">
        <v>5</v>
      </c>
      <c r="N619" s="121">
        <f t="shared" si="9"/>
        <v>4.8543689320388349E-2</v>
      </c>
    </row>
    <row r="620" spans="1:14">
      <c r="A620" s="188" t="s">
        <v>1827</v>
      </c>
      <c r="B620" s="189">
        <v>535</v>
      </c>
      <c r="C620" s="189">
        <v>544</v>
      </c>
      <c r="D620" s="189">
        <v>539</v>
      </c>
      <c r="E620" s="189">
        <v>543</v>
      </c>
      <c r="F620" s="189">
        <v>538</v>
      </c>
      <c r="G620" s="189">
        <v>547</v>
      </c>
      <c r="H620" s="189">
        <v>539</v>
      </c>
      <c r="I620" s="189">
        <v>537</v>
      </c>
      <c r="J620" s="189">
        <v>563</v>
      </c>
      <c r="K620" s="189">
        <v>580</v>
      </c>
      <c r="L620" s="189">
        <v>561</v>
      </c>
      <c r="M620" s="189">
        <v>26</v>
      </c>
      <c r="N620" s="121">
        <f t="shared" si="9"/>
        <v>4.8598130841121495E-2</v>
      </c>
    </row>
    <row r="621" spans="1:14">
      <c r="A621" s="188" t="s">
        <v>1746</v>
      </c>
      <c r="B621" s="189">
        <v>1108</v>
      </c>
      <c r="C621" s="189">
        <v>1100</v>
      </c>
      <c r="D621" s="189">
        <v>1122</v>
      </c>
      <c r="E621" s="189">
        <v>1137</v>
      </c>
      <c r="F621" s="189">
        <v>1138</v>
      </c>
      <c r="G621" s="189">
        <v>1131</v>
      </c>
      <c r="H621" s="189">
        <v>1137</v>
      </c>
      <c r="I621" s="189">
        <v>1147</v>
      </c>
      <c r="J621" s="189">
        <v>1153</v>
      </c>
      <c r="K621" s="189">
        <v>1164</v>
      </c>
      <c r="L621" s="189">
        <v>1162</v>
      </c>
      <c r="M621" s="189">
        <v>54</v>
      </c>
      <c r="N621" s="121">
        <f t="shared" si="9"/>
        <v>4.8736462093862815E-2</v>
      </c>
    </row>
    <row r="622" spans="1:14">
      <c r="A622" s="188" t="s">
        <v>2081</v>
      </c>
      <c r="B622" s="189">
        <v>82</v>
      </c>
      <c r="C622" s="189">
        <v>85</v>
      </c>
      <c r="D622" s="189">
        <v>88</v>
      </c>
      <c r="E622" s="189">
        <v>76</v>
      </c>
      <c r="F622" s="189">
        <v>83</v>
      </c>
      <c r="G622" s="189">
        <v>81</v>
      </c>
      <c r="H622" s="189">
        <v>82</v>
      </c>
      <c r="I622" s="189">
        <v>81</v>
      </c>
      <c r="J622" s="189">
        <v>83</v>
      </c>
      <c r="K622" s="189">
        <v>88</v>
      </c>
      <c r="L622" s="189">
        <v>86</v>
      </c>
      <c r="M622" s="189">
        <v>4</v>
      </c>
      <c r="N622" s="121">
        <f t="shared" si="9"/>
        <v>4.878048780487805E-2</v>
      </c>
    </row>
    <row r="623" spans="1:14">
      <c r="A623" s="188" t="s">
        <v>2321</v>
      </c>
      <c r="B623" s="189">
        <v>204</v>
      </c>
      <c r="C623" s="189">
        <v>214</v>
      </c>
      <c r="D623" s="189">
        <v>218</v>
      </c>
      <c r="E623" s="189">
        <v>221</v>
      </c>
      <c r="F623" s="189">
        <v>219</v>
      </c>
      <c r="G623" s="189">
        <v>226</v>
      </c>
      <c r="H623" s="189">
        <v>224</v>
      </c>
      <c r="I623" s="189">
        <v>217</v>
      </c>
      <c r="J623" s="189">
        <v>213</v>
      </c>
      <c r="K623" s="189">
        <v>211</v>
      </c>
      <c r="L623" s="189">
        <v>214</v>
      </c>
      <c r="M623" s="189">
        <v>10</v>
      </c>
      <c r="N623" s="121">
        <f t="shared" si="9"/>
        <v>4.9019607843137254E-2</v>
      </c>
    </row>
    <row r="624" spans="1:14">
      <c r="A624" s="188" t="s">
        <v>2127</v>
      </c>
      <c r="B624" s="189">
        <v>224</v>
      </c>
      <c r="C624" s="189">
        <v>223</v>
      </c>
      <c r="D624" s="189">
        <v>229</v>
      </c>
      <c r="E624" s="189">
        <v>228</v>
      </c>
      <c r="F624" s="189">
        <v>230</v>
      </c>
      <c r="G624" s="189">
        <v>235</v>
      </c>
      <c r="H624" s="189">
        <v>232</v>
      </c>
      <c r="I624" s="189">
        <v>236</v>
      </c>
      <c r="J624" s="189">
        <v>235</v>
      </c>
      <c r="K624" s="189">
        <v>241</v>
      </c>
      <c r="L624" s="189">
        <v>235</v>
      </c>
      <c r="M624" s="189">
        <v>11</v>
      </c>
      <c r="N624" s="121">
        <f t="shared" si="9"/>
        <v>4.9107142857142856E-2</v>
      </c>
    </row>
    <row r="625" spans="1:14">
      <c r="A625" s="188" t="s">
        <v>1974</v>
      </c>
      <c r="B625" s="189">
        <v>223</v>
      </c>
      <c r="C625" s="189">
        <v>228</v>
      </c>
      <c r="D625" s="189">
        <v>233</v>
      </c>
      <c r="E625" s="189">
        <v>221</v>
      </c>
      <c r="F625" s="189">
        <v>236</v>
      </c>
      <c r="G625" s="189">
        <v>238</v>
      </c>
      <c r="H625" s="189">
        <v>235</v>
      </c>
      <c r="I625" s="189">
        <v>250</v>
      </c>
      <c r="J625" s="189">
        <v>240</v>
      </c>
      <c r="K625" s="189">
        <v>228</v>
      </c>
      <c r="L625" s="189">
        <v>234</v>
      </c>
      <c r="M625" s="189">
        <v>11</v>
      </c>
      <c r="N625" s="121">
        <f t="shared" si="9"/>
        <v>4.9327354260089683E-2</v>
      </c>
    </row>
    <row r="626" spans="1:14">
      <c r="A626" s="188" t="s">
        <v>1943</v>
      </c>
      <c r="B626" s="189">
        <v>202</v>
      </c>
      <c r="C626" s="189">
        <v>211</v>
      </c>
      <c r="D626" s="189">
        <v>204</v>
      </c>
      <c r="E626" s="189">
        <v>199</v>
      </c>
      <c r="F626" s="189">
        <v>201</v>
      </c>
      <c r="G626" s="189">
        <v>207</v>
      </c>
      <c r="H626" s="189">
        <v>200</v>
      </c>
      <c r="I626" s="189">
        <v>205</v>
      </c>
      <c r="J626" s="189">
        <v>204</v>
      </c>
      <c r="K626" s="189">
        <v>209</v>
      </c>
      <c r="L626" s="189">
        <v>212</v>
      </c>
      <c r="M626" s="189">
        <v>10</v>
      </c>
      <c r="N626" s="121">
        <f t="shared" si="9"/>
        <v>4.9504950495049507E-2</v>
      </c>
    </row>
    <row r="627" spans="1:14">
      <c r="A627" s="188" t="s">
        <v>2271</v>
      </c>
      <c r="B627" s="189">
        <v>424</v>
      </c>
      <c r="C627" s="189">
        <v>421</v>
      </c>
      <c r="D627" s="189">
        <v>428</v>
      </c>
      <c r="E627" s="189">
        <v>422</v>
      </c>
      <c r="F627" s="189">
        <v>416</v>
      </c>
      <c r="G627" s="189">
        <v>426</v>
      </c>
      <c r="H627" s="189">
        <v>435</v>
      </c>
      <c r="I627" s="189">
        <v>440</v>
      </c>
      <c r="J627" s="189">
        <v>441</v>
      </c>
      <c r="K627" s="189">
        <v>442</v>
      </c>
      <c r="L627" s="189">
        <v>445</v>
      </c>
      <c r="M627" s="189">
        <v>21</v>
      </c>
      <c r="N627" s="121">
        <f t="shared" si="9"/>
        <v>4.9528301886792456E-2</v>
      </c>
    </row>
    <row r="628" spans="1:14">
      <c r="A628" s="188" t="s">
        <v>2211</v>
      </c>
      <c r="B628" s="189">
        <v>222</v>
      </c>
      <c r="C628" s="189">
        <v>228</v>
      </c>
      <c r="D628" s="189">
        <v>227</v>
      </c>
      <c r="E628" s="189">
        <v>239</v>
      </c>
      <c r="F628" s="189">
        <v>233</v>
      </c>
      <c r="G628" s="189">
        <v>227</v>
      </c>
      <c r="H628" s="189">
        <v>229</v>
      </c>
      <c r="I628" s="189">
        <v>236</v>
      </c>
      <c r="J628" s="189">
        <v>242</v>
      </c>
      <c r="K628" s="189">
        <v>232</v>
      </c>
      <c r="L628" s="189">
        <v>233</v>
      </c>
      <c r="M628" s="189">
        <v>11</v>
      </c>
      <c r="N628" s="121">
        <f t="shared" si="9"/>
        <v>4.954954954954955E-2</v>
      </c>
    </row>
    <row r="629" spans="1:14">
      <c r="A629" s="188" t="s">
        <v>1472</v>
      </c>
      <c r="B629" s="189">
        <v>524</v>
      </c>
      <c r="C629" s="189">
        <v>527</v>
      </c>
      <c r="D629" s="189">
        <v>527</v>
      </c>
      <c r="E629" s="189">
        <v>549</v>
      </c>
      <c r="F629" s="189">
        <v>552</v>
      </c>
      <c r="G629" s="189">
        <v>553</v>
      </c>
      <c r="H629" s="189">
        <v>563</v>
      </c>
      <c r="I629" s="189">
        <v>557</v>
      </c>
      <c r="J629" s="189">
        <v>547</v>
      </c>
      <c r="K629" s="189">
        <v>553</v>
      </c>
      <c r="L629" s="189">
        <v>550</v>
      </c>
      <c r="M629" s="189">
        <v>26</v>
      </c>
      <c r="N629" s="121">
        <f t="shared" si="9"/>
        <v>4.9618320610687022E-2</v>
      </c>
    </row>
    <row r="630" spans="1:14">
      <c r="A630" s="188" t="s">
        <v>1950</v>
      </c>
      <c r="B630" s="189">
        <v>463</v>
      </c>
      <c r="C630" s="189">
        <v>466</v>
      </c>
      <c r="D630" s="189">
        <v>462</v>
      </c>
      <c r="E630" s="189">
        <v>463</v>
      </c>
      <c r="F630" s="189">
        <v>461</v>
      </c>
      <c r="G630" s="189">
        <v>466</v>
      </c>
      <c r="H630" s="189">
        <v>471</v>
      </c>
      <c r="I630" s="189">
        <v>469</v>
      </c>
      <c r="J630" s="189">
        <v>479</v>
      </c>
      <c r="K630" s="189">
        <v>482</v>
      </c>
      <c r="L630" s="189">
        <v>486</v>
      </c>
      <c r="M630" s="189">
        <v>23</v>
      </c>
      <c r="N630" s="121">
        <f t="shared" si="9"/>
        <v>4.9676025917926567E-2</v>
      </c>
    </row>
    <row r="631" spans="1:14">
      <c r="A631" s="188" t="s">
        <v>1485</v>
      </c>
      <c r="B631" s="189">
        <v>764</v>
      </c>
      <c r="C631" s="189">
        <v>770</v>
      </c>
      <c r="D631" s="189">
        <v>770</v>
      </c>
      <c r="E631" s="189">
        <v>773</v>
      </c>
      <c r="F631" s="189">
        <v>765</v>
      </c>
      <c r="G631" s="189">
        <v>770</v>
      </c>
      <c r="H631" s="189">
        <v>770</v>
      </c>
      <c r="I631" s="189">
        <v>788</v>
      </c>
      <c r="J631" s="189">
        <v>799</v>
      </c>
      <c r="K631" s="189">
        <v>805</v>
      </c>
      <c r="L631" s="189">
        <v>802</v>
      </c>
      <c r="M631" s="189">
        <v>38</v>
      </c>
      <c r="N631" s="121">
        <f t="shared" si="9"/>
        <v>4.9738219895287955E-2</v>
      </c>
    </row>
    <row r="632" spans="1:14">
      <c r="A632" s="188" t="s">
        <v>1737</v>
      </c>
      <c r="B632" s="189">
        <v>822</v>
      </c>
      <c r="C632" s="189">
        <v>818</v>
      </c>
      <c r="D632" s="189">
        <v>834</v>
      </c>
      <c r="E632" s="189">
        <v>838</v>
      </c>
      <c r="F632" s="189">
        <v>848</v>
      </c>
      <c r="G632" s="189">
        <v>837</v>
      </c>
      <c r="H632" s="189">
        <v>856</v>
      </c>
      <c r="I632" s="189">
        <v>864</v>
      </c>
      <c r="J632" s="189">
        <v>873</v>
      </c>
      <c r="K632" s="189">
        <v>871</v>
      </c>
      <c r="L632" s="189">
        <v>863</v>
      </c>
      <c r="M632" s="189">
        <v>41</v>
      </c>
      <c r="N632" s="121">
        <f t="shared" si="9"/>
        <v>4.9878345498783457E-2</v>
      </c>
    </row>
    <row r="633" spans="1:14">
      <c r="A633" s="188" t="s">
        <v>1555</v>
      </c>
      <c r="B633" s="189">
        <v>540</v>
      </c>
      <c r="C633" s="189">
        <v>550</v>
      </c>
      <c r="D633" s="189">
        <v>556</v>
      </c>
      <c r="E633" s="189">
        <v>552</v>
      </c>
      <c r="F633" s="189">
        <v>553</v>
      </c>
      <c r="G633" s="189">
        <v>549</v>
      </c>
      <c r="H633" s="189">
        <v>561</v>
      </c>
      <c r="I633" s="189">
        <v>554</v>
      </c>
      <c r="J633" s="189">
        <v>558</v>
      </c>
      <c r="K633" s="189">
        <v>566</v>
      </c>
      <c r="L633" s="189">
        <v>567</v>
      </c>
      <c r="M633" s="189">
        <v>27</v>
      </c>
      <c r="N633" s="121">
        <f t="shared" si="9"/>
        <v>0.05</v>
      </c>
    </row>
    <row r="634" spans="1:14">
      <c r="A634" s="188" t="s">
        <v>1838</v>
      </c>
      <c r="B634" s="189">
        <v>220</v>
      </c>
      <c r="C634" s="189">
        <v>212</v>
      </c>
      <c r="D634" s="189">
        <v>208</v>
      </c>
      <c r="E634" s="189">
        <v>208</v>
      </c>
      <c r="F634" s="189">
        <v>216</v>
      </c>
      <c r="G634" s="189">
        <v>220</v>
      </c>
      <c r="H634" s="189">
        <v>218</v>
      </c>
      <c r="I634" s="189">
        <v>221</v>
      </c>
      <c r="J634" s="189">
        <v>234</v>
      </c>
      <c r="K634" s="189">
        <v>232</v>
      </c>
      <c r="L634" s="189">
        <v>231</v>
      </c>
      <c r="M634" s="189">
        <v>11</v>
      </c>
      <c r="N634" s="121">
        <f t="shared" si="9"/>
        <v>0.05</v>
      </c>
    </row>
    <row r="635" spans="1:14">
      <c r="A635" s="188" t="s">
        <v>2220</v>
      </c>
      <c r="B635" s="189">
        <v>140</v>
      </c>
      <c r="C635" s="189">
        <v>150</v>
      </c>
      <c r="D635" s="189">
        <v>150</v>
      </c>
      <c r="E635" s="189">
        <v>148</v>
      </c>
      <c r="F635" s="189">
        <v>149</v>
      </c>
      <c r="G635" s="189">
        <v>150</v>
      </c>
      <c r="H635" s="189">
        <v>146</v>
      </c>
      <c r="I635" s="189">
        <v>141</v>
      </c>
      <c r="J635" s="189">
        <v>146</v>
      </c>
      <c r="K635" s="189">
        <v>145</v>
      </c>
      <c r="L635" s="189">
        <v>147</v>
      </c>
      <c r="M635" s="189">
        <v>7</v>
      </c>
      <c r="N635" s="121">
        <f t="shared" si="9"/>
        <v>0.05</v>
      </c>
    </row>
    <row r="636" spans="1:14">
      <c r="A636" s="188" t="s">
        <v>2224</v>
      </c>
      <c r="B636" s="189">
        <v>40</v>
      </c>
      <c r="C636" s="189">
        <v>43</v>
      </c>
      <c r="D636" s="189">
        <v>44</v>
      </c>
      <c r="E636" s="189">
        <v>40</v>
      </c>
      <c r="F636" s="189">
        <v>41</v>
      </c>
      <c r="G636" s="189">
        <v>37</v>
      </c>
      <c r="H636" s="189">
        <v>32</v>
      </c>
      <c r="I636" s="189">
        <v>42</v>
      </c>
      <c r="J636" s="189">
        <v>38</v>
      </c>
      <c r="K636" s="189">
        <v>46</v>
      </c>
      <c r="L636" s="189">
        <v>42</v>
      </c>
      <c r="M636" s="189">
        <v>2</v>
      </c>
      <c r="N636" s="121">
        <f t="shared" si="9"/>
        <v>0.05</v>
      </c>
    </row>
    <row r="637" spans="1:14">
      <c r="A637" s="188" t="s">
        <v>2389</v>
      </c>
      <c r="B637" s="189">
        <v>60</v>
      </c>
      <c r="C637" s="189">
        <v>64</v>
      </c>
      <c r="D637" s="189">
        <v>65</v>
      </c>
      <c r="E637" s="189">
        <v>65</v>
      </c>
      <c r="F637" s="189">
        <v>65</v>
      </c>
      <c r="G637" s="189">
        <v>69</v>
      </c>
      <c r="H637" s="189">
        <v>72</v>
      </c>
      <c r="I637" s="189">
        <v>69</v>
      </c>
      <c r="J637" s="189">
        <v>66</v>
      </c>
      <c r="K637" s="189">
        <v>65</v>
      </c>
      <c r="L637" s="189">
        <v>63</v>
      </c>
      <c r="M637" s="189">
        <v>3</v>
      </c>
      <c r="N637" s="121">
        <f t="shared" si="9"/>
        <v>0.05</v>
      </c>
    </row>
    <row r="638" spans="1:14">
      <c r="A638" s="188" t="s">
        <v>2451</v>
      </c>
      <c r="B638" s="189">
        <v>619</v>
      </c>
      <c r="C638" s="189">
        <v>611</v>
      </c>
      <c r="D638" s="189">
        <v>611</v>
      </c>
      <c r="E638" s="189">
        <v>617</v>
      </c>
      <c r="F638" s="189">
        <v>625</v>
      </c>
      <c r="G638" s="189">
        <v>623</v>
      </c>
      <c r="H638" s="189">
        <v>630</v>
      </c>
      <c r="I638" s="189">
        <v>632</v>
      </c>
      <c r="J638" s="189">
        <v>641</v>
      </c>
      <c r="K638" s="189">
        <v>638</v>
      </c>
      <c r="L638" s="189">
        <v>650</v>
      </c>
      <c r="M638" s="189">
        <v>31</v>
      </c>
      <c r="N638" s="121">
        <f t="shared" si="9"/>
        <v>5.0080775444264945E-2</v>
      </c>
    </row>
    <row r="639" spans="1:14">
      <c r="A639" s="188" t="s">
        <v>1937</v>
      </c>
      <c r="B639" s="189">
        <v>299</v>
      </c>
      <c r="C639" s="189">
        <v>300</v>
      </c>
      <c r="D639" s="189">
        <v>292</v>
      </c>
      <c r="E639" s="189">
        <v>295</v>
      </c>
      <c r="F639" s="189">
        <v>294</v>
      </c>
      <c r="G639" s="189">
        <v>300</v>
      </c>
      <c r="H639" s="189">
        <v>297</v>
      </c>
      <c r="I639" s="189">
        <v>303</v>
      </c>
      <c r="J639" s="189">
        <v>313</v>
      </c>
      <c r="K639" s="189">
        <v>304</v>
      </c>
      <c r="L639" s="189">
        <v>314</v>
      </c>
      <c r="M639" s="189">
        <v>15</v>
      </c>
      <c r="N639" s="121">
        <f t="shared" si="9"/>
        <v>5.016722408026756E-2</v>
      </c>
    </row>
    <row r="640" spans="1:14">
      <c r="A640" s="188" t="s">
        <v>2030</v>
      </c>
      <c r="B640" s="189">
        <v>258</v>
      </c>
      <c r="C640" s="189">
        <v>263</v>
      </c>
      <c r="D640" s="189">
        <v>247</v>
      </c>
      <c r="E640" s="189">
        <v>259</v>
      </c>
      <c r="F640" s="189">
        <v>271</v>
      </c>
      <c r="G640" s="189">
        <v>263</v>
      </c>
      <c r="H640" s="189">
        <v>266</v>
      </c>
      <c r="I640" s="189">
        <v>267</v>
      </c>
      <c r="J640" s="189">
        <v>277</v>
      </c>
      <c r="K640" s="189">
        <v>278</v>
      </c>
      <c r="L640" s="189">
        <v>271</v>
      </c>
      <c r="M640" s="189">
        <v>13</v>
      </c>
      <c r="N640" s="121">
        <f t="shared" si="9"/>
        <v>5.0387596899224806E-2</v>
      </c>
    </row>
    <row r="641" spans="1:14">
      <c r="A641" s="188" t="s">
        <v>1900</v>
      </c>
      <c r="B641" s="189">
        <v>238</v>
      </c>
      <c r="C641" s="189">
        <v>234</v>
      </c>
      <c r="D641" s="189">
        <v>236</v>
      </c>
      <c r="E641" s="189">
        <v>233</v>
      </c>
      <c r="F641" s="189">
        <v>248</v>
      </c>
      <c r="G641" s="189">
        <v>250</v>
      </c>
      <c r="H641" s="189">
        <v>250</v>
      </c>
      <c r="I641" s="189">
        <v>253</v>
      </c>
      <c r="J641" s="189">
        <v>258</v>
      </c>
      <c r="K641" s="189">
        <v>250</v>
      </c>
      <c r="L641" s="189">
        <v>250</v>
      </c>
      <c r="M641" s="189">
        <v>12</v>
      </c>
      <c r="N641" s="121">
        <f t="shared" si="9"/>
        <v>5.0420168067226892E-2</v>
      </c>
    </row>
    <row r="642" spans="1:14">
      <c r="A642" s="188" t="s">
        <v>2366</v>
      </c>
      <c r="B642" s="189">
        <v>158</v>
      </c>
      <c r="C642" s="189">
        <v>156</v>
      </c>
      <c r="D642" s="189">
        <v>158</v>
      </c>
      <c r="E642" s="189">
        <v>158</v>
      </c>
      <c r="F642" s="189">
        <v>162</v>
      </c>
      <c r="G642" s="189">
        <v>161</v>
      </c>
      <c r="H642" s="189">
        <v>159</v>
      </c>
      <c r="I642" s="189">
        <v>164</v>
      </c>
      <c r="J642" s="189">
        <v>169</v>
      </c>
      <c r="K642" s="189">
        <v>168</v>
      </c>
      <c r="L642" s="189">
        <v>166</v>
      </c>
      <c r="M642" s="189">
        <v>8</v>
      </c>
      <c r="N642" s="121">
        <f t="shared" si="9"/>
        <v>5.0632911392405063E-2</v>
      </c>
    </row>
    <row r="643" spans="1:14">
      <c r="A643" s="188" t="s">
        <v>1945</v>
      </c>
      <c r="B643" s="189">
        <v>552</v>
      </c>
      <c r="C643" s="189">
        <v>552</v>
      </c>
      <c r="D643" s="189">
        <v>549</v>
      </c>
      <c r="E643" s="189">
        <v>541</v>
      </c>
      <c r="F643" s="189">
        <v>543</v>
      </c>
      <c r="G643" s="189">
        <v>552</v>
      </c>
      <c r="H643" s="189">
        <v>546</v>
      </c>
      <c r="I643" s="189">
        <v>556</v>
      </c>
      <c r="J643" s="189">
        <v>571</v>
      </c>
      <c r="K643" s="189">
        <v>566</v>
      </c>
      <c r="L643" s="189">
        <v>580</v>
      </c>
      <c r="M643" s="189">
        <v>28</v>
      </c>
      <c r="N643" s="121">
        <f t="shared" si="9"/>
        <v>5.0724637681159424E-2</v>
      </c>
    </row>
    <row r="644" spans="1:14">
      <c r="A644" s="188" t="s">
        <v>1545</v>
      </c>
      <c r="B644" s="189">
        <v>610</v>
      </c>
      <c r="C644" s="189">
        <v>621</v>
      </c>
      <c r="D644" s="189">
        <v>621</v>
      </c>
      <c r="E644" s="189">
        <v>623</v>
      </c>
      <c r="F644" s="189">
        <v>630</v>
      </c>
      <c r="G644" s="189">
        <v>625</v>
      </c>
      <c r="H644" s="189">
        <v>623</v>
      </c>
      <c r="I644" s="189">
        <v>635</v>
      </c>
      <c r="J644" s="189">
        <v>629</v>
      </c>
      <c r="K644" s="189">
        <v>636</v>
      </c>
      <c r="L644" s="189">
        <v>641</v>
      </c>
      <c r="M644" s="189">
        <v>31</v>
      </c>
      <c r="N644" s="121">
        <f t="shared" si="9"/>
        <v>5.0819672131147541E-2</v>
      </c>
    </row>
    <row r="645" spans="1:14">
      <c r="A645" s="188" t="s">
        <v>1857</v>
      </c>
      <c r="B645" s="189">
        <v>432</v>
      </c>
      <c r="C645" s="189">
        <v>440</v>
      </c>
      <c r="D645" s="189">
        <v>451</v>
      </c>
      <c r="E645" s="189">
        <v>450</v>
      </c>
      <c r="F645" s="189">
        <v>446</v>
      </c>
      <c r="G645" s="189">
        <v>434</v>
      </c>
      <c r="H645" s="189">
        <v>437</v>
      </c>
      <c r="I645" s="189">
        <v>439</v>
      </c>
      <c r="J645" s="189">
        <v>448</v>
      </c>
      <c r="K645" s="189">
        <v>442</v>
      </c>
      <c r="L645" s="189">
        <v>454</v>
      </c>
      <c r="M645" s="189">
        <v>22</v>
      </c>
      <c r="N645" s="121">
        <f t="shared" si="9"/>
        <v>5.0925925925925923E-2</v>
      </c>
    </row>
    <row r="646" spans="1:14">
      <c r="A646" s="188" t="s">
        <v>1715</v>
      </c>
      <c r="B646" s="189">
        <v>667</v>
      </c>
      <c r="C646" s="189">
        <v>672</v>
      </c>
      <c r="D646" s="189">
        <v>679</v>
      </c>
      <c r="E646" s="189">
        <v>675</v>
      </c>
      <c r="F646" s="189">
        <v>683</v>
      </c>
      <c r="G646" s="189">
        <v>685</v>
      </c>
      <c r="H646" s="189">
        <v>681</v>
      </c>
      <c r="I646" s="189">
        <v>681</v>
      </c>
      <c r="J646" s="189">
        <v>701</v>
      </c>
      <c r="K646" s="189">
        <v>707</v>
      </c>
      <c r="L646" s="189">
        <v>701</v>
      </c>
      <c r="M646" s="189">
        <v>34</v>
      </c>
      <c r="N646" s="121">
        <f t="shared" ref="N646:N709" si="10">M646/B646</f>
        <v>5.0974512743628186E-2</v>
      </c>
    </row>
    <row r="647" spans="1:14">
      <c r="A647" s="188" t="s">
        <v>2187</v>
      </c>
      <c r="B647" s="189">
        <v>587</v>
      </c>
      <c r="C647" s="189">
        <v>596</v>
      </c>
      <c r="D647" s="189">
        <v>579</v>
      </c>
      <c r="E647" s="189">
        <v>586</v>
      </c>
      <c r="F647" s="189">
        <v>590</v>
      </c>
      <c r="G647" s="189">
        <v>594</v>
      </c>
      <c r="H647" s="189">
        <v>606</v>
      </c>
      <c r="I647" s="189">
        <v>606</v>
      </c>
      <c r="J647" s="189">
        <v>605</v>
      </c>
      <c r="K647" s="189">
        <v>611</v>
      </c>
      <c r="L647" s="189">
        <v>617</v>
      </c>
      <c r="M647" s="189">
        <v>30</v>
      </c>
      <c r="N647" s="121">
        <f t="shared" si="10"/>
        <v>5.1107325383304938E-2</v>
      </c>
    </row>
    <row r="648" spans="1:14">
      <c r="A648" s="188" t="s">
        <v>1642</v>
      </c>
      <c r="B648" s="189">
        <v>528</v>
      </c>
      <c r="C648" s="189">
        <v>518</v>
      </c>
      <c r="D648" s="189">
        <v>527</v>
      </c>
      <c r="E648" s="189">
        <v>523</v>
      </c>
      <c r="F648" s="189">
        <v>528</v>
      </c>
      <c r="G648" s="189">
        <v>527</v>
      </c>
      <c r="H648" s="189">
        <v>544</v>
      </c>
      <c r="I648" s="189">
        <v>548</v>
      </c>
      <c r="J648" s="189">
        <v>565</v>
      </c>
      <c r="K648" s="189">
        <v>559</v>
      </c>
      <c r="L648" s="189">
        <v>555</v>
      </c>
      <c r="M648" s="189">
        <v>27</v>
      </c>
      <c r="N648" s="121">
        <f t="shared" si="10"/>
        <v>5.113636363636364E-2</v>
      </c>
    </row>
    <row r="649" spans="1:14">
      <c r="A649" s="188" t="s">
        <v>2124</v>
      </c>
      <c r="B649" s="189">
        <v>252</v>
      </c>
      <c r="C649" s="189">
        <v>249</v>
      </c>
      <c r="D649" s="189">
        <v>256</v>
      </c>
      <c r="E649" s="189">
        <v>253</v>
      </c>
      <c r="F649" s="189">
        <v>257</v>
      </c>
      <c r="G649" s="189">
        <v>256</v>
      </c>
      <c r="H649" s="189">
        <v>256</v>
      </c>
      <c r="I649" s="189">
        <v>263</v>
      </c>
      <c r="J649" s="189">
        <v>272</v>
      </c>
      <c r="K649" s="189">
        <v>267</v>
      </c>
      <c r="L649" s="189">
        <v>265</v>
      </c>
      <c r="M649" s="189">
        <v>13</v>
      </c>
      <c r="N649" s="121">
        <f t="shared" si="10"/>
        <v>5.1587301587301584E-2</v>
      </c>
    </row>
    <row r="650" spans="1:14">
      <c r="A650" s="188" t="s">
        <v>1939</v>
      </c>
      <c r="B650" s="189">
        <v>523</v>
      </c>
      <c r="C650" s="189">
        <v>527</v>
      </c>
      <c r="D650" s="189">
        <v>521</v>
      </c>
      <c r="E650" s="189">
        <v>524</v>
      </c>
      <c r="F650" s="189">
        <v>518</v>
      </c>
      <c r="G650" s="189">
        <v>517</v>
      </c>
      <c r="H650" s="189">
        <v>533</v>
      </c>
      <c r="I650" s="189">
        <v>527</v>
      </c>
      <c r="J650" s="189">
        <v>542</v>
      </c>
      <c r="K650" s="189">
        <v>548</v>
      </c>
      <c r="L650" s="189">
        <v>550</v>
      </c>
      <c r="M650" s="189">
        <v>27</v>
      </c>
      <c r="N650" s="121">
        <f t="shared" si="10"/>
        <v>5.1625239005736137E-2</v>
      </c>
    </row>
    <row r="651" spans="1:14">
      <c r="A651" s="188" t="s">
        <v>1676</v>
      </c>
      <c r="B651" s="189">
        <v>366</v>
      </c>
      <c r="C651" s="189">
        <v>365</v>
      </c>
      <c r="D651" s="189">
        <v>365</v>
      </c>
      <c r="E651" s="189">
        <v>364</v>
      </c>
      <c r="F651" s="189">
        <v>374</v>
      </c>
      <c r="G651" s="189">
        <v>376</v>
      </c>
      <c r="H651" s="189">
        <v>383</v>
      </c>
      <c r="I651" s="189">
        <v>377</v>
      </c>
      <c r="J651" s="189">
        <v>383</v>
      </c>
      <c r="K651" s="189">
        <v>391</v>
      </c>
      <c r="L651" s="189">
        <v>385</v>
      </c>
      <c r="M651" s="189">
        <v>19</v>
      </c>
      <c r="N651" s="121">
        <f t="shared" si="10"/>
        <v>5.1912568306010931E-2</v>
      </c>
    </row>
    <row r="652" spans="1:14">
      <c r="A652" s="188" t="s">
        <v>2164</v>
      </c>
      <c r="B652" s="189">
        <v>517</v>
      </c>
      <c r="C652" s="189">
        <v>512</v>
      </c>
      <c r="D652" s="189">
        <v>519</v>
      </c>
      <c r="E652" s="189">
        <v>518</v>
      </c>
      <c r="F652" s="189">
        <v>521</v>
      </c>
      <c r="G652" s="189">
        <v>527</v>
      </c>
      <c r="H652" s="189">
        <v>520</v>
      </c>
      <c r="I652" s="189">
        <v>525</v>
      </c>
      <c r="J652" s="189">
        <v>527</v>
      </c>
      <c r="K652" s="189">
        <v>539</v>
      </c>
      <c r="L652" s="189">
        <v>544</v>
      </c>
      <c r="M652" s="189">
        <v>27</v>
      </c>
      <c r="N652" s="121">
        <f t="shared" si="10"/>
        <v>5.2224371373307543E-2</v>
      </c>
    </row>
    <row r="653" spans="1:14">
      <c r="A653" s="188" t="s">
        <v>1678</v>
      </c>
      <c r="B653" s="189">
        <v>363</v>
      </c>
      <c r="C653" s="189">
        <v>368</v>
      </c>
      <c r="D653" s="189">
        <v>366</v>
      </c>
      <c r="E653" s="189">
        <v>358</v>
      </c>
      <c r="F653" s="189">
        <v>359</v>
      </c>
      <c r="G653" s="189">
        <v>361</v>
      </c>
      <c r="H653" s="189">
        <v>358</v>
      </c>
      <c r="I653" s="189">
        <v>367</v>
      </c>
      <c r="J653" s="189">
        <v>370</v>
      </c>
      <c r="K653" s="189">
        <v>387</v>
      </c>
      <c r="L653" s="189">
        <v>382</v>
      </c>
      <c r="M653" s="189">
        <v>19</v>
      </c>
      <c r="N653" s="121">
        <f t="shared" si="10"/>
        <v>5.2341597796143252E-2</v>
      </c>
    </row>
    <row r="654" spans="1:14">
      <c r="A654" s="188" t="s">
        <v>1944</v>
      </c>
      <c r="B654" s="189">
        <v>267</v>
      </c>
      <c r="C654" s="189">
        <v>267</v>
      </c>
      <c r="D654" s="189">
        <v>272</v>
      </c>
      <c r="E654" s="189">
        <v>278</v>
      </c>
      <c r="F654" s="189">
        <v>283</v>
      </c>
      <c r="G654" s="189">
        <v>279</v>
      </c>
      <c r="H654" s="189">
        <v>272</v>
      </c>
      <c r="I654" s="189">
        <v>279</v>
      </c>
      <c r="J654" s="189">
        <v>280</v>
      </c>
      <c r="K654" s="189">
        <v>275</v>
      </c>
      <c r="L654" s="189">
        <v>281</v>
      </c>
      <c r="M654" s="189">
        <v>14</v>
      </c>
      <c r="N654" s="121">
        <f t="shared" si="10"/>
        <v>5.2434456928838954E-2</v>
      </c>
    </row>
    <row r="655" spans="1:14">
      <c r="A655" s="188" t="s">
        <v>2296</v>
      </c>
      <c r="B655" s="189">
        <v>400</v>
      </c>
      <c r="C655" s="189">
        <v>401</v>
      </c>
      <c r="D655" s="189">
        <v>404</v>
      </c>
      <c r="E655" s="189">
        <v>406</v>
      </c>
      <c r="F655" s="189">
        <v>421</v>
      </c>
      <c r="G655" s="189">
        <v>425</v>
      </c>
      <c r="H655" s="189">
        <v>430</v>
      </c>
      <c r="I655" s="189">
        <v>433</v>
      </c>
      <c r="J655" s="189">
        <v>428</v>
      </c>
      <c r="K655" s="189">
        <v>426</v>
      </c>
      <c r="L655" s="189">
        <v>421</v>
      </c>
      <c r="M655" s="189">
        <v>21</v>
      </c>
      <c r="N655" s="121">
        <f t="shared" si="10"/>
        <v>5.2499999999999998E-2</v>
      </c>
    </row>
    <row r="656" spans="1:14">
      <c r="A656" s="188" t="s">
        <v>2193</v>
      </c>
      <c r="B656" s="189">
        <v>133</v>
      </c>
      <c r="C656" s="189">
        <v>135</v>
      </c>
      <c r="D656" s="189">
        <v>130</v>
      </c>
      <c r="E656" s="189">
        <v>132</v>
      </c>
      <c r="F656" s="189">
        <v>138</v>
      </c>
      <c r="G656" s="189">
        <v>134</v>
      </c>
      <c r="H656" s="189">
        <v>135</v>
      </c>
      <c r="I656" s="189">
        <v>136</v>
      </c>
      <c r="J656" s="189">
        <v>137</v>
      </c>
      <c r="K656" s="189">
        <v>138</v>
      </c>
      <c r="L656" s="189">
        <v>140</v>
      </c>
      <c r="M656" s="189">
        <v>7</v>
      </c>
      <c r="N656" s="121">
        <f t="shared" si="10"/>
        <v>5.2631578947368418E-2</v>
      </c>
    </row>
    <row r="657" spans="1:14">
      <c r="A657" s="188" t="s">
        <v>1708</v>
      </c>
      <c r="B657" s="189">
        <v>283</v>
      </c>
      <c r="C657" s="189">
        <v>284</v>
      </c>
      <c r="D657" s="189">
        <v>285</v>
      </c>
      <c r="E657" s="189">
        <v>289</v>
      </c>
      <c r="F657" s="189">
        <v>292</v>
      </c>
      <c r="G657" s="189">
        <v>298</v>
      </c>
      <c r="H657" s="189">
        <v>289</v>
      </c>
      <c r="I657" s="189">
        <v>291</v>
      </c>
      <c r="J657" s="189">
        <v>306</v>
      </c>
      <c r="K657" s="189">
        <v>307</v>
      </c>
      <c r="L657" s="189">
        <v>298</v>
      </c>
      <c r="M657" s="189">
        <v>15</v>
      </c>
      <c r="N657" s="121">
        <f t="shared" si="10"/>
        <v>5.3003533568904596E-2</v>
      </c>
    </row>
    <row r="658" spans="1:14">
      <c r="A658" s="188" t="s">
        <v>2176</v>
      </c>
      <c r="B658" s="189">
        <v>415</v>
      </c>
      <c r="C658" s="189">
        <v>418</v>
      </c>
      <c r="D658" s="189">
        <v>417</v>
      </c>
      <c r="E658" s="189">
        <v>419</v>
      </c>
      <c r="F658" s="189">
        <v>428</v>
      </c>
      <c r="G658" s="189">
        <v>423</v>
      </c>
      <c r="H658" s="189">
        <v>428</v>
      </c>
      <c r="I658" s="189">
        <v>423</v>
      </c>
      <c r="J658" s="189">
        <v>428</v>
      </c>
      <c r="K658" s="189">
        <v>435</v>
      </c>
      <c r="L658" s="189">
        <v>437</v>
      </c>
      <c r="M658" s="189">
        <v>22</v>
      </c>
      <c r="N658" s="121">
        <f t="shared" si="10"/>
        <v>5.3012048192771083E-2</v>
      </c>
    </row>
    <row r="659" spans="1:14">
      <c r="A659" s="188" t="s">
        <v>1897</v>
      </c>
      <c r="B659" s="189">
        <v>75</v>
      </c>
      <c r="C659" s="189">
        <v>76</v>
      </c>
      <c r="D659" s="189">
        <v>79</v>
      </c>
      <c r="E659" s="189">
        <v>74</v>
      </c>
      <c r="F659" s="189">
        <v>73</v>
      </c>
      <c r="G659" s="189">
        <v>83</v>
      </c>
      <c r="H659" s="189">
        <v>84</v>
      </c>
      <c r="I659" s="189">
        <v>84</v>
      </c>
      <c r="J659" s="189">
        <v>77</v>
      </c>
      <c r="K659" s="189">
        <v>77</v>
      </c>
      <c r="L659" s="189">
        <v>79</v>
      </c>
      <c r="M659" s="189">
        <v>4</v>
      </c>
      <c r="N659" s="121">
        <f t="shared" si="10"/>
        <v>5.3333333333333337E-2</v>
      </c>
    </row>
    <row r="660" spans="1:14">
      <c r="A660" s="188" t="s">
        <v>2156</v>
      </c>
      <c r="B660" s="189">
        <v>393</v>
      </c>
      <c r="C660" s="189">
        <v>396</v>
      </c>
      <c r="D660" s="189">
        <v>396</v>
      </c>
      <c r="E660" s="189">
        <v>396</v>
      </c>
      <c r="F660" s="189">
        <v>397</v>
      </c>
      <c r="G660" s="189">
        <v>395</v>
      </c>
      <c r="H660" s="189">
        <v>406</v>
      </c>
      <c r="I660" s="189">
        <v>403</v>
      </c>
      <c r="J660" s="189">
        <v>414</v>
      </c>
      <c r="K660" s="189">
        <v>408</v>
      </c>
      <c r="L660" s="189">
        <v>414</v>
      </c>
      <c r="M660" s="189">
        <v>21</v>
      </c>
      <c r="N660" s="121">
        <f t="shared" si="10"/>
        <v>5.3435114503816793E-2</v>
      </c>
    </row>
    <row r="661" spans="1:14">
      <c r="A661" s="188" t="s">
        <v>1709</v>
      </c>
      <c r="B661" s="189">
        <v>187</v>
      </c>
      <c r="C661" s="189">
        <v>189</v>
      </c>
      <c r="D661" s="189">
        <v>198</v>
      </c>
      <c r="E661" s="189">
        <v>201</v>
      </c>
      <c r="F661" s="189">
        <v>198</v>
      </c>
      <c r="G661" s="189">
        <v>203</v>
      </c>
      <c r="H661" s="189">
        <v>204</v>
      </c>
      <c r="I661" s="189">
        <v>204</v>
      </c>
      <c r="J661" s="189">
        <v>195</v>
      </c>
      <c r="K661" s="189">
        <v>196</v>
      </c>
      <c r="L661" s="189">
        <v>197</v>
      </c>
      <c r="M661" s="189">
        <v>10</v>
      </c>
      <c r="N661" s="121">
        <f t="shared" si="10"/>
        <v>5.3475935828877004E-2</v>
      </c>
    </row>
    <row r="662" spans="1:14">
      <c r="A662" s="188" t="s">
        <v>2071</v>
      </c>
      <c r="B662" s="189">
        <v>205</v>
      </c>
      <c r="C662" s="189">
        <v>199</v>
      </c>
      <c r="D662" s="189">
        <v>198</v>
      </c>
      <c r="E662" s="189">
        <v>209</v>
      </c>
      <c r="F662" s="189">
        <v>206</v>
      </c>
      <c r="G662" s="189">
        <v>214</v>
      </c>
      <c r="H662" s="189">
        <v>218</v>
      </c>
      <c r="I662" s="189">
        <v>209</v>
      </c>
      <c r="J662" s="189">
        <v>217</v>
      </c>
      <c r="K662" s="189">
        <v>213</v>
      </c>
      <c r="L662" s="189">
        <v>216</v>
      </c>
      <c r="M662" s="189">
        <v>11</v>
      </c>
      <c r="N662" s="121">
        <f t="shared" si="10"/>
        <v>5.3658536585365853E-2</v>
      </c>
    </row>
    <row r="663" spans="1:14">
      <c r="A663" s="188" t="s">
        <v>2202</v>
      </c>
      <c r="B663" s="189">
        <v>186</v>
      </c>
      <c r="C663" s="189">
        <v>183</v>
      </c>
      <c r="D663" s="189">
        <v>182</v>
      </c>
      <c r="E663" s="189">
        <v>187</v>
      </c>
      <c r="F663" s="189">
        <v>188</v>
      </c>
      <c r="G663" s="189">
        <v>182</v>
      </c>
      <c r="H663" s="189">
        <v>180</v>
      </c>
      <c r="I663" s="189">
        <v>177</v>
      </c>
      <c r="J663" s="189">
        <v>180</v>
      </c>
      <c r="K663" s="189">
        <v>189</v>
      </c>
      <c r="L663" s="189">
        <v>196</v>
      </c>
      <c r="M663" s="189">
        <v>10</v>
      </c>
      <c r="N663" s="121">
        <f t="shared" si="10"/>
        <v>5.3763440860215055E-2</v>
      </c>
    </row>
    <row r="664" spans="1:14">
      <c r="A664" s="188" t="s">
        <v>1684</v>
      </c>
      <c r="B664" s="189">
        <v>297</v>
      </c>
      <c r="C664" s="189">
        <v>309</v>
      </c>
      <c r="D664" s="189">
        <v>308</v>
      </c>
      <c r="E664" s="189">
        <v>314</v>
      </c>
      <c r="F664" s="189">
        <v>313</v>
      </c>
      <c r="G664" s="189">
        <v>319</v>
      </c>
      <c r="H664" s="189">
        <v>314</v>
      </c>
      <c r="I664" s="189">
        <v>319</v>
      </c>
      <c r="J664" s="189">
        <v>320</v>
      </c>
      <c r="K664" s="189">
        <v>319</v>
      </c>
      <c r="L664" s="189">
        <v>313</v>
      </c>
      <c r="M664" s="189">
        <v>16</v>
      </c>
      <c r="N664" s="121">
        <f t="shared" si="10"/>
        <v>5.387205387205387E-2</v>
      </c>
    </row>
    <row r="665" spans="1:14">
      <c r="A665" s="188" t="s">
        <v>2376</v>
      </c>
      <c r="B665" s="189">
        <v>426</v>
      </c>
      <c r="C665" s="189">
        <v>436</v>
      </c>
      <c r="D665" s="189">
        <v>430</v>
      </c>
      <c r="E665" s="189">
        <v>437</v>
      </c>
      <c r="F665" s="189">
        <v>429</v>
      </c>
      <c r="G665" s="189">
        <v>430</v>
      </c>
      <c r="H665" s="189">
        <v>423</v>
      </c>
      <c r="I665" s="189">
        <v>438</v>
      </c>
      <c r="J665" s="189">
        <v>453</v>
      </c>
      <c r="K665" s="189">
        <v>443</v>
      </c>
      <c r="L665" s="189">
        <v>449</v>
      </c>
      <c r="M665" s="189">
        <v>23</v>
      </c>
      <c r="N665" s="121">
        <f t="shared" si="10"/>
        <v>5.39906103286385E-2</v>
      </c>
    </row>
    <row r="666" spans="1:14">
      <c r="A666" s="188" t="s">
        <v>2101</v>
      </c>
      <c r="B666" s="189">
        <v>259</v>
      </c>
      <c r="C666" s="189">
        <v>252</v>
      </c>
      <c r="D666" s="189">
        <v>265</v>
      </c>
      <c r="E666" s="189">
        <v>265</v>
      </c>
      <c r="F666" s="189">
        <v>266</v>
      </c>
      <c r="G666" s="189">
        <v>255</v>
      </c>
      <c r="H666" s="189">
        <v>272</v>
      </c>
      <c r="I666" s="189">
        <v>268</v>
      </c>
      <c r="J666" s="189">
        <v>269</v>
      </c>
      <c r="K666" s="189">
        <v>272</v>
      </c>
      <c r="L666" s="189">
        <v>273</v>
      </c>
      <c r="M666" s="189">
        <v>14</v>
      </c>
      <c r="N666" s="121">
        <f t="shared" si="10"/>
        <v>5.4054054054054057E-2</v>
      </c>
    </row>
    <row r="667" spans="1:14">
      <c r="A667" s="188" t="s">
        <v>1941</v>
      </c>
      <c r="B667" s="189">
        <v>314</v>
      </c>
      <c r="C667" s="189">
        <v>321</v>
      </c>
      <c r="D667" s="189">
        <v>322</v>
      </c>
      <c r="E667" s="189">
        <v>329</v>
      </c>
      <c r="F667" s="189">
        <v>323</v>
      </c>
      <c r="G667" s="189">
        <v>316</v>
      </c>
      <c r="H667" s="189">
        <v>320</v>
      </c>
      <c r="I667" s="189">
        <v>322</v>
      </c>
      <c r="J667" s="189">
        <v>327</v>
      </c>
      <c r="K667" s="189">
        <v>325</v>
      </c>
      <c r="L667" s="189">
        <v>331</v>
      </c>
      <c r="M667" s="189">
        <v>17</v>
      </c>
      <c r="N667" s="121">
        <f t="shared" si="10"/>
        <v>5.4140127388535034E-2</v>
      </c>
    </row>
    <row r="668" spans="1:14">
      <c r="A668" s="188" t="s">
        <v>1747</v>
      </c>
      <c r="B668" s="189">
        <v>552</v>
      </c>
      <c r="C668" s="189">
        <v>553</v>
      </c>
      <c r="D668" s="189">
        <v>550</v>
      </c>
      <c r="E668" s="189">
        <v>556</v>
      </c>
      <c r="F668" s="189">
        <v>554</v>
      </c>
      <c r="G668" s="189">
        <v>559</v>
      </c>
      <c r="H668" s="189">
        <v>561</v>
      </c>
      <c r="I668" s="189">
        <v>584</v>
      </c>
      <c r="J668" s="189">
        <v>588</v>
      </c>
      <c r="K668" s="189">
        <v>586</v>
      </c>
      <c r="L668" s="189">
        <v>582</v>
      </c>
      <c r="M668" s="189">
        <v>30</v>
      </c>
      <c r="N668" s="121">
        <f t="shared" si="10"/>
        <v>5.434782608695652E-2</v>
      </c>
    </row>
    <row r="669" spans="1:14">
      <c r="A669" s="188" t="s">
        <v>1468</v>
      </c>
      <c r="B669" s="189">
        <v>348</v>
      </c>
      <c r="C669" s="189">
        <v>339</v>
      </c>
      <c r="D669" s="189">
        <v>341</v>
      </c>
      <c r="E669" s="189">
        <v>342</v>
      </c>
      <c r="F669" s="189">
        <v>341</v>
      </c>
      <c r="G669" s="189">
        <v>344</v>
      </c>
      <c r="H669" s="189">
        <v>343</v>
      </c>
      <c r="I669" s="189">
        <v>351</v>
      </c>
      <c r="J669" s="189">
        <v>347</v>
      </c>
      <c r="K669" s="189">
        <v>351</v>
      </c>
      <c r="L669" s="189">
        <v>367</v>
      </c>
      <c r="M669" s="189">
        <v>19</v>
      </c>
      <c r="N669" s="121">
        <f t="shared" si="10"/>
        <v>5.459770114942529E-2</v>
      </c>
    </row>
    <row r="670" spans="1:14">
      <c r="A670" s="188" t="s">
        <v>2161</v>
      </c>
      <c r="B670" s="189">
        <v>348</v>
      </c>
      <c r="C670" s="189">
        <v>342</v>
      </c>
      <c r="D670" s="189">
        <v>346</v>
      </c>
      <c r="E670" s="189">
        <v>357</v>
      </c>
      <c r="F670" s="189">
        <v>347</v>
      </c>
      <c r="G670" s="189">
        <v>346</v>
      </c>
      <c r="H670" s="189">
        <v>347</v>
      </c>
      <c r="I670" s="189">
        <v>343</v>
      </c>
      <c r="J670" s="189">
        <v>357</v>
      </c>
      <c r="K670" s="189">
        <v>353</v>
      </c>
      <c r="L670" s="189">
        <v>367</v>
      </c>
      <c r="M670" s="189">
        <v>19</v>
      </c>
      <c r="N670" s="121">
        <f t="shared" si="10"/>
        <v>5.459770114942529E-2</v>
      </c>
    </row>
    <row r="671" spans="1:14">
      <c r="A671" s="188" t="s">
        <v>1714</v>
      </c>
      <c r="B671" s="189">
        <v>531</v>
      </c>
      <c r="C671" s="189">
        <v>543</v>
      </c>
      <c r="D671" s="189">
        <v>548</v>
      </c>
      <c r="E671" s="189">
        <v>542</v>
      </c>
      <c r="F671" s="189">
        <v>555</v>
      </c>
      <c r="G671" s="189">
        <v>560</v>
      </c>
      <c r="H671" s="189">
        <v>569</v>
      </c>
      <c r="I671" s="189">
        <v>564</v>
      </c>
      <c r="J671" s="189">
        <v>569</v>
      </c>
      <c r="K671" s="189">
        <v>566</v>
      </c>
      <c r="L671" s="189">
        <v>560</v>
      </c>
      <c r="M671" s="189">
        <v>29</v>
      </c>
      <c r="N671" s="121">
        <f t="shared" si="10"/>
        <v>5.4613935969868174E-2</v>
      </c>
    </row>
    <row r="672" spans="1:14">
      <c r="A672" s="188" t="s">
        <v>1532</v>
      </c>
      <c r="B672" s="189">
        <v>183</v>
      </c>
      <c r="C672" s="189">
        <v>187</v>
      </c>
      <c r="D672" s="189">
        <v>178</v>
      </c>
      <c r="E672" s="189">
        <v>187</v>
      </c>
      <c r="F672" s="189">
        <v>186</v>
      </c>
      <c r="G672" s="189">
        <v>188</v>
      </c>
      <c r="H672" s="189">
        <v>188</v>
      </c>
      <c r="I672" s="189">
        <v>188</v>
      </c>
      <c r="J672" s="189">
        <v>185</v>
      </c>
      <c r="K672" s="189">
        <v>189</v>
      </c>
      <c r="L672" s="189">
        <v>193</v>
      </c>
      <c r="M672" s="189">
        <v>10</v>
      </c>
      <c r="N672" s="121">
        <f t="shared" si="10"/>
        <v>5.4644808743169397E-2</v>
      </c>
    </row>
    <row r="673" spans="1:14">
      <c r="A673" s="188" t="s">
        <v>1909</v>
      </c>
      <c r="B673" s="189">
        <v>183</v>
      </c>
      <c r="C673" s="189">
        <v>185</v>
      </c>
      <c r="D673" s="189">
        <v>187</v>
      </c>
      <c r="E673" s="189">
        <v>186</v>
      </c>
      <c r="F673" s="189">
        <v>191</v>
      </c>
      <c r="G673" s="189">
        <v>188</v>
      </c>
      <c r="H673" s="189">
        <v>194</v>
      </c>
      <c r="I673" s="189">
        <v>191</v>
      </c>
      <c r="J673" s="189">
        <v>195</v>
      </c>
      <c r="K673" s="189">
        <v>191</v>
      </c>
      <c r="L673" s="189">
        <v>193</v>
      </c>
      <c r="M673" s="189">
        <v>10</v>
      </c>
      <c r="N673" s="121">
        <f t="shared" si="10"/>
        <v>5.4644808743169397E-2</v>
      </c>
    </row>
    <row r="674" spans="1:14">
      <c r="A674" s="188" t="s">
        <v>1696</v>
      </c>
      <c r="B674" s="189">
        <v>328</v>
      </c>
      <c r="C674" s="189">
        <v>330</v>
      </c>
      <c r="D674" s="189">
        <v>335</v>
      </c>
      <c r="E674" s="189">
        <v>337</v>
      </c>
      <c r="F674" s="189">
        <v>336</v>
      </c>
      <c r="G674" s="189">
        <v>340</v>
      </c>
      <c r="H674" s="189">
        <v>342</v>
      </c>
      <c r="I674" s="189">
        <v>342</v>
      </c>
      <c r="J674" s="189">
        <v>340</v>
      </c>
      <c r="K674" s="189">
        <v>340</v>
      </c>
      <c r="L674" s="189">
        <v>346</v>
      </c>
      <c r="M674" s="189">
        <v>18</v>
      </c>
      <c r="N674" s="121">
        <f t="shared" si="10"/>
        <v>5.4878048780487805E-2</v>
      </c>
    </row>
    <row r="675" spans="1:14">
      <c r="A675" s="188" t="s">
        <v>1453</v>
      </c>
      <c r="B675" s="189">
        <v>255</v>
      </c>
      <c r="C675" s="189">
        <v>256</v>
      </c>
      <c r="D675" s="189">
        <v>257</v>
      </c>
      <c r="E675" s="189">
        <v>255</v>
      </c>
      <c r="F675" s="189">
        <v>254</v>
      </c>
      <c r="G675" s="189">
        <v>255</v>
      </c>
      <c r="H675" s="189">
        <v>266</v>
      </c>
      <c r="I675" s="189">
        <v>265</v>
      </c>
      <c r="J675" s="189">
        <v>262</v>
      </c>
      <c r="K675" s="189">
        <v>269</v>
      </c>
      <c r="L675" s="189">
        <v>269</v>
      </c>
      <c r="M675" s="189">
        <v>14</v>
      </c>
      <c r="N675" s="121">
        <f t="shared" si="10"/>
        <v>5.4901960784313725E-2</v>
      </c>
    </row>
    <row r="676" spans="1:14">
      <c r="A676" s="188" t="s">
        <v>1594</v>
      </c>
      <c r="B676" s="189">
        <v>145</v>
      </c>
      <c r="C676" s="189">
        <v>145</v>
      </c>
      <c r="D676" s="189">
        <v>138</v>
      </c>
      <c r="E676" s="189">
        <v>139</v>
      </c>
      <c r="F676" s="189">
        <v>150</v>
      </c>
      <c r="G676" s="189">
        <v>154</v>
      </c>
      <c r="H676" s="189">
        <v>147</v>
      </c>
      <c r="I676" s="189">
        <v>151</v>
      </c>
      <c r="J676" s="189">
        <v>151</v>
      </c>
      <c r="K676" s="189">
        <v>157</v>
      </c>
      <c r="L676" s="189">
        <v>153</v>
      </c>
      <c r="M676" s="189">
        <v>8</v>
      </c>
      <c r="N676" s="121">
        <f t="shared" si="10"/>
        <v>5.5172413793103448E-2</v>
      </c>
    </row>
    <row r="677" spans="1:14">
      <c r="A677" s="188" t="s">
        <v>2150</v>
      </c>
      <c r="B677" s="189">
        <v>435</v>
      </c>
      <c r="C677" s="189">
        <v>425</v>
      </c>
      <c r="D677" s="189">
        <v>430</v>
      </c>
      <c r="E677" s="189">
        <v>430</v>
      </c>
      <c r="F677" s="189">
        <v>436</v>
      </c>
      <c r="G677" s="189">
        <v>429</v>
      </c>
      <c r="H677" s="189">
        <v>434</v>
      </c>
      <c r="I677" s="189">
        <v>442</v>
      </c>
      <c r="J677" s="189">
        <v>452</v>
      </c>
      <c r="K677" s="189">
        <v>446</v>
      </c>
      <c r="L677" s="189">
        <v>459</v>
      </c>
      <c r="M677" s="189">
        <v>24</v>
      </c>
      <c r="N677" s="121">
        <f t="shared" si="10"/>
        <v>5.5172413793103448E-2</v>
      </c>
    </row>
    <row r="678" spans="1:14">
      <c r="A678" s="188" t="s">
        <v>1658</v>
      </c>
      <c r="B678" s="189">
        <v>778</v>
      </c>
      <c r="C678" s="189">
        <v>799</v>
      </c>
      <c r="D678" s="189">
        <v>793</v>
      </c>
      <c r="E678" s="189">
        <v>796</v>
      </c>
      <c r="F678" s="189">
        <v>798</v>
      </c>
      <c r="G678" s="189">
        <v>799</v>
      </c>
      <c r="H678" s="189">
        <v>814</v>
      </c>
      <c r="I678" s="189">
        <v>817</v>
      </c>
      <c r="J678" s="189">
        <v>843</v>
      </c>
      <c r="K678" s="189">
        <v>848</v>
      </c>
      <c r="L678" s="189">
        <v>821</v>
      </c>
      <c r="M678" s="189">
        <v>43</v>
      </c>
      <c r="N678" s="121">
        <f t="shared" si="10"/>
        <v>5.5269922879177376E-2</v>
      </c>
    </row>
    <row r="679" spans="1:14">
      <c r="A679" s="188" t="s">
        <v>1824</v>
      </c>
      <c r="B679" s="189">
        <v>108</v>
      </c>
      <c r="C679" s="189">
        <v>101</v>
      </c>
      <c r="D679" s="189">
        <v>107</v>
      </c>
      <c r="E679" s="189">
        <v>110</v>
      </c>
      <c r="F679" s="189">
        <v>104</v>
      </c>
      <c r="G679" s="189">
        <v>103</v>
      </c>
      <c r="H679" s="189">
        <v>106</v>
      </c>
      <c r="I679" s="189">
        <v>104</v>
      </c>
      <c r="J679" s="189">
        <v>108</v>
      </c>
      <c r="K679" s="189">
        <v>113</v>
      </c>
      <c r="L679" s="189">
        <v>114</v>
      </c>
      <c r="M679" s="189">
        <v>6</v>
      </c>
      <c r="N679" s="121">
        <f t="shared" si="10"/>
        <v>5.5555555555555552E-2</v>
      </c>
    </row>
    <row r="680" spans="1:14">
      <c r="A680" s="188" t="s">
        <v>1510</v>
      </c>
      <c r="B680" s="189">
        <v>339</v>
      </c>
      <c r="C680" s="189">
        <v>336</v>
      </c>
      <c r="D680" s="189">
        <v>339</v>
      </c>
      <c r="E680" s="189">
        <v>344</v>
      </c>
      <c r="F680" s="189">
        <v>347</v>
      </c>
      <c r="G680" s="189">
        <v>340</v>
      </c>
      <c r="H680" s="189">
        <v>334</v>
      </c>
      <c r="I680" s="189">
        <v>331</v>
      </c>
      <c r="J680" s="189">
        <v>341</v>
      </c>
      <c r="K680" s="189">
        <v>329</v>
      </c>
      <c r="L680" s="189">
        <v>358</v>
      </c>
      <c r="M680" s="189">
        <v>19</v>
      </c>
      <c r="N680" s="121">
        <f t="shared" si="10"/>
        <v>5.6047197640117993E-2</v>
      </c>
    </row>
    <row r="681" spans="1:14">
      <c r="A681" s="188" t="s">
        <v>1651</v>
      </c>
      <c r="B681" s="189">
        <v>819</v>
      </c>
      <c r="C681" s="189">
        <v>811</v>
      </c>
      <c r="D681" s="189">
        <v>806</v>
      </c>
      <c r="E681" s="189">
        <v>812</v>
      </c>
      <c r="F681" s="189">
        <v>834</v>
      </c>
      <c r="G681" s="189">
        <v>823</v>
      </c>
      <c r="H681" s="189">
        <v>825</v>
      </c>
      <c r="I681" s="189">
        <v>848</v>
      </c>
      <c r="J681" s="189">
        <v>866</v>
      </c>
      <c r="K681" s="189">
        <v>869</v>
      </c>
      <c r="L681" s="189">
        <v>865</v>
      </c>
      <c r="M681" s="189">
        <v>46</v>
      </c>
      <c r="N681" s="121">
        <f t="shared" si="10"/>
        <v>5.6166056166056168E-2</v>
      </c>
    </row>
    <row r="682" spans="1:14">
      <c r="A682" s="188" t="s">
        <v>1454</v>
      </c>
      <c r="B682" s="189">
        <v>213</v>
      </c>
      <c r="C682" s="189">
        <v>222</v>
      </c>
      <c r="D682" s="189">
        <v>213</v>
      </c>
      <c r="E682" s="189">
        <v>211</v>
      </c>
      <c r="F682" s="189">
        <v>213</v>
      </c>
      <c r="G682" s="189">
        <v>224</v>
      </c>
      <c r="H682" s="189">
        <v>227</v>
      </c>
      <c r="I682" s="189">
        <v>223</v>
      </c>
      <c r="J682" s="189">
        <v>216</v>
      </c>
      <c r="K682" s="189">
        <v>221</v>
      </c>
      <c r="L682" s="189">
        <v>225</v>
      </c>
      <c r="M682" s="189">
        <v>12</v>
      </c>
      <c r="N682" s="121">
        <f t="shared" si="10"/>
        <v>5.6338028169014086E-2</v>
      </c>
    </row>
    <row r="683" spans="1:14">
      <c r="A683" s="188" t="s">
        <v>1592</v>
      </c>
      <c r="B683" s="189">
        <v>71</v>
      </c>
      <c r="C683" s="189">
        <v>73</v>
      </c>
      <c r="D683" s="189">
        <v>72</v>
      </c>
      <c r="E683" s="189">
        <v>70</v>
      </c>
      <c r="F683" s="189">
        <v>78</v>
      </c>
      <c r="G683" s="189">
        <v>75</v>
      </c>
      <c r="H683" s="189">
        <v>77</v>
      </c>
      <c r="I683" s="189">
        <v>71</v>
      </c>
      <c r="J683" s="189">
        <v>78</v>
      </c>
      <c r="K683" s="189">
        <v>71</v>
      </c>
      <c r="L683" s="189">
        <v>75</v>
      </c>
      <c r="M683" s="189">
        <v>4</v>
      </c>
      <c r="N683" s="121">
        <f t="shared" si="10"/>
        <v>5.6338028169014086E-2</v>
      </c>
    </row>
    <row r="684" spans="1:14">
      <c r="A684" s="188" t="s">
        <v>1744</v>
      </c>
      <c r="B684" s="189">
        <v>635</v>
      </c>
      <c r="C684" s="189">
        <v>634</v>
      </c>
      <c r="D684" s="189">
        <v>635</v>
      </c>
      <c r="E684" s="189">
        <v>631</v>
      </c>
      <c r="F684" s="189">
        <v>631</v>
      </c>
      <c r="G684" s="189">
        <v>640</v>
      </c>
      <c r="H684" s="189">
        <v>654</v>
      </c>
      <c r="I684" s="189">
        <v>648</v>
      </c>
      <c r="J684" s="189">
        <v>662</v>
      </c>
      <c r="K684" s="189">
        <v>665</v>
      </c>
      <c r="L684" s="189">
        <v>671</v>
      </c>
      <c r="M684" s="189">
        <v>36</v>
      </c>
      <c r="N684" s="121">
        <f t="shared" si="10"/>
        <v>5.6692913385826771E-2</v>
      </c>
    </row>
    <row r="685" spans="1:14">
      <c r="A685" s="188" t="s">
        <v>2088</v>
      </c>
      <c r="B685" s="189">
        <v>176</v>
      </c>
      <c r="C685" s="189">
        <v>183</v>
      </c>
      <c r="D685" s="189">
        <v>176</v>
      </c>
      <c r="E685" s="189">
        <v>173</v>
      </c>
      <c r="F685" s="189">
        <v>178</v>
      </c>
      <c r="G685" s="189">
        <v>182</v>
      </c>
      <c r="H685" s="189">
        <v>176</v>
      </c>
      <c r="I685" s="189">
        <v>181</v>
      </c>
      <c r="J685" s="189">
        <v>185</v>
      </c>
      <c r="K685" s="189">
        <v>179</v>
      </c>
      <c r="L685" s="189">
        <v>186</v>
      </c>
      <c r="M685" s="189">
        <v>10</v>
      </c>
      <c r="N685" s="121">
        <f t="shared" si="10"/>
        <v>5.6818181818181816E-2</v>
      </c>
    </row>
    <row r="686" spans="1:14">
      <c r="A686" s="188" t="s">
        <v>1551</v>
      </c>
      <c r="B686" s="189">
        <v>455</v>
      </c>
      <c r="C686" s="189">
        <v>458</v>
      </c>
      <c r="D686" s="189">
        <v>452</v>
      </c>
      <c r="E686" s="189">
        <v>457</v>
      </c>
      <c r="F686" s="189">
        <v>461</v>
      </c>
      <c r="G686" s="189">
        <v>464</v>
      </c>
      <c r="H686" s="189">
        <v>464</v>
      </c>
      <c r="I686" s="189">
        <v>465</v>
      </c>
      <c r="J686" s="189">
        <v>466</v>
      </c>
      <c r="K686" s="189">
        <v>471</v>
      </c>
      <c r="L686" s="189">
        <v>481</v>
      </c>
      <c r="M686" s="189">
        <v>26</v>
      </c>
      <c r="N686" s="121">
        <f t="shared" si="10"/>
        <v>5.7142857142857141E-2</v>
      </c>
    </row>
    <row r="687" spans="1:14">
      <c r="A687" s="188" t="s">
        <v>2201</v>
      </c>
      <c r="B687" s="189">
        <v>174</v>
      </c>
      <c r="C687" s="189">
        <v>180</v>
      </c>
      <c r="D687" s="189">
        <v>171</v>
      </c>
      <c r="E687" s="189">
        <v>166</v>
      </c>
      <c r="F687" s="189">
        <v>178</v>
      </c>
      <c r="G687" s="189">
        <v>179</v>
      </c>
      <c r="H687" s="189">
        <v>176</v>
      </c>
      <c r="I687" s="189">
        <v>180</v>
      </c>
      <c r="J687" s="189">
        <v>183</v>
      </c>
      <c r="K687" s="189">
        <v>180</v>
      </c>
      <c r="L687" s="189">
        <v>184</v>
      </c>
      <c r="M687" s="189">
        <v>10</v>
      </c>
      <c r="N687" s="121">
        <f t="shared" si="10"/>
        <v>5.7471264367816091E-2</v>
      </c>
    </row>
    <row r="688" spans="1:14">
      <c r="A688" s="188" t="s">
        <v>1608</v>
      </c>
      <c r="B688" s="189">
        <v>104</v>
      </c>
      <c r="C688" s="189">
        <v>108</v>
      </c>
      <c r="D688" s="189">
        <v>109</v>
      </c>
      <c r="E688" s="189">
        <v>114</v>
      </c>
      <c r="F688" s="189">
        <v>111</v>
      </c>
      <c r="G688" s="189">
        <v>105</v>
      </c>
      <c r="H688" s="189">
        <v>110</v>
      </c>
      <c r="I688" s="189">
        <v>108</v>
      </c>
      <c r="J688" s="189">
        <v>106</v>
      </c>
      <c r="K688" s="189">
        <v>113</v>
      </c>
      <c r="L688" s="189">
        <v>110</v>
      </c>
      <c r="M688" s="189">
        <v>6</v>
      </c>
      <c r="N688" s="121">
        <f t="shared" si="10"/>
        <v>5.7692307692307696E-2</v>
      </c>
    </row>
    <row r="689" spans="1:14">
      <c r="A689" s="188" t="s">
        <v>1933</v>
      </c>
      <c r="B689" s="189">
        <v>204</v>
      </c>
      <c r="C689" s="189">
        <v>207</v>
      </c>
      <c r="D689" s="189">
        <v>204</v>
      </c>
      <c r="E689" s="189">
        <v>208</v>
      </c>
      <c r="F689" s="189">
        <v>209</v>
      </c>
      <c r="G689" s="189">
        <v>204</v>
      </c>
      <c r="H689" s="189">
        <v>201</v>
      </c>
      <c r="I689" s="189">
        <v>211</v>
      </c>
      <c r="J689" s="189">
        <v>219</v>
      </c>
      <c r="K689" s="189">
        <v>225</v>
      </c>
      <c r="L689" s="189">
        <v>216</v>
      </c>
      <c r="M689" s="189">
        <v>12</v>
      </c>
      <c r="N689" s="121">
        <f t="shared" si="10"/>
        <v>5.8823529411764705E-2</v>
      </c>
    </row>
    <row r="690" spans="1:14">
      <c r="A690" s="188" t="s">
        <v>2153</v>
      </c>
      <c r="B690" s="189">
        <v>187</v>
      </c>
      <c r="C690" s="189">
        <v>175</v>
      </c>
      <c r="D690" s="189">
        <v>189</v>
      </c>
      <c r="E690" s="189">
        <v>184</v>
      </c>
      <c r="F690" s="189">
        <v>187</v>
      </c>
      <c r="G690" s="189">
        <v>190</v>
      </c>
      <c r="H690" s="189">
        <v>191</v>
      </c>
      <c r="I690" s="189">
        <v>193</v>
      </c>
      <c r="J690" s="189">
        <v>185</v>
      </c>
      <c r="K690" s="189">
        <v>196</v>
      </c>
      <c r="L690" s="189">
        <v>198</v>
      </c>
      <c r="M690" s="189">
        <v>11</v>
      </c>
      <c r="N690" s="121">
        <f t="shared" si="10"/>
        <v>5.8823529411764705E-2</v>
      </c>
    </row>
    <row r="691" spans="1:14">
      <c r="A691" s="188" t="s">
        <v>2230</v>
      </c>
      <c r="B691" s="189">
        <v>169</v>
      </c>
      <c r="C691" s="189">
        <v>166</v>
      </c>
      <c r="D691" s="189">
        <v>171</v>
      </c>
      <c r="E691" s="189">
        <v>175</v>
      </c>
      <c r="F691" s="189">
        <v>178</v>
      </c>
      <c r="G691" s="189">
        <v>176</v>
      </c>
      <c r="H691" s="189">
        <v>178</v>
      </c>
      <c r="I691" s="189">
        <v>182</v>
      </c>
      <c r="J691" s="189">
        <v>184</v>
      </c>
      <c r="K691" s="189">
        <v>188</v>
      </c>
      <c r="L691" s="189">
        <v>179</v>
      </c>
      <c r="M691" s="189">
        <v>10</v>
      </c>
      <c r="N691" s="121">
        <f t="shared" si="10"/>
        <v>5.9171597633136092E-2</v>
      </c>
    </row>
    <row r="692" spans="1:14">
      <c r="A692" s="188" t="s">
        <v>1451</v>
      </c>
      <c r="B692" s="189">
        <v>337</v>
      </c>
      <c r="C692" s="189">
        <v>337</v>
      </c>
      <c r="D692" s="189">
        <v>339</v>
      </c>
      <c r="E692" s="189">
        <v>330</v>
      </c>
      <c r="F692" s="189">
        <v>344</v>
      </c>
      <c r="G692" s="189">
        <v>337</v>
      </c>
      <c r="H692" s="189">
        <v>337</v>
      </c>
      <c r="I692" s="189">
        <v>347</v>
      </c>
      <c r="J692" s="189">
        <v>348</v>
      </c>
      <c r="K692" s="189">
        <v>345</v>
      </c>
      <c r="L692" s="189">
        <v>357</v>
      </c>
      <c r="M692" s="189">
        <v>20</v>
      </c>
      <c r="N692" s="121">
        <f t="shared" si="10"/>
        <v>5.9347181008902079E-2</v>
      </c>
    </row>
    <row r="693" spans="1:14">
      <c r="A693" s="188" t="s">
        <v>2143</v>
      </c>
      <c r="B693" s="189">
        <v>488</v>
      </c>
      <c r="C693" s="189">
        <v>485</v>
      </c>
      <c r="D693" s="189">
        <v>486</v>
      </c>
      <c r="E693" s="189">
        <v>491</v>
      </c>
      <c r="F693" s="189">
        <v>489</v>
      </c>
      <c r="G693" s="189">
        <v>495</v>
      </c>
      <c r="H693" s="189">
        <v>500</v>
      </c>
      <c r="I693" s="189">
        <v>499</v>
      </c>
      <c r="J693" s="189">
        <v>502</v>
      </c>
      <c r="K693" s="189">
        <v>512</v>
      </c>
      <c r="L693" s="189">
        <v>517</v>
      </c>
      <c r="M693" s="189">
        <v>29</v>
      </c>
      <c r="N693" s="121">
        <f t="shared" si="10"/>
        <v>5.9426229508196718E-2</v>
      </c>
    </row>
    <row r="694" spans="1:14">
      <c r="A694" s="188" t="s">
        <v>2461</v>
      </c>
      <c r="B694" s="189">
        <v>384</v>
      </c>
      <c r="C694" s="189">
        <v>378</v>
      </c>
      <c r="D694" s="189">
        <v>382</v>
      </c>
      <c r="E694" s="189">
        <v>386</v>
      </c>
      <c r="F694" s="189">
        <v>382</v>
      </c>
      <c r="G694" s="189">
        <v>385</v>
      </c>
      <c r="H694" s="189">
        <v>394</v>
      </c>
      <c r="I694" s="189">
        <v>400</v>
      </c>
      <c r="J694" s="189">
        <v>402</v>
      </c>
      <c r="K694" s="189">
        <v>412</v>
      </c>
      <c r="L694" s="189">
        <v>407</v>
      </c>
      <c r="M694" s="189">
        <v>23</v>
      </c>
      <c r="N694" s="121">
        <f t="shared" si="10"/>
        <v>5.9895833333333336E-2</v>
      </c>
    </row>
    <row r="695" spans="1:14">
      <c r="A695" s="188" t="s">
        <v>1598</v>
      </c>
      <c r="B695" s="189">
        <v>50</v>
      </c>
      <c r="C695" s="189">
        <v>49</v>
      </c>
      <c r="D695" s="189">
        <v>48</v>
      </c>
      <c r="E695" s="189">
        <v>47</v>
      </c>
      <c r="F695" s="189">
        <v>42</v>
      </c>
      <c r="G695" s="189">
        <v>48</v>
      </c>
      <c r="H695" s="189">
        <v>53</v>
      </c>
      <c r="I695" s="189">
        <v>46</v>
      </c>
      <c r="J695" s="189">
        <v>50</v>
      </c>
      <c r="K695" s="189">
        <v>52</v>
      </c>
      <c r="L695" s="189">
        <v>53</v>
      </c>
      <c r="M695" s="189">
        <v>3</v>
      </c>
      <c r="N695" s="121">
        <f t="shared" si="10"/>
        <v>0.06</v>
      </c>
    </row>
    <row r="696" spans="1:14">
      <c r="A696" s="188" t="s">
        <v>1953</v>
      </c>
      <c r="B696" s="189">
        <v>450</v>
      </c>
      <c r="C696" s="189">
        <v>453</v>
      </c>
      <c r="D696" s="189">
        <v>452</v>
      </c>
      <c r="E696" s="189">
        <v>445</v>
      </c>
      <c r="F696" s="189">
        <v>456</v>
      </c>
      <c r="G696" s="189">
        <v>460</v>
      </c>
      <c r="H696" s="189">
        <v>460</v>
      </c>
      <c r="I696" s="189">
        <v>466</v>
      </c>
      <c r="J696" s="189">
        <v>467</v>
      </c>
      <c r="K696" s="189">
        <v>465</v>
      </c>
      <c r="L696" s="189">
        <v>477</v>
      </c>
      <c r="M696" s="189">
        <v>27</v>
      </c>
      <c r="N696" s="121">
        <f t="shared" si="10"/>
        <v>0.06</v>
      </c>
    </row>
    <row r="697" spans="1:14">
      <c r="A697" s="188" t="s">
        <v>1496</v>
      </c>
      <c r="B697" s="189">
        <v>663</v>
      </c>
      <c r="C697" s="189">
        <v>670</v>
      </c>
      <c r="D697" s="189">
        <v>663</v>
      </c>
      <c r="E697" s="189">
        <v>672</v>
      </c>
      <c r="F697" s="189">
        <v>684</v>
      </c>
      <c r="G697" s="189">
        <v>680</v>
      </c>
      <c r="H697" s="189">
        <v>681</v>
      </c>
      <c r="I697" s="189">
        <v>680</v>
      </c>
      <c r="J697" s="189">
        <v>683</v>
      </c>
      <c r="K697" s="189">
        <v>684</v>
      </c>
      <c r="L697" s="189">
        <v>703</v>
      </c>
      <c r="M697" s="189">
        <v>40</v>
      </c>
      <c r="N697" s="121">
        <f t="shared" si="10"/>
        <v>6.0331825037707391E-2</v>
      </c>
    </row>
    <row r="698" spans="1:14">
      <c r="A698" s="188" t="s">
        <v>2099</v>
      </c>
      <c r="B698" s="189">
        <v>331</v>
      </c>
      <c r="C698" s="189">
        <v>335</v>
      </c>
      <c r="D698" s="189">
        <v>335</v>
      </c>
      <c r="E698" s="189">
        <v>329</v>
      </c>
      <c r="F698" s="189">
        <v>342</v>
      </c>
      <c r="G698" s="189">
        <v>342</v>
      </c>
      <c r="H698" s="189">
        <v>349</v>
      </c>
      <c r="I698" s="189">
        <v>361</v>
      </c>
      <c r="J698" s="189">
        <v>361</v>
      </c>
      <c r="K698" s="189">
        <v>356</v>
      </c>
      <c r="L698" s="189">
        <v>351</v>
      </c>
      <c r="M698" s="189">
        <v>20</v>
      </c>
      <c r="N698" s="121">
        <f t="shared" si="10"/>
        <v>6.0422960725075532E-2</v>
      </c>
    </row>
    <row r="699" spans="1:14">
      <c r="A699" s="188" t="s">
        <v>1729</v>
      </c>
      <c r="B699" s="189">
        <v>561</v>
      </c>
      <c r="C699" s="189">
        <v>553</v>
      </c>
      <c r="D699" s="189">
        <v>556</v>
      </c>
      <c r="E699" s="189">
        <v>565</v>
      </c>
      <c r="F699" s="189">
        <v>573</v>
      </c>
      <c r="G699" s="189">
        <v>562</v>
      </c>
      <c r="H699" s="189">
        <v>581</v>
      </c>
      <c r="I699" s="189">
        <v>583</v>
      </c>
      <c r="J699" s="189">
        <v>583</v>
      </c>
      <c r="K699" s="189">
        <v>580</v>
      </c>
      <c r="L699" s="189">
        <v>595</v>
      </c>
      <c r="M699" s="189">
        <v>34</v>
      </c>
      <c r="N699" s="121">
        <f t="shared" si="10"/>
        <v>6.0606060606060608E-2</v>
      </c>
    </row>
    <row r="700" spans="1:14">
      <c r="A700" s="188" t="s">
        <v>1887</v>
      </c>
      <c r="B700" s="189">
        <v>196</v>
      </c>
      <c r="C700" s="189">
        <v>197</v>
      </c>
      <c r="D700" s="189">
        <v>205</v>
      </c>
      <c r="E700" s="189">
        <v>204</v>
      </c>
      <c r="F700" s="189">
        <v>208</v>
      </c>
      <c r="G700" s="189">
        <v>200</v>
      </c>
      <c r="H700" s="189">
        <v>210</v>
      </c>
      <c r="I700" s="189">
        <v>211</v>
      </c>
      <c r="J700" s="189">
        <v>214</v>
      </c>
      <c r="K700" s="189">
        <v>211</v>
      </c>
      <c r="L700" s="189">
        <v>208</v>
      </c>
      <c r="M700" s="189">
        <v>12</v>
      </c>
      <c r="N700" s="121">
        <f t="shared" si="10"/>
        <v>6.1224489795918366E-2</v>
      </c>
    </row>
    <row r="701" spans="1:14">
      <c r="A701" s="188" t="s">
        <v>2007</v>
      </c>
      <c r="B701" s="189">
        <v>65</v>
      </c>
      <c r="C701" s="189">
        <v>65</v>
      </c>
      <c r="D701" s="189">
        <v>67</v>
      </c>
      <c r="E701" s="189">
        <v>66</v>
      </c>
      <c r="F701" s="189">
        <v>69</v>
      </c>
      <c r="G701" s="189">
        <v>66</v>
      </c>
      <c r="H701" s="189">
        <v>61</v>
      </c>
      <c r="I701" s="189">
        <v>69</v>
      </c>
      <c r="J701" s="189">
        <v>69</v>
      </c>
      <c r="K701" s="189">
        <v>65</v>
      </c>
      <c r="L701" s="189">
        <v>69</v>
      </c>
      <c r="M701" s="189">
        <v>4</v>
      </c>
      <c r="N701" s="121">
        <f t="shared" si="10"/>
        <v>6.1538461538461542E-2</v>
      </c>
    </row>
    <row r="702" spans="1:14">
      <c r="A702" s="188" t="s">
        <v>1530</v>
      </c>
      <c r="B702" s="189">
        <v>81</v>
      </c>
      <c r="C702" s="189">
        <v>79</v>
      </c>
      <c r="D702" s="189">
        <v>82</v>
      </c>
      <c r="E702" s="189">
        <v>84</v>
      </c>
      <c r="F702" s="189">
        <v>84</v>
      </c>
      <c r="G702" s="189">
        <v>83</v>
      </c>
      <c r="H702" s="189">
        <v>82</v>
      </c>
      <c r="I702" s="189">
        <v>79</v>
      </c>
      <c r="J702" s="189">
        <v>80</v>
      </c>
      <c r="K702" s="189">
        <v>87</v>
      </c>
      <c r="L702" s="189">
        <v>86</v>
      </c>
      <c r="M702" s="189">
        <v>5</v>
      </c>
      <c r="N702" s="121">
        <f t="shared" si="10"/>
        <v>6.1728395061728392E-2</v>
      </c>
    </row>
    <row r="703" spans="1:14">
      <c r="A703" s="188" t="s">
        <v>2069</v>
      </c>
      <c r="B703" s="189">
        <v>339</v>
      </c>
      <c r="C703" s="189">
        <v>343</v>
      </c>
      <c r="D703" s="189">
        <v>355</v>
      </c>
      <c r="E703" s="189">
        <v>354</v>
      </c>
      <c r="F703" s="189">
        <v>357</v>
      </c>
      <c r="G703" s="189">
        <v>370</v>
      </c>
      <c r="H703" s="189">
        <v>364</v>
      </c>
      <c r="I703" s="189">
        <v>364</v>
      </c>
      <c r="J703" s="189">
        <v>362</v>
      </c>
      <c r="K703" s="189">
        <v>361</v>
      </c>
      <c r="L703" s="189">
        <v>360</v>
      </c>
      <c r="M703" s="189">
        <v>21</v>
      </c>
      <c r="N703" s="121">
        <f t="shared" si="10"/>
        <v>6.1946902654867256E-2</v>
      </c>
    </row>
    <row r="704" spans="1:14">
      <c r="A704" s="188" t="s">
        <v>2106</v>
      </c>
      <c r="B704" s="189">
        <v>226</v>
      </c>
      <c r="C704" s="189">
        <v>218</v>
      </c>
      <c r="D704" s="189">
        <v>232</v>
      </c>
      <c r="E704" s="189">
        <v>228</v>
      </c>
      <c r="F704" s="189">
        <v>233</v>
      </c>
      <c r="G704" s="189">
        <v>240</v>
      </c>
      <c r="H704" s="189">
        <v>240</v>
      </c>
      <c r="I704" s="189">
        <v>246</v>
      </c>
      <c r="J704" s="189">
        <v>236</v>
      </c>
      <c r="K704" s="189">
        <v>241</v>
      </c>
      <c r="L704" s="189">
        <v>240</v>
      </c>
      <c r="M704" s="189">
        <v>14</v>
      </c>
      <c r="N704" s="121">
        <f t="shared" si="10"/>
        <v>6.1946902654867256E-2</v>
      </c>
    </row>
    <row r="705" spans="1:14">
      <c r="A705" s="188" t="s">
        <v>1537</v>
      </c>
      <c r="B705" s="189">
        <v>355</v>
      </c>
      <c r="C705" s="189">
        <v>355</v>
      </c>
      <c r="D705" s="189">
        <v>363</v>
      </c>
      <c r="E705" s="189">
        <v>366</v>
      </c>
      <c r="F705" s="189">
        <v>371</v>
      </c>
      <c r="G705" s="189">
        <v>363</v>
      </c>
      <c r="H705" s="189">
        <v>370</v>
      </c>
      <c r="I705" s="189">
        <v>365</v>
      </c>
      <c r="J705" s="189">
        <v>371</v>
      </c>
      <c r="K705" s="189">
        <v>380</v>
      </c>
      <c r="L705" s="189">
        <v>377</v>
      </c>
      <c r="M705" s="189">
        <v>22</v>
      </c>
      <c r="N705" s="121">
        <f t="shared" si="10"/>
        <v>6.1971830985915494E-2</v>
      </c>
    </row>
    <row r="706" spans="1:14">
      <c r="A706" s="188" t="s">
        <v>1562</v>
      </c>
      <c r="B706" s="189">
        <v>564</v>
      </c>
      <c r="C706" s="189">
        <v>581</v>
      </c>
      <c r="D706" s="189">
        <v>579</v>
      </c>
      <c r="E706" s="189">
        <v>587</v>
      </c>
      <c r="F706" s="189">
        <v>585</v>
      </c>
      <c r="G706" s="189">
        <v>573</v>
      </c>
      <c r="H706" s="189">
        <v>573</v>
      </c>
      <c r="I706" s="189">
        <v>573</v>
      </c>
      <c r="J706" s="189">
        <v>577</v>
      </c>
      <c r="K706" s="189">
        <v>592</v>
      </c>
      <c r="L706" s="189">
        <v>599</v>
      </c>
      <c r="M706" s="189">
        <v>35</v>
      </c>
      <c r="N706" s="121">
        <f t="shared" si="10"/>
        <v>6.2056737588652482E-2</v>
      </c>
    </row>
    <row r="707" spans="1:14">
      <c r="A707" s="188" t="s">
        <v>2136</v>
      </c>
      <c r="B707" s="189">
        <v>418</v>
      </c>
      <c r="C707" s="189">
        <v>421</v>
      </c>
      <c r="D707" s="189">
        <v>420</v>
      </c>
      <c r="E707" s="189">
        <v>424</v>
      </c>
      <c r="F707" s="189">
        <v>421</v>
      </c>
      <c r="G707" s="189">
        <v>416</v>
      </c>
      <c r="H707" s="189">
        <v>419</v>
      </c>
      <c r="I707" s="189">
        <v>427</v>
      </c>
      <c r="J707" s="189">
        <v>439</v>
      </c>
      <c r="K707" s="189">
        <v>439</v>
      </c>
      <c r="L707" s="189">
        <v>444</v>
      </c>
      <c r="M707" s="189">
        <v>26</v>
      </c>
      <c r="N707" s="121">
        <f t="shared" si="10"/>
        <v>6.2200956937799042E-2</v>
      </c>
    </row>
    <row r="708" spans="1:14">
      <c r="A708" s="188" t="s">
        <v>1844</v>
      </c>
      <c r="B708" s="189">
        <v>367</v>
      </c>
      <c r="C708" s="189">
        <v>380</v>
      </c>
      <c r="D708" s="189">
        <v>379</v>
      </c>
      <c r="E708" s="189">
        <v>380</v>
      </c>
      <c r="F708" s="189">
        <v>374</v>
      </c>
      <c r="G708" s="189">
        <v>371</v>
      </c>
      <c r="H708" s="189">
        <v>372</v>
      </c>
      <c r="I708" s="189">
        <v>378</v>
      </c>
      <c r="J708" s="189">
        <v>385</v>
      </c>
      <c r="K708" s="189">
        <v>382</v>
      </c>
      <c r="L708" s="189">
        <v>390</v>
      </c>
      <c r="M708" s="189">
        <v>23</v>
      </c>
      <c r="N708" s="121">
        <f t="shared" si="10"/>
        <v>6.2670299727520432E-2</v>
      </c>
    </row>
    <row r="709" spans="1:14">
      <c r="A709" s="188" t="s">
        <v>1921</v>
      </c>
      <c r="B709" s="189">
        <v>366</v>
      </c>
      <c r="C709" s="189">
        <v>374</v>
      </c>
      <c r="D709" s="189">
        <v>375</v>
      </c>
      <c r="E709" s="189">
        <v>376</v>
      </c>
      <c r="F709" s="189">
        <v>380</v>
      </c>
      <c r="G709" s="189">
        <v>370</v>
      </c>
      <c r="H709" s="189">
        <v>364</v>
      </c>
      <c r="I709" s="189">
        <v>368</v>
      </c>
      <c r="J709" s="189">
        <v>384</v>
      </c>
      <c r="K709" s="189">
        <v>381</v>
      </c>
      <c r="L709" s="189">
        <v>389</v>
      </c>
      <c r="M709" s="189">
        <v>23</v>
      </c>
      <c r="N709" s="121">
        <f t="shared" si="10"/>
        <v>6.2841530054644809E-2</v>
      </c>
    </row>
    <row r="710" spans="1:14">
      <c r="A710" s="188" t="s">
        <v>1710</v>
      </c>
      <c r="B710" s="189">
        <v>143</v>
      </c>
      <c r="C710" s="189">
        <v>145</v>
      </c>
      <c r="D710" s="189">
        <v>144</v>
      </c>
      <c r="E710" s="189">
        <v>141</v>
      </c>
      <c r="F710" s="189">
        <v>146</v>
      </c>
      <c r="G710" s="189">
        <v>139</v>
      </c>
      <c r="H710" s="189">
        <v>138</v>
      </c>
      <c r="I710" s="189">
        <v>143</v>
      </c>
      <c r="J710" s="189">
        <v>148</v>
      </c>
      <c r="K710" s="189">
        <v>151</v>
      </c>
      <c r="L710" s="189">
        <v>152</v>
      </c>
      <c r="M710" s="189">
        <v>9</v>
      </c>
      <c r="N710" s="121">
        <f t="shared" ref="N710:N773" si="11">M710/B710</f>
        <v>6.2937062937062943E-2</v>
      </c>
    </row>
    <row r="711" spans="1:14">
      <c r="A711" s="188" t="s">
        <v>1727</v>
      </c>
      <c r="B711" s="189">
        <v>602</v>
      </c>
      <c r="C711" s="189">
        <v>596</v>
      </c>
      <c r="D711" s="189">
        <v>598</v>
      </c>
      <c r="E711" s="189">
        <v>596</v>
      </c>
      <c r="F711" s="189">
        <v>596</v>
      </c>
      <c r="G711" s="189">
        <v>602</v>
      </c>
      <c r="H711" s="189">
        <v>597</v>
      </c>
      <c r="I711" s="189">
        <v>610</v>
      </c>
      <c r="J711" s="189">
        <v>619</v>
      </c>
      <c r="K711" s="189">
        <v>626</v>
      </c>
      <c r="L711" s="189">
        <v>640</v>
      </c>
      <c r="M711" s="189">
        <v>38</v>
      </c>
      <c r="N711" s="121">
        <f t="shared" si="11"/>
        <v>6.3122923588039864E-2</v>
      </c>
    </row>
    <row r="712" spans="1:14">
      <c r="A712" s="188" t="s">
        <v>1967</v>
      </c>
      <c r="B712" s="189">
        <v>616</v>
      </c>
      <c r="C712" s="189">
        <v>620</v>
      </c>
      <c r="D712" s="189">
        <v>619</v>
      </c>
      <c r="E712" s="189">
        <v>637</v>
      </c>
      <c r="F712" s="189">
        <v>646</v>
      </c>
      <c r="G712" s="189">
        <v>646</v>
      </c>
      <c r="H712" s="189">
        <v>651</v>
      </c>
      <c r="I712" s="189">
        <v>660</v>
      </c>
      <c r="J712" s="189">
        <v>661</v>
      </c>
      <c r="K712" s="189">
        <v>660</v>
      </c>
      <c r="L712" s="189">
        <v>655</v>
      </c>
      <c r="M712" s="189">
        <v>39</v>
      </c>
      <c r="N712" s="121">
        <f t="shared" si="11"/>
        <v>6.3311688311688305E-2</v>
      </c>
    </row>
    <row r="713" spans="1:14">
      <c r="A713" s="188" t="s">
        <v>2100</v>
      </c>
      <c r="B713" s="189">
        <v>284</v>
      </c>
      <c r="C713" s="189">
        <v>283</v>
      </c>
      <c r="D713" s="189">
        <v>281</v>
      </c>
      <c r="E713" s="189">
        <v>287</v>
      </c>
      <c r="F713" s="189">
        <v>282</v>
      </c>
      <c r="G713" s="189">
        <v>295</v>
      </c>
      <c r="H713" s="189">
        <v>290</v>
      </c>
      <c r="I713" s="189">
        <v>305</v>
      </c>
      <c r="J713" s="189">
        <v>302</v>
      </c>
      <c r="K713" s="189">
        <v>300</v>
      </c>
      <c r="L713" s="189">
        <v>302</v>
      </c>
      <c r="M713" s="189">
        <v>18</v>
      </c>
      <c r="N713" s="121">
        <f t="shared" si="11"/>
        <v>6.3380281690140844E-2</v>
      </c>
    </row>
    <row r="714" spans="1:14">
      <c r="A714" s="188" t="s">
        <v>1566</v>
      </c>
      <c r="B714" s="189">
        <v>362</v>
      </c>
      <c r="C714" s="189">
        <v>374</v>
      </c>
      <c r="D714" s="189">
        <v>369</v>
      </c>
      <c r="E714" s="189">
        <v>370</v>
      </c>
      <c r="F714" s="189">
        <v>372</v>
      </c>
      <c r="G714" s="189">
        <v>366</v>
      </c>
      <c r="H714" s="189">
        <v>368</v>
      </c>
      <c r="I714" s="189">
        <v>373</v>
      </c>
      <c r="J714" s="189">
        <v>384</v>
      </c>
      <c r="K714" s="189">
        <v>381</v>
      </c>
      <c r="L714" s="189">
        <v>385</v>
      </c>
      <c r="M714" s="189">
        <v>23</v>
      </c>
      <c r="N714" s="121">
        <f t="shared" si="11"/>
        <v>6.3535911602209949E-2</v>
      </c>
    </row>
    <row r="715" spans="1:14">
      <c r="A715" s="188" t="s">
        <v>1561</v>
      </c>
      <c r="B715" s="189">
        <v>344</v>
      </c>
      <c r="C715" s="189">
        <v>349</v>
      </c>
      <c r="D715" s="189">
        <v>348</v>
      </c>
      <c r="E715" s="189">
        <v>353</v>
      </c>
      <c r="F715" s="189">
        <v>361</v>
      </c>
      <c r="G715" s="189">
        <v>357</v>
      </c>
      <c r="H715" s="189">
        <v>349</v>
      </c>
      <c r="I715" s="189">
        <v>356</v>
      </c>
      <c r="J715" s="189">
        <v>362</v>
      </c>
      <c r="K715" s="189">
        <v>365</v>
      </c>
      <c r="L715" s="189">
        <v>366</v>
      </c>
      <c r="M715" s="189">
        <v>22</v>
      </c>
      <c r="N715" s="121">
        <f t="shared" si="11"/>
        <v>6.3953488372093026E-2</v>
      </c>
    </row>
    <row r="716" spans="1:14">
      <c r="A716" s="188" t="s">
        <v>1645</v>
      </c>
      <c r="B716" s="189">
        <v>406</v>
      </c>
      <c r="C716" s="189">
        <v>399</v>
      </c>
      <c r="D716" s="189">
        <v>404</v>
      </c>
      <c r="E716" s="189">
        <v>416</v>
      </c>
      <c r="F716" s="189">
        <v>421</v>
      </c>
      <c r="G716" s="189">
        <v>419</v>
      </c>
      <c r="H716" s="189">
        <v>410</v>
      </c>
      <c r="I716" s="189">
        <v>414</v>
      </c>
      <c r="J716" s="189">
        <v>423</v>
      </c>
      <c r="K716" s="189">
        <v>433</v>
      </c>
      <c r="L716" s="189">
        <v>432</v>
      </c>
      <c r="M716" s="189">
        <v>26</v>
      </c>
      <c r="N716" s="121">
        <f t="shared" si="11"/>
        <v>6.4039408866995079E-2</v>
      </c>
    </row>
    <row r="717" spans="1:14">
      <c r="A717" s="188" t="s">
        <v>2066</v>
      </c>
      <c r="B717" s="189">
        <v>234</v>
      </c>
      <c r="C717" s="189">
        <v>234</v>
      </c>
      <c r="D717" s="189">
        <v>237</v>
      </c>
      <c r="E717" s="189">
        <v>246</v>
      </c>
      <c r="F717" s="189">
        <v>247</v>
      </c>
      <c r="G717" s="189">
        <v>252</v>
      </c>
      <c r="H717" s="189">
        <v>259</v>
      </c>
      <c r="I717" s="189">
        <v>251</v>
      </c>
      <c r="J717" s="189">
        <v>251</v>
      </c>
      <c r="K717" s="189">
        <v>250</v>
      </c>
      <c r="L717" s="189">
        <v>249</v>
      </c>
      <c r="M717" s="189">
        <v>15</v>
      </c>
      <c r="N717" s="121">
        <f t="shared" si="11"/>
        <v>6.4102564102564097E-2</v>
      </c>
    </row>
    <row r="718" spans="1:14">
      <c r="A718" s="188" t="s">
        <v>2270</v>
      </c>
      <c r="B718" s="189">
        <v>296</v>
      </c>
      <c r="C718" s="189">
        <v>303</v>
      </c>
      <c r="D718" s="189">
        <v>310</v>
      </c>
      <c r="E718" s="189">
        <v>316</v>
      </c>
      <c r="F718" s="189">
        <v>319</v>
      </c>
      <c r="G718" s="189">
        <v>313</v>
      </c>
      <c r="H718" s="189">
        <v>316</v>
      </c>
      <c r="I718" s="189">
        <v>314</v>
      </c>
      <c r="J718" s="189">
        <v>320</v>
      </c>
      <c r="K718" s="189">
        <v>320</v>
      </c>
      <c r="L718" s="189">
        <v>315</v>
      </c>
      <c r="M718" s="189">
        <v>19</v>
      </c>
      <c r="N718" s="121">
        <f t="shared" si="11"/>
        <v>6.4189189189189186E-2</v>
      </c>
    </row>
    <row r="719" spans="1:14">
      <c r="A719" s="188" t="s">
        <v>2209</v>
      </c>
      <c r="B719" s="189">
        <v>92</v>
      </c>
      <c r="C719" s="189">
        <v>95</v>
      </c>
      <c r="D719" s="189">
        <v>93</v>
      </c>
      <c r="E719" s="189">
        <v>92</v>
      </c>
      <c r="F719" s="189">
        <v>99</v>
      </c>
      <c r="G719" s="189">
        <v>104</v>
      </c>
      <c r="H719" s="189">
        <v>103</v>
      </c>
      <c r="I719" s="189">
        <v>98</v>
      </c>
      <c r="J719" s="189">
        <v>99</v>
      </c>
      <c r="K719" s="189">
        <v>100</v>
      </c>
      <c r="L719" s="189">
        <v>98</v>
      </c>
      <c r="M719" s="189">
        <v>6</v>
      </c>
      <c r="N719" s="121">
        <f t="shared" si="11"/>
        <v>6.5217391304347824E-2</v>
      </c>
    </row>
    <row r="720" spans="1:14">
      <c r="A720" s="188" t="s">
        <v>1810</v>
      </c>
      <c r="B720" s="189">
        <v>76</v>
      </c>
      <c r="C720" s="189">
        <v>81</v>
      </c>
      <c r="D720" s="189">
        <v>80</v>
      </c>
      <c r="E720" s="189">
        <v>79</v>
      </c>
      <c r="F720" s="189">
        <v>85</v>
      </c>
      <c r="G720" s="189">
        <v>81</v>
      </c>
      <c r="H720" s="189">
        <v>85</v>
      </c>
      <c r="I720" s="189">
        <v>83</v>
      </c>
      <c r="J720" s="189">
        <v>85</v>
      </c>
      <c r="K720" s="189">
        <v>79</v>
      </c>
      <c r="L720" s="189">
        <v>81</v>
      </c>
      <c r="M720" s="189">
        <v>5</v>
      </c>
      <c r="N720" s="121">
        <f t="shared" si="11"/>
        <v>6.5789473684210523E-2</v>
      </c>
    </row>
    <row r="721" spans="1:14">
      <c r="A721" s="188" t="s">
        <v>2042</v>
      </c>
      <c r="B721" s="189">
        <v>76</v>
      </c>
      <c r="C721" s="189">
        <v>75</v>
      </c>
      <c r="D721" s="189">
        <v>73</v>
      </c>
      <c r="E721" s="189">
        <v>74</v>
      </c>
      <c r="F721" s="189">
        <v>76</v>
      </c>
      <c r="G721" s="189">
        <v>71</v>
      </c>
      <c r="H721" s="189">
        <v>76</v>
      </c>
      <c r="I721" s="189">
        <v>81</v>
      </c>
      <c r="J721" s="189">
        <v>78</v>
      </c>
      <c r="K721" s="189">
        <v>82</v>
      </c>
      <c r="L721" s="189">
        <v>81</v>
      </c>
      <c r="M721" s="189">
        <v>5</v>
      </c>
      <c r="N721" s="121">
        <f t="shared" si="11"/>
        <v>6.5789473684210523E-2</v>
      </c>
    </row>
    <row r="722" spans="1:14">
      <c r="A722" s="188" t="s">
        <v>2377</v>
      </c>
      <c r="B722" s="189">
        <v>287</v>
      </c>
      <c r="C722" s="189">
        <v>293</v>
      </c>
      <c r="D722" s="189">
        <v>281</v>
      </c>
      <c r="E722" s="189">
        <v>296</v>
      </c>
      <c r="F722" s="189">
        <v>298</v>
      </c>
      <c r="G722" s="189">
        <v>295</v>
      </c>
      <c r="H722" s="189">
        <v>303</v>
      </c>
      <c r="I722" s="189">
        <v>299</v>
      </c>
      <c r="J722" s="189">
        <v>313</v>
      </c>
      <c r="K722" s="189">
        <v>314</v>
      </c>
      <c r="L722" s="189">
        <v>306</v>
      </c>
      <c r="M722" s="189">
        <v>19</v>
      </c>
      <c r="N722" s="121">
        <f t="shared" si="11"/>
        <v>6.6202090592334492E-2</v>
      </c>
    </row>
    <row r="723" spans="1:14">
      <c r="A723" s="188" t="s">
        <v>2323</v>
      </c>
      <c r="B723" s="189">
        <v>438</v>
      </c>
      <c r="C723" s="189">
        <v>444</v>
      </c>
      <c r="D723" s="189">
        <v>444</v>
      </c>
      <c r="E723" s="189">
        <v>452</v>
      </c>
      <c r="F723" s="189">
        <v>452</v>
      </c>
      <c r="G723" s="189">
        <v>457</v>
      </c>
      <c r="H723" s="189">
        <v>464</v>
      </c>
      <c r="I723" s="189">
        <v>461</v>
      </c>
      <c r="J723" s="189">
        <v>464</v>
      </c>
      <c r="K723" s="189">
        <v>465</v>
      </c>
      <c r="L723" s="189">
        <v>467</v>
      </c>
      <c r="M723" s="189">
        <v>29</v>
      </c>
      <c r="N723" s="121">
        <f t="shared" si="11"/>
        <v>6.6210045662100453E-2</v>
      </c>
    </row>
    <row r="724" spans="1:14">
      <c r="A724" s="188" t="s">
        <v>2080</v>
      </c>
      <c r="B724" s="189">
        <v>196</v>
      </c>
      <c r="C724" s="189">
        <v>202</v>
      </c>
      <c r="D724" s="189">
        <v>200</v>
      </c>
      <c r="E724" s="189">
        <v>202</v>
      </c>
      <c r="F724" s="189">
        <v>198</v>
      </c>
      <c r="G724" s="189">
        <v>200</v>
      </c>
      <c r="H724" s="189">
        <v>203</v>
      </c>
      <c r="I724" s="189">
        <v>210</v>
      </c>
      <c r="J724" s="189">
        <v>212</v>
      </c>
      <c r="K724" s="189">
        <v>214</v>
      </c>
      <c r="L724" s="189">
        <v>209</v>
      </c>
      <c r="M724" s="189">
        <v>13</v>
      </c>
      <c r="N724" s="121">
        <f t="shared" si="11"/>
        <v>6.6326530612244902E-2</v>
      </c>
    </row>
    <row r="725" spans="1:14">
      <c r="A725" s="188" t="s">
        <v>1654</v>
      </c>
      <c r="B725" s="189">
        <v>226</v>
      </c>
      <c r="C725" s="189">
        <v>230</v>
      </c>
      <c r="D725" s="189">
        <v>232</v>
      </c>
      <c r="E725" s="189">
        <v>234</v>
      </c>
      <c r="F725" s="189">
        <v>237</v>
      </c>
      <c r="G725" s="189">
        <v>232</v>
      </c>
      <c r="H725" s="189">
        <v>235</v>
      </c>
      <c r="I725" s="189">
        <v>228</v>
      </c>
      <c r="J725" s="189">
        <v>239</v>
      </c>
      <c r="K725" s="189">
        <v>246</v>
      </c>
      <c r="L725" s="189">
        <v>241</v>
      </c>
      <c r="M725" s="189">
        <v>15</v>
      </c>
      <c r="N725" s="121">
        <f t="shared" si="11"/>
        <v>6.637168141592921E-2</v>
      </c>
    </row>
    <row r="726" spans="1:14">
      <c r="A726" s="188" t="s">
        <v>1851</v>
      </c>
      <c r="B726" s="189">
        <v>421</v>
      </c>
      <c r="C726" s="189">
        <v>428</v>
      </c>
      <c r="D726" s="189">
        <v>423</v>
      </c>
      <c r="E726" s="189">
        <v>437</v>
      </c>
      <c r="F726" s="189">
        <v>436</v>
      </c>
      <c r="G726" s="189">
        <v>432</v>
      </c>
      <c r="H726" s="189">
        <v>421</v>
      </c>
      <c r="I726" s="189">
        <v>437</v>
      </c>
      <c r="J726" s="189">
        <v>431</v>
      </c>
      <c r="K726" s="189">
        <v>440</v>
      </c>
      <c r="L726" s="189">
        <v>449</v>
      </c>
      <c r="M726" s="189">
        <v>28</v>
      </c>
      <c r="N726" s="121">
        <f t="shared" si="11"/>
        <v>6.6508313539192399E-2</v>
      </c>
    </row>
    <row r="727" spans="1:14">
      <c r="A727" s="188" t="s">
        <v>1582</v>
      </c>
      <c r="B727" s="189">
        <v>180</v>
      </c>
      <c r="C727" s="189">
        <v>184</v>
      </c>
      <c r="D727" s="189">
        <v>183</v>
      </c>
      <c r="E727" s="189">
        <v>191</v>
      </c>
      <c r="F727" s="189">
        <v>193</v>
      </c>
      <c r="G727" s="189">
        <v>195</v>
      </c>
      <c r="H727" s="189">
        <v>192</v>
      </c>
      <c r="I727" s="189">
        <v>198</v>
      </c>
      <c r="J727" s="189">
        <v>191</v>
      </c>
      <c r="K727" s="189">
        <v>189</v>
      </c>
      <c r="L727" s="189">
        <v>192</v>
      </c>
      <c r="M727" s="189">
        <v>12</v>
      </c>
      <c r="N727" s="121">
        <f t="shared" si="11"/>
        <v>6.6666666666666666E-2</v>
      </c>
    </row>
    <row r="728" spans="1:14">
      <c r="A728" s="188" t="s">
        <v>2269</v>
      </c>
      <c r="B728" s="189">
        <v>165</v>
      </c>
      <c r="C728" s="189">
        <v>166</v>
      </c>
      <c r="D728" s="189">
        <v>164</v>
      </c>
      <c r="E728" s="189">
        <v>168</v>
      </c>
      <c r="F728" s="189">
        <v>170</v>
      </c>
      <c r="G728" s="189">
        <v>175</v>
      </c>
      <c r="H728" s="189">
        <v>175</v>
      </c>
      <c r="I728" s="189">
        <v>183</v>
      </c>
      <c r="J728" s="189">
        <v>178</v>
      </c>
      <c r="K728" s="189">
        <v>178</v>
      </c>
      <c r="L728" s="189">
        <v>176</v>
      </c>
      <c r="M728" s="189">
        <v>11</v>
      </c>
      <c r="N728" s="121">
        <f t="shared" si="11"/>
        <v>6.6666666666666666E-2</v>
      </c>
    </row>
    <row r="729" spans="1:14">
      <c r="A729" s="188" t="s">
        <v>1519</v>
      </c>
      <c r="B729" s="189">
        <v>119</v>
      </c>
      <c r="C729" s="189">
        <v>123</v>
      </c>
      <c r="D729" s="189">
        <v>125</v>
      </c>
      <c r="E729" s="189">
        <v>119</v>
      </c>
      <c r="F729" s="189">
        <v>117</v>
      </c>
      <c r="G729" s="189">
        <v>119</v>
      </c>
      <c r="H729" s="189">
        <v>124</v>
      </c>
      <c r="I729" s="189">
        <v>125</v>
      </c>
      <c r="J729" s="189">
        <v>127</v>
      </c>
      <c r="K729" s="189">
        <v>128</v>
      </c>
      <c r="L729" s="189">
        <v>127</v>
      </c>
      <c r="M729" s="189">
        <v>8</v>
      </c>
      <c r="N729" s="121">
        <f t="shared" si="11"/>
        <v>6.7226890756302518E-2</v>
      </c>
    </row>
    <row r="730" spans="1:14">
      <c r="A730" s="188" t="s">
        <v>1580</v>
      </c>
      <c r="B730" s="189">
        <v>119</v>
      </c>
      <c r="C730" s="189">
        <v>122</v>
      </c>
      <c r="D730" s="189">
        <v>116</v>
      </c>
      <c r="E730" s="189">
        <v>125</v>
      </c>
      <c r="F730" s="189">
        <v>120</v>
      </c>
      <c r="G730" s="189">
        <v>125</v>
      </c>
      <c r="H730" s="189">
        <v>127</v>
      </c>
      <c r="I730" s="189">
        <v>129</v>
      </c>
      <c r="J730" s="189">
        <v>129</v>
      </c>
      <c r="K730" s="189">
        <v>127</v>
      </c>
      <c r="L730" s="189">
        <v>127</v>
      </c>
      <c r="M730" s="189">
        <v>8</v>
      </c>
      <c r="N730" s="121">
        <f t="shared" si="11"/>
        <v>6.7226890756302518E-2</v>
      </c>
    </row>
    <row r="731" spans="1:14">
      <c r="A731" s="188" t="s">
        <v>1840</v>
      </c>
      <c r="B731" s="189">
        <v>473</v>
      </c>
      <c r="C731" s="189">
        <v>483</v>
      </c>
      <c r="D731" s="189">
        <v>470</v>
      </c>
      <c r="E731" s="189">
        <v>476</v>
      </c>
      <c r="F731" s="189">
        <v>473</v>
      </c>
      <c r="G731" s="189">
        <v>476</v>
      </c>
      <c r="H731" s="189">
        <v>469</v>
      </c>
      <c r="I731" s="189">
        <v>470</v>
      </c>
      <c r="J731" s="189">
        <v>480</v>
      </c>
      <c r="K731" s="189">
        <v>499</v>
      </c>
      <c r="L731" s="189">
        <v>505</v>
      </c>
      <c r="M731" s="189">
        <v>32</v>
      </c>
      <c r="N731" s="121">
        <f t="shared" si="11"/>
        <v>6.765327695560254E-2</v>
      </c>
    </row>
    <row r="732" spans="1:14">
      <c r="A732" s="188" t="s">
        <v>1575</v>
      </c>
      <c r="B732" s="189">
        <v>295</v>
      </c>
      <c r="C732" s="189">
        <v>296</v>
      </c>
      <c r="D732" s="189">
        <v>295</v>
      </c>
      <c r="E732" s="189">
        <v>296</v>
      </c>
      <c r="F732" s="189">
        <v>292</v>
      </c>
      <c r="G732" s="189">
        <v>303</v>
      </c>
      <c r="H732" s="189">
        <v>299</v>
      </c>
      <c r="I732" s="189">
        <v>296</v>
      </c>
      <c r="J732" s="189">
        <v>302</v>
      </c>
      <c r="K732" s="189">
        <v>300</v>
      </c>
      <c r="L732" s="189">
        <v>315</v>
      </c>
      <c r="M732" s="189">
        <v>20</v>
      </c>
      <c r="N732" s="121">
        <f t="shared" si="11"/>
        <v>6.7796610169491525E-2</v>
      </c>
    </row>
    <row r="733" spans="1:14">
      <c r="A733" s="188" t="s">
        <v>1675</v>
      </c>
      <c r="B733" s="189">
        <v>88</v>
      </c>
      <c r="C733" s="189">
        <v>90</v>
      </c>
      <c r="D733" s="189">
        <v>87</v>
      </c>
      <c r="E733" s="189">
        <v>89</v>
      </c>
      <c r="F733" s="189">
        <v>90</v>
      </c>
      <c r="G733" s="189">
        <v>88</v>
      </c>
      <c r="H733" s="189">
        <v>82</v>
      </c>
      <c r="I733" s="189">
        <v>92</v>
      </c>
      <c r="J733" s="189">
        <v>85</v>
      </c>
      <c r="K733" s="189">
        <v>88</v>
      </c>
      <c r="L733" s="189">
        <v>94</v>
      </c>
      <c r="M733" s="189">
        <v>6</v>
      </c>
      <c r="N733" s="121">
        <f t="shared" si="11"/>
        <v>6.8181818181818177E-2</v>
      </c>
    </row>
    <row r="734" spans="1:14">
      <c r="A734" s="188" t="s">
        <v>2014</v>
      </c>
      <c r="B734" s="189">
        <v>88</v>
      </c>
      <c r="C734" s="189">
        <v>88</v>
      </c>
      <c r="D734" s="189">
        <v>91</v>
      </c>
      <c r="E734" s="189">
        <v>95</v>
      </c>
      <c r="F734" s="189">
        <v>97</v>
      </c>
      <c r="G734" s="189">
        <v>86</v>
      </c>
      <c r="H734" s="189">
        <v>90</v>
      </c>
      <c r="I734" s="189">
        <v>91</v>
      </c>
      <c r="J734" s="189">
        <v>90</v>
      </c>
      <c r="K734" s="189">
        <v>92</v>
      </c>
      <c r="L734" s="189">
        <v>94</v>
      </c>
      <c r="M734" s="189">
        <v>6</v>
      </c>
      <c r="N734" s="121">
        <f t="shared" si="11"/>
        <v>6.8181818181818177E-2</v>
      </c>
    </row>
    <row r="735" spans="1:14">
      <c r="A735" s="188" t="s">
        <v>2297</v>
      </c>
      <c r="B735" s="189">
        <v>220</v>
      </c>
      <c r="C735" s="189">
        <v>219</v>
      </c>
      <c r="D735" s="189">
        <v>218</v>
      </c>
      <c r="E735" s="189">
        <v>222</v>
      </c>
      <c r="F735" s="189">
        <v>211</v>
      </c>
      <c r="G735" s="189">
        <v>215</v>
      </c>
      <c r="H735" s="189">
        <v>220</v>
      </c>
      <c r="I735" s="189">
        <v>230</v>
      </c>
      <c r="J735" s="189">
        <v>234</v>
      </c>
      <c r="K735" s="189">
        <v>236</v>
      </c>
      <c r="L735" s="189">
        <v>235</v>
      </c>
      <c r="M735" s="189">
        <v>15</v>
      </c>
      <c r="N735" s="121">
        <f t="shared" si="11"/>
        <v>6.8181818181818177E-2</v>
      </c>
    </row>
    <row r="736" spans="1:14">
      <c r="A736" s="188" t="s">
        <v>1558</v>
      </c>
      <c r="B736" s="189">
        <v>718</v>
      </c>
      <c r="C736" s="189">
        <v>738</v>
      </c>
      <c r="D736" s="189">
        <v>733</v>
      </c>
      <c r="E736" s="189">
        <v>736</v>
      </c>
      <c r="F736" s="189">
        <v>741</v>
      </c>
      <c r="G736" s="189">
        <v>733</v>
      </c>
      <c r="H736" s="189">
        <v>740</v>
      </c>
      <c r="I736" s="189">
        <v>735</v>
      </c>
      <c r="J736" s="189">
        <v>730</v>
      </c>
      <c r="K736" s="189">
        <v>751</v>
      </c>
      <c r="L736" s="189">
        <v>767</v>
      </c>
      <c r="M736" s="189">
        <v>49</v>
      </c>
      <c r="N736" s="121">
        <f t="shared" si="11"/>
        <v>6.8245125348189412E-2</v>
      </c>
    </row>
    <row r="737" spans="1:14">
      <c r="A737" s="188" t="s">
        <v>1536</v>
      </c>
      <c r="B737" s="189">
        <v>336</v>
      </c>
      <c r="C737" s="189">
        <v>343</v>
      </c>
      <c r="D737" s="189">
        <v>346</v>
      </c>
      <c r="E737" s="189">
        <v>338</v>
      </c>
      <c r="F737" s="189">
        <v>342</v>
      </c>
      <c r="G737" s="189">
        <v>361</v>
      </c>
      <c r="H737" s="189">
        <v>363</v>
      </c>
      <c r="I737" s="189">
        <v>361</v>
      </c>
      <c r="J737" s="189">
        <v>367</v>
      </c>
      <c r="K737" s="189">
        <v>364</v>
      </c>
      <c r="L737" s="189">
        <v>359</v>
      </c>
      <c r="M737" s="189">
        <v>23</v>
      </c>
      <c r="N737" s="121">
        <f t="shared" si="11"/>
        <v>6.8452380952380959E-2</v>
      </c>
    </row>
    <row r="738" spans="1:14">
      <c r="A738" s="188" t="s">
        <v>1602</v>
      </c>
      <c r="B738" s="189">
        <v>73</v>
      </c>
      <c r="C738" s="189">
        <v>71</v>
      </c>
      <c r="D738" s="189">
        <v>72</v>
      </c>
      <c r="E738" s="189">
        <v>69</v>
      </c>
      <c r="F738" s="189">
        <v>81</v>
      </c>
      <c r="G738" s="189">
        <v>78</v>
      </c>
      <c r="H738" s="189">
        <v>77</v>
      </c>
      <c r="I738" s="189">
        <v>76</v>
      </c>
      <c r="J738" s="189">
        <v>76</v>
      </c>
      <c r="K738" s="189">
        <v>78</v>
      </c>
      <c r="L738" s="189">
        <v>78</v>
      </c>
      <c r="M738" s="189">
        <v>5</v>
      </c>
      <c r="N738" s="121">
        <f t="shared" si="11"/>
        <v>6.8493150684931503E-2</v>
      </c>
    </row>
    <row r="739" spans="1:14">
      <c r="A739" s="188" t="s">
        <v>1854</v>
      </c>
      <c r="B739" s="189">
        <v>654</v>
      </c>
      <c r="C739" s="189">
        <v>671</v>
      </c>
      <c r="D739" s="189">
        <v>672</v>
      </c>
      <c r="E739" s="189">
        <v>672</v>
      </c>
      <c r="F739" s="189">
        <v>677</v>
      </c>
      <c r="G739" s="189">
        <v>675</v>
      </c>
      <c r="H739" s="189">
        <v>687</v>
      </c>
      <c r="I739" s="189">
        <v>689</v>
      </c>
      <c r="J739" s="189">
        <v>697</v>
      </c>
      <c r="K739" s="189">
        <v>694</v>
      </c>
      <c r="L739" s="189">
        <v>699</v>
      </c>
      <c r="M739" s="189">
        <v>45</v>
      </c>
      <c r="N739" s="121">
        <f t="shared" si="11"/>
        <v>6.8807339449541288E-2</v>
      </c>
    </row>
    <row r="740" spans="1:14">
      <c r="A740" s="188" t="s">
        <v>1743</v>
      </c>
      <c r="B740" s="189">
        <v>581</v>
      </c>
      <c r="C740" s="189">
        <v>581</v>
      </c>
      <c r="D740" s="189">
        <v>587</v>
      </c>
      <c r="E740" s="189">
        <v>586</v>
      </c>
      <c r="F740" s="189">
        <v>605</v>
      </c>
      <c r="G740" s="189">
        <v>604</v>
      </c>
      <c r="H740" s="189">
        <v>601</v>
      </c>
      <c r="I740" s="189">
        <v>609</v>
      </c>
      <c r="J740" s="189">
        <v>622</v>
      </c>
      <c r="K740" s="189">
        <v>618</v>
      </c>
      <c r="L740" s="189">
        <v>621</v>
      </c>
      <c r="M740" s="189">
        <v>40</v>
      </c>
      <c r="N740" s="121">
        <f t="shared" si="11"/>
        <v>6.8846815834767636E-2</v>
      </c>
    </row>
    <row r="741" spans="1:14">
      <c r="A741" s="188" t="s">
        <v>2261</v>
      </c>
      <c r="B741" s="189">
        <v>145</v>
      </c>
      <c r="C741" s="189">
        <v>151</v>
      </c>
      <c r="D741" s="189">
        <v>142</v>
      </c>
      <c r="E741" s="189">
        <v>147</v>
      </c>
      <c r="F741" s="189">
        <v>157</v>
      </c>
      <c r="G741" s="189">
        <v>152</v>
      </c>
      <c r="H741" s="189">
        <v>154</v>
      </c>
      <c r="I741" s="189">
        <v>151</v>
      </c>
      <c r="J741" s="189">
        <v>158</v>
      </c>
      <c r="K741" s="189">
        <v>152</v>
      </c>
      <c r="L741" s="189">
        <v>155</v>
      </c>
      <c r="M741" s="189">
        <v>10</v>
      </c>
      <c r="N741" s="121">
        <f t="shared" si="11"/>
        <v>6.8965517241379309E-2</v>
      </c>
    </row>
    <row r="742" spans="1:14">
      <c r="A742" s="188" t="s">
        <v>1539</v>
      </c>
      <c r="B742" s="189">
        <v>362</v>
      </c>
      <c r="C742" s="189">
        <v>356</v>
      </c>
      <c r="D742" s="189">
        <v>356</v>
      </c>
      <c r="E742" s="189">
        <v>367</v>
      </c>
      <c r="F742" s="189">
        <v>381</v>
      </c>
      <c r="G742" s="189">
        <v>376</v>
      </c>
      <c r="H742" s="189">
        <v>382</v>
      </c>
      <c r="I742" s="189">
        <v>384</v>
      </c>
      <c r="J742" s="189">
        <v>393</v>
      </c>
      <c r="K742" s="189">
        <v>394</v>
      </c>
      <c r="L742" s="189">
        <v>387</v>
      </c>
      <c r="M742" s="189">
        <v>25</v>
      </c>
      <c r="N742" s="121">
        <f t="shared" si="11"/>
        <v>6.9060773480662987E-2</v>
      </c>
    </row>
    <row r="743" spans="1:14">
      <c r="A743" s="188" t="s">
        <v>1735</v>
      </c>
      <c r="B743" s="189">
        <v>188</v>
      </c>
      <c r="C743" s="189">
        <v>187</v>
      </c>
      <c r="D743" s="189">
        <v>180</v>
      </c>
      <c r="E743" s="189">
        <v>176</v>
      </c>
      <c r="F743" s="189">
        <v>183</v>
      </c>
      <c r="G743" s="189">
        <v>185</v>
      </c>
      <c r="H743" s="189">
        <v>190</v>
      </c>
      <c r="I743" s="189">
        <v>186</v>
      </c>
      <c r="J743" s="189">
        <v>195</v>
      </c>
      <c r="K743" s="189">
        <v>195</v>
      </c>
      <c r="L743" s="189">
        <v>201</v>
      </c>
      <c r="M743" s="189">
        <v>13</v>
      </c>
      <c r="N743" s="121">
        <f t="shared" si="11"/>
        <v>6.9148936170212769E-2</v>
      </c>
    </row>
    <row r="744" spans="1:14">
      <c r="A744" s="188" t="s">
        <v>1471</v>
      </c>
      <c r="B744" s="189">
        <v>288</v>
      </c>
      <c r="C744" s="189">
        <v>302</v>
      </c>
      <c r="D744" s="189">
        <v>304</v>
      </c>
      <c r="E744" s="189">
        <v>301</v>
      </c>
      <c r="F744" s="189">
        <v>306</v>
      </c>
      <c r="G744" s="189">
        <v>308</v>
      </c>
      <c r="H744" s="189">
        <v>308</v>
      </c>
      <c r="I744" s="189">
        <v>307</v>
      </c>
      <c r="J744" s="189">
        <v>303</v>
      </c>
      <c r="K744" s="189">
        <v>303</v>
      </c>
      <c r="L744" s="189">
        <v>308</v>
      </c>
      <c r="M744" s="189">
        <v>20</v>
      </c>
      <c r="N744" s="121">
        <f t="shared" si="11"/>
        <v>6.9444444444444448E-2</v>
      </c>
    </row>
    <row r="745" spans="1:14">
      <c r="A745" s="188" t="s">
        <v>2152</v>
      </c>
      <c r="B745" s="189">
        <v>374</v>
      </c>
      <c r="C745" s="189">
        <v>383</v>
      </c>
      <c r="D745" s="189">
        <v>375</v>
      </c>
      <c r="E745" s="189">
        <v>381</v>
      </c>
      <c r="F745" s="189">
        <v>383</v>
      </c>
      <c r="G745" s="189">
        <v>388</v>
      </c>
      <c r="H745" s="189">
        <v>388</v>
      </c>
      <c r="I745" s="189">
        <v>383</v>
      </c>
      <c r="J745" s="189">
        <v>394</v>
      </c>
      <c r="K745" s="189">
        <v>403</v>
      </c>
      <c r="L745" s="189">
        <v>400</v>
      </c>
      <c r="M745" s="189">
        <v>26</v>
      </c>
      <c r="N745" s="121">
        <f t="shared" si="11"/>
        <v>6.9518716577540107E-2</v>
      </c>
    </row>
    <row r="746" spans="1:14">
      <c r="A746" s="188" t="s">
        <v>1505</v>
      </c>
      <c r="B746" s="189">
        <v>445</v>
      </c>
      <c r="C746" s="189">
        <v>452</v>
      </c>
      <c r="D746" s="189">
        <v>446</v>
      </c>
      <c r="E746" s="189">
        <v>447</v>
      </c>
      <c r="F746" s="189">
        <v>454</v>
      </c>
      <c r="G746" s="189">
        <v>456</v>
      </c>
      <c r="H746" s="189">
        <v>454</v>
      </c>
      <c r="I746" s="189">
        <v>457</v>
      </c>
      <c r="J746" s="189">
        <v>464</v>
      </c>
      <c r="K746" s="189">
        <v>475</v>
      </c>
      <c r="L746" s="189">
        <v>476</v>
      </c>
      <c r="M746" s="189">
        <v>31</v>
      </c>
      <c r="N746" s="121">
        <f t="shared" si="11"/>
        <v>6.9662921348314602E-2</v>
      </c>
    </row>
    <row r="747" spans="1:14">
      <c r="A747" s="188" t="s">
        <v>1459</v>
      </c>
      <c r="B747" s="189">
        <v>459</v>
      </c>
      <c r="C747" s="189">
        <v>450</v>
      </c>
      <c r="D747" s="189">
        <v>462</v>
      </c>
      <c r="E747" s="189">
        <v>464</v>
      </c>
      <c r="F747" s="189">
        <v>468</v>
      </c>
      <c r="G747" s="189">
        <v>485</v>
      </c>
      <c r="H747" s="189">
        <v>484</v>
      </c>
      <c r="I747" s="189">
        <v>492</v>
      </c>
      <c r="J747" s="189">
        <v>487</v>
      </c>
      <c r="K747" s="189">
        <v>489</v>
      </c>
      <c r="L747" s="189">
        <v>491</v>
      </c>
      <c r="M747" s="189">
        <v>32</v>
      </c>
      <c r="N747" s="121">
        <f t="shared" si="11"/>
        <v>6.9716775599128547E-2</v>
      </c>
    </row>
    <row r="748" spans="1:14">
      <c r="A748" s="188" t="s">
        <v>2072</v>
      </c>
      <c r="B748" s="189">
        <v>730</v>
      </c>
      <c r="C748" s="189">
        <v>739</v>
      </c>
      <c r="D748" s="189">
        <v>743</v>
      </c>
      <c r="E748" s="189">
        <v>745</v>
      </c>
      <c r="F748" s="189">
        <v>759</v>
      </c>
      <c r="G748" s="189">
        <v>767</v>
      </c>
      <c r="H748" s="189">
        <v>770</v>
      </c>
      <c r="I748" s="189">
        <v>769</v>
      </c>
      <c r="J748" s="189">
        <v>769</v>
      </c>
      <c r="K748" s="189">
        <v>780</v>
      </c>
      <c r="L748" s="189">
        <v>781</v>
      </c>
      <c r="M748" s="189">
        <v>51</v>
      </c>
      <c r="N748" s="121">
        <f t="shared" si="11"/>
        <v>6.9863013698630141E-2</v>
      </c>
    </row>
    <row r="749" spans="1:14">
      <c r="A749" s="188" t="s">
        <v>1467</v>
      </c>
      <c r="B749" s="189">
        <v>299</v>
      </c>
      <c r="C749" s="189">
        <v>297</v>
      </c>
      <c r="D749" s="189">
        <v>301</v>
      </c>
      <c r="E749" s="189">
        <v>308</v>
      </c>
      <c r="F749" s="189">
        <v>308</v>
      </c>
      <c r="G749" s="189">
        <v>307</v>
      </c>
      <c r="H749" s="189">
        <v>308</v>
      </c>
      <c r="I749" s="189">
        <v>306</v>
      </c>
      <c r="J749" s="189">
        <v>310</v>
      </c>
      <c r="K749" s="189">
        <v>310</v>
      </c>
      <c r="L749" s="189">
        <v>320</v>
      </c>
      <c r="M749" s="189">
        <v>21</v>
      </c>
      <c r="N749" s="121">
        <f t="shared" si="11"/>
        <v>7.0234113712374577E-2</v>
      </c>
    </row>
    <row r="750" spans="1:14">
      <c r="A750" s="188" t="s">
        <v>1731</v>
      </c>
      <c r="B750" s="189">
        <v>682</v>
      </c>
      <c r="C750" s="189">
        <v>691</v>
      </c>
      <c r="D750" s="189">
        <v>696</v>
      </c>
      <c r="E750" s="189">
        <v>697</v>
      </c>
      <c r="F750" s="189">
        <v>703</v>
      </c>
      <c r="G750" s="189">
        <v>709</v>
      </c>
      <c r="H750" s="189">
        <v>711</v>
      </c>
      <c r="I750" s="189">
        <v>720</v>
      </c>
      <c r="J750" s="189">
        <v>714</v>
      </c>
      <c r="K750" s="189">
        <v>733</v>
      </c>
      <c r="L750" s="189">
        <v>730</v>
      </c>
      <c r="M750" s="189">
        <v>48</v>
      </c>
      <c r="N750" s="121">
        <f t="shared" si="11"/>
        <v>7.0381231671554259E-2</v>
      </c>
    </row>
    <row r="751" spans="1:14">
      <c r="A751" s="188" t="s">
        <v>1682</v>
      </c>
      <c r="B751" s="189">
        <v>462</v>
      </c>
      <c r="C751" s="189">
        <v>459</v>
      </c>
      <c r="D751" s="189">
        <v>453</v>
      </c>
      <c r="E751" s="189">
        <v>461</v>
      </c>
      <c r="F751" s="189">
        <v>474</v>
      </c>
      <c r="G751" s="189">
        <v>470</v>
      </c>
      <c r="H751" s="189">
        <v>479</v>
      </c>
      <c r="I751" s="189">
        <v>478</v>
      </c>
      <c r="J751" s="189">
        <v>476</v>
      </c>
      <c r="K751" s="189">
        <v>482</v>
      </c>
      <c r="L751" s="189">
        <v>495</v>
      </c>
      <c r="M751" s="189">
        <v>33</v>
      </c>
      <c r="N751" s="121">
        <f t="shared" si="11"/>
        <v>7.1428571428571425E-2</v>
      </c>
    </row>
    <row r="752" spans="1:14">
      <c r="A752" s="188" t="s">
        <v>1860</v>
      </c>
      <c r="B752" s="189">
        <v>196</v>
      </c>
      <c r="C752" s="189">
        <v>200</v>
      </c>
      <c r="D752" s="189">
        <v>206</v>
      </c>
      <c r="E752" s="189">
        <v>214</v>
      </c>
      <c r="F752" s="189">
        <v>209</v>
      </c>
      <c r="G752" s="189">
        <v>208</v>
      </c>
      <c r="H752" s="189">
        <v>204</v>
      </c>
      <c r="I752" s="189">
        <v>203</v>
      </c>
      <c r="J752" s="189">
        <v>206</v>
      </c>
      <c r="K752" s="189">
        <v>207</v>
      </c>
      <c r="L752" s="189">
        <v>210</v>
      </c>
      <c r="M752" s="189">
        <v>14</v>
      </c>
      <c r="N752" s="121">
        <f t="shared" si="11"/>
        <v>7.1428571428571425E-2</v>
      </c>
    </row>
    <row r="753" spans="1:14">
      <c r="A753" s="188" t="s">
        <v>2217</v>
      </c>
      <c r="B753" s="189">
        <v>112</v>
      </c>
      <c r="C753" s="189">
        <v>114</v>
      </c>
      <c r="D753" s="189">
        <v>112</v>
      </c>
      <c r="E753" s="189">
        <v>115</v>
      </c>
      <c r="F753" s="189">
        <v>116</v>
      </c>
      <c r="G753" s="189">
        <v>112</v>
      </c>
      <c r="H753" s="189">
        <v>114</v>
      </c>
      <c r="I753" s="189">
        <v>119</v>
      </c>
      <c r="J753" s="189">
        <v>120</v>
      </c>
      <c r="K753" s="189">
        <v>121</v>
      </c>
      <c r="L753" s="189">
        <v>120</v>
      </c>
      <c r="M753" s="189">
        <v>8</v>
      </c>
      <c r="N753" s="121">
        <f t="shared" si="11"/>
        <v>7.1428571428571425E-2</v>
      </c>
    </row>
    <row r="754" spans="1:14">
      <c r="A754" s="188" t="s">
        <v>2390</v>
      </c>
      <c r="B754" s="189">
        <v>42</v>
      </c>
      <c r="C754" s="189">
        <v>40</v>
      </c>
      <c r="D754" s="189">
        <v>42</v>
      </c>
      <c r="E754" s="189">
        <v>44</v>
      </c>
      <c r="F754" s="189">
        <v>46</v>
      </c>
      <c r="G754" s="189">
        <v>44</v>
      </c>
      <c r="H754" s="189">
        <v>47</v>
      </c>
      <c r="I754" s="189">
        <v>44</v>
      </c>
      <c r="J754" s="189">
        <v>41</v>
      </c>
      <c r="K754" s="189">
        <v>42</v>
      </c>
      <c r="L754" s="189">
        <v>45</v>
      </c>
      <c r="M754" s="189">
        <v>3</v>
      </c>
      <c r="N754" s="121">
        <f t="shared" si="11"/>
        <v>7.1428571428571425E-2</v>
      </c>
    </row>
    <row r="755" spans="1:14">
      <c r="A755" s="188" t="s">
        <v>2394</v>
      </c>
      <c r="B755" s="189">
        <v>84</v>
      </c>
      <c r="C755" s="189">
        <v>87</v>
      </c>
      <c r="D755" s="189">
        <v>86</v>
      </c>
      <c r="E755" s="189">
        <v>96</v>
      </c>
      <c r="F755" s="189">
        <v>84</v>
      </c>
      <c r="G755" s="189">
        <v>85</v>
      </c>
      <c r="H755" s="189">
        <v>86</v>
      </c>
      <c r="I755" s="189">
        <v>88</v>
      </c>
      <c r="J755" s="189">
        <v>92</v>
      </c>
      <c r="K755" s="189">
        <v>91</v>
      </c>
      <c r="L755" s="189">
        <v>90</v>
      </c>
      <c r="M755" s="189">
        <v>6</v>
      </c>
      <c r="N755" s="121">
        <f t="shared" si="11"/>
        <v>7.1428571428571425E-2</v>
      </c>
    </row>
    <row r="756" spans="1:14">
      <c r="A756" s="188" t="s">
        <v>1738</v>
      </c>
      <c r="B756" s="189">
        <v>931</v>
      </c>
      <c r="C756" s="189">
        <v>932</v>
      </c>
      <c r="D756" s="189">
        <v>955</v>
      </c>
      <c r="E756" s="189">
        <v>956</v>
      </c>
      <c r="F756" s="189">
        <v>956</v>
      </c>
      <c r="G756" s="189">
        <v>947</v>
      </c>
      <c r="H756" s="189">
        <v>959</v>
      </c>
      <c r="I756" s="189">
        <v>966</v>
      </c>
      <c r="J756" s="189">
        <v>976</v>
      </c>
      <c r="K756" s="189">
        <v>997</v>
      </c>
      <c r="L756" s="189">
        <v>998</v>
      </c>
      <c r="M756" s="189">
        <v>67</v>
      </c>
      <c r="N756" s="121">
        <f t="shared" si="11"/>
        <v>7.1965628356605804E-2</v>
      </c>
    </row>
    <row r="757" spans="1:14">
      <c r="A757" s="188" t="s">
        <v>1954</v>
      </c>
      <c r="B757" s="189">
        <v>263</v>
      </c>
      <c r="C757" s="189">
        <v>264</v>
      </c>
      <c r="D757" s="189">
        <v>273</v>
      </c>
      <c r="E757" s="189">
        <v>264</v>
      </c>
      <c r="F757" s="189">
        <v>279</v>
      </c>
      <c r="G757" s="189">
        <v>276</v>
      </c>
      <c r="H757" s="189">
        <v>282</v>
      </c>
      <c r="I757" s="189">
        <v>281</v>
      </c>
      <c r="J757" s="189">
        <v>274</v>
      </c>
      <c r="K757" s="189">
        <v>280</v>
      </c>
      <c r="L757" s="189">
        <v>282</v>
      </c>
      <c r="M757" s="189">
        <v>19</v>
      </c>
      <c r="N757" s="121">
        <f t="shared" si="11"/>
        <v>7.2243346007604556E-2</v>
      </c>
    </row>
    <row r="758" spans="1:14">
      <c r="A758" s="188" t="s">
        <v>2091</v>
      </c>
      <c r="B758" s="189">
        <v>346</v>
      </c>
      <c r="C758" s="189">
        <v>351</v>
      </c>
      <c r="D758" s="189">
        <v>350</v>
      </c>
      <c r="E758" s="189">
        <v>344</v>
      </c>
      <c r="F758" s="189">
        <v>357</v>
      </c>
      <c r="G758" s="189">
        <v>370</v>
      </c>
      <c r="H758" s="189">
        <v>370</v>
      </c>
      <c r="I758" s="189">
        <v>370</v>
      </c>
      <c r="J758" s="189">
        <v>362</v>
      </c>
      <c r="K758" s="189">
        <v>365</v>
      </c>
      <c r="L758" s="189">
        <v>371</v>
      </c>
      <c r="M758" s="189">
        <v>25</v>
      </c>
      <c r="N758" s="121">
        <f t="shared" si="11"/>
        <v>7.2254335260115612E-2</v>
      </c>
    </row>
    <row r="759" spans="1:14">
      <c r="A759" s="188" t="s">
        <v>2023</v>
      </c>
      <c r="B759" s="189">
        <v>69</v>
      </c>
      <c r="C759" s="189">
        <v>70</v>
      </c>
      <c r="D759" s="189">
        <v>73</v>
      </c>
      <c r="E759" s="189">
        <v>79</v>
      </c>
      <c r="F759" s="189">
        <v>82</v>
      </c>
      <c r="G759" s="189">
        <v>82</v>
      </c>
      <c r="H759" s="189">
        <v>76</v>
      </c>
      <c r="I759" s="189">
        <v>71</v>
      </c>
      <c r="J759" s="189">
        <v>80</v>
      </c>
      <c r="K759" s="189">
        <v>76</v>
      </c>
      <c r="L759" s="189">
        <v>74</v>
      </c>
      <c r="M759" s="189">
        <v>5</v>
      </c>
      <c r="N759" s="121">
        <f t="shared" si="11"/>
        <v>7.2463768115942032E-2</v>
      </c>
    </row>
    <row r="760" spans="1:14">
      <c r="A760" s="188" t="s">
        <v>2475</v>
      </c>
      <c r="B760" s="189">
        <v>395</v>
      </c>
      <c r="C760" s="189">
        <v>404</v>
      </c>
      <c r="D760" s="189">
        <v>408</v>
      </c>
      <c r="E760" s="189">
        <v>402</v>
      </c>
      <c r="F760" s="189">
        <v>409</v>
      </c>
      <c r="G760" s="189">
        <v>417</v>
      </c>
      <c r="H760" s="189">
        <v>414</v>
      </c>
      <c r="I760" s="189">
        <v>421</v>
      </c>
      <c r="J760" s="189">
        <v>423</v>
      </c>
      <c r="K760" s="189">
        <v>427</v>
      </c>
      <c r="L760" s="189">
        <v>424</v>
      </c>
      <c r="M760" s="189">
        <v>29</v>
      </c>
      <c r="N760" s="121">
        <f t="shared" si="11"/>
        <v>7.3417721518987344E-2</v>
      </c>
    </row>
    <row r="761" spans="1:14">
      <c r="A761" s="188" t="s">
        <v>1828</v>
      </c>
      <c r="B761" s="189">
        <v>694</v>
      </c>
      <c r="C761" s="189">
        <v>700</v>
      </c>
      <c r="D761" s="189">
        <v>698</v>
      </c>
      <c r="E761" s="189">
        <v>700</v>
      </c>
      <c r="F761" s="189">
        <v>686</v>
      </c>
      <c r="G761" s="189">
        <v>685</v>
      </c>
      <c r="H761" s="189">
        <v>687</v>
      </c>
      <c r="I761" s="189">
        <v>714</v>
      </c>
      <c r="J761" s="189">
        <v>729</v>
      </c>
      <c r="K761" s="189">
        <v>722</v>
      </c>
      <c r="L761" s="189">
        <v>745</v>
      </c>
      <c r="M761" s="189">
        <v>51</v>
      </c>
      <c r="N761" s="121">
        <f t="shared" si="11"/>
        <v>7.3487031700288183E-2</v>
      </c>
    </row>
    <row r="762" spans="1:14">
      <c r="A762" s="188" t="s">
        <v>1903</v>
      </c>
      <c r="B762" s="189">
        <v>136</v>
      </c>
      <c r="C762" s="189">
        <v>141</v>
      </c>
      <c r="D762" s="189">
        <v>134</v>
      </c>
      <c r="E762" s="189">
        <v>132</v>
      </c>
      <c r="F762" s="189">
        <v>137</v>
      </c>
      <c r="G762" s="189">
        <v>141</v>
      </c>
      <c r="H762" s="189">
        <v>136</v>
      </c>
      <c r="I762" s="189">
        <v>137</v>
      </c>
      <c r="J762" s="189">
        <v>139</v>
      </c>
      <c r="K762" s="189">
        <v>145</v>
      </c>
      <c r="L762" s="189">
        <v>146</v>
      </c>
      <c r="M762" s="189">
        <v>10</v>
      </c>
      <c r="N762" s="121">
        <f t="shared" si="11"/>
        <v>7.3529411764705885E-2</v>
      </c>
    </row>
    <row r="763" spans="1:14">
      <c r="A763" s="188" t="s">
        <v>2477</v>
      </c>
      <c r="B763" s="189">
        <v>408</v>
      </c>
      <c r="C763" s="189">
        <v>417</v>
      </c>
      <c r="D763" s="189">
        <v>421</v>
      </c>
      <c r="E763" s="189">
        <v>414</v>
      </c>
      <c r="F763" s="189">
        <v>421</v>
      </c>
      <c r="G763" s="189">
        <v>428</v>
      </c>
      <c r="H763" s="189">
        <v>427</v>
      </c>
      <c r="I763" s="189">
        <v>435</v>
      </c>
      <c r="J763" s="189">
        <v>452</v>
      </c>
      <c r="K763" s="189">
        <v>444</v>
      </c>
      <c r="L763" s="189">
        <v>438</v>
      </c>
      <c r="M763" s="189">
        <v>30</v>
      </c>
      <c r="N763" s="121">
        <f t="shared" si="11"/>
        <v>7.3529411764705885E-2</v>
      </c>
    </row>
    <row r="764" spans="1:14">
      <c r="A764" s="188" t="s">
        <v>1633</v>
      </c>
      <c r="B764" s="189">
        <v>312</v>
      </c>
      <c r="C764" s="189">
        <v>305</v>
      </c>
      <c r="D764" s="189">
        <v>320</v>
      </c>
      <c r="E764" s="189">
        <v>319</v>
      </c>
      <c r="F764" s="189">
        <v>338</v>
      </c>
      <c r="G764" s="189">
        <v>339</v>
      </c>
      <c r="H764" s="189">
        <v>338</v>
      </c>
      <c r="I764" s="189">
        <v>343</v>
      </c>
      <c r="J764" s="189">
        <v>332</v>
      </c>
      <c r="K764" s="189">
        <v>329</v>
      </c>
      <c r="L764" s="189">
        <v>335</v>
      </c>
      <c r="M764" s="189">
        <v>23</v>
      </c>
      <c r="N764" s="121">
        <f t="shared" si="11"/>
        <v>7.371794871794872E-2</v>
      </c>
    </row>
    <row r="765" spans="1:14">
      <c r="A765" s="188" t="s">
        <v>1596</v>
      </c>
      <c r="B765" s="189">
        <v>135</v>
      </c>
      <c r="C765" s="189">
        <v>132</v>
      </c>
      <c r="D765" s="189">
        <v>135</v>
      </c>
      <c r="E765" s="189">
        <v>133</v>
      </c>
      <c r="F765" s="189">
        <v>140</v>
      </c>
      <c r="G765" s="189">
        <v>149</v>
      </c>
      <c r="H765" s="189">
        <v>148</v>
      </c>
      <c r="I765" s="189">
        <v>147</v>
      </c>
      <c r="J765" s="189">
        <v>144</v>
      </c>
      <c r="K765" s="189">
        <v>141</v>
      </c>
      <c r="L765" s="189">
        <v>145</v>
      </c>
      <c r="M765" s="189">
        <v>10</v>
      </c>
      <c r="N765" s="121">
        <f t="shared" si="11"/>
        <v>7.407407407407407E-2</v>
      </c>
    </row>
    <row r="766" spans="1:14">
      <c r="A766" s="188" t="s">
        <v>1769</v>
      </c>
      <c r="B766" s="189">
        <v>81</v>
      </c>
      <c r="C766" s="189">
        <v>88</v>
      </c>
      <c r="D766" s="189">
        <v>89</v>
      </c>
      <c r="E766" s="189">
        <v>83</v>
      </c>
      <c r="F766" s="189">
        <v>84</v>
      </c>
      <c r="G766" s="189">
        <v>89</v>
      </c>
      <c r="H766" s="189">
        <v>93</v>
      </c>
      <c r="I766" s="189">
        <v>93</v>
      </c>
      <c r="J766" s="189">
        <v>91</v>
      </c>
      <c r="K766" s="189">
        <v>93</v>
      </c>
      <c r="L766" s="189">
        <v>87</v>
      </c>
      <c r="M766" s="189">
        <v>6</v>
      </c>
      <c r="N766" s="121">
        <f t="shared" si="11"/>
        <v>7.407407407407407E-2</v>
      </c>
    </row>
    <row r="767" spans="1:14">
      <c r="A767" s="188" t="s">
        <v>1478</v>
      </c>
      <c r="B767" s="189">
        <v>348</v>
      </c>
      <c r="C767" s="189">
        <v>341</v>
      </c>
      <c r="D767" s="189">
        <v>343</v>
      </c>
      <c r="E767" s="189">
        <v>357</v>
      </c>
      <c r="F767" s="189">
        <v>350</v>
      </c>
      <c r="G767" s="189">
        <v>351</v>
      </c>
      <c r="H767" s="189">
        <v>362</v>
      </c>
      <c r="I767" s="189">
        <v>363</v>
      </c>
      <c r="J767" s="189">
        <v>365</v>
      </c>
      <c r="K767" s="189">
        <v>369</v>
      </c>
      <c r="L767" s="189">
        <v>374</v>
      </c>
      <c r="M767" s="189">
        <v>26</v>
      </c>
      <c r="N767" s="121">
        <f t="shared" si="11"/>
        <v>7.4712643678160925E-2</v>
      </c>
    </row>
    <row r="768" spans="1:14">
      <c r="A768" s="188" t="s">
        <v>2284</v>
      </c>
      <c r="B768" s="189">
        <v>227</v>
      </c>
      <c r="C768" s="189">
        <v>232</v>
      </c>
      <c r="D768" s="189">
        <v>233</v>
      </c>
      <c r="E768" s="189">
        <v>234</v>
      </c>
      <c r="F768" s="189">
        <v>238</v>
      </c>
      <c r="G768" s="189">
        <v>227</v>
      </c>
      <c r="H768" s="189">
        <v>227</v>
      </c>
      <c r="I768" s="189">
        <v>235</v>
      </c>
      <c r="J768" s="189">
        <v>240</v>
      </c>
      <c r="K768" s="189">
        <v>241</v>
      </c>
      <c r="L768" s="189">
        <v>244</v>
      </c>
      <c r="M768" s="189">
        <v>17</v>
      </c>
      <c r="N768" s="121">
        <f t="shared" si="11"/>
        <v>7.4889867841409691E-2</v>
      </c>
    </row>
    <row r="769" spans="1:14">
      <c r="A769" s="188" t="s">
        <v>1878</v>
      </c>
      <c r="B769" s="189">
        <v>133</v>
      </c>
      <c r="C769" s="189">
        <v>135</v>
      </c>
      <c r="D769" s="189">
        <v>131</v>
      </c>
      <c r="E769" s="189">
        <v>129</v>
      </c>
      <c r="F769" s="189">
        <v>136</v>
      </c>
      <c r="G769" s="189">
        <v>129</v>
      </c>
      <c r="H769" s="189">
        <v>136</v>
      </c>
      <c r="I769" s="189">
        <v>134</v>
      </c>
      <c r="J769" s="189">
        <v>132</v>
      </c>
      <c r="K769" s="189">
        <v>136</v>
      </c>
      <c r="L769" s="189">
        <v>143</v>
      </c>
      <c r="M769" s="189">
        <v>10</v>
      </c>
      <c r="N769" s="121">
        <f t="shared" si="11"/>
        <v>7.5187969924812026E-2</v>
      </c>
    </row>
    <row r="770" spans="1:14">
      <c r="A770" s="188" t="s">
        <v>1849</v>
      </c>
      <c r="B770" s="189">
        <v>465</v>
      </c>
      <c r="C770" s="189">
        <v>460</v>
      </c>
      <c r="D770" s="189">
        <v>467</v>
      </c>
      <c r="E770" s="189">
        <v>471</v>
      </c>
      <c r="F770" s="189">
        <v>465</v>
      </c>
      <c r="G770" s="189">
        <v>463</v>
      </c>
      <c r="H770" s="189">
        <v>472</v>
      </c>
      <c r="I770" s="189">
        <v>471</v>
      </c>
      <c r="J770" s="189">
        <v>474</v>
      </c>
      <c r="K770" s="189">
        <v>482</v>
      </c>
      <c r="L770" s="189">
        <v>500</v>
      </c>
      <c r="M770" s="189">
        <v>35</v>
      </c>
      <c r="N770" s="121">
        <f t="shared" si="11"/>
        <v>7.5268817204301078E-2</v>
      </c>
    </row>
    <row r="771" spans="1:14">
      <c r="A771" s="188" t="s">
        <v>2027</v>
      </c>
      <c r="B771" s="189">
        <v>238</v>
      </c>
      <c r="C771" s="189">
        <v>239</v>
      </c>
      <c r="D771" s="189">
        <v>233</v>
      </c>
      <c r="E771" s="189">
        <v>239</v>
      </c>
      <c r="F771" s="189">
        <v>236</v>
      </c>
      <c r="G771" s="189">
        <v>233</v>
      </c>
      <c r="H771" s="189">
        <v>232</v>
      </c>
      <c r="I771" s="189">
        <v>233</v>
      </c>
      <c r="J771" s="189">
        <v>250</v>
      </c>
      <c r="K771" s="189">
        <v>252</v>
      </c>
      <c r="L771" s="189">
        <v>256</v>
      </c>
      <c r="M771" s="189">
        <v>18</v>
      </c>
      <c r="N771" s="121">
        <f t="shared" si="11"/>
        <v>7.5630252100840331E-2</v>
      </c>
    </row>
    <row r="772" spans="1:14">
      <c r="A772" s="188" t="s">
        <v>1674</v>
      </c>
      <c r="B772" s="189">
        <v>92</v>
      </c>
      <c r="C772" s="189">
        <v>93</v>
      </c>
      <c r="D772" s="189">
        <v>100</v>
      </c>
      <c r="E772" s="189">
        <v>102</v>
      </c>
      <c r="F772" s="189">
        <v>108</v>
      </c>
      <c r="G772" s="189">
        <v>100</v>
      </c>
      <c r="H772" s="189">
        <v>97</v>
      </c>
      <c r="I772" s="189">
        <v>96</v>
      </c>
      <c r="J772" s="189">
        <v>100</v>
      </c>
      <c r="K772" s="189">
        <v>98</v>
      </c>
      <c r="L772" s="189">
        <v>99</v>
      </c>
      <c r="M772" s="189">
        <v>7</v>
      </c>
      <c r="N772" s="121">
        <f t="shared" si="11"/>
        <v>7.6086956521739135E-2</v>
      </c>
    </row>
    <row r="773" spans="1:14">
      <c r="A773" s="188" t="s">
        <v>1932</v>
      </c>
      <c r="B773" s="189">
        <v>184</v>
      </c>
      <c r="C773" s="189">
        <v>183</v>
      </c>
      <c r="D773" s="189">
        <v>186</v>
      </c>
      <c r="E773" s="189">
        <v>188</v>
      </c>
      <c r="F773" s="189">
        <v>193</v>
      </c>
      <c r="G773" s="189">
        <v>185</v>
      </c>
      <c r="H773" s="189">
        <v>192</v>
      </c>
      <c r="I773" s="189">
        <v>201</v>
      </c>
      <c r="J773" s="189">
        <v>194</v>
      </c>
      <c r="K773" s="189">
        <v>192</v>
      </c>
      <c r="L773" s="189">
        <v>198</v>
      </c>
      <c r="M773" s="189">
        <v>14</v>
      </c>
      <c r="N773" s="121">
        <f t="shared" si="11"/>
        <v>7.6086956521739135E-2</v>
      </c>
    </row>
    <row r="774" spans="1:14">
      <c r="A774" s="188" t="s">
        <v>2183</v>
      </c>
      <c r="B774" s="189">
        <v>183</v>
      </c>
      <c r="C774" s="189">
        <v>184</v>
      </c>
      <c r="D774" s="189">
        <v>180</v>
      </c>
      <c r="E774" s="189">
        <v>186</v>
      </c>
      <c r="F774" s="189">
        <v>184</v>
      </c>
      <c r="G774" s="189">
        <v>185</v>
      </c>
      <c r="H774" s="189">
        <v>189</v>
      </c>
      <c r="I774" s="189">
        <v>185</v>
      </c>
      <c r="J774" s="189">
        <v>193</v>
      </c>
      <c r="K774" s="189">
        <v>190</v>
      </c>
      <c r="L774" s="189">
        <v>197</v>
      </c>
      <c r="M774" s="189">
        <v>14</v>
      </c>
      <c r="N774" s="121">
        <f t="shared" ref="N774:N837" si="12">M774/B774</f>
        <v>7.650273224043716E-2</v>
      </c>
    </row>
    <row r="775" spans="1:14">
      <c r="A775" s="188" t="s">
        <v>1957</v>
      </c>
      <c r="B775" s="189">
        <v>156</v>
      </c>
      <c r="C775" s="189">
        <v>160</v>
      </c>
      <c r="D775" s="189">
        <v>164</v>
      </c>
      <c r="E775" s="189">
        <v>162</v>
      </c>
      <c r="F775" s="189">
        <v>161</v>
      </c>
      <c r="G775" s="189">
        <v>158</v>
      </c>
      <c r="H775" s="189">
        <v>160</v>
      </c>
      <c r="I775" s="189">
        <v>159</v>
      </c>
      <c r="J775" s="189">
        <v>167</v>
      </c>
      <c r="K775" s="189">
        <v>170</v>
      </c>
      <c r="L775" s="189">
        <v>168</v>
      </c>
      <c r="M775" s="189">
        <v>12</v>
      </c>
      <c r="N775" s="121">
        <f t="shared" si="12"/>
        <v>7.6923076923076927E-2</v>
      </c>
    </row>
    <row r="776" spans="1:14">
      <c r="A776" s="188" t="s">
        <v>1986</v>
      </c>
      <c r="B776" s="189">
        <v>78</v>
      </c>
      <c r="C776" s="189">
        <v>79</v>
      </c>
      <c r="D776" s="189">
        <v>86</v>
      </c>
      <c r="E776" s="189">
        <v>82</v>
      </c>
      <c r="F776" s="189">
        <v>83</v>
      </c>
      <c r="G776" s="189">
        <v>80</v>
      </c>
      <c r="H776" s="189">
        <v>78</v>
      </c>
      <c r="I776" s="189">
        <v>85</v>
      </c>
      <c r="J776" s="189">
        <v>83</v>
      </c>
      <c r="K776" s="189">
        <v>81</v>
      </c>
      <c r="L776" s="189">
        <v>84</v>
      </c>
      <c r="M776" s="189">
        <v>6</v>
      </c>
      <c r="N776" s="121">
        <f t="shared" si="12"/>
        <v>7.6923076923076927E-2</v>
      </c>
    </row>
    <row r="777" spans="1:14">
      <c r="A777" s="188" t="s">
        <v>1544</v>
      </c>
      <c r="B777" s="189">
        <v>610</v>
      </c>
      <c r="C777" s="189">
        <v>612</v>
      </c>
      <c r="D777" s="189">
        <v>607</v>
      </c>
      <c r="E777" s="189">
        <v>606</v>
      </c>
      <c r="F777" s="189">
        <v>625</v>
      </c>
      <c r="G777" s="189">
        <v>631</v>
      </c>
      <c r="H777" s="189">
        <v>646</v>
      </c>
      <c r="I777" s="189">
        <v>648</v>
      </c>
      <c r="J777" s="189">
        <v>658</v>
      </c>
      <c r="K777" s="189">
        <v>668</v>
      </c>
      <c r="L777" s="189">
        <v>657</v>
      </c>
      <c r="M777" s="189">
        <v>47</v>
      </c>
      <c r="N777" s="121">
        <f t="shared" si="12"/>
        <v>7.7049180327868852E-2</v>
      </c>
    </row>
    <row r="778" spans="1:14">
      <c r="A778" s="188" t="s">
        <v>1758</v>
      </c>
      <c r="B778" s="189">
        <v>336</v>
      </c>
      <c r="C778" s="189">
        <v>335</v>
      </c>
      <c r="D778" s="189">
        <v>328</v>
      </c>
      <c r="E778" s="189">
        <v>301</v>
      </c>
      <c r="F778" s="189">
        <v>339</v>
      </c>
      <c r="G778" s="189">
        <v>343</v>
      </c>
      <c r="H778" s="189">
        <v>338</v>
      </c>
      <c r="I778" s="189">
        <v>339</v>
      </c>
      <c r="J778" s="189">
        <v>342</v>
      </c>
      <c r="K778" s="189">
        <v>346</v>
      </c>
      <c r="L778" s="189">
        <v>362</v>
      </c>
      <c r="M778" s="189">
        <v>26</v>
      </c>
      <c r="N778" s="121">
        <f t="shared" si="12"/>
        <v>7.7380952380952384E-2</v>
      </c>
    </row>
    <row r="779" spans="1:14">
      <c r="A779" s="188" t="s">
        <v>2219</v>
      </c>
      <c r="B779" s="189">
        <v>103</v>
      </c>
      <c r="C779" s="189">
        <v>104</v>
      </c>
      <c r="D779" s="189">
        <v>110</v>
      </c>
      <c r="E779" s="189">
        <v>112</v>
      </c>
      <c r="F779" s="189">
        <v>108</v>
      </c>
      <c r="G779" s="189">
        <v>107</v>
      </c>
      <c r="H779" s="189">
        <v>111</v>
      </c>
      <c r="I779" s="189">
        <v>111</v>
      </c>
      <c r="J779" s="189">
        <v>111</v>
      </c>
      <c r="K779" s="189">
        <v>112</v>
      </c>
      <c r="L779" s="189">
        <v>111</v>
      </c>
      <c r="M779" s="189">
        <v>8</v>
      </c>
      <c r="N779" s="121">
        <f t="shared" si="12"/>
        <v>7.7669902912621352E-2</v>
      </c>
    </row>
    <row r="780" spans="1:14">
      <c r="A780" s="188" t="s">
        <v>2381</v>
      </c>
      <c r="B780" s="189">
        <v>296</v>
      </c>
      <c r="C780" s="189">
        <v>297</v>
      </c>
      <c r="D780" s="189">
        <v>297</v>
      </c>
      <c r="E780" s="189">
        <v>304</v>
      </c>
      <c r="F780" s="189">
        <v>306</v>
      </c>
      <c r="G780" s="189">
        <v>307</v>
      </c>
      <c r="H780" s="189">
        <v>309</v>
      </c>
      <c r="I780" s="189">
        <v>318</v>
      </c>
      <c r="J780" s="189">
        <v>315</v>
      </c>
      <c r="K780" s="189">
        <v>315</v>
      </c>
      <c r="L780" s="189">
        <v>319</v>
      </c>
      <c r="M780" s="189">
        <v>23</v>
      </c>
      <c r="N780" s="121">
        <f t="shared" si="12"/>
        <v>7.77027027027027E-2</v>
      </c>
    </row>
    <row r="781" spans="1:14">
      <c r="A781" s="188" t="s">
        <v>1483</v>
      </c>
      <c r="B781" s="189">
        <v>193</v>
      </c>
      <c r="C781" s="189">
        <v>192</v>
      </c>
      <c r="D781" s="189">
        <v>192</v>
      </c>
      <c r="E781" s="189">
        <v>196</v>
      </c>
      <c r="F781" s="189">
        <v>196</v>
      </c>
      <c r="G781" s="189">
        <v>193</v>
      </c>
      <c r="H781" s="189">
        <v>202</v>
      </c>
      <c r="I781" s="189">
        <v>205</v>
      </c>
      <c r="J781" s="189">
        <v>194</v>
      </c>
      <c r="K781" s="189">
        <v>203</v>
      </c>
      <c r="L781" s="189">
        <v>208</v>
      </c>
      <c r="M781" s="189">
        <v>15</v>
      </c>
      <c r="N781" s="121">
        <f t="shared" si="12"/>
        <v>7.7720207253886009E-2</v>
      </c>
    </row>
    <row r="782" spans="1:14">
      <c r="A782" s="188" t="s">
        <v>2145</v>
      </c>
      <c r="B782" s="189">
        <v>283</v>
      </c>
      <c r="C782" s="189">
        <v>289</v>
      </c>
      <c r="D782" s="189">
        <v>276</v>
      </c>
      <c r="E782" s="189">
        <v>274</v>
      </c>
      <c r="F782" s="189">
        <v>276</v>
      </c>
      <c r="G782" s="189">
        <v>283</v>
      </c>
      <c r="H782" s="189">
        <v>281</v>
      </c>
      <c r="I782" s="189">
        <v>288</v>
      </c>
      <c r="J782" s="189">
        <v>296</v>
      </c>
      <c r="K782" s="189">
        <v>303</v>
      </c>
      <c r="L782" s="189">
        <v>305</v>
      </c>
      <c r="M782" s="189">
        <v>22</v>
      </c>
      <c r="N782" s="121">
        <f t="shared" si="12"/>
        <v>7.7738515901060068E-2</v>
      </c>
    </row>
    <row r="783" spans="1:14">
      <c r="A783" s="188" t="s">
        <v>1987</v>
      </c>
      <c r="B783" s="189">
        <v>140</v>
      </c>
      <c r="C783" s="189">
        <v>142</v>
      </c>
      <c r="D783" s="189">
        <v>142</v>
      </c>
      <c r="E783" s="189">
        <v>142</v>
      </c>
      <c r="F783" s="189">
        <v>142</v>
      </c>
      <c r="G783" s="189">
        <v>138</v>
      </c>
      <c r="H783" s="189">
        <v>143</v>
      </c>
      <c r="I783" s="189">
        <v>142</v>
      </c>
      <c r="J783" s="189">
        <v>143</v>
      </c>
      <c r="K783" s="189">
        <v>147</v>
      </c>
      <c r="L783" s="189">
        <v>151</v>
      </c>
      <c r="M783" s="189">
        <v>11</v>
      </c>
      <c r="N783" s="121">
        <f t="shared" si="12"/>
        <v>7.857142857142857E-2</v>
      </c>
    </row>
    <row r="784" spans="1:14">
      <c r="A784" s="188" t="s">
        <v>1837</v>
      </c>
      <c r="B784" s="189">
        <v>452</v>
      </c>
      <c r="C784" s="189">
        <v>455</v>
      </c>
      <c r="D784" s="189">
        <v>451</v>
      </c>
      <c r="E784" s="189">
        <v>450</v>
      </c>
      <c r="F784" s="189">
        <v>467</v>
      </c>
      <c r="G784" s="189">
        <v>454</v>
      </c>
      <c r="H784" s="189">
        <v>449</v>
      </c>
      <c r="I784" s="189">
        <v>461</v>
      </c>
      <c r="J784" s="189">
        <v>471</v>
      </c>
      <c r="K784" s="189">
        <v>479</v>
      </c>
      <c r="L784" s="189">
        <v>488</v>
      </c>
      <c r="M784" s="189">
        <v>36</v>
      </c>
      <c r="N784" s="121">
        <f t="shared" si="12"/>
        <v>7.9646017699115043E-2</v>
      </c>
    </row>
    <row r="785" spans="1:14">
      <c r="A785" s="188" t="s">
        <v>1927</v>
      </c>
      <c r="B785" s="189">
        <v>138</v>
      </c>
      <c r="C785" s="189">
        <v>136</v>
      </c>
      <c r="D785" s="189">
        <v>139</v>
      </c>
      <c r="E785" s="189">
        <v>141</v>
      </c>
      <c r="F785" s="189">
        <v>142</v>
      </c>
      <c r="G785" s="189">
        <v>146</v>
      </c>
      <c r="H785" s="189">
        <v>150</v>
      </c>
      <c r="I785" s="189">
        <v>147</v>
      </c>
      <c r="J785" s="189">
        <v>146</v>
      </c>
      <c r="K785" s="189">
        <v>147</v>
      </c>
      <c r="L785" s="189">
        <v>149</v>
      </c>
      <c r="M785" s="189">
        <v>11</v>
      </c>
      <c r="N785" s="121">
        <f t="shared" si="12"/>
        <v>7.9710144927536225E-2</v>
      </c>
    </row>
    <row r="786" spans="1:14">
      <c r="A786" s="188" t="s">
        <v>2197</v>
      </c>
      <c r="B786" s="189">
        <v>552</v>
      </c>
      <c r="C786" s="189">
        <v>556</v>
      </c>
      <c r="D786" s="189">
        <v>551</v>
      </c>
      <c r="E786" s="189">
        <v>563</v>
      </c>
      <c r="F786" s="189">
        <v>559</v>
      </c>
      <c r="G786" s="189">
        <v>572</v>
      </c>
      <c r="H786" s="189">
        <v>562</v>
      </c>
      <c r="I786" s="189">
        <v>571</v>
      </c>
      <c r="J786" s="189">
        <v>582</v>
      </c>
      <c r="K786" s="189">
        <v>582</v>
      </c>
      <c r="L786" s="189">
        <v>596</v>
      </c>
      <c r="M786" s="189">
        <v>44</v>
      </c>
      <c r="N786" s="121">
        <f t="shared" si="12"/>
        <v>7.9710144927536225E-2</v>
      </c>
    </row>
    <row r="787" spans="1:14">
      <c r="A787" s="188" t="s">
        <v>1577</v>
      </c>
      <c r="B787" s="189">
        <v>50</v>
      </c>
      <c r="C787" s="189">
        <v>50</v>
      </c>
      <c r="D787" s="189">
        <v>48</v>
      </c>
      <c r="E787" s="189">
        <v>48</v>
      </c>
      <c r="F787" s="189">
        <v>49</v>
      </c>
      <c r="G787" s="189">
        <v>48</v>
      </c>
      <c r="H787" s="189">
        <v>46</v>
      </c>
      <c r="I787" s="189">
        <v>53</v>
      </c>
      <c r="J787" s="189">
        <v>51</v>
      </c>
      <c r="K787" s="189">
        <v>48</v>
      </c>
      <c r="L787" s="189">
        <v>54</v>
      </c>
      <c r="M787" s="189">
        <v>4</v>
      </c>
      <c r="N787" s="121">
        <f t="shared" si="12"/>
        <v>0.08</v>
      </c>
    </row>
    <row r="788" spans="1:14">
      <c r="A788" s="188" t="s">
        <v>2467</v>
      </c>
      <c r="B788" s="189">
        <v>50</v>
      </c>
      <c r="C788" s="189">
        <v>51</v>
      </c>
      <c r="D788" s="189">
        <v>48</v>
      </c>
      <c r="E788" s="189">
        <v>47</v>
      </c>
      <c r="F788" s="189">
        <v>57</v>
      </c>
      <c r="G788" s="189">
        <v>57</v>
      </c>
      <c r="H788" s="189">
        <v>54</v>
      </c>
      <c r="I788" s="189">
        <v>59</v>
      </c>
      <c r="J788" s="189">
        <v>55</v>
      </c>
      <c r="K788" s="189">
        <v>54</v>
      </c>
      <c r="L788" s="189">
        <v>54</v>
      </c>
      <c r="M788" s="189">
        <v>4</v>
      </c>
      <c r="N788" s="121">
        <f t="shared" si="12"/>
        <v>0.08</v>
      </c>
    </row>
    <row r="789" spans="1:14">
      <c r="A789" s="188" t="s">
        <v>2060</v>
      </c>
      <c r="B789" s="189">
        <v>162</v>
      </c>
      <c r="C789" s="189">
        <v>158</v>
      </c>
      <c r="D789" s="189">
        <v>165</v>
      </c>
      <c r="E789" s="189">
        <v>166</v>
      </c>
      <c r="F789" s="189">
        <v>165</v>
      </c>
      <c r="G789" s="189">
        <v>167</v>
      </c>
      <c r="H789" s="189">
        <v>173</v>
      </c>
      <c r="I789" s="189">
        <v>170</v>
      </c>
      <c r="J789" s="189">
        <v>173</v>
      </c>
      <c r="K789" s="189">
        <v>174</v>
      </c>
      <c r="L789" s="189">
        <v>175</v>
      </c>
      <c r="M789" s="189">
        <v>13</v>
      </c>
      <c r="N789" s="121">
        <f t="shared" si="12"/>
        <v>8.0246913580246909E-2</v>
      </c>
    </row>
    <row r="790" spans="1:14">
      <c r="A790" s="188" t="s">
        <v>2263</v>
      </c>
      <c r="B790" s="189">
        <v>173</v>
      </c>
      <c r="C790" s="189">
        <v>171</v>
      </c>
      <c r="D790" s="189">
        <v>177</v>
      </c>
      <c r="E790" s="189">
        <v>178</v>
      </c>
      <c r="F790" s="189">
        <v>174</v>
      </c>
      <c r="G790" s="189">
        <v>190</v>
      </c>
      <c r="H790" s="189">
        <v>192</v>
      </c>
      <c r="I790" s="189">
        <v>187</v>
      </c>
      <c r="J790" s="189">
        <v>192</v>
      </c>
      <c r="K790" s="189">
        <v>191</v>
      </c>
      <c r="L790" s="189">
        <v>187</v>
      </c>
      <c r="M790" s="189">
        <v>14</v>
      </c>
      <c r="N790" s="121">
        <f t="shared" si="12"/>
        <v>8.0924855491329481E-2</v>
      </c>
    </row>
    <row r="791" spans="1:14">
      <c r="A791" s="188" t="s">
        <v>2378</v>
      </c>
      <c r="B791" s="189">
        <v>247</v>
      </c>
      <c r="C791" s="189">
        <v>260</v>
      </c>
      <c r="D791" s="189">
        <v>261</v>
      </c>
      <c r="E791" s="189">
        <v>258</v>
      </c>
      <c r="F791" s="189">
        <v>266</v>
      </c>
      <c r="G791" s="189">
        <v>264</v>
      </c>
      <c r="H791" s="189">
        <v>263</v>
      </c>
      <c r="I791" s="189">
        <v>272</v>
      </c>
      <c r="J791" s="189">
        <v>272</v>
      </c>
      <c r="K791" s="189">
        <v>273</v>
      </c>
      <c r="L791" s="189">
        <v>267</v>
      </c>
      <c r="M791" s="189">
        <v>20</v>
      </c>
      <c r="N791" s="121">
        <f t="shared" si="12"/>
        <v>8.0971659919028341E-2</v>
      </c>
    </row>
    <row r="792" spans="1:14">
      <c r="A792" s="188" t="s">
        <v>2441</v>
      </c>
      <c r="B792" s="189">
        <v>98</v>
      </c>
      <c r="C792" s="189">
        <v>104</v>
      </c>
      <c r="D792" s="189">
        <v>97</v>
      </c>
      <c r="E792" s="189">
        <v>97</v>
      </c>
      <c r="F792" s="189">
        <v>96</v>
      </c>
      <c r="G792" s="189">
        <v>97</v>
      </c>
      <c r="H792" s="189">
        <v>96</v>
      </c>
      <c r="I792" s="189">
        <v>100</v>
      </c>
      <c r="J792" s="189">
        <v>98</v>
      </c>
      <c r="K792" s="189">
        <v>102</v>
      </c>
      <c r="L792" s="189">
        <v>106</v>
      </c>
      <c r="M792" s="189">
        <v>8</v>
      </c>
      <c r="N792" s="121">
        <f t="shared" si="12"/>
        <v>8.1632653061224483E-2</v>
      </c>
    </row>
    <row r="793" spans="1:14">
      <c r="A793" s="188" t="s">
        <v>1692</v>
      </c>
      <c r="B793" s="189">
        <v>390</v>
      </c>
      <c r="C793" s="189">
        <v>400</v>
      </c>
      <c r="D793" s="189">
        <v>396</v>
      </c>
      <c r="E793" s="189">
        <v>414</v>
      </c>
      <c r="F793" s="189">
        <v>415</v>
      </c>
      <c r="G793" s="189">
        <v>427</v>
      </c>
      <c r="H793" s="189">
        <v>430</v>
      </c>
      <c r="I793" s="189">
        <v>421</v>
      </c>
      <c r="J793" s="189">
        <v>428</v>
      </c>
      <c r="K793" s="189">
        <v>423</v>
      </c>
      <c r="L793" s="189">
        <v>422</v>
      </c>
      <c r="M793" s="189">
        <v>32</v>
      </c>
      <c r="N793" s="121">
        <f t="shared" si="12"/>
        <v>8.2051282051282051E-2</v>
      </c>
    </row>
    <row r="794" spans="1:14">
      <c r="A794" s="188" t="s">
        <v>2115</v>
      </c>
      <c r="B794" s="189">
        <v>351</v>
      </c>
      <c r="C794" s="189">
        <v>361</v>
      </c>
      <c r="D794" s="189">
        <v>360</v>
      </c>
      <c r="E794" s="189">
        <v>367</v>
      </c>
      <c r="F794" s="189">
        <v>362</v>
      </c>
      <c r="G794" s="189">
        <v>366</v>
      </c>
      <c r="H794" s="189">
        <v>377</v>
      </c>
      <c r="I794" s="189">
        <v>372</v>
      </c>
      <c r="J794" s="189">
        <v>372</v>
      </c>
      <c r="K794" s="189">
        <v>376</v>
      </c>
      <c r="L794" s="189">
        <v>380</v>
      </c>
      <c r="M794" s="189">
        <v>29</v>
      </c>
      <c r="N794" s="121">
        <f t="shared" si="12"/>
        <v>8.2621082621082614E-2</v>
      </c>
    </row>
    <row r="795" spans="1:14">
      <c r="A795" s="188" t="s">
        <v>1585</v>
      </c>
      <c r="B795" s="189">
        <v>181</v>
      </c>
      <c r="C795" s="189">
        <v>176</v>
      </c>
      <c r="D795" s="189">
        <v>180</v>
      </c>
      <c r="E795" s="189">
        <v>180</v>
      </c>
      <c r="F795" s="189">
        <v>189</v>
      </c>
      <c r="G795" s="189">
        <v>185</v>
      </c>
      <c r="H795" s="189">
        <v>197</v>
      </c>
      <c r="I795" s="189">
        <v>190</v>
      </c>
      <c r="J795" s="189">
        <v>197</v>
      </c>
      <c r="K795" s="189">
        <v>189</v>
      </c>
      <c r="L795" s="189">
        <v>196</v>
      </c>
      <c r="M795" s="189">
        <v>15</v>
      </c>
      <c r="N795" s="121">
        <f t="shared" si="12"/>
        <v>8.2872928176795577E-2</v>
      </c>
    </row>
    <row r="796" spans="1:14">
      <c r="A796" s="188" t="s">
        <v>1845</v>
      </c>
      <c r="B796" s="189">
        <v>181</v>
      </c>
      <c r="C796" s="189">
        <v>186</v>
      </c>
      <c r="D796" s="189">
        <v>185</v>
      </c>
      <c r="E796" s="189">
        <v>185</v>
      </c>
      <c r="F796" s="189">
        <v>191</v>
      </c>
      <c r="G796" s="189">
        <v>177</v>
      </c>
      <c r="H796" s="189">
        <v>180</v>
      </c>
      <c r="I796" s="189">
        <v>179</v>
      </c>
      <c r="J796" s="189">
        <v>186</v>
      </c>
      <c r="K796" s="189">
        <v>188</v>
      </c>
      <c r="L796" s="189">
        <v>196</v>
      </c>
      <c r="M796" s="189">
        <v>15</v>
      </c>
      <c r="N796" s="121">
        <f t="shared" si="12"/>
        <v>8.2872928176795577E-2</v>
      </c>
    </row>
    <row r="797" spans="1:14">
      <c r="A797" s="188" t="s">
        <v>1690</v>
      </c>
      <c r="B797" s="189">
        <v>600</v>
      </c>
      <c r="C797" s="189">
        <v>600</v>
      </c>
      <c r="D797" s="189">
        <v>611</v>
      </c>
      <c r="E797" s="189">
        <v>611</v>
      </c>
      <c r="F797" s="189">
        <v>625</v>
      </c>
      <c r="G797" s="189">
        <v>623</v>
      </c>
      <c r="H797" s="189">
        <v>636</v>
      </c>
      <c r="I797" s="189">
        <v>617</v>
      </c>
      <c r="J797" s="189">
        <v>622</v>
      </c>
      <c r="K797" s="189">
        <v>638</v>
      </c>
      <c r="L797" s="189">
        <v>650</v>
      </c>
      <c r="M797" s="189">
        <v>50</v>
      </c>
      <c r="N797" s="121">
        <f t="shared" si="12"/>
        <v>8.3333333333333329E-2</v>
      </c>
    </row>
    <row r="798" spans="1:14">
      <c r="A798" s="188" t="s">
        <v>2205</v>
      </c>
      <c r="B798" s="189">
        <v>72</v>
      </c>
      <c r="C798" s="189">
        <v>69</v>
      </c>
      <c r="D798" s="189">
        <v>73</v>
      </c>
      <c r="E798" s="189">
        <v>73</v>
      </c>
      <c r="F798" s="189">
        <v>71</v>
      </c>
      <c r="G798" s="189">
        <v>78</v>
      </c>
      <c r="H798" s="189">
        <v>81</v>
      </c>
      <c r="I798" s="189">
        <v>74</v>
      </c>
      <c r="J798" s="189">
        <v>80</v>
      </c>
      <c r="K798" s="189">
        <v>73</v>
      </c>
      <c r="L798" s="189">
        <v>78</v>
      </c>
      <c r="M798" s="189">
        <v>6</v>
      </c>
      <c r="N798" s="121">
        <f t="shared" si="12"/>
        <v>8.3333333333333329E-2</v>
      </c>
    </row>
    <row r="799" spans="1:14">
      <c r="A799" s="188" t="s">
        <v>2481</v>
      </c>
      <c r="B799" s="189">
        <v>408</v>
      </c>
      <c r="C799" s="189">
        <v>403</v>
      </c>
      <c r="D799" s="189">
        <v>412</v>
      </c>
      <c r="E799" s="189">
        <v>420</v>
      </c>
      <c r="F799" s="189">
        <v>430</v>
      </c>
      <c r="G799" s="189">
        <v>432</v>
      </c>
      <c r="H799" s="189">
        <v>433</v>
      </c>
      <c r="I799" s="189">
        <v>433</v>
      </c>
      <c r="J799" s="189">
        <v>439</v>
      </c>
      <c r="K799" s="189">
        <v>432</v>
      </c>
      <c r="L799" s="189">
        <v>442</v>
      </c>
      <c r="M799" s="189">
        <v>34</v>
      </c>
      <c r="N799" s="121">
        <f t="shared" si="12"/>
        <v>8.3333333333333329E-2</v>
      </c>
    </row>
    <row r="800" spans="1:14">
      <c r="A800" s="188" t="s">
        <v>1940</v>
      </c>
      <c r="B800" s="189">
        <v>407</v>
      </c>
      <c r="C800" s="189">
        <v>411</v>
      </c>
      <c r="D800" s="189">
        <v>408</v>
      </c>
      <c r="E800" s="189">
        <v>415</v>
      </c>
      <c r="F800" s="189">
        <v>410</v>
      </c>
      <c r="G800" s="189">
        <v>417</v>
      </c>
      <c r="H800" s="189">
        <v>418</v>
      </c>
      <c r="I800" s="189">
        <v>432</v>
      </c>
      <c r="J800" s="189">
        <v>424</v>
      </c>
      <c r="K800" s="189">
        <v>431</v>
      </c>
      <c r="L800" s="189">
        <v>441</v>
      </c>
      <c r="M800" s="189">
        <v>34</v>
      </c>
      <c r="N800" s="121">
        <f t="shared" si="12"/>
        <v>8.3538083538083535E-2</v>
      </c>
    </row>
    <row r="801" spans="1:14">
      <c r="A801" s="188" t="s">
        <v>2078</v>
      </c>
      <c r="B801" s="189">
        <v>239</v>
      </c>
      <c r="C801" s="189">
        <v>241</v>
      </c>
      <c r="D801" s="189">
        <v>244</v>
      </c>
      <c r="E801" s="189">
        <v>249</v>
      </c>
      <c r="F801" s="189">
        <v>247</v>
      </c>
      <c r="G801" s="189">
        <v>247</v>
      </c>
      <c r="H801" s="189">
        <v>257</v>
      </c>
      <c r="I801" s="189">
        <v>261</v>
      </c>
      <c r="J801" s="189">
        <v>251</v>
      </c>
      <c r="K801" s="189">
        <v>265</v>
      </c>
      <c r="L801" s="189">
        <v>259</v>
      </c>
      <c r="M801" s="189">
        <v>20</v>
      </c>
      <c r="N801" s="121">
        <f t="shared" si="12"/>
        <v>8.3682008368200833E-2</v>
      </c>
    </row>
    <row r="802" spans="1:14">
      <c r="A802" s="188" t="s">
        <v>1748</v>
      </c>
      <c r="B802" s="189">
        <v>644</v>
      </c>
      <c r="C802" s="189">
        <v>655</v>
      </c>
      <c r="D802" s="189">
        <v>648</v>
      </c>
      <c r="E802" s="189">
        <v>655</v>
      </c>
      <c r="F802" s="189">
        <v>681</v>
      </c>
      <c r="G802" s="189">
        <v>680</v>
      </c>
      <c r="H802" s="189">
        <v>684</v>
      </c>
      <c r="I802" s="189">
        <v>685</v>
      </c>
      <c r="J802" s="189">
        <v>693</v>
      </c>
      <c r="K802" s="189">
        <v>693</v>
      </c>
      <c r="L802" s="189">
        <v>698</v>
      </c>
      <c r="M802" s="189">
        <v>54</v>
      </c>
      <c r="N802" s="121">
        <f t="shared" si="12"/>
        <v>8.3850931677018639E-2</v>
      </c>
    </row>
    <row r="803" spans="1:14">
      <c r="A803" s="188" t="s">
        <v>2300</v>
      </c>
      <c r="B803" s="189">
        <v>274</v>
      </c>
      <c r="C803" s="189">
        <v>275</v>
      </c>
      <c r="D803" s="189">
        <v>279</v>
      </c>
      <c r="E803" s="189">
        <v>285</v>
      </c>
      <c r="F803" s="189">
        <v>278</v>
      </c>
      <c r="G803" s="189">
        <v>285</v>
      </c>
      <c r="H803" s="189">
        <v>280</v>
      </c>
      <c r="I803" s="189">
        <v>286</v>
      </c>
      <c r="J803" s="189">
        <v>303</v>
      </c>
      <c r="K803" s="189">
        <v>304</v>
      </c>
      <c r="L803" s="189">
        <v>297</v>
      </c>
      <c r="M803" s="189">
        <v>23</v>
      </c>
      <c r="N803" s="121">
        <f t="shared" si="12"/>
        <v>8.3941605839416053E-2</v>
      </c>
    </row>
    <row r="804" spans="1:14">
      <c r="A804" s="188" t="s">
        <v>1699</v>
      </c>
      <c r="B804" s="189">
        <v>510</v>
      </c>
      <c r="C804" s="189">
        <v>518</v>
      </c>
      <c r="D804" s="189">
        <v>537</v>
      </c>
      <c r="E804" s="189">
        <v>535</v>
      </c>
      <c r="F804" s="189">
        <v>549</v>
      </c>
      <c r="G804" s="189">
        <v>547</v>
      </c>
      <c r="H804" s="189">
        <v>536</v>
      </c>
      <c r="I804" s="189">
        <v>544</v>
      </c>
      <c r="J804" s="189">
        <v>548</v>
      </c>
      <c r="K804" s="189">
        <v>569</v>
      </c>
      <c r="L804" s="189">
        <v>553</v>
      </c>
      <c r="M804" s="189">
        <v>43</v>
      </c>
      <c r="N804" s="121">
        <f t="shared" si="12"/>
        <v>8.4313725490196084E-2</v>
      </c>
    </row>
    <row r="805" spans="1:14">
      <c r="A805" s="188" t="s">
        <v>1917</v>
      </c>
      <c r="B805" s="189">
        <v>212</v>
      </c>
      <c r="C805" s="189">
        <v>214</v>
      </c>
      <c r="D805" s="189">
        <v>212</v>
      </c>
      <c r="E805" s="189">
        <v>207</v>
      </c>
      <c r="F805" s="189">
        <v>218</v>
      </c>
      <c r="G805" s="189">
        <v>226</v>
      </c>
      <c r="H805" s="189">
        <v>222</v>
      </c>
      <c r="I805" s="189">
        <v>225</v>
      </c>
      <c r="J805" s="189">
        <v>221</v>
      </c>
      <c r="K805" s="189">
        <v>230</v>
      </c>
      <c r="L805" s="189">
        <v>230</v>
      </c>
      <c r="M805" s="189">
        <v>18</v>
      </c>
      <c r="N805" s="121">
        <f t="shared" si="12"/>
        <v>8.4905660377358486E-2</v>
      </c>
    </row>
    <row r="806" spans="1:14">
      <c r="A806" s="188" t="s">
        <v>1802</v>
      </c>
      <c r="B806" s="189">
        <v>222</v>
      </c>
      <c r="C806" s="189">
        <v>231</v>
      </c>
      <c r="D806" s="189">
        <v>234</v>
      </c>
      <c r="E806" s="189">
        <v>235</v>
      </c>
      <c r="F806" s="189">
        <v>238</v>
      </c>
      <c r="G806" s="189">
        <v>234</v>
      </c>
      <c r="H806" s="189">
        <v>237</v>
      </c>
      <c r="I806" s="189">
        <v>247</v>
      </c>
      <c r="J806" s="189">
        <v>246</v>
      </c>
      <c r="K806" s="189">
        <v>247</v>
      </c>
      <c r="L806" s="189">
        <v>241</v>
      </c>
      <c r="M806" s="189">
        <v>19</v>
      </c>
      <c r="N806" s="121">
        <f t="shared" si="12"/>
        <v>8.5585585585585586E-2</v>
      </c>
    </row>
    <row r="807" spans="1:14">
      <c r="A807" s="188" t="s">
        <v>1865</v>
      </c>
      <c r="B807" s="189">
        <v>70</v>
      </c>
      <c r="C807" s="189">
        <v>66</v>
      </c>
      <c r="D807" s="189">
        <v>70</v>
      </c>
      <c r="E807" s="189">
        <v>63</v>
      </c>
      <c r="F807" s="189">
        <v>66</v>
      </c>
      <c r="G807" s="189">
        <v>63</v>
      </c>
      <c r="H807" s="189">
        <v>69</v>
      </c>
      <c r="I807" s="189">
        <v>71</v>
      </c>
      <c r="J807" s="189">
        <v>72</v>
      </c>
      <c r="K807" s="189">
        <v>72</v>
      </c>
      <c r="L807" s="189">
        <v>76</v>
      </c>
      <c r="M807" s="189">
        <v>6</v>
      </c>
      <c r="N807" s="121">
        <f t="shared" si="12"/>
        <v>8.5714285714285715E-2</v>
      </c>
    </row>
    <row r="808" spans="1:14">
      <c r="A808" s="188" t="s">
        <v>2033</v>
      </c>
      <c r="B808" s="189">
        <v>175</v>
      </c>
      <c r="C808" s="189">
        <v>174</v>
      </c>
      <c r="D808" s="189">
        <v>180</v>
      </c>
      <c r="E808" s="189">
        <v>180</v>
      </c>
      <c r="F808" s="189">
        <v>189</v>
      </c>
      <c r="G808" s="189">
        <v>180</v>
      </c>
      <c r="H808" s="189">
        <v>182</v>
      </c>
      <c r="I808" s="189">
        <v>187</v>
      </c>
      <c r="J808" s="189">
        <v>180</v>
      </c>
      <c r="K808" s="189">
        <v>184</v>
      </c>
      <c r="L808" s="189">
        <v>190</v>
      </c>
      <c r="M808" s="189">
        <v>15</v>
      </c>
      <c r="N808" s="121">
        <f t="shared" si="12"/>
        <v>8.5714285714285715E-2</v>
      </c>
    </row>
    <row r="809" spans="1:14">
      <c r="A809" s="188" t="s">
        <v>2034</v>
      </c>
      <c r="B809" s="189">
        <v>229</v>
      </c>
      <c r="C809" s="189">
        <v>220</v>
      </c>
      <c r="D809" s="189">
        <v>222</v>
      </c>
      <c r="E809" s="189">
        <v>221</v>
      </c>
      <c r="F809" s="189">
        <v>217</v>
      </c>
      <c r="G809" s="189">
        <v>219</v>
      </c>
      <c r="H809" s="189">
        <v>213</v>
      </c>
      <c r="I809" s="189">
        <v>228</v>
      </c>
      <c r="J809" s="189">
        <v>227</v>
      </c>
      <c r="K809" s="189">
        <v>229</v>
      </c>
      <c r="L809" s="189">
        <v>249</v>
      </c>
      <c r="M809" s="189">
        <v>20</v>
      </c>
      <c r="N809" s="121">
        <f t="shared" si="12"/>
        <v>8.7336244541484712E-2</v>
      </c>
    </row>
    <row r="810" spans="1:14">
      <c r="A810" s="188" t="s">
        <v>1668</v>
      </c>
      <c r="B810" s="189">
        <v>262</v>
      </c>
      <c r="C810" s="189">
        <v>263</v>
      </c>
      <c r="D810" s="189">
        <v>270</v>
      </c>
      <c r="E810" s="189">
        <v>274</v>
      </c>
      <c r="F810" s="189">
        <v>277</v>
      </c>
      <c r="G810" s="189">
        <v>283</v>
      </c>
      <c r="H810" s="189">
        <v>289</v>
      </c>
      <c r="I810" s="189">
        <v>289</v>
      </c>
      <c r="J810" s="189">
        <v>287</v>
      </c>
      <c r="K810" s="189">
        <v>280</v>
      </c>
      <c r="L810" s="189">
        <v>285</v>
      </c>
      <c r="M810" s="189">
        <v>23</v>
      </c>
      <c r="N810" s="121">
        <f t="shared" si="12"/>
        <v>8.7786259541984726E-2</v>
      </c>
    </row>
    <row r="811" spans="1:14">
      <c r="A811" s="188" t="s">
        <v>1624</v>
      </c>
      <c r="B811" s="189">
        <v>467</v>
      </c>
      <c r="C811" s="189">
        <v>476</v>
      </c>
      <c r="D811" s="189">
        <v>468</v>
      </c>
      <c r="E811" s="189">
        <v>471</v>
      </c>
      <c r="F811" s="189">
        <v>473</v>
      </c>
      <c r="G811" s="189">
        <v>477</v>
      </c>
      <c r="H811" s="189">
        <v>483</v>
      </c>
      <c r="I811" s="189">
        <v>484</v>
      </c>
      <c r="J811" s="189">
        <v>487</v>
      </c>
      <c r="K811" s="189">
        <v>495</v>
      </c>
      <c r="L811" s="189">
        <v>508</v>
      </c>
      <c r="M811" s="189">
        <v>41</v>
      </c>
      <c r="N811" s="121">
        <f t="shared" si="12"/>
        <v>8.7794432548179868E-2</v>
      </c>
    </row>
    <row r="812" spans="1:14">
      <c r="A812" s="188" t="s">
        <v>2453</v>
      </c>
      <c r="B812" s="189">
        <v>588</v>
      </c>
      <c r="C812" s="189">
        <v>601</v>
      </c>
      <c r="D812" s="189">
        <v>584</v>
      </c>
      <c r="E812" s="189">
        <v>592</v>
      </c>
      <c r="F812" s="189">
        <v>599</v>
      </c>
      <c r="G812" s="189">
        <v>595</v>
      </c>
      <c r="H812" s="189">
        <v>597</v>
      </c>
      <c r="I812" s="189">
        <v>596</v>
      </c>
      <c r="J812" s="189">
        <v>605</v>
      </c>
      <c r="K812" s="189">
        <v>617</v>
      </c>
      <c r="L812" s="189">
        <v>640</v>
      </c>
      <c r="M812" s="189">
        <v>52</v>
      </c>
      <c r="N812" s="121">
        <f t="shared" si="12"/>
        <v>8.8435374149659865E-2</v>
      </c>
    </row>
    <row r="813" spans="1:14">
      <c r="A813" s="188" t="s">
        <v>1463</v>
      </c>
      <c r="B813" s="189">
        <v>383</v>
      </c>
      <c r="C813" s="189">
        <v>393</v>
      </c>
      <c r="D813" s="189">
        <v>385</v>
      </c>
      <c r="E813" s="189">
        <v>401</v>
      </c>
      <c r="F813" s="189">
        <v>399</v>
      </c>
      <c r="G813" s="189">
        <v>406</v>
      </c>
      <c r="H813" s="189">
        <v>406</v>
      </c>
      <c r="I813" s="189">
        <v>408</v>
      </c>
      <c r="J813" s="189">
        <v>396</v>
      </c>
      <c r="K813" s="189">
        <v>393</v>
      </c>
      <c r="L813" s="189">
        <v>417</v>
      </c>
      <c r="M813" s="189">
        <v>34</v>
      </c>
      <c r="N813" s="121">
        <f t="shared" si="12"/>
        <v>8.877284595300261E-2</v>
      </c>
    </row>
    <row r="814" spans="1:14">
      <c r="A814" s="188" t="s">
        <v>1745</v>
      </c>
      <c r="B814" s="189">
        <v>304</v>
      </c>
      <c r="C814" s="189">
        <v>300</v>
      </c>
      <c r="D814" s="189">
        <v>299</v>
      </c>
      <c r="E814" s="189">
        <v>301</v>
      </c>
      <c r="F814" s="189">
        <v>304</v>
      </c>
      <c r="G814" s="189">
        <v>305</v>
      </c>
      <c r="H814" s="189">
        <v>309</v>
      </c>
      <c r="I814" s="189">
        <v>309</v>
      </c>
      <c r="J814" s="189">
        <v>307</v>
      </c>
      <c r="K814" s="189">
        <v>317</v>
      </c>
      <c r="L814" s="189">
        <v>331</v>
      </c>
      <c r="M814" s="189">
        <v>27</v>
      </c>
      <c r="N814" s="121">
        <f t="shared" si="12"/>
        <v>8.8815789473684209E-2</v>
      </c>
    </row>
    <row r="815" spans="1:14">
      <c r="A815" s="188" t="s">
        <v>2353</v>
      </c>
      <c r="B815" s="189">
        <v>145</v>
      </c>
      <c r="C815" s="189">
        <v>143</v>
      </c>
      <c r="D815" s="189">
        <v>148</v>
      </c>
      <c r="E815" s="189">
        <v>150</v>
      </c>
      <c r="F815" s="189">
        <v>150</v>
      </c>
      <c r="G815" s="189">
        <v>151</v>
      </c>
      <c r="H815" s="189">
        <v>149</v>
      </c>
      <c r="I815" s="189">
        <v>151</v>
      </c>
      <c r="J815" s="189">
        <v>145</v>
      </c>
      <c r="K815" s="189">
        <v>155</v>
      </c>
      <c r="L815" s="189">
        <v>158</v>
      </c>
      <c r="M815" s="189">
        <v>13</v>
      </c>
      <c r="N815" s="121">
        <f t="shared" si="12"/>
        <v>8.9655172413793102E-2</v>
      </c>
    </row>
    <row r="816" spans="1:14">
      <c r="A816" s="188" t="s">
        <v>1605</v>
      </c>
      <c r="B816" s="189">
        <v>78</v>
      </c>
      <c r="C816" s="189">
        <v>82</v>
      </c>
      <c r="D816" s="189">
        <v>73</v>
      </c>
      <c r="E816" s="189">
        <v>75</v>
      </c>
      <c r="F816" s="189">
        <v>76</v>
      </c>
      <c r="G816" s="189">
        <v>74</v>
      </c>
      <c r="H816" s="189">
        <v>79</v>
      </c>
      <c r="I816" s="189">
        <v>82</v>
      </c>
      <c r="J816" s="189">
        <v>77</v>
      </c>
      <c r="K816" s="189">
        <v>77</v>
      </c>
      <c r="L816" s="189">
        <v>85</v>
      </c>
      <c r="M816" s="189">
        <v>7</v>
      </c>
      <c r="N816" s="121">
        <f t="shared" si="12"/>
        <v>8.9743589743589744E-2</v>
      </c>
    </row>
    <row r="817" spans="1:14">
      <c r="A817" s="188" t="s">
        <v>1576</v>
      </c>
      <c r="B817" s="189">
        <v>245</v>
      </c>
      <c r="C817" s="189">
        <v>256</v>
      </c>
      <c r="D817" s="189">
        <v>244</v>
      </c>
      <c r="E817" s="189">
        <v>244</v>
      </c>
      <c r="F817" s="189">
        <v>249</v>
      </c>
      <c r="G817" s="189">
        <v>259</v>
      </c>
      <c r="H817" s="189">
        <v>259</v>
      </c>
      <c r="I817" s="189">
        <v>264</v>
      </c>
      <c r="J817" s="189">
        <v>267</v>
      </c>
      <c r="K817" s="189">
        <v>264</v>
      </c>
      <c r="L817" s="189">
        <v>267</v>
      </c>
      <c r="M817" s="189">
        <v>22</v>
      </c>
      <c r="N817" s="121">
        <f t="shared" si="12"/>
        <v>8.9795918367346933E-2</v>
      </c>
    </row>
    <row r="818" spans="1:14">
      <c r="A818" s="188" t="s">
        <v>2134</v>
      </c>
      <c r="B818" s="189">
        <v>267</v>
      </c>
      <c r="C818" s="189">
        <v>270</v>
      </c>
      <c r="D818" s="189">
        <v>271</v>
      </c>
      <c r="E818" s="189">
        <v>264</v>
      </c>
      <c r="F818" s="189">
        <v>272</v>
      </c>
      <c r="G818" s="189">
        <v>263</v>
      </c>
      <c r="H818" s="189">
        <v>279</v>
      </c>
      <c r="I818" s="189">
        <v>280</v>
      </c>
      <c r="J818" s="189">
        <v>286</v>
      </c>
      <c r="K818" s="189">
        <v>289</v>
      </c>
      <c r="L818" s="189">
        <v>291</v>
      </c>
      <c r="M818" s="189">
        <v>24</v>
      </c>
      <c r="N818" s="121">
        <f t="shared" si="12"/>
        <v>8.98876404494382E-2</v>
      </c>
    </row>
    <row r="819" spans="1:14">
      <c r="A819" s="188" t="s">
        <v>1571</v>
      </c>
      <c r="B819" s="189">
        <v>177</v>
      </c>
      <c r="C819" s="189">
        <v>177</v>
      </c>
      <c r="D819" s="189">
        <v>178</v>
      </c>
      <c r="E819" s="189">
        <v>173</v>
      </c>
      <c r="F819" s="189">
        <v>197</v>
      </c>
      <c r="G819" s="189">
        <v>194</v>
      </c>
      <c r="H819" s="189">
        <v>192</v>
      </c>
      <c r="I819" s="189">
        <v>188</v>
      </c>
      <c r="J819" s="189">
        <v>184</v>
      </c>
      <c r="K819" s="189">
        <v>190</v>
      </c>
      <c r="L819" s="189">
        <v>193</v>
      </c>
      <c r="M819" s="189">
        <v>16</v>
      </c>
      <c r="N819" s="121">
        <f t="shared" si="12"/>
        <v>9.03954802259887E-2</v>
      </c>
    </row>
    <row r="820" spans="1:14">
      <c r="A820" s="188" t="s">
        <v>1951</v>
      </c>
      <c r="B820" s="189">
        <v>99</v>
      </c>
      <c r="C820" s="189">
        <v>103</v>
      </c>
      <c r="D820" s="189">
        <v>102</v>
      </c>
      <c r="E820" s="189">
        <v>110</v>
      </c>
      <c r="F820" s="189">
        <v>105</v>
      </c>
      <c r="G820" s="189">
        <v>100</v>
      </c>
      <c r="H820" s="189">
        <v>104</v>
      </c>
      <c r="I820" s="189">
        <v>107</v>
      </c>
      <c r="J820" s="189">
        <v>107</v>
      </c>
      <c r="K820" s="189">
        <v>110</v>
      </c>
      <c r="L820" s="189">
        <v>108</v>
      </c>
      <c r="M820" s="189">
        <v>9</v>
      </c>
      <c r="N820" s="121">
        <f t="shared" si="12"/>
        <v>9.0909090909090912E-2</v>
      </c>
    </row>
    <row r="821" spans="1:14">
      <c r="A821" s="188" t="s">
        <v>2330</v>
      </c>
      <c r="B821" s="189">
        <v>209</v>
      </c>
      <c r="C821" s="189">
        <v>213</v>
      </c>
      <c r="D821" s="189">
        <v>220</v>
      </c>
      <c r="E821" s="189">
        <v>226</v>
      </c>
      <c r="F821" s="189">
        <v>223</v>
      </c>
      <c r="G821" s="189">
        <v>226</v>
      </c>
      <c r="H821" s="189">
        <v>230</v>
      </c>
      <c r="I821" s="189">
        <v>232</v>
      </c>
      <c r="J821" s="189">
        <v>235</v>
      </c>
      <c r="K821" s="189">
        <v>226</v>
      </c>
      <c r="L821" s="189">
        <v>228</v>
      </c>
      <c r="M821" s="189">
        <v>19</v>
      </c>
      <c r="N821" s="121">
        <f t="shared" si="12"/>
        <v>9.0909090909090912E-2</v>
      </c>
    </row>
    <row r="822" spans="1:14">
      <c r="A822" s="188" t="s">
        <v>2195</v>
      </c>
      <c r="B822" s="189">
        <v>956</v>
      </c>
      <c r="C822" s="189">
        <v>962</v>
      </c>
      <c r="D822" s="189">
        <v>972</v>
      </c>
      <c r="E822" s="189">
        <v>996</v>
      </c>
      <c r="F822" s="189">
        <v>997</v>
      </c>
      <c r="G822" s="189">
        <v>994</v>
      </c>
      <c r="H822" s="189">
        <v>1002</v>
      </c>
      <c r="I822" s="189">
        <v>1025</v>
      </c>
      <c r="J822" s="189">
        <v>1028</v>
      </c>
      <c r="K822" s="189">
        <v>1037</v>
      </c>
      <c r="L822" s="189">
        <v>1043</v>
      </c>
      <c r="M822" s="189">
        <v>87</v>
      </c>
      <c r="N822" s="121">
        <f t="shared" si="12"/>
        <v>9.1004184100418412E-2</v>
      </c>
    </row>
    <row r="823" spans="1:14">
      <c r="A823" s="188" t="s">
        <v>1614</v>
      </c>
      <c r="B823" s="189">
        <v>263</v>
      </c>
      <c r="C823" s="189">
        <v>264</v>
      </c>
      <c r="D823" s="189">
        <v>261</v>
      </c>
      <c r="E823" s="189">
        <v>263</v>
      </c>
      <c r="F823" s="189">
        <v>273</v>
      </c>
      <c r="G823" s="189">
        <v>266</v>
      </c>
      <c r="H823" s="189">
        <v>260</v>
      </c>
      <c r="I823" s="189">
        <v>261</v>
      </c>
      <c r="J823" s="189">
        <v>270</v>
      </c>
      <c r="K823" s="189">
        <v>275</v>
      </c>
      <c r="L823" s="189">
        <v>287</v>
      </c>
      <c r="M823" s="189">
        <v>24</v>
      </c>
      <c r="N823" s="121">
        <f t="shared" si="12"/>
        <v>9.125475285171103E-2</v>
      </c>
    </row>
    <row r="824" spans="1:14">
      <c r="A824" s="188" t="s">
        <v>1704</v>
      </c>
      <c r="B824" s="189">
        <v>317</v>
      </c>
      <c r="C824" s="189">
        <v>317</v>
      </c>
      <c r="D824" s="189">
        <v>325</v>
      </c>
      <c r="E824" s="189">
        <v>324</v>
      </c>
      <c r="F824" s="189">
        <v>320</v>
      </c>
      <c r="G824" s="189">
        <v>322</v>
      </c>
      <c r="H824" s="189">
        <v>322</v>
      </c>
      <c r="I824" s="189">
        <v>330</v>
      </c>
      <c r="J824" s="189">
        <v>335</v>
      </c>
      <c r="K824" s="189">
        <v>342</v>
      </c>
      <c r="L824" s="189">
        <v>346</v>
      </c>
      <c r="M824" s="189">
        <v>29</v>
      </c>
      <c r="N824" s="121">
        <f t="shared" si="12"/>
        <v>9.1482649842271294E-2</v>
      </c>
    </row>
    <row r="825" spans="1:14">
      <c r="A825" s="188" t="s">
        <v>1966</v>
      </c>
      <c r="B825" s="189">
        <v>470</v>
      </c>
      <c r="C825" s="189">
        <v>470</v>
      </c>
      <c r="D825" s="189">
        <v>478</v>
      </c>
      <c r="E825" s="189">
        <v>484</v>
      </c>
      <c r="F825" s="189">
        <v>483</v>
      </c>
      <c r="G825" s="189">
        <v>496</v>
      </c>
      <c r="H825" s="189">
        <v>501</v>
      </c>
      <c r="I825" s="189">
        <v>498</v>
      </c>
      <c r="J825" s="189">
        <v>497</v>
      </c>
      <c r="K825" s="189">
        <v>511</v>
      </c>
      <c r="L825" s="189">
        <v>513</v>
      </c>
      <c r="M825" s="189">
        <v>43</v>
      </c>
      <c r="N825" s="121">
        <f t="shared" si="12"/>
        <v>9.1489361702127653E-2</v>
      </c>
    </row>
    <row r="826" spans="1:14">
      <c r="A826" s="188" t="s">
        <v>1946</v>
      </c>
      <c r="B826" s="189">
        <v>284</v>
      </c>
      <c r="C826" s="189">
        <v>292</v>
      </c>
      <c r="D826" s="189">
        <v>293</v>
      </c>
      <c r="E826" s="189">
        <v>291</v>
      </c>
      <c r="F826" s="189">
        <v>290</v>
      </c>
      <c r="G826" s="189">
        <v>287</v>
      </c>
      <c r="H826" s="189">
        <v>288</v>
      </c>
      <c r="I826" s="189">
        <v>307</v>
      </c>
      <c r="J826" s="189">
        <v>308</v>
      </c>
      <c r="K826" s="189">
        <v>311</v>
      </c>
      <c r="L826" s="189">
        <v>310</v>
      </c>
      <c r="M826" s="189">
        <v>26</v>
      </c>
      <c r="N826" s="121">
        <f t="shared" si="12"/>
        <v>9.154929577464789E-2</v>
      </c>
    </row>
    <row r="827" spans="1:14">
      <c r="A827" s="188" t="s">
        <v>1834</v>
      </c>
      <c r="B827" s="189">
        <v>109</v>
      </c>
      <c r="C827" s="189">
        <v>100</v>
      </c>
      <c r="D827" s="189">
        <v>98</v>
      </c>
      <c r="E827" s="189">
        <v>97</v>
      </c>
      <c r="F827" s="189">
        <v>100</v>
      </c>
      <c r="G827" s="189">
        <v>96</v>
      </c>
      <c r="H827" s="189">
        <v>103</v>
      </c>
      <c r="I827" s="189">
        <v>105</v>
      </c>
      <c r="J827" s="189">
        <v>113</v>
      </c>
      <c r="K827" s="189">
        <v>110</v>
      </c>
      <c r="L827" s="189">
        <v>119</v>
      </c>
      <c r="M827" s="189">
        <v>10</v>
      </c>
      <c r="N827" s="121">
        <f t="shared" si="12"/>
        <v>9.1743119266055051E-2</v>
      </c>
    </row>
    <row r="828" spans="1:14">
      <c r="A828" s="188" t="s">
        <v>2076</v>
      </c>
      <c r="B828" s="189">
        <v>109</v>
      </c>
      <c r="C828" s="189">
        <v>108</v>
      </c>
      <c r="D828" s="189">
        <v>112</v>
      </c>
      <c r="E828" s="189">
        <v>115</v>
      </c>
      <c r="F828" s="189">
        <v>108</v>
      </c>
      <c r="G828" s="189">
        <v>117</v>
      </c>
      <c r="H828" s="189">
        <v>120</v>
      </c>
      <c r="I828" s="189">
        <v>117</v>
      </c>
      <c r="J828" s="189">
        <v>114</v>
      </c>
      <c r="K828" s="189">
        <v>109</v>
      </c>
      <c r="L828" s="189">
        <v>119</v>
      </c>
      <c r="M828" s="189">
        <v>10</v>
      </c>
      <c r="N828" s="121">
        <f t="shared" si="12"/>
        <v>9.1743119266055051E-2</v>
      </c>
    </row>
    <row r="829" spans="1:14">
      <c r="A829" s="188" t="s">
        <v>1785</v>
      </c>
      <c r="B829" s="189">
        <v>425</v>
      </c>
      <c r="C829" s="189">
        <v>419</v>
      </c>
      <c r="D829" s="189">
        <v>421</v>
      </c>
      <c r="E829" s="189">
        <v>433</v>
      </c>
      <c r="F829" s="189">
        <v>429</v>
      </c>
      <c r="G829" s="189">
        <v>433</v>
      </c>
      <c r="H829" s="189">
        <v>436</v>
      </c>
      <c r="I829" s="189">
        <v>440</v>
      </c>
      <c r="J829" s="189">
        <v>449</v>
      </c>
      <c r="K829" s="189">
        <v>446</v>
      </c>
      <c r="L829" s="189">
        <v>464</v>
      </c>
      <c r="M829" s="189">
        <v>39</v>
      </c>
      <c r="N829" s="121">
        <f t="shared" si="12"/>
        <v>9.1764705882352943E-2</v>
      </c>
    </row>
    <row r="830" spans="1:14">
      <c r="A830" s="188" t="s">
        <v>1730</v>
      </c>
      <c r="B830" s="189">
        <v>152</v>
      </c>
      <c r="C830" s="189">
        <v>159</v>
      </c>
      <c r="D830" s="189">
        <v>158</v>
      </c>
      <c r="E830" s="189">
        <v>157</v>
      </c>
      <c r="F830" s="189">
        <v>152</v>
      </c>
      <c r="G830" s="189">
        <v>158</v>
      </c>
      <c r="H830" s="189">
        <v>157</v>
      </c>
      <c r="I830" s="189">
        <v>166</v>
      </c>
      <c r="J830" s="189">
        <v>166</v>
      </c>
      <c r="K830" s="189">
        <v>172</v>
      </c>
      <c r="L830" s="189">
        <v>166</v>
      </c>
      <c r="M830" s="189">
        <v>14</v>
      </c>
      <c r="N830" s="121">
        <f t="shared" si="12"/>
        <v>9.2105263157894732E-2</v>
      </c>
    </row>
    <row r="831" spans="1:14">
      <c r="A831" s="188" t="s">
        <v>1783</v>
      </c>
      <c r="B831" s="189">
        <v>238</v>
      </c>
      <c r="C831" s="189">
        <v>243</v>
      </c>
      <c r="D831" s="189">
        <v>233</v>
      </c>
      <c r="E831" s="189">
        <v>240</v>
      </c>
      <c r="F831" s="189">
        <v>245</v>
      </c>
      <c r="G831" s="189">
        <v>252</v>
      </c>
      <c r="H831" s="189">
        <v>249</v>
      </c>
      <c r="I831" s="189">
        <v>246</v>
      </c>
      <c r="J831" s="189">
        <v>251</v>
      </c>
      <c r="K831" s="189">
        <v>258</v>
      </c>
      <c r="L831" s="189">
        <v>260</v>
      </c>
      <c r="M831" s="189">
        <v>22</v>
      </c>
      <c r="N831" s="121">
        <f t="shared" si="12"/>
        <v>9.2436974789915971E-2</v>
      </c>
    </row>
    <row r="832" spans="1:14">
      <c r="A832" s="188" t="s">
        <v>2182</v>
      </c>
      <c r="B832" s="189">
        <v>216</v>
      </c>
      <c r="C832" s="189">
        <v>219</v>
      </c>
      <c r="D832" s="189">
        <v>223</v>
      </c>
      <c r="E832" s="189">
        <v>217</v>
      </c>
      <c r="F832" s="189">
        <v>219</v>
      </c>
      <c r="G832" s="189">
        <v>226</v>
      </c>
      <c r="H832" s="189">
        <v>223</v>
      </c>
      <c r="I832" s="189">
        <v>229</v>
      </c>
      <c r="J832" s="189">
        <v>232</v>
      </c>
      <c r="K832" s="189">
        <v>230</v>
      </c>
      <c r="L832" s="189">
        <v>236</v>
      </c>
      <c r="M832" s="189">
        <v>20</v>
      </c>
      <c r="N832" s="121">
        <f t="shared" si="12"/>
        <v>9.2592592592592587E-2</v>
      </c>
    </row>
    <row r="833" spans="1:14">
      <c r="A833" s="188" t="s">
        <v>1751</v>
      </c>
      <c r="B833" s="189">
        <v>226</v>
      </c>
      <c r="C833" s="189">
        <v>242</v>
      </c>
      <c r="D833" s="189">
        <v>240</v>
      </c>
      <c r="E833" s="189">
        <v>222</v>
      </c>
      <c r="F833" s="189">
        <v>240</v>
      </c>
      <c r="G833" s="189">
        <v>239</v>
      </c>
      <c r="H833" s="189">
        <v>243</v>
      </c>
      <c r="I833" s="189">
        <v>237</v>
      </c>
      <c r="J833" s="189">
        <v>236</v>
      </c>
      <c r="K833" s="189">
        <v>243</v>
      </c>
      <c r="L833" s="189">
        <v>247</v>
      </c>
      <c r="M833" s="189">
        <v>21</v>
      </c>
      <c r="N833" s="121">
        <f t="shared" si="12"/>
        <v>9.2920353982300891E-2</v>
      </c>
    </row>
    <row r="834" spans="1:14">
      <c r="A834" s="188" t="s">
        <v>1470</v>
      </c>
      <c r="B834" s="189">
        <v>214</v>
      </c>
      <c r="C834" s="189">
        <v>218</v>
      </c>
      <c r="D834" s="189">
        <v>218</v>
      </c>
      <c r="E834" s="189">
        <v>207</v>
      </c>
      <c r="F834" s="189">
        <v>215</v>
      </c>
      <c r="G834" s="189">
        <v>222</v>
      </c>
      <c r="H834" s="189">
        <v>220</v>
      </c>
      <c r="I834" s="189">
        <v>228</v>
      </c>
      <c r="J834" s="189">
        <v>235</v>
      </c>
      <c r="K834" s="189">
        <v>236</v>
      </c>
      <c r="L834" s="189">
        <v>234</v>
      </c>
      <c r="M834" s="189">
        <v>20</v>
      </c>
      <c r="N834" s="121">
        <f t="shared" si="12"/>
        <v>9.3457943925233641E-2</v>
      </c>
    </row>
    <row r="835" spans="1:14">
      <c r="A835" s="188" t="s">
        <v>1570</v>
      </c>
      <c r="B835" s="189">
        <v>107</v>
      </c>
      <c r="C835" s="189">
        <v>105</v>
      </c>
      <c r="D835" s="189">
        <v>108</v>
      </c>
      <c r="E835" s="189">
        <v>113</v>
      </c>
      <c r="F835" s="189">
        <v>107</v>
      </c>
      <c r="G835" s="189">
        <v>113</v>
      </c>
      <c r="H835" s="189">
        <v>116</v>
      </c>
      <c r="I835" s="189">
        <v>125</v>
      </c>
      <c r="J835" s="189">
        <v>115</v>
      </c>
      <c r="K835" s="189">
        <v>124</v>
      </c>
      <c r="L835" s="189">
        <v>117</v>
      </c>
      <c r="M835" s="189">
        <v>10</v>
      </c>
      <c r="N835" s="121">
        <f t="shared" si="12"/>
        <v>9.3457943925233641E-2</v>
      </c>
    </row>
    <row r="836" spans="1:14">
      <c r="A836" s="188" t="s">
        <v>1981</v>
      </c>
      <c r="B836" s="189">
        <v>128</v>
      </c>
      <c r="C836" s="189">
        <v>127</v>
      </c>
      <c r="D836" s="189">
        <v>131</v>
      </c>
      <c r="E836" s="189">
        <v>138</v>
      </c>
      <c r="F836" s="189">
        <v>143</v>
      </c>
      <c r="G836" s="189">
        <v>134</v>
      </c>
      <c r="H836" s="189">
        <v>140</v>
      </c>
      <c r="I836" s="189">
        <v>138</v>
      </c>
      <c r="J836" s="189">
        <v>140</v>
      </c>
      <c r="K836" s="189">
        <v>136</v>
      </c>
      <c r="L836" s="189">
        <v>140</v>
      </c>
      <c r="M836" s="189">
        <v>12</v>
      </c>
      <c r="N836" s="121">
        <f t="shared" si="12"/>
        <v>9.375E-2</v>
      </c>
    </row>
    <row r="837" spans="1:14">
      <c r="A837" s="188" t="s">
        <v>2192</v>
      </c>
      <c r="B837" s="189">
        <v>309</v>
      </c>
      <c r="C837" s="189">
        <v>314</v>
      </c>
      <c r="D837" s="189">
        <v>317</v>
      </c>
      <c r="E837" s="189">
        <v>319</v>
      </c>
      <c r="F837" s="189">
        <v>327</v>
      </c>
      <c r="G837" s="189">
        <v>325</v>
      </c>
      <c r="H837" s="189">
        <v>339</v>
      </c>
      <c r="I837" s="189">
        <v>342</v>
      </c>
      <c r="J837" s="189">
        <v>338</v>
      </c>
      <c r="K837" s="189">
        <v>340</v>
      </c>
      <c r="L837" s="189">
        <v>338</v>
      </c>
      <c r="M837" s="189">
        <v>29</v>
      </c>
      <c r="N837" s="121">
        <f t="shared" si="12"/>
        <v>9.3851132686084138E-2</v>
      </c>
    </row>
    <row r="838" spans="1:14">
      <c r="A838" s="188" t="s">
        <v>2167</v>
      </c>
      <c r="B838" s="189">
        <v>202</v>
      </c>
      <c r="C838" s="189">
        <v>198</v>
      </c>
      <c r="D838" s="189">
        <v>210</v>
      </c>
      <c r="E838" s="189">
        <v>209</v>
      </c>
      <c r="F838" s="189">
        <v>213</v>
      </c>
      <c r="G838" s="189">
        <v>218</v>
      </c>
      <c r="H838" s="189">
        <v>208</v>
      </c>
      <c r="I838" s="189">
        <v>213</v>
      </c>
      <c r="J838" s="189">
        <v>219</v>
      </c>
      <c r="K838" s="189">
        <v>219</v>
      </c>
      <c r="L838" s="189">
        <v>221</v>
      </c>
      <c r="M838" s="189">
        <v>19</v>
      </c>
      <c r="N838" s="121">
        <f t="shared" ref="N838:N901" si="13">M838/B838</f>
        <v>9.405940594059406E-2</v>
      </c>
    </row>
    <row r="839" spans="1:14">
      <c r="A839" s="188" t="s">
        <v>1449</v>
      </c>
      <c r="B839" s="189">
        <v>315</v>
      </c>
      <c r="C839" s="189">
        <v>313</v>
      </c>
      <c r="D839" s="189">
        <v>316</v>
      </c>
      <c r="E839" s="189">
        <v>320</v>
      </c>
      <c r="F839" s="189">
        <v>330</v>
      </c>
      <c r="G839" s="189">
        <v>334</v>
      </c>
      <c r="H839" s="189">
        <v>339</v>
      </c>
      <c r="I839" s="189">
        <v>329</v>
      </c>
      <c r="J839" s="189">
        <v>325</v>
      </c>
      <c r="K839" s="189">
        <v>335</v>
      </c>
      <c r="L839" s="189">
        <v>345</v>
      </c>
      <c r="M839" s="189">
        <v>30</v>
      </c>
      <c r="N839" s="121">
        <f t="shared" si="13"/>
        <v>9.5238095238095233E-2</v>
      </c>
    </row>
    <row r="840" spans="1:14">
      <c r="A840" s="188" t="s">
        <v>1495</v>
      </c>
      <c r="B840" s="189">
        <v>252</v>
      </c>
      <c r="C840" s="189">
        <v>262</v>
      </c>
      <c r="D840" s="189">
        <v>274</v>
      </c>
      <c r="E840" s="189">
        <v>264</v>
      </c>
      <c r="F840" s="189">
        <v>265</v>
      </c>
      <c r="G840" s="189">
        <v>272</v>
      </c>
      <c r="H840" s="189">
        <v>282</v>
      </c>
      <c r="I840" s="189">
        <v>281</v>
      </c>
      <c r="J840" s="189">
        <v>281</v>
      </c>
      <c r="K840" s="189">
        <v>284</v>
      </c>
      <c r="L840" s="189">
        <v>276</v>
      </c>
      <c r="M840" s="189">
        <v>24</v>
      </c>
      <c r="N840" s="121">
        <f t="shared" si="13"/>
        <v>9.5238095238095233E-2</v>
      </c>
    </row>
    <row r="841" spans="1:14">
      <c r="A841" s="188" t="s">
        <v>2280</v>
      </c>
      <c r="B841" s="189">
        <v>147</v>
      </c>
      <c r="C841" s="189">
        <v>150</v>
      </c>
      <c r="D841" s="189">
        <v>150</v>
      </c>
      <c r="E841" s="189">
        <v>148</v>
      </c>
      <c r="F841" s="189">
        <v>151</v>
      </c>
      <c r="G841" s="189">
        <v>154</v>
      </c>
      <c r="H841" s="189">
        <v>150</v>
      </c>
      <c r="I841" s="189">
        <v>146</v>
      </c>
      <c r="J841" s="189">
        <v>157</v>
      </c>
      <c r="K841" s="189">
        <v>166</v>
      </c>
      <c r="L841" s="189">
        <v>161</v>
      </c>
      <c r="M841" s="189">
        <v>14</v>
      </c>
      <c r="N841" s="121">
        <f t="shared" si="13"/>
        <v>9.5238095238095233E-2</v>
      </c>
    </row>
    <row r="842" spans="1:14">
      <c r="A842" s="188" t="s">
        <v>2310</v>
      </c>
      <c r="B842" s="189">
        <v>126</v>
      </c>
      <c r="C842" s="189">
        <v>116</v>
      </c>
      <c r="D842" s="189">
        <v>128</v>
      </c>
      <c r="E842" s="189">
        <v>127</v>
      </c>
      <c r="F842" s="189">
        <v>121</v>
      </c>
      <c r="G842" s="189">
        <v>127</v>
      </c>
      <c r="H842" s="189">
        <v>133</v>
      </c>
      <c r="I842" s="189">
        <v>122</v>
      </c>
      <c r="J842" s="189">
        <v>132</v>
      </c>
      <c r="K842" s="189">
        <v>143</v>
      </c>
      <c r="L842" s="189">
        <v>138</v>
      </c>
      <c r="M842" s="189">
        <v>12</v>
      </c>
      <c r="N842" s="121">
        <f t="shared" si="13"/>
        <v>9.5238095238095233E-2</v>
      </c>
    </row>
    <row r="843" spans="1:14">
      <c r="A843" s="188" t="s">
        <v>1971</v>
      </c>
      <c r="B843" s="189">
        <v>290</v>
      </c>
      <c r="C843" s="189">
        <v>291</v>
      </c>
      <c r="D843" s="189">
        <v>293</v>
      </c>
      <c r="E843" s="189">
        <v>287</v>
      </c>
      <c r="F843" s="189">
        <v>302</v>
      </c>
      <c r="G843" s="189">
        <v>304</v>
      </c>
      <c r="H843" s="189">
        <v>308</v>
      </c>
      <c r="I843" s="189">
        <v>315</v>
      </c>
      <c r="J843" s="189">
        <v>315</v>
      </c>
      <c r="K843" s="189">
        <v>316</v>
      </c>
      <c r="L843" s="189">
        <v>318</v>
      </c>
      <c r="M843" s="189">
        <v>28</v>
      </c>
      <c r="N843" s="121">
        <f t="shared" si="13"/>
        <v>9.6551724137931033E-2</v>
      </c>
    </row>
    <row r="844" spans="1:14">
      <c r="A844" s="188" t="s">
        <v>2073</v>
      </c>
      <c r="B844" s="189">
        <v>227</v>
      </c>
      <c r="C844" s="189">
        <v>231</v>
      </c>
      <c r="D844" s="189">
        <v>234</v>
      </c>
      <c r="E844" s="189">
        <v>233</v>
      </c>
      <c r="F844" s="189">
        <v>233</v>
      </c>
      <c r="G844" s="189">
        <v>232</v>
      </c>
      <c r="H844" s="189">
        <v>247</v>
      </c>
      <c r="I844" s="189">
        <v>240</v>
      </c>
      <c r="J844" s="189">
        <v>242</v>
      </c>
      <c r="K844" s="189">
        <v>243</v>
      </c>
      <c r="L844" s="189">
        <v>249</v>
      </c>
      <c r="M844" s="189">
        <v>22</v>
      </c>
      <c r="N844" s="121">
        <f t="shared" si="13"/>
        <v>9.6916299559471369E-2</v>
      </c>
    </row>
    <row r="845" spans="1:14">
      <c r="A845" s="188" t="s">
        <v>2290</v>
      </c>
      <c r="B845" s="189">
        <v>175</v>
      </c>
      <c r="C845" s="189">
        <v>175</v>
      </c>
      <c r="D845" s="189">
        <v>172</v>
      </c>
      <c r="E845" s="189">
        <v>179</v>
      </c>
      <c r="F845" s="189">
        <v>186</v>
      </c>
      <c r="G845" s="189">
        <v>186</v>
      </c>
      <c r="H845" s="189">
        <v>185</v>
      </c>
      <c r="I845" s="189">
        <v>186</v>
      </c>
      <c r="J845" s="189">
        <v>193</v>
      </c>
      <c r="K845" s="189">
        <v>199</v>
      </c>
      <c r="L845" s="189">
        <v>192</v>
      </c>
      <c r="M845" s="189">
        <v>17</v>
      </c>
      <c r="N845" s="121">
        <f t="shared" si="13"/>
        <v>9.7142857142857142E-2</v>
      </c>
    </row>
    <row r="846" spans="1:14">
      <c r="A846" s="188" t="s">
        <v>1779</v>
      </c>
      <c r="B846" s="189">
        <v>728</v>
      </c>
      <c r="C846" s="189">
        <v>737</v>
      </c>
      <c r="D846" s="189">
        <v>740</v>
      </c>
      <c r="E846" s="189">
        <v>762</v>
      </c>
      <c r="F846" s="189">
        <v>783</v>
      </c>
      <c r="G846" s="189">
        <v>779</v>
      </c>
      <c r="H846" s="189">
        <v>785</v>
      </c>
      <c r="I846" s="189">
        <v>787</v>
      </c>
      <c r="J846" s="189">
        <v>794</v>
      </c>
      <c r="K846" s="189">
        <v>801</v>
      </c>
      <c r="L846" s="189">
        <v>799</v>
      </c>
      <c r="M846" s="189">
        <v>71</v>
      </c>
      <c r="N846" s="121">
        <f t="shared" si="13"/>
        <v>9.7527472527472528E-2</v>
      </c>
    </row>
    <row r="847" spans="1:14">
      <c r="A847" s="188" t="s">
        <v>2189</v>
      </c>
      <c r="B847" s="189">
        <v>399</v>
      </c>
      <c r="C847" s="189">
        <v>400</v>
      </c>
      <c r="D847" s="189">
        <v>410</v>
      </c>
      <c r="E847" s="189">
        <v>400</v>
      </c>
      <c r="F847" s="189">
        <v>411</v>
      </c>
      <c r="G847" s="189">
        <v>412</v>
      </c>
      <c r="H847" s="189">
        <v>416</v>
      </c>
      <c r="I847" s="189">
        <v>432</v>
      </c>
      <c r="J847" s="189">
        <v>426</v>
      </c>
      <c r="K847" s="189">
        <v>438</v>
      </c>
      <c r="L847" s="189">
        <v>438</v>
      </c>
      <c r="M847" s="189">
        <v>39</v>
      </c>
      <c r="N847" s="121">
        <f t="shared" si="13"/>
        <v>9.7744360902255634E-2</v>
      </c>
    </row>
    <row r="848" spans="1:14">
      <c r="A848" s="188" t="s">
        <v>1817</v>
      </c>
      <c r="B848" s="189">
        <v>92</v>
      </c>
      <c r="C848" s="189">
        <v>94</v>
      </c>
      <c r="D848" s="189">
        <v>104</v>
      </c>
      <c r="E848" s="189">
        <v>104</v>
      </c>
      <c r="F848" s="189">
        <v>107</v>
      </c>
      <c r="G848" s="189">
        <v>105</v>
      </c>
      <c r="H848" s="189">
        <v>112</v>
      </c>
      <c r="I848" s="189">
        <v>104</v>
      </c>
      <c r="J848" s="189">
        <v>104</v>
      </c>
      <c r="K848" s="189">
        <v>103</v>
      </c>
      <c r="L848" s="189">
        <v>101</v>
      </c>
      <c r="M848" s="189">
        <v>9</v>
      </c>
      <c r="N848" s="121">
        <f t="shared" si="13"/>
        <v>9.7826086956521743E-2</v>
      </c>
    </row>
    <row r="849" spans="1:14">
      <c r="A849" s="188" t="s">
        <v>1993</v>
      </c>
      <c r="B849" s="189">
        <v>51</v>
      </c>
      <c r="C849" s="189">
        <v>46</v>
      </c>
      <c r="D849" s="189">
        <v>52</v>
      </c>
      <c r="E849" s="189">
        <v>55</v>
      </c>
      <c r="F849" s="189">
        <v>46</v>
      </c>
      <c r="G849" s="189">
        <v>54</v>
      </c>
      <c r="H849" s="189">
        <v>53</v>
      </c>
      <c r="I849" s="189">
        <v>52</v>
      </c>
      <c r="J849" s="189">
        <v>48</v>
      </c>
      <c r="K849" s="189">
        <v>47</v>
      </c>
      <c r="L849" s="189">
        <v>56</v>
      </c>
      <c r="M849" s="189">
        <v>5</v>
      </c>
      <c r="N849" s="121">
        <f t="shared" si="13"/>
        <v>9.8039215686274508E-2</v>
      </c>
    </row>
    <row r="850" spans="1:14">
      <c r="A850" s="188" t="s">
        <v>2016</v>
      </c>
      <c r="B850" s="189">
        <v>102</v>
      </c>
      <c r="C850" s="189">
        <v>106</v>
      </c>
      <c r="D850" s="189">
        <v>109</v>
      </c>
      <c r="E850" s="189">
        <v>115</v>
      </c>
      <c r="F850" s="189">
        <v>111</v>
      </c>
      <c r="G850" s="189">
        <v>117</v>
      </c>
      <c r="H850" s="189">
        <v>112</v>
      </c>
      <c r="I850" s="189">
        <v>110</v>
      </c>
      <c r="J850" s="189">
        <v>111</v>
      </c>
      <c r="K850" s="189">
        <v>113</v>
      </c>
      <c r="L850" s="189">
        <v>112</v>
      </c>
      <c r="M850" s="189">
        <v>10</v>
      </c>
      <c r="N850" s="121">
        <f t="shared" si="13"/>
        <v>9.8039215686274508E-2</v>
      </c>
    </row>
    <row r="851" spans="1:14">
      <c r="A851" s="188" t="s">
        <v>2194</v>
      </c>
      <c r="B851" s="189">
        <v>629</v>
      </c>
      <c r="C851" s="189">
        <v>638</v>
      </c>
      <c r="D851" s="189">
        <v>633</v>
      </c>
      <c r="E851" s="189">
        <v>643</v>
      </c>
      <c r="F851" s="189">
        <v>646</v>
      </c>
      <c r="G851" s="189">
        <v>660</v>
      </c>
      <c r="H851" s="189">
        <v>672</v>
      </c>
      <c r="I851" s="189">
        <v>684</v>
      </c>
      <c r="J851" s="189">
        <v>685</v>
      </c>
      <c r="K851" s="189">
        <v>683</v>
      </c>
      <c r="L851" s="189">
        <v>691</v>
      </c>
      <c r="M851" s="189">
        <v>62</v>
      </c>
      <c r="N851" s="121">
        <f t="shared" si="13"/>
        <v>9.8569157392686804E-2</v>
      </c>
    </row>
    <row r="852" spans="1:14">
      <c r="A852" s="188" t="s">
        <v>1493</v>
      </c>
      <c r="B852" s="189">
        <v>294</v>
      </c>
      <c r="C852" s="189">
        <v>299</v>
      </c>
      <c r="D852" s="189">
        <v>291</v>
      </c>
      <c r="E852" s="189">
        <v>289</v>
      </c>
      <c r="F852" s="189">
        <v>299</v>
      </c>
      <c r="G852" s="189">
        <v>311</v>
      </c>
      <c r="H852" s="189">
        <v>314</v>
      </c>
      <c r="I852" s="189">
        <v>305</v>
      </c>
      <c r="J852" s="189">
        <v>312</v>
      </c>
      <c r="K852" s="189">
        <v>317</v>
      </c>
      <c r="L852" s="189">
        <v>323</v>
      </c>
      <c r="M852" s="189">
        <v>29</v>
      </c>
      <c r="N852" s="121">
        <f t="shared" si="13"/>
        <v>9.8639455782312924E-2</v>
      </c>
    </row>
    <row r="853" spans="1:14">
      <c r="A853" s="188" t="s">
        <v>1572</v>
      </c>
      <c r="B853" s="189">
        <v>243</v>
      </c>
      <c r="C853" s="189">
        <v>252</v>
      </c>
      <c r="D853" s="189">
        <v>252</v>
      </c>
      <c r="E853" s="189">
        <v>250</v>
      </c>
      <c r="F853" s="189">
        <v>257</v>
      </c>
      <c r="G853" s="189">
        <v>274</v>
      </c>
      <c r="H853" s="189">
        <v>271</v>
      </c>
      <c r="I853" s="189">
        <v>268</v>
      </c>
      <c r="J853" s="189">
        <v>268</v>
      </c>
      <c r="K853" s="189">
        <v>270</v>
      </c>
      <c r="L853" s="189">
        <v>267</v>
      </c>
      <c r="M853" s="189">
        <v>24</v>
      </c>
      <c r="N853" s="121">
        <f t="shared" si="13"/>
        <v>9.8765432098765427E-2</v>
      </c>
    </row>
    <row r="854" spans="1:14">
      <c r="A854" s="188" t="s">
        <v>1920</v>
      </c>
      <c r="B854" s="189">
        <v>91</v>
      </c>
      <c r="C854" s="189">
        <v>96</v>
      </c>
      <c r="D854" s="189">
        <v>90</v>
      </c>
      <c r="E854" s="189">
        <v>97</v>
      </c>
      <c r="F854" s="189">
        <v>102</v>
      </c>
      <c r="G854" s="189">
        <v>103</v>
      </c>
      <c r="H854" s="189">
        <v>96</v>
      </c>
      <c r="I854" s="189">
        <v>95</v>
      </c>
      <c r="J854" s="189">
        <v>100</v>
      </c>
      <c r="K854" s="189">
        <v>100</v>
      </c>
      <c r="L854" s="189">
        <v>100</v>
      </c>
      <c r="M854" s="189">
        <v>9</v>
      </c>
      <c r="N854" s="121">
        <f t="shared" si="13"/>
        <v>9.8901098901098897E-2</v>
      </c>
    </row>
    <row r="855" spans="1:14">
      <c r="A855" s="188" t="s">
        <v>1686</v>
      </c>
      <c r="B855" s="189">
        <v>544</v>
      </c>
      <c r="C855" s="189">
        <v>551</v>
      </c>
      <c r="D855" s="189">
        <v>554</v>
      </c>
      <c r="E855" s="189">
        <v>569</v>
      </c>
      <c r="F855" s="189">
        <v>567</v>
      </c>
      <c r="G855" s="189">
        <v>574</v>
      </c>
      <c r="H855" s="189">
        <v>575</v>
      </c>
      <c r="I855" s="189">
        <v>581</v>
      </c>
      <c r="J855" s="189">
        <v>593</v>
      </c>
      <c r="K855" s="189">
        <v>604</v>
      </c>
      <c r="L855" s="189">
        <v>598</v>
      </c>
      <c r="M855" s="189">
        <v>54</v>
      </c>
      <c r="N855" s="121">
        <f t="shared" si="13"/>
        <v>9.9264705882352935E-2</v>
      </c>
    </row>
    <row r="856" spans="1:14">
      <c r="A856" s="188" t="s">
        <v>1492</v>
      </c>
      <c r="B856" s="189">
        <v>292</v>
      </c>
      <c r="C856" s="189">
        <v>299</v>
      </c>
      <c r="D856" s="189">
        <v>294</v>
      </c>
      <c r="E856" s="189">
        <v>297</v>
      </c>
      <c r="F856" s="189">
        <v>296</v>
      </c>
      <c r="G856" s="189">
        <v>292</v>
      </c>
      <c r="H856" s="189">
        <v>301</v>
      </c>
      <c r="I856" s="189">
        <v>305</v>
      </c>
      <c r="J856" s="189">
        <v>318</v>
      </c>
      <c r="K856" s="189">
        <v>318</v>
      </c>
      <c r="L856" s="189">
        <v>321</v>
      </c>
      <c r="M856" s="189">
        <v>29</v>
      </c>
      <c r="N856" s="121">
        <f t="shared" si="13"/>
        <v>9.9315068493150679E-2</v>
      </c>
    </row>
    <row r="857" spans="1:14">
      <c r="A857" s="188" t="s">
        <v>2170</v>
      </c>
      <c r="B857" s="189">
        <v>291</v>
      </c>
      <c r="C857" s="189">
        <v>292</v>
      </c>
      <c r="D857" s="189">
        <v>290</v>
      </c>
      <c r="E857" s="189">
        <v>290</v>
      </c>
      <c r="F857" s="189">
        <v>298</v>
      </c>
      <c r="G857" s="189">
        <v>302</v>
      </c>
      <c r="H857" s="189">
        <v>306</v>
      </c>
      <c r="I857" s="189">
        <v>304</v>
      </c>
      <c r="J857" s="189">
        <v>300</v>
      </c>
      <c r="K857" s="189">
        <v>305</v>
      </c>
      <c r="L857" s="189">
        <v>320</v>
      </c>
      <c r="M857" s="189">
        <v>29</v>
      </c>
      <c r="N857" s="121">
        <f t="shared" si="13"/>
        <v>9.9656357388316158E-2</v>
      </c>
    </row>
    <row r="858" spans="1:14">
      <c r="A858" s="188" t="s">
        <v>2147</v>
      </c>
      <c r="B858" s="189">
        <v>441</v>
      </c>
      <c r="C858" s="189">
        <v>447</v>
      </c>
      <c r="D858" s="189">
        <v>449</v>
      </c>
      <c r="E858" s="189">
        <v>451</v>
      </c>
      <c r="F858" s="189">
        <v>453</v>
      </c>
      <c r="G858" s="189">
        <v>460</v>
      </c>
      <c r="H858" s="189">
        <v>465</v>
      </c>
      <c r="I858" s="189">
        <v>455</v>
      </c>
      <c r="J858" s="189">
        <v>477</v>
      </c>
      <c r="K858" s="189">
        <v>480</v>
      </c>
      <c r="L858" s="189">
        <v>485</v>
      </c>
      <c r="M858" s="189">
        <v>44</v>
      </c>
      <c r="N858" s="121">
        <f t="shared" si="13"/>
        <v>9.9773242630385492E-2</v>
      </c>
    </row>
    <row r="859" spans="1:14">
      <c r="A859" s="188" t="s">
        <v>1460</v>
      </c>
      <c r="B859" s="189">
        <v>360</v>
      </c>
      <c r="C859" s="189">
        <v>356</v>
      </c>
      <c r="D859" s="189">
        <v>374</v>
      </c>
      <c r="E859" s="189">
        <v>370</v>
      </c>
      <c r="F859" s="189">
        <v>357</v>
      </c>
      <c r="G859" s="189">
        <v>365</v>
      </c>
      <c r="H859" s="189">
        <v>370</v>
      </c>
      <c r="I859" s="189">
        <v>376</v>
      </c>
      <c r="J859" s="189">
        <v>377</v>
      </c>
      <c r="K859" s="189">
        <v>394</v>
      </c>
      <c r="L859" s="189">
        <v>396</v>
      </c>
      <c r="M859" s="189">
        <v>36</v>
      </c>
      <c r="N859" s="121">
        <f t="shared" si="13"/>
        <v>0.1</v>
      </c>
    </row>
    <row r="860" spans="1:14">
      <c r="A860" s="188" t="s">
        <v>1593</v>
      </c>
      <c r="B860" s="189">
        <v>30</v>
      </c>
      <c r="C860" s="189">
        <v>28</v>
      </c>
      <c r="D860" s="189">
        <v>29</v>
      </c>
      <c r="E860" s="189">
        <v>35</v>
      </c>
      <c r="F860" s="189">
        <v>36</v>
      </c>
      <c r="G860" s="189">
        <v>40</v>
      </c>
      <c r="H860" s="189">
        <v>35</v>
      </c>
      <c r="I860" s="189">
        <v>38</v>
      </c>
      <c r="J860" s="189">
        <v>40</v>
      </c>
      <c r="K860" s="189">
        <v>37</v>
      </c>
      <c r="L860" s="189">
        <v>33</v>
      </c>
      <c r="M860" s="189">
        <v>3</v>
      </c>
      <c r="N860" s="121">
        <f t="shared" si="13"/>
        <v>0.1</v>
      </c>
    </row>
    <row r="861" spans="1:14">
      <c r="A861" s="188" t="s">
        <v>1634</v>
      </c>
      <c r="B861" s="189">
        <v>270</v>
      </c>
      <c r="C861" s="189">
        <v>267</v>
      </c>
      <c r="D861" s="189">
        <v>265</v>
      </c>
      <c r="E861" s="189">
        <v>272</v>
      </c>
      <c r="F861" s="189">
        <v>268</v>
      </c>
      <c r="G861" s="189">
        <v>277</v>
      </c>
      <c r="H861" s="189">
        <v>282</v>
      </c>
      <c r="I861" s="189">
        <v>287</v>
      </c>
      <c r="J861" s="189">
        <v>292</v>
      </c>
      <c r="K861" s="189">
        <v>295</v>
      </c>
      <c r="L861" s="189">
        <v>297</v>
      </c>
      <c r="M861" s="189">
        <v>27</v>
      </c>
      <c r="N861" s="121">
        <f t="shared" si="13"/>
        <v>0.1</v>
      </c>
    </row>
    <row r="862" spans="1:14">
      <c r="A862" s="188" t="s">
        <v>2083</v>
      </c>
      <c r="B862" s="189">
        <v>160</v>
      </c>
      <c r="C862" s="189">
        <v>164</v>
      </c>
      <c r="D862" s="189">
        <v>168</v>
      </c>
      <c r="E862" s="189">
        <v>158</v>
      </c>
      <c r="F862" s="189">
        <v>165</v>
      </c>
      <c r="G862" s="189">
        <v>159</v>
      </c>
      <c r="H862" s="189">
        <v>166</v>
      </c>
      <c r="I862" s="189">
        <v>164</v>
      </c>
      <c r="J862" s="189">
        <v>161</v>
      </c>
      <c r="K862" s="189">
        <v>167</v>
      </c>
      <c r="L862" s="189">
        <v>176</v>
      </c>
      <c r="M862" s="189">
        <v>16</v>
      </c>
      <c r="N862" s="121">
        <f t="shared" si="13"/>
        <v>0.1</v>
      </c>
    </row>
    <row r="863" spans="1:14">
      <c r="A863" s="188" t="s">
        <v>2206</v>
      </c>
      <c r="B863" s="189">
        <v>100</v>
      </c>
      <c r="C863" s="189">
        <v>106</v>
      </c>
      <c r="D863" s="189">
        <v>107</v>
      </c>
      <c r="E863" s="189">
        <v>102</v>
      </c>
      <c r="F863" s="189">
        <v>97</v>
      </c>
      <c r="G863" s="189">
        <v>99</v>
      </c>
      <c r="H863" s="189">
        <v>98</v>
      </c>
      <c r="I863" s="189">
        <v>105</v>
      </c>
      <c r="J863" s="189">
        <v>103</v>
      </c>
      <c r="K863" s="189">
        <v>106</v>
      </c>
      <c r="L863" s="189">
        <v>110</v>
      </c>
      <c r="M863" s="189">
        <v>10</v>
      </c>
      <c r="N863" s="121">
        <f t="shared" si="13"/>
        <v>0.1</v>
      </c>
    </row>
    <row r="864" spans="1:14">
      <c r="A864" s="188" t="s">
        <v>2304</v>
      </c>
      <c r="B864" s="189">
        <v>210</v>
      </c>
      <c r="C864" s="189">
        <v>214</v>
      </c>
      <c r="D864" s="189">
        <v>217</v>
      </c>
      <c r="E864" s="189">
        <v>219</v>
      </c>
      <c r="F864" s="189">
        <v>213</v>
      </c>
      <c r="G864" s="189">
        <v>221</v>
      </c>
      <c r="H864" s="189">
        <v>223</v>
      </c>
      <c r="I864" s="189">
        <v>219</v>
      </c>
      <c r="J864" s="189">
        <v>226</v>
      </c>
      <c r="K864" s="189">
        <v>223</v>
      </c>
      <c r="L864" s="189">
        <v>231</v>
      </c>
      <c r="M864" s="189">
        <v>21</v>
      </c>
      <c r="N864" s="121">
        <f t="shared" si="13"/>
        <v>0.1</v>
      </c>
    </row>
    <row r="865" spans="1:14">
      <c r="A865" s="188" t="s">
        <v>2006</v>
      </c>
      <c r="B865" s="189">
        <v>119</v>
      </c>
      <c r="C865" s="189">
        <v>122</v>
      </c>
      <c r="D865" s="189">
        <v>124</v>
      </c>
      <c r="E865" s="189">
        <v>123</v>
      </c>
      <c r="F865" s="189">
        <v>124</v>
      </c>
      <c r="G865" s="189">
        <v>121</v>
      </c>
      <c r="H865" s="189">
        <v>129</v>
      </c>
      <c r="I865" s="189">
        <v>132</v>
      </c>
      <c r="J865" s="189">
        <v>131</v>
      </c>
      <c r="K865" s="189">
        <v>132</v>
      </c>
      <c r="L865" s="189">
        <v>131</v>
      </c>
      <c r="M865" s="189">
        <v>12</v>
      </c>
      <c r="N865" s="121">
        <f t="shared" si="13"/>
        <v>0.10084033613445378</v>
      </c>
    </row>
    <row r="866" spans="1:14">
      <c r="A866" s="188" t="s">
        <v>2054</v>
      </c>
      <c r="B866" s="189">
        <v>188</v>
      </c>
      <c r="C866" s="189">
        <v>193</v>
      </c>
      <c r="D866" s="189">
        <v>201</v>
      </c>
      <c r="E866" s="189">
        <v>200</v>
      </c>
      <c r="F866" s="189">
        <v>200</v>
      </c>
      <c r="G866" s="189">
        <v>199</v>
      </c>
      <c r="H866" s="189">
        <v>204</v>
      </c>
      <c r="I866" s="189">
        <v>193</v>
      </c>
      <c r="J866" s="189">
        <v>203</v>
      </c>
      <c r="K866" s="189">
        <v>200</v>
      </c>
      <c r="L866" s="189">
        <v>207</v>
      </c>
      <c r="M866" s="189">
        <v>19</v>
      </c>
      <c r="N866" s="121">
        <f t="shared" si="13"/>
        <v>0.10106382978723404</v>
      </c>
    </row>
    <row r="867" spans="1:14">
      <c r="A867" s="188" t="s">
        <v>1525</v>
      </c>
      <c r="B867" s="189">
        <v>197</v>
      </c>
      <c r="C867" s="189">
        <v>200</v>
      </c>
      <c r="D867" s="189">
        <v>198</v>
      </c>
      <c r="E867" s="189">
        <v>201</v>
      </c>
      <c r="F867" s="189">
        <v>210</v>
      </c>
      <c r="G867" s="189">
        <v>212</v>
      </c>
      <c r="H867" s="189">
        <v>201</v>
      </c>
      <c r="I867" s="189">
        <v>215</v>
      </c>
      <c r="J867" s="189">
        <v>213</v>
      </c>
      <c r="K867" s="189">
        <v>215</v>
      </c>
      <c r="L867" s="189">
        <v>217</v>
      </c>
      <c r="M867" s="189">
        <v>20</v>
      </c>
      <c r="N867" s="121">
        <f t="shared" si="13"/>
        <v>0.10152284263959391</v>
      </c>
    </row>
    <row r="868" spans="1:14">
      <c r="A868" s="188" t="s">
        <v>2070</v>
      </c>
      <c r="B868" s="189">
        <v>236</v>
      </c>
      <c r="C868" s="189">
        <v>235</v>
      </c>
      <c r="D868" s="189">
        <v>242</v>
      </c>
      <c r="E868" s="189">
        <v>252</v>
      </c>
      <c r="F868" s="189">
        <v>250</v>
      </c>
      <c r="G868" s="189">
        <v>245</v>
      </c>
      <c r="H868" s="189">
        <v>257</v>
      </c>
      <c r="I868" s="189">
        <v>257</v>
      </c>
      <c r="J868" s="189">
        <v>255</v>
      </c>
      <c r="K868" s="189">
        <v>251</v>
      </c>
      <c r="L868" s="189">
        <v>260</v>
      </c>
      <c r="M868" s="189">
        <v>24</v>
      </c>
      <c r="N868" s="121">
        <f t="shared" si="13"/>
        <v>0.10169491525423729</v>
      </c>
    </row>
    <row r="869" spans="1:14">
      <c r="A869" s="188" t="s">
        <v>1833</v>
      </c>
      <c r="B869" s="189">
        <v>333</v>
      </c>
      <c r="C869" s="189">
        <v>346</v>
      </c>
      <c r="D869" s="189">
        <v>335</v>
      </c>
      <c r="E869" s="189">
        <v>342</v>
      </c>
      <c r="F869" s="189">
        <v>342</v>
      </c>
      <c r="G869" s="189">
        <v>351</v>
      </c>
      <c r="H869" s="189">
        <v>335</v>
      </c>
      <c r="I869" s="189">
        <v>348</v>
      </c>
      <c r="J869" s="189">
        <v>352</v>
      </c>
      <c r="K869" s="189">
        <v>352</v>
      </c>
      <c r="L869" s="189">
        <v>367</v>
      </c>
      <c r="M869" s="189">
        <v>34</v>
      </c>
      <c r="N869" s="121">
        <f t="shared" si="13"/>
        <v>0.1021021021021021</v>
      </c>
    </row>
    <row r="870" spans="1:14">
      <c r="A870" s="188" t="s">
        <v>1740</v>
      </c>
      <c r="B870" s="189">
        <v>635</v>
      </c>
      <c r="C870" s="189">
        <v>644</v>
      </c>
      <c r="D870" s="189">
        <v>660</v>
      </c>
      <c r="E870" s="189">
        <v>665</v>
      </c>
      <c r="F870" s="189">
        <v>662</v>
      </c>
      <c r="G870" s="189">
        <v>668</v>
      </c>
      <c r="H870" s="189">
        <v>681</v>
      </c>
      <c r="I870" s="189">
        <v>686</v>
      </c>
      <c r="J870" s="189">
        <v>698</v>
      </c>
      <c r="K870" s="189">
        <v>690</v>
      </c>
      <c r="L870" s="189">
        <v>700</v>
      </c>
      <c r="M870" s="189">
        <v>65</v>
      </c>
      <c r="N870" s="121">
        <f t="shared" si="13"/>
        <v>0.10236220472440945</v>
      </c>
    </row>
    <row r="871" spans="1:14">
      <c r="A871" s="188" t="s">
        <v>2336</v>
      </c>
      <c r="B871" s="189">
        <v>166</v>
      </c>
      <c r="C871" s="189">
        <v>165</v>
      </c>
      <c r="D871" s="189">
        <v>165</v>
      </c>
      <c r="E871" s="189">
        <v>173</v>
      </c>
      <c r="F871" s="189">
        <v>167</v>
      </c>
      <c r="G871" s="189">
        <v>175</v>
      </c>
      <c r="H871" s="189">
        <v>167</v>
      </c>
      <c r="I871" s="189">
        <v>172</v>
      </c>
      <c r="J871" s="189">
        <v>178</v>
      </c>
      <c r="K871" s="189">
        <v>187</v>
      </c>
      <c r="L871" s="189">
        <v>183</v>
      </c>
      <c r="M871" s="189">
        <v>17</v>
      </c>
      <c r="N871" s="121">
        <f t="shared" si="13"/>
        <v>0.10240963855421686</v>
      </c>
    </row>
    <row r="872" spans="1:14">
      <c r="A872" s="188" t="s">
        <v>2315</v>
      </c>
      <c r="B872" s="189">
        <v>204</v>
      </c>
      <c r="C872" s="189">
        <v>208</v>
      </c>
      <c r="D872" s="189">
        <v>210</v>
      </c>
      <c r="E872" s="189">
        <v>203</v>
      </c>
      <c r="F872" s="189">
        <v>213</v>
      </c>
      <c r="G872" s="189">
        <v>213</v>
      </c>
      <c r="H872" s="189">
        <v>214</v>
      </c>
      <c r="I872" s="189">
        <v>210</v>
      </c>
      <c r="J872" s="189">
        <v>212</v>
      </c>
      <c r="K872" s="189">
        <v>218</v>
      </c>
      <c r="L872" s="189">
        <v>225</v>
      </c>
      <c r="M872" s="189">
        <v>21</v>
      </c>
      <c r="N872" s="121">
        <f t="shared" si="13"/>
        <v>0.10294117647058823</v>
      </c>
    </row>
    <row r="873" spans="1:14">
      <c r="A873" s="188" t="s">
        <v>2032</v>
      </c>
      <c r="B873" s="189">
        <v>184</v>
      </c>
      <c r="C873" s="189">
        <v>180</v>
      </c>
      <c r="D873" s="189">
        <v>181</v>
      </c>
      <c r="E873" s="189">
        <v>183</v>
      </c>
      <c r="F873" s="189">
        <v>178</v>
      </c>
      <c r="G873" s="189">
        <v>185</v>
      </c>
      <c r="H873" s="189">
        <v>191</v>
      </c>
      <c r="I873" s="189">
        <v>197</v>
      </c>
      <c r="J873" s="189">
        <v>193</v>
      </c>
      <c r="K873" s="189">
        <v>197</v>
      </c>
      <c r="L873" s="189">
        <v>203</v>
      </c>
      <c r="M873" s="189">
        <v>19</v>
      </c>
      <c r="N873" s="121">
        <f t="shared" si="13"/>
        <v>0.10326086956521739</v>
      </c>
    </row>
    <row r="874" spans="1:14">
      <c r="A874" s="188" t="s">
        <v>1717</v>
      </c>
      <c r="B874" s="189">
        <v>271</v>
      </c>
      <c r="C874" s="189">
        <v>269</v>
      </c>
      <c r="D874" s="189">
        <v>269</v>
      </c>
      <c r="E874" s="189">
        <v>274</v>
      </c>
      <c r="F874" s="189">
        <v>289</v>
      </c>
      <c r="G874" s="189">
        <v>290</v>
      </c>
      <c r="H874" s="189">
        <v>284</v>
      </c>
      <c r="I874" s="189">
        <v>288</v>
      </c>
      <c r="J874" s="189">
        <v>295</v>
      </c>
      <c r="K874" s="189">
        <v>296</v>
      </c>
      <c r="L874" s="189">
        <v>299</v>
      </c>
      <c r="M874" s="189">
        <v>28</v>
      </c>
      <c r="N874" s="121">
        <f t="shared" si="13"/>
        <v>0.10332103321033211</v>
      </c>
    </row>
    <row r="875" spans="1:14">
      <c r="A875" s="188" t="s">
        <v>1742</v>
      </c>
      <c r="B875" s="189">
        <v>423</v>
      </c>
      <c r="C875" s="189">
        <v>427</v>
      </c>
      <c r="D875" s="189">
        <v>435</v>
      </c>
      <c r="E875" s="189">
        <v>433</v>
      </c>
      <c r="F875" s="189">
        <v>443</v>
      </c>
      <c r="G875" s="189">
        <v>445</v>
      </c>
      <c r="H875" s="189">
        <v>450</v>
      </c>
      <c r="I875" s="189">
        <v>460</v>
      </c>
      <c r="J875" s="189">
        <v>465</v>
      </c>
      <c r="K875" s="189">
        <v>461</v>
      </c>
      <c r="L875" s="189">
        <v>467</v>
      </c>
      <c r="M875" s="189">
        <v>44</v>
      </c>
      <c r="N875" s="121">
        <f t="shared" si="13"/>
        <v>0.10401891252955082</v>
      </c>
    </row>
    <row r="876" spans="1:14">
      <c r="A876" s="188" t="s">
        <v>2207</v>
      </c>
      <c r="B876" s="189">
        <v>96</v>
      </c>
      <c r="C876" s="189">
        <v>95</v>
      </c>
      <c r="D876" s="189">
        <v>96</v>
      </c>
      <c r="E876" s="189">
        <v>99</v>
      </c>
      <c r="F876" s="189">
        <v>102</v>
      </c>
      <c r="G876" s="189">
        <v>96</v>
      </c>
      <c r="H876" s="189">
        <v>100</v>
      </c>
      <c r="I876" s="189">
        <v>105</v>
      </c>
      <c r="J876" s="189">
        <v>98</v>
      </c>
      <c r="K876" s="189">
        <v>106</v>
      </c>
      <c r="L876" s="189">
        <v>106</v>
      </c>
      <c r="M876" s="189">
        <v>10</v>
      </c>
      <c r="N876" s="121">
        <f t="shared" si="13"/>
        <v>0.10416666666666667</v>
      </c>
    </row>
    <row r="877" spans="1:14">
      <c r="A877" s="188" t="s">
        <v>1898</v>
      </c>
      <c r="B877" s="189">
        <v>162</v>
      </c>
      <c r="C877" s="189">
        <v>163</v>
      </c>
      <c r="D877" s="189">
        <v>168</v>
      </c>
      <c r="E877" s="189">
        <v>170</v>
      </c>
      <c r="F877" s="189">
        <v>169</v>
      </c>
      <c r="G877" s="189">
        <v>173</v>
      </c>
      <c r="H877" s="189">
        <v>177</v>
      </c>
      <c r="I877" s="189">
        <v>171</v>
      </c>
      <c r="J877" s="189">
        <v>178</v>
      </c>
      <c r="K877" s="189">
        <v>179</v>
      </c>
      <c r="L877" s="189">
        <v>179</v>
      </c>
      <c r="M877" s="189">
        <v>17</v>
      </c>
      <c r="N877" s="121">
        <f t="shared" si="13"/>
        <v>0.10493827160493827</v>
      </c>
    </row>
    <row r="878" spans="1:14">
      <c r="A878" s="188" t="s">
        <v>1601</v>
      </c>
      <c r="B878" s="189">
        <v>57</v>
      </c>
      <c r="C878" s="189">
        <v>58</v>
      </c>
      <c r="D878" s="189">
        <v>61</v>
      </c>
      <c r="E878" s="189">
        <v>60</v>
      </c>
      <c r="F878" s="189">
        <v>59</v>
      </c>
      <c r="G878" s="189">
        <v>66</v>
      </c>
      <c r="H878" s="189">
        <v>65</v>
      </c>
      <c r="I878" s="189">
        <v>60</v>
      </c>
      <c r="J878" s="189">
        <v>62</v>
      </c>
      <c r="K878" s="189">
        <v>65</v>
      </c>
      <c r="L878" s="189">
        <v>63</v>
      </c>
      <c r="M878" s="189">
        <v>6</v>
      </c>
      <c r="N878" s="121">
        <f t="shared" si="13"/>
        <v>0.10526315789473684</v>
      </c>
    </row>
    <row r="879" spans="1:14">
      <c r="A879" s="188" t="s">
        <v>1826</v>
      </c>
      <c r="B879" s="189">
        <v>104</v>
      </c>
      <c r="C879" s="189">
        <v>103</v>
      </c>
      <c r="D879" s="189">
        <v>104</v>
      </c>
      <c r="E879" s="189">
        <v>94</v>
      </c>
      <c r="F879" s="189">
        <v>101</v>
      </c>
      <c r="G879" s="189">
        <v>105</v>
      </c>
      <c r="H879" s="189">
        <v>115</v>
      </c>
      <c r="I879" s="189">
        <v>115</v>
      </c>
      <c r="J879" s="189">
        <v>114</v>
      </c>
      <c r="K879" s="189">
        <v>118</v>
      </c>
      <c r="L879" s="189">
        <v>115</v>
      </c>
      <c r="M879" s="189">
        <v>11</v>
      </c>
      <c r="N879" s="121">
        <f t="shared" si="13"/>
        <v>0.10576923076923077</v>
      </c>
    </row>
    <row r="880" spans="1:14">
      <c r="A880" s="188" t="s">
        <v>2216</v>
      </c>
      <c r="B880" s="189">
        <v>85</v>
      </c>
      <c r="C880" s="189">
        <v>88</v>
      </c>
      <c r="D880" s="189">
        <v>87</v>
      </c>
      <c r="E880" s="189">
        <v>86</v>
      </c>
      <c r="F880" s="189">
        <v>89</v>
      </c>
      <c r="G880" s="189">
        <v>93</v>
      </c>
      <c r="H880" s="189">
        <v>94</v>
      </c>
      <c r="I880" s="189">
        <v>91</v>
      </c>
      <c r="J880" s="189">
        <v>96</v>
      </c>
      <c r="K880" s="189">
        <v>94</v>
      </c>
      <c r="L880" s="189">
        <v>94</v>
      </c>
      <c r="M880" s="189">
        <v>9</v>
      </c>
      <c r="N880" s="121">
        <f t="shared" si="13"/>
        <v>0.10588235294117647</v>
      </c>
    </row>
    <row r="881" spans="1:14">
      <c r="A881" s="188" t="s">
        <v>2275</v>
      </c>
      <c r="B881" s="189">
        <v>66</v>
      </c>
      <c r="C881" s="189">
        <v>76</v>
      </c>
      <c r="D881" s="189">
        <v>73</v>
      </c>
      <c r="E881" s="189">
        <v>76</v>
      </c>
      <c r="F881" s="189">
        <v>69</v>
      </c>
      <c r="G881" s="189">
        <v>71</v>
      </c>
      <c r="H881" s="189">
        <v>70</v>
      </c>
      <c r="I881" s="189">
        <v>64</v>
      </c>
      <c r="J881" s="189">
        <v>63</v>
      </c>
      <c r="K881" s="189">
        <v>66</v>
      </c>
      <c r="L881" s="189">
        <v>73</v>
      </c>
      <c r="M881" s="189">
        <v>7</v>
      </c>
      <c r="N881" s="121">
        <f t="shared" si="13"/>
        <v>0.10606060606060606</v>
      </c>
    </row>
    <row r="882" spans="1:14">
      <c r="A882" s="188" t="s">
        <v>1768</v>
      </c>
      <c r="B882" s="189">
        <v>47</v>
      </c>
      <c r="C882" s="189">
        <v>45</v>
      </c>
      <c r="D882" s="189">
        <v>44</v>
      </c>
      <c r="E882" s="189">
        <v>48</v>
      </c>
      <c r="F882" s="189">
        <v>43</v>
      </c>
      <c r="G882" s="189">
        <v>45</v>
      </c>
      <c r="H882" s="189">
        <v>42</v>
      </c>
      <c r="I882" s="189">
        <v>45</v>
      </c>
      <c r="J882" s="189">
        <v>42</v>
      </c>
      <c r="K882" s="189">
        <v>47</v>
      </c>
      <c r="L882" s="189">
        <v>52</v>
      </c>
      <c r="M882" s="189">
        <v>5</v>
      </c>
      <c r="N882" s="121">
        <f t="shared" si="13"/>
        <v>0.10638297872340426</v>
      </c>
    </row>
    <row r="883" spans="1:14">
      <c r="A883" s="188" t="s">
        <v>1759</v>
      </c>
      <c r="B883" s="189">
        <v>75</v>
      </c>
      <c r="C883" s="189">
        <v>72</v>
      </c>
      <c r="D883" s="189">
        <v>70</v>
      </c>
      <c r="E883" s="189">
        <v>69</v>
      </c>
      <c r="F883" s="189">
        <v>72</v>
      </c>
      <c r="G883" s="189">
        <v>81</v>
      </c>
      <c r="H883" s="189">
        <v>72</v>
      </c>
      <c r="I883" s="189">
        <v>86</v>
      </c>
      <c r="J883" s="189">
        <v>81</v>
      </c>
      <c r="K883" s="189">
        <v>84</v>
      </c>
      <c r="L883" s="189">
        <v>83</v>
      </c>
      <c r="M883" s="189">
        <v>8</v>
      </c>
      <c r="N883" s="121">
        <f t="shared" si="13"/>
        <v>0.10666666666666667</v>
      </c>
    </row>
    <row r="884" spans="1:14">
      <c r="A884" s="188" t="s">
        <v>1589</v>
      </c>
      <c r="B884" s="189">
        <v>140</v>
      </c>
      <c r="C884" s="189">
        <v>147</v>
      </c>
      <c r="D884" s="189">
        <v>142</v>
      </c>
      <c r="E884" s="189">
        <v>145</v>
      </c>
      <c r="F884" s="189">
        <v>144</v>
      </c>
      <c r="G884" s="189">
        <v>145</v>
      </c>
      <c r="H884" s="189">
        <v>144</v>
      </c>
      <c r="I884" s="189">
        <v>156</v>
      </c>
      <c r="J884" s="189">
        <v>151</v>
      </c>
      <c r="K884" s="189">
        <v>147</v>
      </c>
      <c r="L884" s="189">
        <v>155</v>
      </c>
      <c r="M884" s="189">
        <v>15</v>
      </c>
      <c r="N884" s="121">
        <f t="shared" si="13"/>
        <v>0.10714285714285714</v>
      </c>
    </row>
    <row r="885" spans="1:14">
      <c r="A885" s="188" t="s">
        <v>2449</v>
      </c>
      <c r="B885" s="189">
        <v>186</v>
      </c>
      <c r="C885" s="189">
        <v>183</v>
      </c>
      <c r="D885" s="189">
        <v>181</v>
      </c>
      <c r="E885" s="189">
        <v>186</v>
      </c>
      <c r="F885" s="189">
        <v>198</v>
      </c>
      <c r="G885" s="189">
        <v>196</v>
      </c>
      <c r="H885" s="189">
        <v>194</v>
      </c>
      <c r="I885" s="189">
        <v>189</v>
      </c>
      <c r="J885" s="189">
        <v>201</v>
      </c>
      <c r="K885" s="189">
        <v>202</v>
      </c>
      <c r="L885" s="189">
        <v>206</v>
      </c>
      <c r="M885" s="189">
        <v>20</v>
      </c>
      <c r="N885" s="121">
        <f t="shared" si="13"/>
        <v>0.10752688172043011</v>
      </c>
    </row>
    <row r="886" spans="1:14">
      <c r="A886" s="188" t="s">
        <v>2311</v>
      </c>
      <c r="B886" s="189">
        <v>223</v>
      </c>
      <c r="C886" s="189">
        <v>211</v>
      </c>
      <c r="D886" s="189">
        <v>215</v>
      </c>
      <c r="E886" s="189">
        <v>210</v>
      </c>
      <c r="F886" s="189">
        <v>216</v>
      </c>
      <c r="G886" s="189">
        <v>222</v>
      </c>
      <c r="H886" s="189">
        <v>225</v>
      </c>
      <c r="I886" s="189">
        <v>228</v>
      </c>
      <c r="J886" s="189">
        <v>240</v>
      </c>
      <c r="K886" s="189">
        <v>239</v>
      </c>
      <c r="L886" s="189">
        <v>247</v>
      </c>
      <c r="M886" s="189">
        <v>24</v>
      </c>
      <c r="N886" s="121">
        <f t="shared" si="13"/>
        <v>0.10762331838565023</v>
      </c>
    </row>
    <row r="887" spans="1:14">
      <c r="A887" s="188" t="s">
        <v>1998</v>
      </c>
      <c r="B887" s="189">
        <v>64</v>
      </c>
      <c r="C887" s="189">
        <v>71</v>
      </c>
      <c r="D887" s="189">
        <v>68</v>
      </c>
      <c r="E887" s="189">
        <v>76</v>
      </c>
      <c r="F887" s="189">
        <v>69</v>
      </c>
      <c r="G887" s="189">
        <v>74</v>
      </c>
      <c r="H887" s="189">
        <v>72</v>
      </c>
      <c r="I887" s="189">
        <v>68</v>
      </c>
      <c r="J887" s="189">
        <v>71</v>
      </c>
      <c r="K887" s="189">
        <v>68</v>
      </c>
      <c r="L887" s="189">
        <v>71</v>
      </c>
      <c r="M887" s="189">
        <v>7</v>
      </c>
      <c r="N887" s="121">
        <f t="shared" si="13"/>
        <v>0.109375</v>
      </c>
    </row>
    <row r="888" spans="1:14">
      <c r="A888" s="188" t="s">
        <v>2257</v>
      </c>
      <c r="B888" s="189">
        <v>210</v>
      </c>
      <c r="C888" s="189">
        <v>217</v>
      </c>
      <c r="D888" s="189">
        <v>223</v>
      </c>
      <c r="E888" s="189">
        <v>228</v>
      </c>
      <c r="F888" s="189">
        <v>227</v>
      </c>
      <c r="G888" s="189">
        <v>221</v>
      </c>
      <c r="H888" s="189">
        <v>232</v>
      </c>
      <c r="I888" s="189">
        <v>227</v>
      </c>
      <c r="J888" s="189">
        <v>232</v>
      </c>
      <c r="K888" s="189">
        <v>222</v>
      </c>
      <c r="L888" s="189">
        <v>233</v>
      </c>
      <c r="M888" s="189">
        <v>23</v>
      </c>
      <c r="N888" s="121">
        <f t="shared" si="13"/>
        <v>0.10952380952380952</v>
      </c>
    </row>
    <row r="889" spans="1:14">
      <c r="A889" s="188" t="s">
        <v>1914</v>
      </c>
      <c r="B889" s="189">
        <v>73</v>
      </c>
      <c r="C889" s="189">
        <v>81</v>
      </c>
      <c r="D889" s="189">
        <v>76</v>
      </c>
      <c r="E889" s="189">
        <v>78</v>
      </c>
      <c r="F889" s="189">
        <v>79</v>
      </c>
      <c r="G889" s="189">
        <v>79</v>
      </c>
      <c r="H889" s="189">
        <v>79</v>
      </c>
      <c r="I889" s="189">
        <v>77</v>
      </c>
      <c r="J889" s="189">
        <v>80</v>
      </c>
      <c r="K889" s="189">
        <v>80</v>
      </c>
      <c r="L889" s="189">
        <v>81</v>
      </c>
      <c r="M889" s="189">
        <v>8</v>
      </c>
      <c r="N889" s="121">
        <f t="shared" si="13"/>
        <v>0.1095890410958904</v>
      </c>
    </row>
    <row r="890" spans="1:14">
      <c r="A890" s="188" t="s">
        <v>2184</v>
      </c>
      <c r="B890" s="189">
        <v>219</v>
      </c>
      <c r="C890" s="189">
        <v>215</v>
      </c>
      <c r="D890" s="189">
        <v>216</v>
      </c>
      <c r="E890" s="189">
        <v>219</v>
      </c>
      <c r="F890" s="189">
        <v>227</v>
      </c>
      <c r="G890" s="189">
        <v>233</v>
      </c>
      <c r="H890" s="189">
        <v>228</v>
      </c>
      <c r="I890" s="189">
        <v>233</v>
      </c>
      <c r="J890" s="189">
        <v>236</v>
      </c>
      <c r="K890" s="189">
        <v>238</v>
      </c>
      <c r="L890" s="189">
        <v>243</v>
      </c>
      <c r="M890" s="189">
        <v>24</v>
      </c>
      <c r="N890" s="121">
        <f t="shared" si="13"/>
        <v>0.1095890410958904</v>
      </c>
    </row>
    <row r="891" spans="1:14">
      <c r="A891" s="188" t="s">
        <v>1925</v>
      </c>
      <c r="B891" s="189">
        <v>91</v>
      </c>
      <c r="C891" s="189">
        <v>93</v>
      </c>
      <c r="D891" s="189">
        <v>94</v>
      </c>
      <c r="E891" s="189">
        <v>95</v>
      </c>
      <c r="F891" s="189">
        <v>98</v>
      </c>
      <c r="G891" s="189">
        <v>95</v>
      </c>
      <c r="H891" s="189">
        <v>103</v>
      </c>
      <c r="I891" s="189">
        <v>105</v>
      </c>
      <c r="J891" s="189">
        <v>103</v>
      </c>
      <c r="K891" s="189">
        <v>100</v>
      </c>
      <c r="L891" s="189">
        <v>101</v>
      </c>
      <c r="M891" s="189">
        <v>10</v>
      </c>
      <c r="N891" s="121">
        <f t="shared" si="13"/>
        <v>0.10989010989010989</v>
      </c>
    </row>
    <row r="892" spans="1:14">
      <c r="A892" s="188" t="s">
        <v>2086</v>
      </c>
      <c r="B892" s="189">
        <v>443</v>
      </c>
      <c r="C892" s="189">
        <v>451</v>
      </c>
      <c r="D892" s="189">
        <v>454</v>
      </c>
      <c r="E892" s="189">
        <v>444</v>
      </c>
      <c r="F892" s="189">
        <v>462</v>
      </c>
      <c r="G892" s="189">
        <v>468</v>
      </c>
      <c r="H892" s="189">
        <v>481</v>
      </c>
      <c r="I892" s="189">
        <v>480</v>
      </c>
      <c r="J892" s="189">
        <v>481</v>
      </c>
      <c r="K892" s="189">
        <v>485</v>
      </c>
      <c r="L892" s="189">
        <v>492</v>
      </c>
      <c r="M892" s="189">
        <v>49</v>
      </c>
      <c r="N892" s="121">
        <f t="shared" si="13"/>
        <v>0.11060948081264109</v>
      </c>
    </row>
    <row r="893" spans="1:14">
      <c r="A893" s="188" t="s">
        <v>2061</v>
      </c>
      <c r="B893" s="189">
        <v>211</v>
      </c>
      <c r="C893" s="189">
        <v>219</v>
      </c>
      <c r="D893" s="189">
        <v>225</v>
      </c>
      <c r="E893" s="189">
        <v>220</v>
      </c>
      <c r="F893" s="189">
        <v>232</v>
      </c>
      <c r="G893" s="189">
        <v>231</v>
      </c>
      <c r="H893" s="189">
        <v>227</v>
      </c>
      <c r="I893" s="189">
        <v>231</v>
      </c>
      <c r="J893" s="189">
        <v>231</v>
      </c>
      <c r="K893" s="189">
        <v>236</v>
      </c>
      <c r="L893" s="189">
        <v>235</v>
      </c>
      <c r="M893" s="189">
        <v>24</v>
      </c>
      <c r="N893" s="121">
        <f t="shared" si="13"/>
        <v>0.11374407582938388</v>
      </c>
    </row>
    <row r="894" spans="1:14">
      <c r="A894" s="188" t="s">
        <v>2208</v>
      </c>
      <c r="B894" s="189">
        <v>158</v>
      </c>
      <c r="C894" s="189">
        <v>162</v>
      </c>
      <c r="D894" s="189">
        <v>166</v>
      </c>
      <c r="E894" s="189">
        <v>175</v>
      </c>
      <c r="F894" s="189">
        <v>170</v>
      </c>
      <c r="G894" s="189">
        <v>172</v>
      </c>
      <c r="H894" s="189">
        <v>183</v>
      </c>
      <c r="I894" s="189">
        <v>184</v>
      </c>
      <c r="J894" s="189">
        <v>182</v>
      </c>
      <c r="K894" s="189">
        <v>177</v>
      </c>
      <c r="L894" s="189">
        <v>176</v>
      </c>
      <c r="M894" s="189">
        <v>18</v>
      </c>
      <c r="N894" s="121">
        <f t="shared" si="13"/>
        <v>0.11392405063291139</v>
      </c>
    </row>
    <row r="895" spans="1:14">
      <c r="A895" s="188" t="s">
        <v>2469</v>
      </c>
      <c r="B895" s="189">
        <v>122</v>
      </c>
      <c r="C895" s="189">
        <v>126</v>
      </c>
      <c r="D895" s="189">
        <v>128</v>
      </c>
      <c r="E895" s="189">
        <v>128</v>
      </c>
      <c r="F895" s="189">
        <v>128</v>
      </c>
      <c r="G895" s="189">
        <v>133</v>
      </c>
      <c r="H895" s="189">
        <v>131</v>
      </c>
      <c r="I895" s="189">
        <v>128</v>
      </c>
      <c r="J895" s="189">
        <v>128</v>
      </c>
      <c r="K895" s="189">
        <v>132</v>
      </c>
      <c r="L895" s="189">
        <v>136</v>
      </c>
      <c r="M895" s="189">
        <v>14</v>
      </c>
      <c r="N895" s="121">
        <f t="shared" si="13"/>
        <v>0.11475409836065574</v>
      </c>
    </row>
    <row r="896" spans="1:14">
      <c r="A896" s="188" t="s">
        <v>2314</v>
      </c>
      <c r="B896" s="189">
        <v>209</v>
      </c>
      <c r="C896" s="189">
        <v>214</v>
      </c>
      <c r="D896" s="189">
        <v>217</v>
      </c>
      <c r="E896" s="189">
        <v>211</v>
      </c>
      <c r="F896" s="189">
        <v>211</v>
      </c>
      <c r="G896" s="189">
        <v>221</v>
      </c>
      <c r="H896" s="189">
        <v>229</v>
      </c>
      <c r="I896" s="189">
        <v>231</v>
      </c>
      <c r="J896" s="189">
        <v>231</v>
      </c>
      <c r="K896" s="189">
        <v>226</v>
      </c>
      <c r="L896" s="189">
        <v>233</v>
      </c>
      <c r="M896" s="189">
        <v>24</v>
      </c>
      <c r="N896" s="121">
        <f t="shared" si="13"/>
        <v>0.11483253588516747</v>
      </c>
    </row>
    <row r="897" spans="1:14">
      <c r="A897" s="188" t="s">
        <v>1724</v>
      </c>
      <c r="B897" s="189">
        <v>161</v>
      </c>
      <c r="C897" s="189">
        <v>166</v>
      </c>
      <c r="D897" s="189">
        <v>166</v>
      </c>
      <c r="E897" s="189">
        <v>168</v>
      </c>
      <c r="F897" s="189">
        <v>174</v>
      </c>
      <c r="G897" s="189">
        <v>167</v>
      </c>
      <c r="H897" s="189">
        <v>169</v>
      </c>
      <c r="I897" s="189">
        <v>166</v>
      </c>
      <c r="J897" s="189">
        <v>167</v>
      </c>
      <c r="K897" s="189">
        <v>177</v>
      </c>
      <c r="L897" s="189">
        <v>180</v>
      </c>
      <c r="M897" s="189">
        <v>19</v>
      </c>
      <c r="N897" s="121">
        <f t="shared" si="13"/>
        <v>0.11801242236024845</v>
      </c>
    </row>
    <row r="898" spans="1:14">
      <c r="A898" s="188" t="s">
        <v>1679</v>
      </c>
      <c r="B898" s="189">
        <v>295</v>
      </c>
      <c r="C898" s="189">
        <v>301</v>
      </c>
      <c r="D898" s="189">
        <v>316</v>
      </c>
      <c r="E898" s="189">
        <v>308</v>
      </c>
      <c r="F898" s="189">
        <v>313</v>
      </c>
      <c r="G898" s="189">
        <v>314</v>
      </c>
      <c r="H898" s="189">
        <v>321</v>
      </c>
      <c r="I898" s="189">
        <v>330</v>
      </c>
      <c r="J898" s="189">
        <v>328</v>
      </c>
      <c r="K898" s="189">
        <v>324</v>
      </c>
      <c r="L898" s="189">
        <v>330</v>
      </c>
      <c r="M898" s="189">
        <v>35</v>
      </c>
      <c r="N898" s="121">
        <f t="shared" si="13"/>
        <v>0.11864406779661017</v>
      </c>
    </row>
    <row r="899" spans="1:14">
      <c r="A899" s="188" t="s">
        <v>2241</v>
      </c>
      <c r="B899" s="189">
        <v>160</v>
      </c>
      <c r="C899" s="189">
        <v>174</v>
      </c>
      <c r="D899" s="189">
        <v>167</v>
      </c>
      <c r="E899" s="189">
        <v>175</v>
      </c>
      <c r="F899" s="189">
        <v>171</v>
      </c>
      <c r="G899" s="189">
        <v>175</v>
      </c>
      <c r="H899" s="189">
        <v>183</v>
      </c>
      <c r="I899" s="189">
        <v>186</v>
      </c>
      <c r="J899" s="189">
        <v>188</v>
      </c>
      <c r="K899" s="189">
        <v>190</v>
      </c>
      <c r="L899" s="189">
        <v>179</v>
      </c>
      <c r="M899" s="189">
        <v>19</v>
      </c>
      <c r="N899" s="121">
        <f t="shared" si="13"/>
        <v>0.11874999999999999</v>
      </c>
    </row>
    <row r="900" spans="1:14">
      <c r="A900" s="188" t="s">
        <v>1516</v>
      </c>
      <c r="B900" s="189">
        <v>101</v>
      </c>
      <c r="C900" s="189">
        <v>99</v>
      </c>
      <c r="D900" s="189">
        <v>103</v>
      </c>
      <c r="E900" s="189">
        <v>101</v>
      </c>
      <c r="F900" s="189">
        <v>101</v>
      </c>
      <c r="G900" s="189">
        <v>102</v>
      </c>
      <c r="H900" s="189">
        <v>102</v>
      </c>
      <c r="I900" s="189">
        <v>113</v>
      </c>
      <c r="J900" s="189">
        <v>110</v>
      </c>
      <c r="K900" s="189">
        <v>108</v>
      </c>
      <c r="L900" s="189">
        <v>113</v>
      </c>
      <c r="M900" s="189">
        <v>12</v>
      </c>
      <c r="N900" s="121">
        <f t="shared" si="13"/>
        <v>0.11881188118811881</v>
      </c>
    </row>
    <row r="901" spans="1:14">
      <c r="A901" s="188" t="s">
        <v>1534</v>
      </c>
      <c r="B901" s="189">
        <v>92</v>
      </c>
      <c r="C901" s="189">
        <v>96</v>
      </c>
      <c r="D901" s="189">
        <v>97</v>
      </c>
      <c r="E901" s="189">
        <v>99</v>
      </c>
      <c r="F901" s="189">
        <v>92</v>
      </c>
      <c r="G901" s="189">
        <v>100</v>
      </c>
      <c r="H901" s="189">
        <v>92</v>
      </c>
      <c r="I901" s="189">
        <v>96</v>
      </c>
      <c r="J901" s="189">
        <v>99</v>
      </c>
      <c r="K901" s="189">
        <v>96</v>
      </c>
      <c r="L901" s="189">
        <v>103</v>
      </c>
      <c r="M901" s="189">
        <v>11</v>
      </c>
      <c r="N901" s="121">
        <f t="shared" si="13"/>
        <v>0.11956521739130435</v>
      </c>
    </row>
    <row r="902" spans="1:14">
      <c r="A902" s="188" t="s">
        <v>1935</v>
      </c>
      <c r="B902" s="189">
        <v>209</v>
      </c>
      <c r="C902" s="189">
        <v>211</v>
      </c>
      <c r="D902" s="189">
        <v>220</v>
      </c>
      <c r="E902" s="189">
        <v>232</v>
      </c>
      <c r="F902" s="189">
        <v>224</v>
      </c>
      <c r="G902" s="189">
        <v>225</v>
      </c>
      <c r="H902" s="189">
        <v>225</v>
      </c>
      <c r="I902" s="189">
        <v>228</v>
      </c>
      <c r="J902" s="189">
        <v>237</v>
      </c>
      <c r="K902" s="189">
        <v>238</v>
      </c>
      <c r="L902" s="189">
        <v>234</v>
      </c>
      <c r="M902" s="189">
        <v>25</v>
      </c>
      <c r="N902" s="121">
        <f t="shared" ref="N902:N965" si="14">M902/B902</f>
        <v>0.11961722488038277</v>
      </c>
    </row>
    <row r="903" spans="1:14">
      <c r="A903" s="188" t="s">
        <v>2347</v>
      </c>
      <c r="B903" s="189">
        <v>108</v>
      </c>
      <c r="C903" s="189">
        <v>110</v>
      </c>
      <c r="D903" s="189">
        <v>111</v>
      </c>
      <c r="E903" s="189">
        <v>111</v>
      </c>
      <c r="F903" s="189">
        <v>115</v>
      </c>
      <c r="G903" s="189">
        <v>122</v>
      </c>
      <c r="H903" s="189">
        <v>121</v>
      </c>
      <c r="I903" s="189">
        <v>125</v>
      </c>
      <c r="J903" s="189">
        <v>123</v>
      </c>
      <c r="K903" s="189">
        <v>117</v>
      </c>
      <c r="L903" s="189">
        <v>121</v>
      </c>
      <c r="M903" s="189">
        <v>13</v>
      </c>
      <c r="N903" s="121">
        <f t="shared" si="14"/>
        <v>0.12037037037037036</v>
      </c>
    </row>
    <row r="904" spans="1:14">
      <c r="A904" s="188" t="s">
        <v>2342</v>
      </c>
      <c r="B904" s="189">
        <v>83</v>
      </c>
      <c r="C904" s="189">
        <v>85</v>
      </c>
      <c r="D904" s="189">
        <v>85</v>
      </c>
      <c r="E904" s="189">
        <v>83</v>
      </c>
      <c r="F904" s="189">
        <v>84</v>
      </c>
      <c r="G904" s="189">
        <v>87</v>
      </c>
      <c r="H904" s="189">
        <v>89</v>
      </c>
      <c r="I904" s="189">
        <v>90</v>
      </c>
      <c r="J904" s="189">
        <v>86</v>
      </c>
      <c r="K904" s="189">
        <v>81</v>
      </c>
      <c r="L904" s="189">
        <v>93</v>
      </c>
      <c r="M904" s="189">
        <v>10</v>
      </c>
      <c r="N904" s="121">
        <f t="shared" si="14"/>
        <v>0.12048192771084337</v>
      </c>
    </row>
    <row r="905" spans="1:14">
      <c r="A905" s="188" t="s">
        <v>1906</v>
      </c>
      <c r="B905" s="189">
        <v>348</v>
      </c>
      <c r="C905" s="189">
        <v>361</v>
      </c>
      <c r="D905" s="189">
        <v>359</v>
      </c>
      <c r="E905" s="189">
        <v>365</v>
      </c>
      <c r="F905" s="189">
        <v>369</v>
      </c>
      <c r="G905" s="189">
        <v>376</v>
      </c>
      <c r="H905" s="189">
        <v>381</v>
      </c>
      <c r="I905" s="189">
        <v>377</v>
      </c>
      <c r="J905" s="189">
        <v>382</v>
      </c>
      <c r="K905" s="189">
        <v>388</v>
      </c>
      <c r="L905" s="189">
        <v>390</v>
      </c>
      <c r="M905" s="189">
        <v>42</v>
      </c>
      <c r="N905" s="121">
        <f t="shared" si="14"/>
        <v>0.1206896551724138</v>
      </c>
    </row>
    <row r="906" spans="1:14">
      <c r="A906" s="188" t="s">
        <v>1905</v>
      </c>
      <c r="B906" s="189">
        <v>355</v>
      </c>
      <c r="C906" s="189">
        <v>362</v>
      </c>
      <c r="D906" s="189">
        <v>367</v>
      </c>
      <c r="E906" s="189">
        <v>373</v>
      </c>
      <c r="F906" s="189">
        <v>379</v>
      </c>
      <c r="G906" s="189">
        <v>387</v>
      </c>
      <c r="H906" s="189">
        <v>385</v>
      </c>
      <c r="I906" s="189">
        <v>388</v>
      </c>
      <c r="J906" s="189">
        <v>392</v>
      </c>
      <c r="K906" s="189">
        <v>393</v>
      </c>
      <c r="L906" s="189">
        <v>398</v>
      </c>
      <c r="M906" s="189">
        <v>43</v>
      </c>
      <c r="N906" s="121">
        <f t="shared" si="14"/>
        <v>0.12112676056338029</v>
      </c>
    </row>
    <row r="907" spans="1:14">
      <c r="A907" s="188" t="s">
        <v>2024</v>
      </c>
      <c r="B907" s="189">
        <v>246</v>
      </c>
      <c r="C907" s="189">
        <v>250</v>
      </c>
      <c r="D907" s="189">
        <v>250</v>
      </c>
      <c r="E907" s="189">
        <v>259</v>
      </c>
      <c r="F907" s="189">
        <v>262</v>
      </c>
      <c r="G907" s="189">
        <v>256</v>
      </c>
      <c r="H907" s="189">
        <v>264</v>
      </c>
      <c r="I907" s="189">
        <v>261</v>
      </c>
      <c r="J907" s="189">
        <v>265</v>
      </c>
      <c r="K907" s="189">
        <v>269</v>
      </c>
      <c r="L907" s="189">
        <v>276</v>
      </c>
      <c r="M907" s="189">
        <v>30</v>
      </c>
      <c r="N907" s="121">
        <f t="shared" si="14"/>
        <v>0.12195121951219512</v>
      </c>
    </row>
    <row r="908" spans="1:14">
      <c r="A908" s="188" t="s">
        <v>2287</v>
      </c>
      <c r="B908" s="189">
        <v>130</v>
      </c>
      <c r="C908" s="189">
        <v>127</v>
      </c>
      <c r="D908" s="189">
        <v>131</v>
      </c>
      <c r="E908" s="189">
        <v>126</v>
      </c>
      <c r="F908" s="189">
        <v>130</v>
      </c>
      <c r="G908" s="189">
        <v>138</v>
      </c>
      <c r="H908" s="189">
        <v>143</v>
      </c>
      <c r="I908" s="189">
        <v>139</v>
      </c>
      <c r="J908" s="189">
        <v>142</v>
      </c>
      <c r="K908" s="189">
        <v>138</v>
      </c>
      <c r="L908" s="189">
        <v>146</v>
      </c>
      <c r="M908" s="189">
        <v>16</v>
      </c>
      <c r="N908" s="121">
        <f t="shared" si="14"/>
        <v>0.12307692307692308</v>
      </c>
    </row>
    <row r="909" spans="1:14">
      <c r="A909" s="188" t="s">
        <v>2391</v>
      </c>
      <c r="B909" s="189">
        <v>73</v>
      </c>
      <c r="C909" s="189">
        <v>78</v>
      </c>
      <c r="D909" s="189">
        <v>78</v>
      </c>
      <c r="E909" s="189">
        <v>77</v>
      </c>
      <c r="F909" s="189">
        <v>89</v>
      </c>
      <c r="G909" s="189">
        <v>90</v>
      </c>
      <c r="H909" s="189">
        <v>93</v>
      </c>
      <c r="I909" s="189">
        <v>86</v>
      </c>
      <c r="J909" s="189">
        <v>85</v>
      </c>
      <c r="K909" s="189">
        <v>79</v>
      </c>
      <c r="L909" s="189">
        <v>82</v>
      </c>
      <c r="M909" s="189">
        <v>9</v>
      </c>
      <c r="N909" s="121">
        <f t="shared" si="14"/>
        <v>0.12328767123287671</v>
      </c>
    </row>
    <row r="910" spans="1:14">
      <c r="A910" s="188" t="s">
        <v>1912</v>
      </c>
      <c r="B910" s="189">
        <v>137</v>
      </c>
      <c r="C910" s="189">
        <v>139</v>
      </c>
      <c r="D910" s="189">
        <v>144</v>
      </c>
      <c r="E910" s="189">
        <v>142</v>
      </c>
      <c r="F910" s="189">
        <v>139</v>
      </c>
      <c r="G910" s="189">
        <v>144</v>
      </c>
      <c r="H910" s="189">
        <v>146</v>
      </c>
      <c r="I910" s="189">
        <v>148</v>
      </c>
      <c r="J910" s="189">
        <v>150</v>
      </c>
      <c r="K910" s="189">
        <v>147</v>
      </c>
      <c r="L910" s="189">
        <v>154</v>
      </c>
      <c r="M910" s="189">
        <v>17</v>
      </c>
      <c r="N910" s="121">
        <f t="shared" si="14"/>
        <v>0.12408759124087591</v>
      </c>
    </row>
    <row r="911" spans="1:14">
      <c r="A911" s="188" t="s">
        <v>2299</v>
      </c>
      <c r="B911" s="189">
        <v>160</v>
      </c>
      <c r="C911" s="189">
        <v>154</v>
      </c>
      <c r="D911" s="189">
        <v>156</v>
      </c>
      <c r="E911" s="189">
        <v>155</v>
      </c>
      <c r="F911" s="189">
        <v>162</v>
      </c>
      <c r="G911" s="189">
        <v>166</v>
      </c>
      <c r="H911" s="189">
        <v>173</v>
      </c>
      <c r="I911" s="189">
        <v>178</v>
      </c>
      <c r="J911" s="189">
        <v>177</v>
      </c>
      <c r="K911" s="189">
        <v>178</v>
      </c>
      <c r="L911" s="189">
        <v>180</v>
      </c>
      <c r="M911" s="189">
        <v>20</v>
      </c>
      <c r="N911" s="121">
        <f t="shared" si="14"/>
        <v>0.125</v>
      </c>
    </row>
    <row r="912" spans="1:14">
      <c r="A912" s="188" t="s">
        <v>1916</v>
      </c>
      <c r="B912" s="189">
        <v>135</v>
      </c>
      <c r="C912" s="189">
        <v>133</v>
      </c>
      <c r="D912" s="189">
        <v>137</v>
      </c>
      <c r="E912" s="189">
        <v>131</v>
      </c>
      <c r="F912" s="189">
        <v>141</v>
      </c>
      <c r="G912" s="189">
        <v>147</v>
      </c>
      <c r="H912" s="189">
        <v>156</v>
      </c>
      <c r="I912" s="189">
        <v>151</v>
      </c>
      <c r="J912" s="189">
        <v>154</v>
      </c>
      <c r="K912" s="189">
        <v>155</v>
      </c>
      <c r="L912" s="189">
        <v>152</v>
      </c>
      <c r="M912" s="189">
        <v>17</v>
      </c>
      <c r="N912" s="121">
        <f t="shared" si="14"/>
        <v>0.12592592592592591</v>
      </c>
    </row>
    <row r="913" spans="1:14">
      <c r="A913" s="188" t="s">
        <v>2117</v>
      </c>
      <c r="B913" s="189">
        <v>127</v>
      </c>
      <c r="C913" s="189">
        <v>131</v>
      </c>
      <c r="D913" s="189">
        <v>127</v>
      </c>
      <c r="E913" s="189">
        <v>131</v>
      </c>
      <c r="F913" s="189">
        <v>127</v>
      </c>
      <c r="G913" s="189">
        <v>127</v>
      </c>
      <c r="H913" s="189">
        <v>129</v>
      </c>
      <c r="I913" s="189">
        <v>129</v>
      </c>
      <c r="J913" s="189">
        <v>133</v>
      </c>
      <c r="K913" s="189">
        <v>134</v>
      </c>
      <c r="L913" s="189">
        <v>143</v>
      </c>
      <c r="M913" s="189">
        <v>16</v>
      </c>
      <c r="N913" s="121">
        <f t="shared" si="14"/>
        <v>0.12598425196850394</v>
      </c>
    </row>
    <row r="914" spans="1:14">
      <c r="A914" s="188" t="s">
        <v>2204</v>
      </c>
      <c r="B914" s="189">
        <v>87</v>
      </c>
      <c r="C914" s="189">
        <v>83</v>
      </c>
      <c r="D914" s="189">
        <v>88</v>
      </c>
      <c r="E914" s="189">
        <v>96</v>
      </c>
      <c r="F914" s="189">
        <v>93</v>
      </c>
      <c r="G914" s="189">
        <v>88</v>
      </c>
      <c r="H914" s="189">
        <v>93</v>
      </c>
      <c r="I914" s="189">
        <v>93</v>
      </c>
      <c r="J914" s="189">
        <v>97</v>
      </c>
      <c r="K914" s="189">
        <v>98</v>
      </c>
      <c r="L914" s="189">
        <v>98</v>
      </c>
      <c r="M914" s="189">
        <v>11</v>
      </c>
      <c r="N914" s="121">
        <f t="shared" si="14"/>
        <v>0.12643678160919541</v>
      </c>
    </row>
    <row r="915" spans="1:14">
      <c r="A915" s="188" t="s">
        <v>1488</v>
      </c>
      <c r="B915" s="189">
        <v>401</v>
      </c>
      <c r="C915" s="189">
        <v>411</v>
      </c>
      <c r="D915" s="189">
        <v>409</v>
      </c>
      <c r="E915" s="189">
        <v>417</v>
      </c>
      <c r="F915" s="189">
        <v>413</v>
      </c>
      <c r="G915" s="189">
        <v>414</v>
      </c>
      <c r="H915" s="189">
        <v>422</v>
      </c>
      <c r="I915" s="189">
        <v>423</v>
      </c>
      <c r="J915" s="189">
        <v>423</v>
      </c>
      <c r="K915" s="189">
        <v>437</v>
      </c>
      <c r="L915" s="189">
        <v>452</v>
      </c>
      <c r="M915" s="189">
        <v>51</v>
      </c>
      <c r="N915" s="121">
        <f t="shared" si="14"/>
        <v>0.12718204488778054</v>
      </c>
    </row>
    <row r="916" spans="1:14">
      <c r="A916" s="188" t="s">
        <v>2203</v>
      </c>
      <c r="B916" s="189">
        <v>157</v>
      </c>
      <c r="C916" s="189">
        <v>155</v>
      </c>
      <c r="D916" s="189">
        <v>159</v>
      </c>
      <c r="E916" s="189">
        <v>174</v>
      </c>
      <c r="F916" s="189">
        <v>176</v>
      </c>
      <c r="G916" s="189">
        <v>173</v>
      </c>
      <c r="H916" s="189">
        <v>175</v>
      </c>
      <c r="I916" s="189">
        <v>173</v>
      </c>
      <c r="J916" s="189">
        <v>171</v>
      </c>
      <c r="K916" s="189">
        <v>173</v>
      </c>
      <c r="L916" s="189">
        <v>177</v>
      </c>
      <c r="M916" s="189">
        <v>20</v>
      </c>
      <c r="N916" s="121">
        <f t="shared" si="14"/>
        <v>0.12738853503184713</v>
      </c>
    </row>
    <row r="917" spans="1:14">
      <c r="A917" s="188" t="s">
        <v>1772</v>
      </c>
      <c r="B917" s="189">
        <v>102</v>
      </c>
      <c r="C917" s="189">
        <v>96</v>
      </c>
      <c r="D917" s="189">
        <v>93</v>
      </c>
      <c r="E917" s="189">
        <v>88</v>
      </c>
      <c r="F917" s="189">
        <v>95</v>
      </c>
      <c r="G917" s="189">
        <v>95</v>
      </c>
      <c r="H917" s="189">
        <v>106</v>
      </c>
      <c r="I917" s="189">
        <v>107</v>
      </c>
      <c r="J917" s="189">
        <v>108</v>
      </c>
      <c r="K917" s="189">
        <v>109</v>
      </c>
      <c r="L917" s="189">
        <v>115</v>
      </c>
      <c r="M917" s="189">
        <v>13</v>
      </c>
      <c r="N917" s="121">
        <f t="shared" si="14"/>
        <v>0.12745098039215685</v>
      </c>
    </row>
    <row r="918" spans="1:14">
      <c r="A918" s="188" t="s">
        <v>1694</v>
      </c>
      <c r="B918" s="189">
        <v>328</v>
      </c>
      <c r="C918" s="189">
        <v>335</v>
      </c>
      <c r="D918" s="189">
        <v>346</v>
      </c>
      <c r="E918" s="189">
        <v>354</v>
      </c>
      <c r="F918" s="189">
        <v>355</v>
      </c>
      <c r="G918" s="189">
        <v>357</v>
      </c>
      <c r="H918" s="189">
        <v>353</v>
      </c>
      <c r="I918" s="189">
        <v>349</v>
      </c>
      <c r="J918" s="189">
        <v>357</v>
      </c>
      <c r="K918" s="189">
        <v>366</v>
      </c>
      <c r="L918" s="189">
        <v>370</v>
      </c>
      <c r="M918" s="189">
        <v>42</v>
      </c>
      <c r="N918" s="121">
        <f t="shared" si="14"/>
        <v>0.12804878048780488</v>
      </c>
    </row>
    <row r="919" spans="1:14">
      <c r="A919" s="188" t="s">
        <v>2025</v>
      </c>
      <c r="B919" s="189">
        <v>162</v>
      </c>
      <c r="C919" s="189">
        <v>171</v>
      </c>
      <c r="D919" s="189">
        <v>171</v>
      </c>
      <c r="E919" s="189">
        <v>176</v>
      </c>
      <c r="F919" s="189">
        <v>162</v>
      </c>
      <c r="G919" s="189">
        <v>179</v>
      </c>
      <c r="H919" s="189">
        <v>173</v>
      </c>
      <c r="I919" s="189">
        <v>183</v>
      </c>
      <c r="J919" s="189">
        <v>184</v>
      </c>
      <c r="K919" s="189">
        <v>190</v>
      </c>
      <c r="L919" s="189">
        <v>183</v>
      </c>
      <c r="M919" s="189">
        <v>21</v>
      </c>
      <c r="N919" s="121">
        <f t="shared" si="14"/>
        <v>0.12962962962962962</v>
      </c>
    </row>
    <row r="920" spans="1:14">
      <c r="A920" s="188" t="s">
        <v>1929</v>
      </c>
      <c r="B920" s="189">
        <v>131</v>
      </c>
      <c r="C920" s="189">
        <v>139</v>
      </c>
      <c r="D920" s="189">
        <v>146</v>
      </c>
      <c r="E920" s="189">
        <v>144</v>
      </c>
      <c r="F920" s="189">
        <v>142</v>
      </c>
      <c r="G920" s="189">
        <v>142</v>
      </c>
      <c r="H920" s="189">
        <v>145</v>
      </c>
      <c r="I920" s="189">
        <v>144</v>
      </c>
      <c r="J920" s="189">
        <v>138</v>
      </c>
      <c r="K920" s="189">
        <v>147</v>
      </c>
      <c r="L920" s="189">
        <v>148</v>
      </c>
      <c r="M920" s="189">
        <v>17</v>
      </c>
      <c r="N920" s="121">
        <f t="shared" si="14"/>
        <v>0.12977099236641221</v>
      </c>
    </row>
    <row r="921" spans="1:14">
      <c r="A921" s="188" t="s">
        <v>2212</v>
      </c>
      <c r="B921" s="189">
        <v>123</v>
      </c>
      <c r="C921" s="189">
        <v>130</v>
      </c>
      <c r="D921" s="189">
        <v>129</v>
      </c>
      <c r="E921" s="189">
        <v>143</v>
      </c>
      <c r="F921" s="189">
        <v>142</v>
      </c>
      <c r="G921" s="189">
        <v>140</v>
      </c>
      <c r="H921" s="189">
        <v>140</v>
      </c>
      <c r="I921" s="189">
        <v>142</v>
      </c>
      <c r="J921" s="189">
        <v>142</v>
      </c>
      <c r="K921" s="189">
        <v>137</v>
      </c>
      <c r="L921" s="189">
        <v>139</v>
      </c>
      <c r="M921" s="189">
        <v>16</v>
      </c>
      <c r="N921" s="121">
        <f t="shared" si="14"/>
        <v>0.13008130081300814</v>
      </c>
    </row>
    <row r="922" spans="1:14">
      <c r="A922" s="188" t="s">
        <v>1911</v>
      </c>
      <c r="B922" s="189">
        <v>138</v>
      </c>
      <c r="C922" s="189">
        <v>136</v>
      </c>
      <c r="D922" s="189">
        <v>136</v>
      </c>
      <c r="E922" s="189">
        <v>138</v>
      </c>
      <c r="F922" s="189">
        <v>139</v>
      </c>
      <c r="G922" s="189">
        <v>147</v>
      </c>
      <c r="H922" s="189">
        <v>144</v>
      </c>
      <c r="I922" s="189">
        <v>154</v>
      </c>
      <c r="J922" s="189">
        <v>158</v>
      </c>
      <c r="K922" s="189">
        <v>155</v>
      </c>
      <c r="L922" s="189">
        <v>156</v>
      </c>
      <c r="M922" s="189">
        <v>18</v>
      </c>
      <c r="N922" s="121">
        <f t="shared" si="14"/>
        <v>0.13043478260869565</v>
      </c>
    </row>
    <row r="923" spans="1:14">
      <c r="A923" s="188" t="s">
        <v>2339</v>
      </c>
      <c r="B923" s="189">
        <v>69</v>
      </c>
      <c r="C923" s="189">
        <v>77</v>
      </c>
      <c r="D923" s="189">
        <v>78</v>
      </c>
      <c r="E923" s="189">
        <v>80</v>
      </c>
      <c r="F923" s="189">
        <v>80</v>
      </c>
      <c r="G923" s="189">
        <v>81</v>
      </c>
      <c r="H923" s="189">
        <v>78</v>
      </c>
      <c r="I923" s="189">
        <v>76</v>
      </c>
      <c r="J923" s="189">
        <v>74</v>
      </c>
      <c r="K923" s="189">
        <v>83</v>
      </c>
      <c r="L923" s="189">
        <v>78</v>
      </c>
      <c r="M923" s="189">
        <v>9</v>
      </c>
      <c r="N923" s="121">
        <f t="shared" si="14"/>
        <v>0.13043478260869565</v>
      </c>
    </row>
    <row r="924" spans="1:14">
      <c r="A924" s="188" t="s">
        <v>1693</v>
      </c>
      <c r="B924" s="189">
        <v>291</v>
      </c>
      <c r="C924" s="189">
        <v>304</v>
      </c>
      <c r="D924" s="189">
        <v>311</v>
      </c>
      <c r="E924" s="189">
        <v>309</v>
      </c>
      <c r="F924" s="189">
        <v>312</v>
      </c>
      <c r="G924" s="189">
        <v>306</v>
      </c>
      <c r="H924" s="189">
        <v>297</v>
      </c>
      <c r="I924" s="189">
        <v>309</v>
      </c>
      <c r="J924" s="189">
        <v>315</v>
      </c>
      <c r="K924" s="189">
        <v>315</v>
      </c>
      <c r="L924" s="189">
        <v>329</v>
      </c>
      <c r="M924" s="189">
        <v>38</v>
      </c>
      <c r="N924" s="121">
        <f t="shared" si="14"/>
        <v>0.13058419243986255</v>
      </c>
    </row>
    <row r="925" spans="1:14">
      <c r="A925" s="188" t="s">
        <v>1894</v>
      </c>
      <c r="B925" s="189">
        <v>190</v>
      </c>
      <c r="C925" s="189">
        <v>194</v>
      </c>
      <c r="D925" s="189">
        <v>195</v>
      </c>
      <c r="E925" s="189">
        <v>193</v>
      </c>
      <c r="F925" s="189">
        <v>195</v>
      </c>
      <c r="G925" s="189">
        <v>193</v>
      </c>
      <c r="H925" s="189">
        <v>205</v>
      </c>
      <c r="I925" s="189">
        <v>213</v>
      </c>
      <c r="J925" s="189">
        <v>216</v>
      </c>
      <c r="K925" s="189">
        <v>211</v>
      </c>
      <c r="L925" s="189">
        <v>215</v>
      </c>
      <c r="M925" s="189">
        <v>25</v>
      </c>
      <c r="N925" s="121">
        <f t="shared" si="14"/>
        <v>0.13157894736842105</v>
      </c>
    </row>
    <row r="926" spans="1:14">
      <c r="A926" s="188" t="s">
        <v>2026</v>
      </c>
      <c r="B926" s="189">
        <v>212</v>
      </c>
      <c r="C926" s="189">
        <v>214</v>
      </c>
      <c r="D926" s="189">
        <v>206</v>
      </c>
      <c r="E926" s="189">
        <v>212</v>
      </c>
      <c r="F926" s="189">
        <v>222</v>
      </c>
      <c r="G926" s="189">
        <v>220</v>
      </c>
      <c r="H926" s="189">
        <v>223</v>
      </c>
      <c r="I926" s="189">
        <v>228</v>
      </c>
      <c r="J926" s="189">
        <v>233</v>
      </c>
      <c r="K926" s="189">
        <v>227</v>
      </c>
      <c r="L926" s="189">
        <v>240</v>
      </c>
      <c r="M926" s="189">
        <v>28</v>
      </c>
      <c r="N926" s="121">
        <f t="shared" si="14"/>
        <v>0.13207547169811321</v>
      </c>
    </row>
    <row r="927" spans="1:14">
      <c r="A927" s="188" t="s">
        <v>1899</v>
      </c>
      <c r="B927" s="189">
        <v>150</v>
      </c>
      <c r="C927" s="189">
        <v>152</v>
      </c>
      <c r="D927" s="189">
        <v>160</v>
      </c>
      <c r="E927" s="189">
        <v>162</v>
      </c>
      <c r="F927" s="189">
        <v>165</v>
      </c>
      <c r="G927" s="189">
        <v>161</v>
      </c>
      <c r="H927" s="189">
        <v>157</v>
      </c>
      <c r="I927" s="189">
        <v>164</v>
      </c>
      <c r="J927" s="189">
        <v>172</v>
      </c>
      <c r="K927" s="189">
        <v>165</v>
      </c>
      <c r="L927" s="189">
        <v>170</v>
      </c>
      <c r="M927" s="189">
        <v>20</v>
      </c>
      <c r="N927" s="121">
        <f t="shared" si="14"/>
        <v>0.13333333333333333</v>
      </c>
    </row>
    <row r="928" spans="1:14">
      <c r="A928" s="188" t="s">
        <v>2334</v>
      </c>
      <c r="B928" s="189">
        <v>325</v>
      </c>
      <c r="C928" s="189">
        <v>328</v>
      </c>
      <c r="D928" s="189">
        <v>328</v>
      </c>
      <c r="E928" s="189">
        <v>337</v>
      </c>
      <c r="F928" s="189">
        <v>339</v>
      </c>
      <c r="G928" s="189">
        <v>340</v>
      </c>
      <c r="H928" s="189">
        <v>344</v>
      </c>
      <c r="I928" s="189">
        <v>348</v>
      </c>
      <c r="J928" s="189">
        <v>363</v>
      </c>
      <c r="K928" s="189">
        <v>363</v>
      </c>
      <c r="L928" s="189">
        <v>369</v>
      </c>
      <c r="M928" s="189">
        <v>44</v>
      </c>
      <c r="N928" s="121">
        <f t="shared" si="14"/>
        <v>0.13538461538461538</v>
      </c>
    </row>
    <row r="929" spans="1:14">
      <c r="A929" s="188" t="s">
        <v>1497</v>
      </c>
      <c r="B929" s="189">
        <v>465</v>
      </c>
      <c r="C929" s="189">
        <v>485</v>
      </c>
      <c r="D929" s="189">
        <v>486</v>
      </c>
      <c r="E929" s="189">
        <v>496</v>
      </c>
      <c r="F929" s="189">
        <v>494</v>
      </c>
      <c r="G929" s="189">
        <v>500</v>
      </c>
      <c r="H929" s="189">
        <v>512</v>
      </c>
      <c r="I929" s="189">
        <v>506</v>
      </c>
      <c r="J929" s="189">
        <v>515</v>
      </c>
      <c r="K929" s="189">
        <v>515</v>
      </c>
      <c r="L929" s="189">
        <v>528</v>
      </c>
      <c r="M929" s="189">
        <v>63</v>
      </c>
      <c r="N929" s="121">
        <f t="shared" si="14"/>
        <v>0.13548387096774195</v>
      </c>
    </row>
    <row r="930" spans="1:14">
      <c r="A930" s="188" t="s">
        <v>2487</v>
      </c>
      <c r="B930" s="189">
        <v>51</v>
      </c>
      <c r="C930" s="189">
        <v>48</v>
      </c>
      <c r="D930" s="189">
        <v>49</v>
      </c>
      <c r="E930" s="189">
        <v>42</v>
      </c>
      <c r="F930" s="189">
        <v>52</v>
      </c>
      <c r="G930" s="189">
        <v>52</v>
      </c>
      <c r="H930" s="189">
        <v>53</v>
      </c>
      <c r="I930" s="189">
        <v>49</v>
      </c>
      <c r="J930" s="189">
        <v>54</v>
      </c>
      <c r="K930" s="189">
        <v>57</v>
      </c>
      <c r="L930" s="189">
        <v>58</v>
      </c>
      <c r="M930" s="189">
        <v>7</v>
      </c>
      <c r="N930" s="121">
        <f t="shared" si="14"/>
        <v>0.13725490196078433</v>
      </c>
    </row>
    <row r="931" spans="1:14">
      <c r="A931" s="188" t="s">
        <v>2333</v>
      </c>
      <c r="B931" s="189">
        <v>283</v>
      </c>
      <c r="C931" s="189">
        <v>298</v>
      </c>
      <c r="D931" s="189">
        <v>300</v>
      </c>
      <c r="E931" s="189">
        <v>290</v>
      </c>
      <c r="F931" s="189">
        <v>301</v>
      </c>
      <c r="G931" s="189">
        <v>293</v>
      </c>
      <c r="H931" s="189">
        <v>304</v>
      </c>
      <c r="I931" s="189">
        <v>311</v>
      </c>
      <c r="J931" s="189">
        <v>309</v>
      </c>
      <c r="K931" s="189">
        <v>311</v>
      </c>
      <c r="L931" s="189">
        <v>322</v>
      </c>
      <c r="M931" s="189">
        <v>39</v>
      </c>
      <c r="N931" s="121">
        <f t="shared" si="14"/>
        <v>0.13780918727915195</v>
      </c>
    </row>
    <row r="932" spans="1:14">
      <c r="A932" s="188" t="s">
        <v>1603</v>
      </c>
      <c r="B932" s="189">
        <v>58</v>
      </c>
      <c r="C932" s="189">
        <v>59</v>
      </c>
      <c r="D932" s="189">
        <v>57</v>
      </c>
      <c r="E932" s="189">
        <v>59</v>
      </c>
      <c r="F932" s="189">
        <v>63</v>
      </c>
      <c r="G932" s="189">
        <v>66</v>
      </c>
      <c r="H932" s="189">
        <v>60</v>
      </c>
      <c r="I932" s="189">
        <v>58</v>
      </c>
      <c r="J932" s="189">
        <v>61</v>
      </c>
      <c r="K932" s="189">
        <v>59</v>
      </c>
      <c r="L932" s="189">
        <v>66</v>
      </c>
      <c r="M932" s="189">
        <v>8</v>
      </c>
      <c r="N932" s="121">
        <f t="shared" si="14"/>
        <v>0.13793103448275862</v>
      </c>
    </row>
    <row r="933" spans="1:14">
      <c r="A933" s="188" t="s">
        <v>2179</v>
      </c>
      <c r="B933" s="189">
        <v>246</v>
      </c>
      <c r="C933" s="189">
        <v>249</v>
      </c>
      <c r="D933" s="189">
        <v>260</v>
      </c>
      <c r="E933" s="189">
        <v>258</v>
      </c>
      <c r="F933" s="189">
        <v>273</v>
      </c>
      <c r="G933" s="189">
        <v>267</v>
      </c>
      <c r="H933" s="189">
        <v>269</v>
      </c>
      <c r="I933" s="189">
        <v>265</v>
      </c>
      <c r="J933" s="189">
        <v>268</v>
      </c>
      <c r="K933" s="189">
        <v>273</v>
      </c>
      <c r="L933" s="189">
        <v>280</v>
      </c>
      <c r="M933" s="189">
        <v>34</v>
      </c>
      <c r="N933" s="121">
        <f t="shared" si="14"/>
        <v>0.13821138211382114</v>
      </c>
    </row>
    <row r="934" spans="1:14">
      <c r="A934" s="188" t="s">
        <v>1819</v>
      </c>
      <c r="B934" s="189">
        <v>108</v>
      </c>
      <c r="C934" s="189">
        <v>113</v>
      </c>
      <c r="D934" s="189">
        <v>114</v>
      </c>
      <c r="E934" s="189">
        <v>114</v>
      </c>
      <c r="F934" s="189">
        <v>124</v>
      </c>
      <c r="G934" s="189">
        <v>128</v>
      </c>
      <c r="H934" s="189">
        <v>130</v>
      </c>
      <c r="I934" s="189">
        <v>129</v>
      </c>
      <c r="J934" s="189">
        <v>128</v>
      </c>
      <c r="K934" s="189">
        <v>128</v>
      </c>
      <c r="L934" s="189">
        <v>123</v>
      </c>
      <c r="M934" s="189">
        <v>15</v>
      </c>
      <c r="N934" s="121">
        <f t="shared" si="14"/>
        <v>0.1388888888888889</v>
      </c>
    </row>
    <row r="935" spans="1:14">
      <c r="A935" s="188" t="s">
        <v>2276</v>
      </c>
      <c r="B935" s="189">
        <v>86</v>
      </c>
      <c r="C935" s="189">
        <v>90</v>
      </c>
      <c r="D935" s="189">
        <v>92</v>
      </c>
      <c r="E935" s="189">
        <v>97</v>
      </c>
      <c r="F935" s="189">
        <v>91</v>
      </c>
      <c r="G935" s="189">
        <v>96</v>
      </c>
      <c r="H935" s="189">
        <v>99</v>
      </c>
      <c r="I935" s="189">
        <v>104</v>
      </c>
      <c r="J935" s="189">
        <v>94</v>
      </c>
      <c r="K935" s="189">
        <v>96</v>
      </c>
      <c r="L935" s="189">
        <v>98</v>
      </c>
      <c r="M935" s="189">
        <v>12</v>
      </c>
      <c r="N935" s="121">
        <f t="shared" si="14"/>
        <v>0.13953488372093023</v>
      </c>
    </row>
    <row r="936" spans="1:14">
      <c r="A936" s="188" t="s">
        <v>1930</v>
      </c>
      <c r="B936" s="189">
        <v>64</v>
      </c>
      <c r="C936" s="189">
        <v>66</v>
      </c>
      <c r="D936" s="189">
        <v>77</v>
      </c>
      <c r="E936" s="189">
        <v>65</v>
      </c>
      <c r="F936" s="189">
        <v>69</v>
      </c>
      <c r="G936" s="189">
        <v>67</v>
      </c>
      <c r="H936" s="189">
        <v>68</v>
      </c>
      <c r="I936" s="189">
        <v>68</v>
      </c>
      <c r="J936" s="189">
        <v>65</v>
      </c>
      <c r="K936" s="189">
        <v>69</v>
      </c>
      <c r="L936" s="189">
        <v>73</v>
      </c>
      <c r="M936" s="189">
        <v>9</v>
      </c>
      <c r="N936" s="121">
        <f t="shared" si="14"/>
        <v>0.140625</v>
      </c>
    </row>
    <row r="937" spans="1:14">
      <c r="A937" s="188" t="s">
        <v>1892</v>
      </c>
      <c r="B937" s="189">
        <v>141</v>
      </c>
      <c r="C937" s="189">
        <v>146</v>
      </c>
      <c r="D937" s="189">
        <v>144</v>
      </c>
      <c r="E937" s="189">
        <v>144</v>
      </c>
      <c r="F937" s="189">
        <v>151</v>
      </c>
      <c r="G937" s="189">
        <v>148</v>
      </c>
      <c r="H937" s="189">
        <v>149</v>
      </c>
      <c r="I937" s="189">
        <v>154</v>
      </c>
      <c r="J937" s="189">
        <v>163</v>
      </c>
      <c r="K937" s="189">
        <v>157</v>
      </c>
      <c r="L937" s="189">
        <v>161</v>
      </c>
      <c r="M937" s="189">
        <v>20</v>
      </c>
      <c r="N937" s="121">
        <f t="shared" si="14"/>
        <v>0.14184397163120568</v>
      </c>
    </row>
    <row r="938" spans="1:14">
      <c r="A938" s="188" t="s">
        <v>1893</v>
      </c>
      <c r="B938" s="189">
        <v>210</v>
      </c>
      <c r="C938" s="189">
        <v>202</v>
      </c>
      <c r="D938" s="189">
        <v>213</v>
      </c>
      <c r="E938" s="189">
        <v>217</v>
      </c>
      <c r="F938" s="189">
        <v>216</v>
      </c>
      <c r="G938" s="189">
        <v>220</v>
      </c>
      <c r="H938" s="189">
        <v>227</v>
      </c>
      <c r="I938" s="189">
        <v>229</v>
      </c>
      <c r="J938" s="189">
        <v>229</v>
      </c>
      <c r="K938" s="189">
        <v>237</v>
      </c>
      <c r="L938" s="189">
        <v>240</v>
      </c>
      <c r="M938" s="189">
        <v>30</v>
      </c>
      <c r="N938" s="121">
        <f t="shared" si="14"/>
        <v>0.14285714285714285</v>
      </c>
    </row>
    <row r="939" spans="1:14">
      <c r="A939" s="188" t="s">
        <v>1736</v>
      </c>
      <c r="B939" s="189">
        <v>944</v>
      </c>
      <c r="C939" s="189">
        <v>962</v>
      </c>
      <c r="D939" s="189">
        <v>995</v>
      </c>
      <c r="E939" s="189">
        <v>994</v>
      </c>
      <c r="F939" s="189">
        <v>1005</v>
      </c>
      <c r="G939" s="189">
        <v>1011</v>
      </c>
      <c r="H939" s="189">
        <v>1023</v>
      </c>
      <c r="I939" s="189">
        <v>1030</v>
      </c>
      <c r="J939" s="189">
        <v>1051</v>
      </c>
      <c r="K939" s="189">
        <v>1063</v>
      </c>
      <c r="L939" s="189">
        <v>1080</v>
      </c>
      <c r="M939" s="189">
        <v>136</v>
      </c>
      <c r="N939" s="121">
        <f t="shared" si="14"/>
        <v>0.1440677966101695</v>
      </c>
    </row>
    <row r="940" spans="1:14">
      <c r="A940" s="188" t="s">
        <v>1664</v>
      </c>
      <c r="B940" s="189">
        <v>97</v>
      </c>
      <c r="C940" s="189">
        <v>97</v>
      </c>
      <c r="D940" s="189">
        <v>95</v>
      </c>
      <c r="E940" s="189">
        <v>98</v>
      </c>
      <c r="F940" s="189">
        <v>97</v>
      </c>
      <c r="G940" s="189">
        <v>109</v>
      </c>
      <c r="H940" s="189">
        <v>104</v>
      </c>
      <c r="I940" s="189">
        <v>109</v>
      </c>
      <c r="J940" s="189">
        <v>107</v>
      </c>
      <c r="K940" s="189">
        <v>108</v>
      </c>
      <c r="L940" s="189">
        <v>111</v>
      </c>
      <c r="M940" s="189">
        <v>14</v>
      </c>
      <c r="N940" s="121">
        <f t="shared" si="14"/>
        <v>0.14432989690721648</v>
      </c>
    </row>
    <row r="941" spans="1:14">
      <c r="A941" s="188" t="s">
        <v>2155</v>
      </c>
      <c r="B941" s="189">
        <v>291</v>
      </c>
      <c r="C941" s="189">
        <v>297</v>
      </c>
      <c r="D941" s="189">
        <v>301</v>
      </c>
      <c r="E941" s="189">
        <v>308</v>
      </c>
      <c r="F941" s="189">
        <v>302</v>
      </c>
      <c r="G941" s="189">
        <v>306</v>
      </c>
      <c r="H941" s="189">
        <v>308</v>
      </c>
      <c r="I941" s="189">
        <v>321</v>
      </c>
      <c r="J941" s="189">
        <v>319</v>
      </c>
      <c r="K941" s="189">
        <v>329</v>
      </c>
      <c r="L941" s="189">
        <v>333</v>
      </c>
      <c r="M941" s="189">
        <v>42</v>
      </c>
      <c r="N941" s="121">
        <f t="shared" si="14"/>
        <v>0.14432989690721648</v>
      </c>
    </row>
    <row r="942" spans="1:14">
      <c r="A942" s="188" t="s">
        <v>2175</v>
      </c>
      <c r="B942" s="189">
        <v>97</v>
      </c>
      <c r="C942" s="189">
        <v>99</v>
      </c>
      <c r="D942" s="189">
        <v>99</v>
      </c>
      <c r="E942" s="189">
        <v>96</v>
      </c>
      <c r="F942" s="189">
        <v>99</v>
      </c>
      <c r="G942" s="189">
        <v>101</v>
      </c>
      <c r="H942" s="189">
        <v>114</v>
      </c>
      <c r="I942" s="189">
        <v>115</v>
      </c>
      <c r="J942" s="189">
        <v>106</v>
      </c>
      <c r="K942" s="189">
        <v>111</v>
      </c>
      <c r="L942" s="189">
        <v>111</v>
      </c>
      <c r="M942" s="189">
        <v>14</v>
      </c>
      <c r="N942" s="121">
        <f t="shared" si="14"/>
        <v>0.14432989690721648</v>
      </c>
    </row>
    <row r="943" spans="1:14">
      <c r="A943" s="188" t="s">
        <v>2213</v>
      </c>
      <c r="B943" s="189">
        <v>137</v>
      </c>
      <c r="C943" s="189">
        <v>138</v>
      </c>
      <c r="D943" s="189">
        <v>140</v>
      </c>
      <c r="E943" s="189">
        <v>147</v>
      </c>
      <c r="F943" s="189">
        <v>143</v>
      </c>
      <c r="G943" s="189">
        <v>137</v>
      </c>
      <c r="H943" s="189">
        <v>147</v>
      </c>
      <c r="I943" s="189">
        <v>143</v>
      </c>
      <c r="J943" s="189">
        <v>144</v>
      </c>
      <c r="K943" s="189">
        <v>157</v>
      </c>
      <c r="L943" s="189">
        <v>157</v>
      </c>
      <c r="M943" s="189">
        <v>20</v>
      </c>
      <c r="N943" s="121">
        <f t="shared" si="14"/>
        <v>0.145985401459854</v>
      </c>
    </row>
    <row r="944" spans="1:14">
      <c r="A944" s="188" t="s">
        <v>2260</v>
      </c>
      <c r="B944" s="189">
        <v>136</v>
      </c>
      <c r="C944" s="189">
        <v>143</v>
      </c>
      <c r="D944" s="189">
        <v>144</v>
      </c>
      <c r="E944" s="189">
        <v>142</v>
      </c>
      <c r="F944" s="189">
        <v>149</v>
      </c>
      <c r="G944" s="189">
        <v>151</v>
      </c>
      <c r="H944" s="189">
        <v>150</v>
      </c>
      <c r="I944" s="189">
        <v>154</v>
      </c>
      <c r="J944" s="189">
        <v>160</v>
      </c>
      <c r="K944" s="189">
        <v>161</v>
      </c>
      <c r="L944" s="189">
        <v>156</v>
      </c>
      <c r="M944" s="189">
        <v>20</v>
      </c>
      <c r="N944" s="121">
        <f t="shared" si="14"/>
        <v>0.14705882352941177</v>
      </c>
    </row>
    <row r="945" spans="1:14">
      <c r="A945" s="188" t="s">
        <v>1526</v>
      </c>
      <c r="B945" s="189">
        <v>122</v>
      </c>
      <c r="C945" s="189">
        <v>121</v>
      </c>
      <c r="D945" s="189">
        <v>119</v>
      </c>
      <c r="E945" s="189">
        <v>120</v>
      </c>
      <c r="F945" s="189">
        <v>133</v>
      </c>
      <c r="G945" s="189">
        <v>133</v>
      </c>
      <c r="H945" s="189">
        <v>132</v>
      </c>
      <c r="I945" s="189">
        <v>138</v>
      </c>
      <c r="J945" s="189">
        <v>139</v>
      </c>
      <c r="K945" s="189">
        <v>134</v>
      </c>
      <c r="L945" s="189">
        <v>140</v>
      </c>
      <c r="M945" s="189">
        <v>18</v>
      </c>
      <c r="N945" s="121">
        <f t="shared" si="14"/>
        <v>0.14754098360655737</v>
      </c>
    </row>
    <row r="946" spans="1:14">
      <c r="A946" s="188" t="s">
        <v>2154</v>
      </c>
      <c r="B946" s="189">
        <v>167</v>
      </c>
      <c r="C946" s="189">
        <v>171</v>
      </c>
      <c r="D946" s="189">
        <v>160</v>
      </c>
      <c r="E946" s="189">
        <v>162</v>
      </c>
      <c r="F946" s="189">
        <v>161</v>
      </c>
      <c r="G946" s="189">
        <v>166</v>
      </c>
      <c r="H946" s="189">
        <v>178</v>
      </c>
      <c r="I946" s="189">
        <v>182</v>
      </c>
      <c r="J946" s="189">
        <v>178</v>
      </c>
      <c r="K946" s="189">
        <v>182</v>
      </c>
      <c r="L946" s="189">
        <v>192</v>
      </c>
      <c r="M946" s="189">
        <v>25</v>
      </c>
      <c r="N946" s="121">
        <f t="shared" si="14"/>
        <v>0.1497005988023952</v>
      </c>
    </row>
    <row r="947" spans="1:14">
      <c r="A947" s="188" t="s">
        <v>1924</v>
      </c>
      <c r="B947" s="189">
        <v>73</v>
      </c>
      <c r="C947" s="189">
        <v>70</v>
      </c>
      <c r="D947" s="189">
        <v>72</v>
      </c>
      <c r="E947" s="189">
        <v>78</v>
      </c>
      <c r="F947" s="189">
        <v>78</v>
      </c>
      <c r="G947" s="189">
        <v>70</v>
      </c>
      <c r="H947" s="189">
        <v>74</v>
      </c>
      <c r="I947" s="189">
        <v>76</v>
      </c>
      <c r="J947" s="189">
        <v>77</v>
      </c>
      <c r="K947" s="189">
        <v>83</v>
      </c>
      <c r="L947" s="189">
        <v>84</v>
      </c>
      <c r="M947" s="189">
        <v>11</v>
      </c>
      <c r="N947" s="121">
        <f t="shared" si="14"/>
        <v>0.15068493150684931</v>
      </c>
    </row>
    <row r="948" spans="1:14">
      <c r="A948" s="188" t="s">
        <v>2111</v>
      </c>
      <c r="B948" s="189">
        <v>106</v>
      </c>
      <c r="C948" s="189">
        <v>112</v>
      </c>
      <c r="D948" s="189">
        <v>115</v>
      </c>
      <c r="E948" s="189">
        <v>116</v>
      </c>
      <c r="F948" s="189">
        <v>115</v>
      </c>
      <c r="G948" s="189">
        <v>111</v>
      </c>
      <c r="H948" s="189">
        <v>115</v>
      </c>
      <c r="I948" s="189">
        <v>122</v>
      </c>
      <c r="J948" s="189">
        <v>122</v>
      </c>
      <c r="K948" s="189">
        <v>118</v>
      </c>
      <c r="L948" s="189">
        <v>122</v>
      </c>
      <c r="M948" s="189">
        <v>16</v>
      </c>
      <c r="N948" s="121">
        <f t="shared" si="14"/>
        <v>0.15094339622641509</v>
      </c>
    </row>
    <row r="949" spans="1:14">
      <c r="A949" s="188" t="s">
        <v>2445</v>
      </c>
      <c r="B949" s="189">
        <v>79</v>
      </c>
      <c r="C949" s="189">
        <v>79</v>
      </c>
      <c r="D949" s="189">
        <v>80</v>
      </c>
      <c r="E949" s="189">
        <v>82</v>
      </c>
      <c r="F949" s="189">
        <v>88</v>
      </c>
      <c r="G949" s="189">
        <v>83</v>
      </c>
      <c r="H949" s="189">
        <v>74</v>
      </c>
      <c r="I949" s="189">
        <v>78</v>
      </c>
      <c r="J949" s="189">
        <v>87</v>
      </c>
      <c r="K949" s="189">
        <v>85</v>
      </c>
      <c r="L949" s="189">
        <v>91</v>
      </c>
      <c r="M949" s="189">
        <v>12</v>
      </c>
      <c r="N949" s="121">
        <f t="shared" si="14"/>
        <v>0.15189873417721519</v>
      </c>
    </row>
    <row r="950" spans="1:14">
      <c r="A950" s="188" t="s">
        <v>1712</v>
      </c>
      <c r="B950" s="189">
        <v>342</v>
      </c>
      <c r="C950" s="189">
        <v>341</v>
      </c>
      <c r="D950" s="189">
        <v>352</v>
      </c>
      <c r="E950" s="189">
        <v>358</v>
      </c>
      <c r="F950" s="189">
        <v>365</v>
      </c>
      <c r="G950" s="189">
        <v>366</v>
      </c>
      <c r="H950" s="189">
        <v>375</v>
      </c>
      <c r="I950" s="189">
        <v>373</v>
      </c>
      <c r="J950" s="189">
        <v>378</v>
      </c>
      <c r="K950" s="189">
        <v>390</v>
      </c>
      <c r="L950" s="189">
        <v>394</v>
      </c>
      <c r="M950" s="189">
        <v>52</v>
      </c>
      <c r="N950" s="121">
        <f t="shared" si="14"/>
        <v>0.15204678362573099</v>
      </c>
    </row>
    <row r="951" spans="1:14">
      <c r="A951" s="188" t="s">
        <v>1907</v>
      </c>
      <c r="B951" s="189">
        <v>59</v>
      </c>
      <c r="C951" s="189">
        <v>58</v>
      </c>
      <c r="D951" s="189">
        <v>55</v>
      </c>
      <c r="E951" s="189">
        <v>61</v>
      </c>
      <c r="F951" s="189">
        <v>60</v>
      </c>
      <c r="G951" s="189">
        <v>56</v>
      </c>
      <c r="H951" s="189">
        <v>55</v>
      </c>
      <c r="I951" s="189">
        <v>59</v>
      </c>
      <c r="J951" s="189">
        <v>69</v>
      </c>
      <c r="K951" s="189">
        <v>61</v>
      </c>
      <c r="L951" s="189">
        <v>68</v>
      </c>
      <c r="M951" s="189">
        <v>9</v>
      </c>
      <c r="N951" s="121">
        <f t="shared" si="14"/>
        <v>0.15254237288135594</v>
      </c>
    </row>
    <row r="952" spans="1:14">
      <c r="A952" s="188" t="s">
        <v>1579</v>
      </c>
      <c r="B952" s="189">
        <v>141</v>
      </c>
      <c r="C952" s="189">
        <v>141</v>
      </c>
      <c r="D952" s="189">
        <v>139</v>
      </c>
      <c r="E952" s="189">
        <v>140</v>
      </c>
      <c r="F952" s="189">
        <v>148</v>
      </c>
      <c r="G952" s="189">
        <v>154</v>
      </c>
      <c r="H952" s="189">
        <v>152</v>
      </c>
      <c r="I952" s="189">
        <v>152</v>
      </c>
      <c r="J952" s="189">
        <v>163</v>
      </c>
      <c r="K952" s="189">
        <v>163</v>
      </c>
      <c r="L952" s="189">
        <v>163</v>
      </c>
      <c r="M952" s="189">
        <v>22</v>
      </c>
      <c r="N952" s="121">
        <f t="shared" si="14"/>
        <v>0.15602836879432624</v>
      </c>
    </row>
    <row r="953" spans="1:14">
      <c r="A953" s="188" t="s">
        <v>1915</v>
      </c>
      <c r="B953" s="189">
        <v>141</v>
      </c>
      <c r="C953" s="189">
        <v>137</v>
      </c>
      <c r="D953" s="189">
        <v>138</v>
      </c>
      <c r="E953" s="189">
        <v>142</v>
      </c>
      <c r="F953" s="189">
        <v>149</v>
      </c>
      <c r="G953" s="189">
        <v>149</v>
      </c>
      <c r="H953" s="189">
        <v>151</v>
      </c>
      <c r="I953" s="189">
        <v>154</v>
      </c>
      <c r="J953" s="189">
        <v>156</v>
      </c>
      <c r="K953" s="189">
        <v>159</v>
      </c>
      <c r="L953" s="189">
        <v>163</v>
      </c>
      <c r="M953" s="189">
        <v>22</v>
      </c>
      <c r="N953" s="121">
        <f t="shared" si="14"/>
        <v>0.15602836879432624</v>
      </c>
    </row>
    <row r="954" spans="1:14">
      <c r="A954" s="188" t="s">
        <v>1902</v>
      </c>
      <c r="B954" s="189">
        <v>357</v>
      </c>
      <c r="C954" s="189">
        <v>356</v>
      </c>
      <c r="D954" s="189">
        <v>355</v>
      </c>
      <c r="E954" s="189">
        <v>363</v>
      </c>
      <c r="F954" s="189">
        <v>361</v>
      </c>
      <c r="G954" s="189">
        <v>373</v>
      </c>
      <c r="H954" s="189">
        <v>376</v>
      </c>
      <c r="I954" s="189">
        <v>393</v>
      </c>
      <c r="J954" s="189">
        <v>398</v>
      </c>
      <c r="K954" s="189">
        <v>403</v>
      </c>
      <c r="L954" s="189">
        <v>413</v>
      </c>
      <c r="M954" s="189">
        <v>56</v>
      </c>
      <c r="N954" s="121">
        <f t="shared" si="14"/>
        <v>0.15686274509803921</v>
      </c>
    </row>
    <row r="955" spans="1:14">
      <c r="A955" s="188" t="s">
        <v>1890</v>
      </c>
      <c r="B955" s="189">
        <v>164</v>
      </c>
      <c r="C955" s="189">
        <v>166</v>
      </c>
      <c r="D955" s="189">
        <v>167</v>
      </c>
      <c r="E955" s="189">
        <v>166</v>
      </c>
      <c r="F955" s="189">
        <v>166</v>
      </c>
      <c r="G955" s="189">
        <v>177</v>
      </c>
      <c r="H955" s="189">
        <v>164</v>
      </c>
      <c r="I955" s="189">
        <v>171</v>
      </c>
      <c r="J955" s="189">
        <v>187</v>
      </c>
      <c r="K955" s="189">
        <v>187</v>
      </c>
      <c r="L955" s="189">
        <v>190</v>
      </c>
      <c r="M955" s="189">
        <v>26</v>
      </c>
      <c r="N955" s="121">
        <f t="shared" si="14"/>
        <v>0.15853658536585366</v>
      </c>
    </row>
    <row r="956" spans="1:14">
      <c r="A956" s="188" t="s">
        <v>2053</v>
      </c>
      <c r="B956" s="189">
        <v>44</v>
      </c>
      <c r="C956" s="189">
        <v>49</v>
      </c>
      <c r="D956" s="189">
        <v>50</v>
      </c>
      <c r="E956" s="189">
        <v>44</v>
      </c>
      <c r="F956" s="189">
        <v>46</v>
      </c>
      <c r="G956" s="189">
        <v>57</v>
      </c>
      <c r="H956" s="189">
        <v>52</v>
      </c>
      <c r="I956" s="189">
        <v>53</v>
      </c>
      <c r="J956" s="189">
        <v>53</v>
      </c>
      <c r="K956" s="189">
        <v>51</v>
      </c>
      <c r="L956" s="189">
        <v>51</v>
      </c>
      <c r="M956" s="189">
        <v>7</v>
      </c>
      <c r="N956" s="121">
        <f t="shared" si="14"/>
        <v>0.15909090909090909</v>
      </c>
    </row>
    <row r="957" spans="1:14">
      <c r="A957" s="188" t="s">
        <v>1527</v>
      </c>
      <c r="B957" s="189">
        <v>112</v>
      </c>
      <c r="C957" s="189">
        <v>114</v>
      </c>
      <c r="D957" s="189">
        <v>115</v>
      </c>
      <c r="E957" s="189">
        <v>116</v>
      </c>
      <c r="F957" s="189">
        <v>119</v>
      </c>
      <c r="G957" s="189">
        <v>117</v>
      </c>
      <c r="H957" s="189">
        <v>114</v>
      </c>
      <c r="I957" s="189">
        <v>122</v>
      </c>
      <c r="J957" s="189">
        <v>125</v>
      </c>
      <c r="K957" s="189">
        <v>124</v>
      </c>
      <c r="L957" s="189">
        <v>130</v>
      </c>
      <c r="M957" s="189">
        <v>18</v>
      </c>
      <c r="N957" s="121">
        <f t="shared" si="14"/>
        <v>0.16071428571428573</v>
      </c>
    </row>
    <row r="958" spans="1:14">
      <c r="A958" s="188" t="s">
        <v>1910</v>
      </c>
      <c r="B958" s="189">
        <v>103</v>
      </c>
      <c r="C958" s="189">
        <v>101</v>
      </c>
      <c r="D958" s="189">
        <v>101</v>
      </c>
      <c r="E958" s="189">
        <v>106</v>
      </c>
      <c r="F958" s="189">
        <v>110</v>
      </c>
      <c r="G958" s="189">
        <v>111</v>
      </c>
      <c r="H958" s="189">
        <v>105</v>
      </c>
      <c r="I958" s="189">
        <v>107</v>
      </c>
      <c r="J958" s="189">
        <v>111</v>
      </c>
      <c r="K958" s="189">
        <v>115</v>
      </c>
      <c r="L958" s="189">
        <v>120</v>
      </c>
      <c r="M958" s="189">
        <v>17</v>
      </c>
      <c r="N958" s="121">
        <f t="shared" si="14"/>
        <v>0.1650485436893204</v>
      </c>
    </row>
    <row r="959" spans="1:14">
      <c r="A959" s="188" t="s">
        <v>2292</v>
      </c>
      <c r="B959" s="189">
        <v>169</v>
      </c>
      <c r="C959" s="189">
        <v>170</v>
      </c>
      <c r="D959" s="189">
        <v>167</v>
      </c>
      <c r="E959" s="189">
        <v>177</v>
      </c>
      <c r="F959" s="189">
        <v>181</v>
      </c>
      <c r="G959" s="189">
        <v>191</v>
      </c>
      <c r="H959" s="189">
        <v>194</v>
      </c>
      <c r="I959" s="189">
        <v>194</v>
      </c>
      <c r="J959" s="189">
        <v>203</v>
      </c>
      <c r="K959" s="189">
        <v>193</v>
      </c>
      <c r="L959" s="189">
        <v>197</v>
      </c>
      <c r="M959" s="189">
        <v>28</v>
      </c>
      <c r="N959" s="121">
        <f t="shared" si="14"/>
        <v>0.16568047337278108</v>
      </c>
    </row>
    <row r="960" spans="1:14">
      <c r="A960" s="188" t="s">
        <v>1445</v>
      </c>
      <c r="B960" s="189">
        <v>48</v>
      </c>
      <c r="C960" s="189">
        <v>46</v>
      </c>
      <c r="D960" s="189">
        <v>49</v>
      </c>
      <c r="E960" s="189">
        <v>49</v>
      </c>
      <c r="F960" s="189">
        <v>47</v>
      </c>
      <c r="G960" s="189">
        <v>52</v>
      </c>
      <c r="H960" s="189">
        <v>50</v>
      </c>
      <c r="I960" s="189">
        <v>50</v>
      </c>
      <c r="J960" s="189">
        <v>60</v>
      </c>
      <c r="K960" s="189">
        <v>60</v>
      </c>
      <c r="L960" s="189">
        <v>56</v>
      </c>
      <c r="M960" s="189">
        <v>8</v>
      </c>
      <c r="N960" s="121">
        <f t="shared" si="14"/>
        <v>0.16666666666666666</v>
      </c>
    </row>
    <row r="961" spans="1:14">
      <c r="A961" s="188" t="s">
        <v>1599</v>
      </c>
      <c r="B961" s="189">
        <v>48</v>
      </c>
      <c r="C961" s="189">
        <v>51</v>
      </c>
      <c r="D961" s="189">
        <v>51</v>
      </c>
      <c r="E961" s="189">
        <v>52</v>
      </c>
      <c r="F961" s="189">
        <v>66</v>
      </c>
      <c r="G961" s="189">
        <v>60</v>
      </c>
      <c r="H961" s="189">
        <v>56</v>
      </c>
      <c r="I961" s="189">
        <v>62</v>
      </c>
      <c r="J961" s="189">
        <v>60</v>
      </c>
      <c r="K961" s="189">
        <v>58</v>
      </c>
      <c r="L961" s="189">
        <v>56</v>
      </c>
      <c r="M961" s="189">
        <v>8</v>
      </c>
      <c r="N961" s="121">
        <f t="shared" si="14"/>
        <v>0.16666666666666666</v>
      </c>
    </row>
    <row r="962" spans="1:14">
      <c r="A962" s="188" t="s">
        <v>1913</v>
      </c>
      <c r="B962" s="189">
        <v>30</v>
      </c>
      <c r="C962" s="189">
        <v>37</v>
      </c>
      <c r="D962" s="189">
        <v>36</v>
      </c>
      <c r="E962" s="189">
        <v>40</v>
      </c>
      <c r="F962" s="189">
        <v>36</v>
      </c>
      <c r="G962" s="189">
        <v>35</v>
      </c>
      <c r="H962" s="189">
        <v>37</v>
      </c>
      <c r="I962" s="189">
        <v>41</v>
      </c>
      <c r="J962" s="189">
        <v>36</v>
      </c>
      <c r="K962" s="189">
        <v>41</v>
      </c>
      <c r="L962" s="189">
        <v>35</v>
      </c>
      <c r="M962" s="189">
        <v>5</v>
      </c>
      <c r="N962" s="121">
        <f t="shared" si="14"/>
        <v>0.16666666666666666</v>
      </c>
    </row>
    <row r="963" spans="1:14">
      <c r="A963" s="188" t="s">
        <v>1597</v>
      </c>
      <c r="B963" s="189">
        <v>52</v>
      </c>
      <c r="C963" s="189">
        <v>55</v>
      </c>
      <c r="D963" s="189">
        <v>55</v>
      </c>
      <c r="E963" s="189">
        <v>58</v>
      </c>
      <c r="F963" s="189">
        <v>55</v>
      </c>
      <c r="G963" s="189">
        <v>61</v>
      </c>
      <c r="H963" s="189">
        <v>59</v>
      </c>
      <c r="I963" s="189">
        <v>56</v>
      </c>
      <c r="J963" s="189">
        <v>60</v>
      </c>
      <c r="K963" s="189">
        <v>57</v>
      </c>
      <c r="L963" s="189">
        <v>61</v>
      </c>
      <c r="M963" s="189">
        <v>9</v>
      </c>
      <c r="N963" s="121">
        <f t="shared" si="14"/>
        <v>0.17307692307692307</v>
      </c>
    </row>
    <row r="964" spans="1:14">
      <c r="A964" s="188" t="s">
        <v>2064</v>
      </c>
      <c r="B964" s="189">
        <v>137</v>
      </c>
      <c r="C964" s="189">
        <v>141</v>
      </c>
      <c r="D964" s="189">
        <v>144</v>
      </c>
      <c r="E964" s="189">
        <v>160</v>
      </c>
      <c r="F964" s="189">
        <v>156</v>
      </c>
      <c r="G964" s="189">
        <v>157</v>
      </c>
      <c r="H964" s="189">
        <v>160</v>
      </c>
      <c r="I964" s="189">
        <v>165</v>
      </c>
      <c r="J964" s="189">
        <v>167</v>
      </c>
      <c r="K964" s="189">
        <v>159</v>
      </c>
      <c r="L964" s="189">
        <v>161</v>
      </c>
      <c r="M964" s="189">
        <v>24</v>
      </c>
      <c r="N964" s="121">
        <f t="shared" si="14"/>
        <v>0.17518248175182483</v>
      </c>
    </row>
    <row r="965" spans="1:14">
      <c r="A965" s="188" t="s">
        <v>2186</v>
      </c>
      <c r="B965" s="189">
        <v>44</v>
      </c>
      <c r="C965" s="189">
        <v>50</v>
      </c>
      <c r="D965" s="189">
        <v>46</v>
      </c>
      <c r="E965" s="189">
        <v>47</v>
      </c>
      <c r="F965" s="189">
        <v>48</v>
      </c>
      <c r="G965" s="189">
        <v>55</v>
      </c>
      <c r="H965" s="189">
        <v>52</v>
      </c>
      <c r="I965" s="189">
        <v>51</v>
      </c>
      <c r="J965" s="189">
        <v>54</v>
      </c>
      <c r="K965" s="189">
        <v>54</v>
      </c>
      <c r="L965" s="189">
        <v>52</v>
      </c>
      <c r="M965" s="189">
        <v>8</v>
      </c>
      <c r="N965" s="121">
        <f t="shared" si="14"/>
        <v>0.18181818181818182</v>
      </c>
    </row>
    <row r="966" spans="1:14">
      <c r="A966" s="188" t="s">
        <v>1763</v>
      </c>
      <c r="B966" s="189">
        <v>148</v>
      </c>
      <c r="C966" s="189">
        <v>159</v>
      </c>
      <c r="D966" s="189">
        <v>161</v>
      </c>
      <c r="E966" s="189">
        <v>140</v>
      </c>
      <c r="F966" s="189">
        <v>153</v>
      </c>
      <c r="G966" s="189">
        <v>156</v>
      </c>
      <c r="H966" s="189">
        <v>164</v>
      </c>
      <c r="I966" s="189">
        <v>166</v>
      </c>
      <c r="J966" s="189">
        <v>172</v>
      </c>
      <c r="K966" s="189">
        <v>174</v>
      </c>
      <c r="L966" s="189">
        <v>175</v>
      </c>
      <c r="M966" s="189">
        <v>27</v>
      </c>
      <c r="N966" s="121">
        <f t="shared" ref="N966:N988" si="15">M966/B966</f>
        <v>0.18243243243243243</v>
      </c>
    </row>
    <row r="967" spans="1:14">
      <c r="A967" s="188" t="s">
        <v>1606</v>
      </c>
      <c r="B967" s="189">
        <v>64</v>
      </c>
      <c r="C967" s="189">
        <v>68</v>
      </c>
      <c r="D967" s="189">
        <v>73</v>
      </c>
      <c r="E967" s="189">
        <v>76</v>
      </c>
      <c r="F967" s="189">
        <v>80</v>
      </c>
      <c r="G967" s="189">
        <v>86</v>
      </c>
      <c r="H967" s="189">
        <v>86</v>
      </c>
      <c r="I967" s="189">
        <v>78</v>
      </c>
      <c r="J967" s="189">
        <v>70</v>
      </c>
      <c r="K967" s="189">
        <v>74</v>
      </c>
      <c r="L967" s="189">
        <v>76</v>
      </c>
      <c r="M967" s="189">
        <v>12</v>
      </c>
      <c r="N967" s="121">
        <f t="shared" si="15"/>
        <v>0.1875</v>
      </c>
    </row>
    <row r="968" spans="1:14">
      <c r="A968" s="188" t="s">
        <v>1583</v>
      </c>
      <c r="B968" s="189">
        <v>111</v>
      </c>
      <c r="C968" s="189">
        <v>108</v>
      </c>
      <c r="D968" s="189">
        <v>112</v>
      </c>
      <c r="E968" s="189">
        <v>112</v>
      </c>
      <c r="F968" s="189">
        <v>111</v>
      </c>
      <c r="G968" s="189">
        <v>114</v>
      </c>
      <c r="H968" s="189">
        <v>114</v>
      </c>
      <c r="I968" s="189">
        <v>124</v>
      </c>
      <c r="J968" s="189">
        <v>109</v>
      </c>
      <c r="K968" s="189">
        <v>121</v>
      </c>
      <c r="L968" s="189">
        <v>132</v>
      </c>
      <c r="M968" s="189">
        <v>21</v>
      </c>
      <c r="N968" s="121">
        <f t="shared" si="15"/>
        <v>0.1891891891891892</v>
      </c>
    </row>
    <row r="969" spans="1:14">
      <c r="A969" s="188" t="s">
        <v>1847</v>
      </c>
      <c r="B969" s="189">
        <v>58</v>
      </c>
      <c r="C969" s="189">
        <v>62</v>
      </c>
      <c r="D969" s="189">
        <v>59</v>
      </c>
      <c r="E969" s="189">
        <v>58</v>
      </c>
      <c r="F969" s="189">
        <v>55</v>
      </c>
      <c r="G969" s="189">
        <v>52</v>
      </c>
      <c r="H969" s="189">
        <v>57</v>
      </c>
      <c r="I969" s="189">
        <v>66</v>
      </c>
      <c r="J969" s="189">
        <v>54</v>
      </c>
      <c r="K969" s="189">
        <v>61</v>
      </c>
      <c r="L969" s="189">
        <v>69</v>
      </c>
      <c r="M969" s="189">
        <v>11</v>
      </c>
      <c r="N969" s="121">
        <f t="shared" si="15"/>
        <v>0.18965517241379309</v>
      </c>
    </row>
    <row r="970" spans="1:14">
      <c r="A970" s="188" t="s">
        <v>2142</v>
      </c>
      <c r="B970" s="189">
        <v>231</v>
      </c>
      <c r="C970" s="189">
        <v>235</v>
      </c>
      <c r="D970" s="189">
        <v>233</v>
      </c>
      <c r="E970" s="189">
        <v>227</v>
      </c>
      <c r="F970" s="189">
        <v>233</v>
      </c>
      <c r="G970" s="189">
        <v>241</v>
      </c>
      <c r="H970" s="189">
        <v>257</v>
      </c>
      <c r="I970" s="189">
        <v>256</v>
      </c>
      <c r="J970" s="189">
        <v>259</v>
      </c>
      <c r="K970" s="189">
        <v>266</v>
      </c>
      <c r="L970" s="189">
        <v>275</v>
      </c>
      <c r="M970" s="189">
        <v>44</v>
      </c>
      <c r="N970" s="121">
        <f t="shared" si="15"/>
        <v>0.19047619047619047</v>
      </c>
    </row>
    <row r="971" spans="1:14">
      <c r="A971" s="188" t="s">
        <v>2291</v>
      </c>
      <c r="B971" s="189">
        <v>128</v>
      </c>
      <c r="C971" s="189">
        <v>142</v>
      </c>
      <c r="D971" s="189">
        <v>140</v>
      </c>
      <c r="E971" s="189">
        <v>141</v>
      </c>
      <c r="F971" s="189">
        <v>148</v>
      </c>
      <c r="G971" s="189">
        <v>153</v>
      </c>
      <c r="H971" s="189">
        <v>152</v>
      </c>
      <c r="I971" s="189">
        <v>149</v>
      </c>
      <c r="J971" s="189">
        <v>150</v>
      </c>
      <c r="K971" s="189">
        <v>152</v>
      </c>
      <c r="L971" s="189">
        <v>153</v>
      </c>
      <c r="M971" s="189">
        <v>25</v>
      </c>
      <c r="N971" s="121">
        <f t="shared" si="15"/>
        <v>0.1953125</v>
      </c>
    </row>
    <row r="972" spans="1:14">
      <c r="A972" s="188" t="s">
        <v>1669</v>
      </c>
      <c r="B972" s="189">
        <v>91</v>
      </c>
      <c r="C972" s="189">
        <v>97</v>
      </c>
      <c r="D972" s="189">
        <v>94</v>
      </c>
      <c r="E972" s="189">
        <v>99</v>
      </c>
      <c r="F972" s="189">
        <v>100</v>
      </c>
      <c r="G972" s="189">
        <v>95</v>
      </c>
      <c r="H972" s="189">
        <v>100</v>
      </c>
      <c r="I972" s="189">
        <v>104</v>
      </c>
      <c r="J972" s="189">
        <v>108</v>
      </c>
      <c r="K972" s="189">
        <v>106</v>
      </c>
      <c r="L972" s="189">
        <v>109</v>
      </c>
      <c r="M972" s="189">
        <v>18</v>
      </c>
      <c r="N972" s="121">
        <f t="shared" si="15"/>
        <v>0.19780219780219779</v>
      </c>
    </row>
    <row r="973" spans="1:14">
      <c r="A973" s="188" t="s">
        <v>1578</v>
      </c>
      <c r="B973" s="189">
        <v>114</v>
      </c>
      <c r="C973" s="189">
        <v>107</v>
      </c>
      <c r="D973" s="189">
        <v>110</v>
      </c>
      <c r="E973" s="189">
        <v>120</v>
      </c>
      <c r="F973" s="189">
        <v>125</v>
      </c>
      <c r="G973" s="189">
        <v>133</v>
      </c>
      <c r="H973" s="189">
        <v>131</v>
      </c>
      <c r="I973" s="189">
        <v>134</v>
      </c>
      <c r="J973" s="189">
        <v>131</v>
      </c>
      <c r="K973" s="189">
        <v>135</v>
      </c>
      <c r="L973" s="189">
        <v>137</v>
      </c>
      <c r="M973" s="189">
        <v>23</v>
      </c>
      <c r="N973" s="121">
        <f t="shared" si="15"/>
        <v>0.20175438596491227</v>
      </c>
    </row>
    <row r="974" spans="1:14">
      <c r="A974" s="188" t="s">
        <v>2231</v>
      </c>
      <c r="B974" s="189">
        <v>64</v>
      </c>
      <c r="C974" s="189">
        <v>75</v>
      </c>
      <c r="D974" s="189">
        <v>72</v>
      </c>
      <c r="E974" s="189">
        <v>72</v>
      </c>
      <c r="F974" s="189">
        <v>72</v>
      </c>
      <c r="G974" s="189">
        <v>69</v>
      </c>
      <c r="H974" s="189">
        <v>69</v>
      </c>
      <c r="I974" s="189">
        <v>74</v>
      </c>
      <c r="J974" s="189">
        <v>78</v>
      </c>
      <c r="K974" s="189">
        <v>80</v>
      </c>
      <c r="L974" s="189">
        <v>77</v>
      </c>
      <c r="M974" s="189">
        <v>13</v>
      </c>
      <c r="N974" s="121">
        <f t="shared" si="15"/>
        <v>0.203125</v>
      </c>
    </row>
    <row r="975" spans="1:14">
      <c r="A975" s="188" t="s">
        <v>2002</v>
      </c>
      <c r="B975" s="189">
        <v>34</v>
      </c>
      <c r="C975" s="189">
        <v>31</v>
      </c>
      <c r="D975" s="189">
        <v>40</v>
      </c>
      <c r="E975" s="189">
        <v>40</v>
      </c>
      <c r="F975" s="189">
        <v>42</v>
      </c>
      <c r="G975" s="189">
        <v>36</v>
      </c>
      <c r="H975" s="189">
        <v>36</v>
      </c>
      <c r="I975" s="189">
        <v>37</v>
      </c>
      <c r="J975" s="189">
        <v>38</v>
      </c>
      <c r="K975" s="189">
        <v>39</v>
      </c>
      <c r="L975" s="189">
        <v>41</v>
      </c>
      <c r="M975" s="189">
        <v>7</v>
      </c>
      <c r="N975" s="121">
        <f t="shared" si="15"/>
        <v>0.20588235294117646</v>
      </c>
    </row>
    <row r="976" spans="1:14">
      <c r="A976" s="188" t="s">
        <v>2062</v>
      </c>
      <c r="B976" s="189">
        <v>188</v>
      </c>
      <c r="C976" s="189">
        <v>196</v>
      </c>
      <c r="D976" s="189">
        <v>204</v>
      </c>
      <c r="E976" s="189">
        <v>200</v>
      </c>
      <c r="F976" s="189">
        <v>202</v>
      </c>
      <c r="G976" s="189">
        <v>204</v>
      </c>
      <c r="H976" s="189">
        <v>204</v>
      </c>
      <c r="I976" s="189">
        <v>211</v>
      </c>
      <c r="J976" s="189">
        <v>205</v>
      </c>
      <c r="K976" s="189">
        <v>211</v>
      </c>
      <c r="L976" s="189">
        <v>227</v>
      </c>
      <c r="M976" s="189">
        <v>39</v>
      </c>
      <c r="N976" s="121">
        <f t="shared" si="15"/>
        <v>0.20744680851063829</v>
      </c>
    </row>
    <row r="977" spans="1:14">
      <c r="A977" s="188" t="s">
        <v>1448</v>
      </c>
      <c r="B977" s="189">
        <v>118</v>
      </c>
      <c r="C977" s="189">
        <v>112</v>
      </c>
      <c r="D977" s="189">
        <v>118</v>
      </c>
      <c r="E977" s="189">
        <v>117</v>
      </c>
      <c r="F977" s="189">
        <v>128</v>
      </c>
      <c r="G977" s="189">
        <v>128</v>
      </c>
      <c r="H977" s="189">
        <v>123</v>
      </c>
      <c r="I977" s="189">
        <v>126</v>
      </c>
      <c r="J977" s="189">
        <v>124</v>
      </c>
      <c r="K977" s="189">
        <v>131</v>
      </c>
      <c r="L977" s="189">
        <v>144</v>
      </c>
      <c r="M977" s="189">
        <v>26</v>
      </c>
      <c r="N977" s="121">
        <f t="shared" si="15"/>
        <v>0.22033898305084745</v>
      </c>
    </row>
    <row r="978" spans="1:14">
      <c r="A978" s="188" t="s">
        <v>1918</v>
      </c>
      <c r="B978" s="189">
        <v>99</v>
      </c>
      <c r="C978" s="189">
        <v>99</v>
      </c>
      <c r="D978" s="189">
        <v>100</v>
      </c>
      <c r="E978" s="189">
        <v>108</v>
      </c>
      <c r="F978" s="189">
        <v>109</v>
      </c>
      <c r="G978" s="189">
        <v>108</v>
      </c>
      <c r="H978" s="189">
        <v>114</v>
      </c>
      <c r="I978" s="189">
        <v>111</v>
      </c>
      <c r="J978" s="189">
        <v>120</v>
      </c>
      <c r="K978" s="189">
        <v>119</v>
      </c>
      <c r="L978" s="189">
        <v>121</v>
      </c>
      <c r="M978" s="189">
        <v>22</v>
      </c>
      <c r="N978" s="121">
        <f t="shared" si="15"/>
        <v>0.22222222222222221</v>
      </c>
    </row>
    <row r="979" spans="1:14">
      <c r="A979" s="188" t="s">
        <v>1931</v>
      </c>
      <c r="B979" s="189">
        <v>72</v>
      </c>
      <c r="C979" s="189">
        <v>79</v>
      </c>
      <c r="D979" s="189">
        <v>78</v>
      </c>
      <c r="E979" s="189">
        <v>81</v>
      </c>
      <c r="F979" s="189">
        <v>78</v>
      </c>
      <c r="G979" s="189">
        <v>82</v>
      </c>
      <c r="H979" s="189">
        <v>77</v>
      </c>
      <c r="I979" s="189">
        <v>87</v>
      </c>
      <c r="J979" s="189">
        <v>92</v>
      </c>
      <c r="K979" s="189">
        <v>93</v>
      </c>
      <c r="L979" s="189">
        <v>88</v>
      </c>
      <c r="M979" s="189">
        <v>16</v>
      </c>
      <c r="N979" s="121">
        <f t="shared" si="15"/>
        <v>0.22222222222222221</v>
      </c>
    </row>
    <row r="980" spans="1:14">
      <c r="A980" s="188" t="s">
        <v>1587</v>
      </c>
      <c r="B980" s="189">
        <v>48</v>
      </c>
      <c r="C980" s="189">
        <v>49</v>
      </c>
      <c r="D980" s="189">
        <v>52</v>
      </c>
      <c r="E980" s="189">
        <v>48</v>
      </c>
      <c r="F980" s="189">
        <v>48</v>
      </c>
      <c r="G980" s="189">
        <v>56</v>
      </c>
      <c r="H980" s="189">
        <v>59</v>
      </c>
      <c r="I980" s="189">
        <v>55</v>
      </c>
      <c r="J980" s="189">
        <v>63</v>
      </c>
      <c r="K980" s="189">
        <v>60</v>
      </c>
      <c r="L980" s="189">
        <v>59</v>
      </c>
      <c r="M980" s="189">
        <v>11</v>
      </c>
      <c r="N980" s="121">
        <f t="shared" si="15"/>
        <v>0.22916666666666666</v>
      </c>
    </row>
    <row r="981" spans="1:14">
      <c r="A981" s="188" t="s">
        <v>1673</v>
      </c>
      <c r="B981" s="189">
        <v>71</v>
      </c>
      <c r="C981" s="189">
        <v>75</v>
      </c>
      <c r="D981" s="189">
        <v>69</v>
      </c>
      <c r="E981" s="189">
        <v>82</v>
      </c>
      <c r="F981" s="189">
        <v>83</v>
      </c>
      <c r="G981" s="189">
        <v>88</v>
      </c>
      <c r="H981" s="189">
        <v>86</v>
      </c>
      <c r="I981" s="189">
        <v>84</v>
      </c>
      <c r="J981" s="189">
        <v>81</v>
      </c>
      <c r="K981" s="189">
        <v>79</v>
      </c>
      <c r="L981" s="189">
        <v>88</v>
      </c>
      <c r="M981" s="189">
        <v>17</v>
      </c>
      <c r="N981" s="121">
        <f t="shared" si="15"/>
        <v>0.23943661971830985</v>
      </c>
    </row>
    <row r="982" spans="1:14">
      <c r="A982" s="188" t="s">
        <v>1891</v>
      </c>
      <c r="B982" s="189">
        <v>143</v>
      </c>
      <c r="C982" s="189">
        <v>143</v>
      </c>
      <c r="D982" s="189">
        <v>145</v>
      </c>
      <c r="E982" s="189">
        <v>146</v>
      </c>
      <c r="F982" s="189">
        <v>149</v>
      </c>
      <c r="G982" s="189">
        <v>157</v>
      </c>
      <c r="H982" s="189">
        <v>160</v>
      </c>
      <c r="I982" s="189">
        <v>161</v>
      </c>
      <c r="J982" s="189">
        <v>159</v>
      </c>
      <c r="K982" s="189">
        <v>165</v>
      </c>
      <c r="L982" s="189">
        <v>179</v>
      </c>
      <c r="M982" s="189">
        <v>36</v>
      </c>
      <c r="N982" s="121">
        <f t="shared" si="15"/>
        <v>0.25174825174825177</v>
      </c>
    </row>
    <row r="983" spans="1:14">
      <c r="A983" s="188" t="s">
        <v>1979</v>
      </c>
      <c r="B983" s="189">
        <v>102</v>
      </c>
      <c r="C983" s="189">
        <v>104</v>
      </c>
      <c r="D983" s="189">
        <v>104</v>
      </c>
      <c r="E983" s="189">
        <v>110</v>
      </c>
      <c r="F983" s="189">
        <v>113</v>
      </c>
      <c r="G983" s="189">
        <v>108</v>
      </c>
      <c r="H983" s="189">
        <v>111</v>
      </c>
      <c r="I983" s="189">
        <v>118</v>
      </c>
      <c r="J983" s="189">
        <v>125</v>
      </c>
      <c r="K983" s="189">
        <v>124</v>
      </c>
      <c r="L983" s="189">
        <v>129</v>
      </c>
      <c r="M983" s="189">
        <v>27</v>
      </c>
      <c r="N983" s="121">
        <f t="shared" si="15"/>
        <v>0.26470588235294118</v>
      </c>
    </row>
    <row r="984" spans="1:14">
      <c r="A984" s="188" t="s">
        <v>1574</v>
      </c>
      <c r="B984" s="189">
        <v>60</v>
      </c>
      <c r="C984" s="189">
        <v>70</v>
      </c>
      <c r="D984" s="189">
        <v>63</v>
      </c>
      <c r="E984" s="189">
        <v>62</v>
      </c>
      <c r="F984" s="189">
        <v>62</v>
      </c>
      <c r="G984" s="189">
        <v>63</v>
      </c>
      <c r="H984" s="189">
        <v>74</v>
      </c>
      <c r="I984" s="189">
        <v>73</v>
      </c>
      <c r="J984" s="189">
        <v>81</v>
      </c>
      <c r="K984" s="189">
        <v>83</v>
      </c>
      <c r="L984" s="189">
        <v>78</v>
      </c>
      <c r="M984" s="189">
        <v>18</v>
      </c>
      <c r="N984" s="121">
        <f t="shared" si="15"/>
        <v>0.3</v>
      </c>
    </row>
    <row r="985" spans="1:14">
      <c r="A985" s="188" t="s">
        <v>2351</v>
      </c>
      <c r="B985" s="189">
        <v>26</v>
      </c>
      <c r="C985" s="189">
        <v>33</v>
      </c>
      <c r="D985" s="189">
        <v>33</v>
      </c>
      <c r="E985" s="189">
        <v>38</v>
      </c>
      <c r="F985" s="189">
        <v>34</v>
      </c>
      <c r="G985" s="189">
        <v>32</v>
      </c>
      <c r="H985" s="189">
        <v>32</v>
      </c>
      <c r="I985" s="189">
        <v>29</v>
      </c>
      <c r="J985" s="189">
        <v>29</v>
      </c>
      <c r="K985" s="189">
        <v>29</v>
      </c>
      <c r="L985" s="189">
        <v>34</v>
      </c>
      <c r="M985" s="189">
        <v>8</v>
      </c>
      <c r="N985" s="121">
        <f t="shared" si="15"/>
        <v>0.30769230769230771</v>
      </c>
    </row>
    <row r="986" spans="1:14">
      <c r="A986" s="188" t="s">
        <v>1595</v>
      </c>
      <c r="B986" s="189">
        <v>65</v>
      </c>
      <c r="C986" s="189">
        <v>63</v>
      </c>
      <c r="D986" s="189">
        <v>68</v>
      </c>
      <c r="E986" s="189">
        <v>69</v>
      </c>
      <c r="F986" s="189">
        <v>76</v>
      </c>
      <c r="G986" s="189">
        <v>84</v>
      </c>
      <c r="H986" s="189">
        <v>80</v>
      </c>
      <c r="I986" s="189">
        <v>79</v>
      </c>
      <c r="J986" s="189">
        <v>88</v>
      </c>
      <c r="K986" s="189">
        <v>79</v>
      </c>
      <c r="L986" s="189">
        <v>86</v>
      </c>
      <c r="M986" s="189">
        <v>21</v>
      </c>
      <c r="N986" s="121">
        <f t="shared" si="15"/>
        <v>0.32307692307692309</v>
      </c>
    </row>
    <row r="987" spans="1:14">
      <c r="A987" s="188" t="s">
        <v>2473</v>
      </c>
      <c r="B987" s="189">
        <v>33</v>
      </c>
      <c r="C987" s="189">
        <v>34</v>
      </c>
      <c r="D987" s="189">
        <v>35</v>
      </c>
      <c r="E987" s="189">
        <v>34</v>
      </c>
      <c r="F987" s="189">
        <v>34</v>
      </c>
      <c r="G987" s="189">
        <v>32</v>
      </c>
      <c r="H987" s="189">
        <v>34</v>
      </c>
      <c r="I987" s="189">
        <v>32</v>
      </c>
      <c r="J987" s="189">
        <v>43</v>
      </c>
      <c r="K987" s="189">
        <v>42</v>
      </c>
      <c r="L987" s="189">
        <v>44</v>
      </c>
      <c r="M987" s="189">
        <v>11</v>
      </c>
      <c r="N987" s="121">
        <f t="shared" si="15"/>
        <v>0.33333333333333331</v>
      </c>
    </row>
    <row r="988" spans="1:14">
      <c r="A988" s="188" t="s">
        <v>2059</v>
      </c>
      <c r="B988" s="189">
        <v>43</v>
      </c>
      <c r="C988" s="189">
        <v>43</v>
      </c>
      <c r="D988" s="189">
        <v>53</v>
      </c>
      <c r="E988" s="189">
        <v>52</v>
      </c>
      <c r="F988" s="189">
        <v>52</v>
      </c>
      <c r="G988" s="189">
        <v>68</v>
      </c>
      <c r="H988" s="189">
        <v>67</v>
      </c>
      <c r="I988" s="189">
        <v>67</v>
      </c>
      <c r="J988" s="189">
        <v>67</v>
      </c>
      <c r="K988" s="189">
        <v>66</v>
      </c>
      <c r="L988" s="189">
        <v>65</v>
      </c>
      <c r="M988" s="189">
        <v>22</v>
      </c>
      <c r="N988" s="121">
        <f t="shared" si="15"/>
        <v>0.51162790697674421</v>
      </c>
    </row>
  </sheetData>
  <sortState xmlns:xlrd2="http://schemas.microsoft.com/office/spreadsheetml/2017/richdata2" ref="A6:N988">
    <sortCondition ref="N6:N988"/>
  </sortState>
  <customSheetViews>
    <customSheetView guid="{CDEF6930-6739-4FEE-9F65-E195F9A4F82A}" topLeftCell="A5">
      <selection activeCell="A57" sqref="A57:XFD57"/>
      <pageMargins left="0.7" right="0.7" top="0.75" bottom="0.75" header="0.3" footer="0.3"/>
      <pageSetup paperSize="9" orientation="portrait" r:id="rId1"/>
    </customSheetView>
    <customSheetView guid="{9883963A-B599-466E-88D7-AE85360E0737}" topLeftCell="A5">
      <selection activeCell="A57" sqref="A57:XFD57"/>
      <pageMargins left="0.7" right="0.7" top="0.75" bottom="0.75" header="0.3" footer="0.3"/>
      <pageSetup paperSize="9" orientation="portrait" r:id="rId2"/>
    </customSheetView>
  </customSheetViews>
  <hyperlinks>
    <hyperlink ref="C1" location="Index!A1" display="Index home" xr:uid="{00000000-0004-0000-4200-000000000000}"/>
  </hyperlinks>
  <pageMargins left="0.7" right="0.7" top="0.75" bottom="0.75" header="0.3" footer="0.3"/>
  <pageSetup paperSize="9" orientation="portrait" r:id="rId3"/>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codeName="Sheet46">
    <tabColor rgb="FFCC6677"/>
    <pageSetUpPr fitToPage="1"/>
  </sheetPr>
  <dimension ref="A1:H16"/>
  <sheetViews>
    <sheetView zoomScaleNormal="100" workbookViewId="0"/>
  </sheetViews>
  <sheetFormatPr defaultRowHeight="15"/>
  <cols>
    <col min="1" max="1" width="17.42578125" style="214" bestFit="1" customWidth="1"/>
    <col min="2" max="2" width="7.5703125" style="215" bestFit="1" customWidth="1"/>
    <col min="3" max="3" width="12.5703125" style="215" bestFit="1" customWidth="1"/>
    <col min="4" max="4" width="11.5703125" style="215" bestFit="1" customWidth="1"/>
    <col min="5" max="5" width="12.85546875" style="215" bestFit="1" customWidth="1"/>
    <col min="6" max="6" width="6.42578125" style="215" customWidth="1"/>
    <col min="7" max="7" width="8.7109375" style="215" bestFit="1" customWidth="1"/>
    <col min="8" max="8" width="12.5703125" style="215" bestFit="1" customWidth="1"/>
    <col min="9" max="9" width="11.5703125" style="215" bestFit="1" customWidth="1"/>
    <col min="10" max="10" width="12.85546875" style="215" bestFit="1" customWidth="1"/>
    <col min="11" max="247" width="9.140625" style="215"/>
    <col min="248" max="248" width="13.42578125" style="215" customWidth="1"/>
    <col min="249" max="249" width="7.5703125" style="215" bestFit="1" customWidth="1"/>
    <col min="250" max="251" width="6.42578125" style="215" customWidth="1"/>
    <col min="252" max="252" width="7.5703125" style="215" bestFit="1" customWidth="1"/>
    <col min="253" max="253" width="6.42578125" style="215" customWidth="1"/>
    <col min="254" max="257" width="7.5703125" style="215" bestFit="1" customWidth="1"/>
    <col min="258" max="261" width="8.7109375" style="215" customWidth="1"/>
    <col min="262" max="262" width="8.42578125" style="215" customWidth="1"/>
    <col min="263" max="263" width="8.42578125" style="215" bestFit="1" customWidth="1"/>
    <col min="264" max="503" width="9.140625" style="215"/>
    <col min="504" max="504" width="13.42578125" style="215" customWidth="1"/>
    <col min="505" max="505" width="7.5703125" style="215" bestFit="1" customWidth="1"/>
    <col min="506" max="507" width="6.42578125" style="215" customWidth="1"/>
    <col min="508" max="508" width="7.5703125" style="215" bestFit="1" customWidth="1"/>
    <col min="509" max="509" width="6.42578125" style="215" customWidth="1"/>
    <col min="510" max="513" width="7.5703125" style="215" bestFit="1" customWidth="1"/>
    <col min="514" max="517" width="8.7109375" style="215" customWidth="1"/>
    <col min="518" max="518" width="8.42578125" style="215" customWidth="1"/>
    <col min="519" max="519" width="8.42578125" style="215" bestFit="1" customWidth="1"/>
    <col min="520" max="759" width="9.140625" style="215"/>
    <col min="760" max="760" width="13.42578125" style="215" customWidth="1"/>
    <col min="761" max="761" width="7.5703125" style="215" bestFit="1" customWidth="1"/>
    <col min="762" max="763" width="6.42578125" style="215" customWidth="1"/>
    <col min="764" max="764" width="7.5703125" style="215" bestFit="1" customWidth="1"/>
    <col min="765" max="765" width="6.42578125" style="215" customWidth="1"/>
    <col min="766" max="769" width="7.5703125" style="215" bestFit="1" customWidth="1"/>
    <col min="770" max="773" width="8.7109375" style="215" customWidth="1"/>
    <col min="774" max="774" width="8.42578125" style="215" customWidth="1"/>
    <col min="775" max="775" width="8.42578125" style="215" bestFit="1" customWidth="1"/>
    <col min="776" max="1015" width="9.140625" style="215"/>
    <col min="1016" max="1016" width="13.42578125" style="215" customWidth="1"/>
    <col min="1017" max="1017" width="7.5703125" style="215" bestFit="1" customWidth="1"/>
    <col min="1018" max="1019" width="6.42578125" style="215" customWidth="1"/>
    <col min="1020" max="1020" width="7.5703125" style="215" bestFit="1" customWidth="1"/>
    <col min="1021" max="1021" width="6.42578125" style="215" customWidth="1"/>
    <col min="1022" max="1025" width="7.5703125" style="215" bestFit="1" customWidth="1"/>
    <col min="1026" max="1029" width="8.7109375" style="215" customWidth="1"/>
    <col min="1030" max="1030" width="8.42578125" style="215" customWidth="1"/>
    <col min="1031" max="1031" width="8.42578125" style="215" bestFit="1" customWidth="1"/>
    <col min="1032" max="1271" width="9.140625" style="215"/>
    <col min="1272" max="1272" width="13.42578125" style="215" customWidth="1"/>
    <col min="1273" max="1273" width="7.5703125" style="215" bestFit="1" customWidth="1"/>
    <col min="1274" max="1275" width="6.42578125" style="215" customWidth="1"/>
    <col min="1276" max="1276" width="7.5703125" style="215" bestFit="1" customWidth="1"/>
    <col min="1277" max="1277" width="6.42578125" style="215" customWidth="1"/>
    <col min="1278" max="1281" width="7.5703125" style="215" bestFit="1" customWidth="1"/>
    <col min="1282" max="1285" width="8.7109375" style="215" customWidth="1"/>
    <col min="1286" max="1286" width="8.42578125" style="215" customWidth="1"/>
    <col min="1287" max="1287" width="8.42578125" style="215" bestFit="1" customWidth="1"/>
    <col min="1288" max="1527" width="9.140625" style="215"/>
    <col min="1528" max="1528" width="13.42578125" style="215" customWidth="1"/>
    <col min="1529" max="1529" width="7.5703125" style="215" bestFit="1" customWidth="1"/>
    <col min="1530" max="1531" width="6.42578125" style="215" customWidth="1"/>
    <col min="1532" max="1532" width="7.5703125" style="215" bestFit="1" customWidth="1"/>
    <col min="1533" max="1533" width="6.42578125" style="215" customWidth="1"/>
    <col min="1534" max="1537" width="7.5703125" style="215" bestFit="1" customWidth="1"/>
    <col min="1538" max="1541" width="8.7109375" style="215" customWidth="1"/>
    <col min="1542" max="1542" width="8.42578125" style="215" customWidth="1"/>
    <col min="1543" max="1543" width="8.42578125" style="215" bestFit="1" customWidth="1"/>
    <col min="1544" max="1783" width="9.140625" style="215"/>
    <col min="1784" max="1784" width="13.42578125" style="215" customWidth="1"/>
    <col min="1785" max="1785" width="7.5703125" style="215" bestFit="1" customWidth="1"/>
    <col min="1786" max="1787" width="6.42578125" style="215" customWidth="1"/>
    <col min="1788" max="1788" width="7.5703125" style="215" bestFit="1" customWidth="1"/>
    <col min="1789" max="1789" width="6.42578125" style="215" customWidth="1"/>
    <col min="1790" max="1793" width="7.5703125" style="215" bestFit="1" customWidth="1"/>
    <col min="1794" max="1797" width="8.7109375" style="215" customWidth="1"/>
    <col min="1798" max="1798" width="8.42578125" style="215" customWidth="1"/>
    <col min="1799" max="1799" width="8.42578125" style="215" bestFit="1" customWidth="1"/>
    <col min="1800" max="2039" width="9.140625" style="215"/>
    <col min="2040" max="2040" width="13.42578125" style="215" customWidth="1"/>
    <col min="2041" max="2041" width="7.5703125" style="215" bestFit="1" customWidth="1"/>
    <col min="2042" max="2043" width="6.42578125" style="215" customWidth="1"/>
    <col min="2044" max="2044" width="7.5703125" style="215" bestFit="1" customWidth="1"/>
    <col min="2045" max="2045" width="6.42578125" style="215" customWidth="1"/>
    <col min="2046" max="2049" width="7.5703125" style="215" bestFit="1" customWidth="1"/>
    <col min="2050" max="2053" width="8.7109375" style="215" customWidth="1"/>
    <col min="2054" max="2054" width="8.42578125" style="215" customWidth="1"/>
    <col min="2055" max="2055" width="8.42578125" style="215" bestFit="1" customWidth="1"/>
    <col min="2056" max="2295" width="9.140625" style="215"/>
    <col min="2296" max="2296" width="13.42578125" style="215" customWidth="1"/>
    <col min="2297" max="2297" width="7.5703125" style="215" bestFit="1" customWidth="1"/>
    <col min="2298" max="2299" width="6.42578125" style="215" customWidth="1"/>
    <col min="2300" max="2300" width="7.5703125" style="215" bestFit="1" customWidth="1"/>
    <col min="2301" max="2301" width="6.42578125" style="215" customWidth="1"/>
    <col min="2302" max="2305" width="7.5703125" style="215" bestFit="1" customWidth="1"/>
    <col min="2306" max="2309" width="8.7109375" style="215" customWidth="1"/>
    <col min="2310" max="2310" width="8.42578125" style="215" customWidth="1"/>
    <col min="2311" max="2311" width="8.42578125" style="215" bestFit="1" customWidth="1"/>
    <col min="2312" max="2551" width="9.140625" style="215"/>
    <col min="2552" max="2552" width="13.42578125" style="215" customWidth="1"/>
    <col min="2553" max="2553" width="7.5703125" style="215" bestFit="1" customWidth="1"/>
    <col min="2554" max="2555" width="6.42578125" style="215" customWidth="1"/>
    <col min="2556" max="2556" width="7.5703125" style="215" bestFit="1" customWidth="1"/>
    <col min="2557" max="2557" width="6.42578125" style="215" customWidth="1"/>
    <col min="2558" max="2561" width="7.5703125" style="215" bestFit="1" customWidth="1"/>
    <col min="2562" max="2565" width="8.7109375" style="215" customWidth="1"/>
    <col min="2566" max="2566" width="8.42578125" style="215" customWidth="1"/>
    <col min="2567" max="2567" width="8.42578125" style="215" bestFit="1" customWidth="1"/>
    <col min="2568" max="2807" width="9.140625" style="215"/>
    <col min="2808" max="2808" width="13.42578125" style="215" customWidth="1"/>
    <col min="2809" max="2809" width="7.5703125" style="215" bestFit="1" customWidth="1"/>
    <col min="2810" max="2811" width="6.42578125" style="215" customWidth="1"/>
    <col min="2812" max="2812" width="7.5703125" style="215" bestFit="1" customWidth="1"/>
    <col min="2813" max="2813" width="6.42578125" style="215" customWidth="1"/>
    <col min="2814" max="2817" width="7.5703125" style="215" bestFit="1" customWidth="1"/>
    <col min="2818" max="2821" width="8.7109375" style="215" customWidth="1"/>
    <col min="2822" max="2822" width="8.42578125" style="215" customWidth="1"/>
    <col min="2823" max="2823" width="8.42578125" style="215" bestFit="1" customWidth="1"/>
    <col min="2824" max="3063" width="9.140625" style="215"/>
    <col min="3064" max="3064" width="13.42578125" style="215" customWidth="1"/>
    <col min="3065" max="3065" width="7.5703125" style="215" bestFit="1" customWidth="1"/>
    <col min="3066" max="3067" width="6.42578125" style="215" customWidth="1"/>
    <col min="3068" max="3068" width="7.5703125" style="215" bestFit="1" customWidth="1"/>
    <col min="3069" max="3069" width="6.42578125" style="215" customWidth="1"/>
    <col min="3070" max="3073" width="7.5703125" style="215" bestFit="1" customWidth="1"/>
    <col min="3074" max="3077" width="8.7109375" style="215" customWidth="1"/>
    <col min="3078" max="3078" width="8.42578125" style="215" customWidth="1"/>
    <col min="3079" max="3079" width="8.42578125" style="215" bestFit="1" customWidth="1"/>
    <col min="3080" max="3319" width="9.140625" style="215"/>
    <col min="3320" max="3320" width="13.42578125" style="215" customWidth="1"/>
    <col min="3321" max="3321" width="7.5703125" style="215" bestFit="1" customWidth="1"/>
    <col min="3322" max="3323" width="6.42578125" style="215" customWidth="1"/>
    <col min="3324" max="3324" width="7.5703125" style="215" bestFit="1" customWidth="1"/>
    <col min="3325" max="3325" width="6.42578125" style="215" customWidth="1"/>
    <col min="3326" max="3329" width="7.5703125" style="215" bestFit="1" customWidth="1"/>
    <col min="3330" max="3333" width="8.7109375" style="215" customWidth="1"/>
    <col min="3334" max="3334" width="8.42578125" style="215" customWidth="1"/>
    <col min="3335" max="3335" width="8.42578125" style="215" bestFit="1" customWidth="1"/>
    <col min="3336" max="3575" width="9.140625" style="215"/>
    <col min="3576" max="3576" width="13.42578125" style="215" customWidth="1"/>
    <col min="3577" max="3577" width="7.5703125" style="215" bestFit="1" customWidth="1"/>
    <col min="3578" max="3579" width="6.42578125" style="215" customWidth="1"/>
    <col min="3580" max="3580" width="7.5703125" style="215" bestFit="1" customWidth="1"/>
    <col min="3581" max="3581" width="6.42578125" style="215" customWidth="1"/>
    <col min="3582" max="3585" width="7.5703125" style="215" bestFit="1" customWidth="1"/>
    <col min="3586" max="3589" width="8.7109375" style="215" customWidth="1"/>
    <col min="3590" max="3590" width="8.42578125" style="215" customWidth="1"/>
    <col min="3591" max="3591" width="8.42578125" style="215" bestFit="1" customWidth="1"/>
    <col min="3592" max="3831" width="9.140625" style="215"/>
    <col min="3832" max="3832" width="13.42578125" style="215" customWidth="1"/>
    <col min="3833" max="3833" width="7.5703125" style="215" bestFit="1" customWidth="1"/>
    <col min="3834" max="3835" width="6.42578125" style="215" customWidth="1"/>
    <col min="3836" max="3836" width="7.5703125" style="215" bestFit="1" customWidth="1"/>
    <col min="3837" max="3837" width="6.42578125" style="215" customWidth="1"/>
    <col min="3838" max="3841" width="7.5703125" style="215" bestFit="1" customWidth="1"/>
    <col min="3842" max="3845" width="8.7109375" style="215" customWidth="1"/>
    <col min="3846" max="3846" width="8.42578125" style="215" customWidth="1"/>
    <col min="3847" max="3847" width="8.42578125" style="215" bestFit="1" customWidth="1"/>
    <col min="3848" max="4087" width="9.140625" style="215"/>
    <col min="4088" max="4088" width="13.42578125" style="215" customWidth="1"/>
    <col min="4089" max="4089" width="7.5703125" style="215" bestFit="1" customWidth="1"/>
    <col min="4090" max="4091" width="6.42578125" style="215" customWidth="1"/>
    <col min="4092" max="4092" width="7.5703125" style="215" bestFit="1" customWidth="1"/>
    <col min="4093" max="4093" width="6.42578125" style="215" customWidth="1"/>
    <col min="4094" max="4097" width="7.5703125" style="215" bestFit="1" customWidth="1"/>
    <col min="4098" max="4101" width="8.7109375" style="215" customWidth="1"/>
    <col min="4102" max="4102" width="8.42578125" style="215" customWidth="1"/>
    <col min="4103" max="4103" width="8.42578125" style="215" bestFit="1" customWidth="1"/>
    <col min="4104" max="4343" width="9.140625" style="215"/>
    <col min="4344" max="4344" width="13.42578125" style="215" customWidth="1"/>
    <col min="4345" max="4345" width="7.5703125" style="215" bestFit="1" customWidth="1"/>
    <col min="4346" max="4347" width="6.42578125" style="215" customWidth="1"/>
    <col min="4348" max="4348" width="7.5703125" style="215" bestFit="1" customWidth="1"/>
    <col min="4349" max="4349" width="6.42578125" style="215" customWidth="1"/>
    <col min="4350" max="4353" width="7.5703125" style="215" bestFit="1" customWidth="1"/>
    <col min="4354" max="4357" width="8.7109375" style="215" customWidth="1"/>
    <col min="4358" max="4358" width="8.42578125" style="215" customWidth="1"/>
    <col min="4359" max="4359" width="8.42578125" style="215" bestFit="1" customWidth="1"/>
    <col min="4360" max="4599" width="9.140625" style="215"/>
    <col min="4600" max="4600" width="13.42578125" style="215" customWidth="1"/>
    <col min="4601" max="4601" width="7.5703125" style="215" bestFit="1" customWidth="1"/>
    <col min="4602" max="4603" width="6.42578125" style="215" customWidth="1"/>
    <col min="4604" max="4604" width="7.5703125" style="215" bestFit="1" customWidth="1"/>
    <col min="4605" max="4605" width="6.42578125" style="215" customWidth="1"/>
    <col min="4606" max="4609" width="7.5703125" style="215" bestFit="1" customWidth="1"/>
    <col min="4610" max="4613" width="8.7109375" style="215" customWidth="1"/>
    <col min="4614" max="4614" width="8.42578125" style="215" customWidth="1"/>
    <col min="4615" max="4615" width="8.42578125" style="215" bestFit="1" customWidth="1"/>
    <col min="4616" max="4855" width="9.140625" style="215"/>
    <col min="4856" max="4856" width="13.42578125" style="215" customWidth="1"/>
    <col min="4857" max="4857" width="7.5703125" style="215" bestFit="1" customWidth="1"/>
    <col min="4858" max="4859" width="6.42578125" style="215" customWidth="1"/>
    <col min="4860" max="4860" width="7.5703125" style="215" bestFit="1" customWidth="1"/>
    <col min="4861" max="4861" width="6.42578125" style="215" customWidth="1"/>
    <col min="4862" max="4865" width="7.5703125" style="215" bestFit="1" customWidth="1"/>
    <col min="4866" max="4869" width="8.7109375" style="215" customWidth="1"/>
    <col min="4870" max="4870" width="8.42578125" style="215" customWidth="1"/>
    <col min="4871" max="4871" width="8.42578125" style="215" bestFit="1" customWidth="1"/>
    <col min="4872" max="5111" width="9.140625" style="215"/>
    <col min="5112" max="5112" width="13.42578125" style="215" customWidth="1"/>
    <col min="5113" max="5113" width="7.5703125" style="215" bestFit="1" customWidth="1"/>
    <col min="5114" max="5115" width="6.42578125" style="215" customWidth="1"/>
    <col min="5116" max="5116" width="7.5703125" style="215" bestFit="1" customWidth="1"/>
    <col min="5117" max="5117" width="6.42578125" style="215" customWidth="1"/>
    <col min="5118" max="5121" width="7.5703125" style="215" bestFit="1" customWidth="1"/>
    <col min="5122" max="5125" width="8.7109375" style="215" customWidth="1"/>
    <col min="5126" max="5126" width="8.42578125" style="215" customWidth="1"/>
    <col min="5127" max="5127" width="8.42578125" style="215" bestFit="1" customWidth="1"/>
    <col min="5128" max="5367" width="9.140625" style="215"/>
    <col min="5368" max="5368" width="13.42578125" style="215" customWidth="1"/>
    <col min="5369" max="5369" width="7.5703125" style="215" bestFit="1" customWidth="1"/>
    <col min="5370" max="5371" width="6.42578125" style="215" customWidth="1"/>
    <col min="5372" max="5372" width="7.5703125" style="215" bestFit="1" customWidth="1"/>
    <col min="5373" max="5373" width="6.42578125" style="215" customWidth="1"/>
    <col min="5374" max="5377" width="7.5703125" style="215" bestFit="1" customWidth="1"/>
    <col min="5378" max="5381" width="8.7109375" style="215" customWidth="1"/>
    <col min="5382" max="5382" width="8.42578125" style="215" customWidth="1"/>
    <col min="5383" max="5383" width="8.42578125" style="215" bestFit="1" customWidth="1"/>
    <col min="5384" max="5623" width="9.140625" style="215"/>
    <col min="5624" max="5624" width="13.42578125" style="215" customWidth="1"/>
    <col min="5625" max="5625" width="7.5703125" style="215" bestFit="1" customWidth="1"/>
    <col min="5626" max="5627" width="6.42578125" style="215" customWidth="1"/>
    <col min="5628" max="5628" width="7.5703125" style="215" bestFit="1" customWidth="1"/>
    <col min="5629" max="5629" width="6.42578125" style="215" customWidth="1"/>
    <col min="5630" max="5633" width="7.5703125" style="215" bestFit="1" customWidth="1"/>
    <col min="5634" max="5637" width="8.7109375" style="215" customWidth="1"/>
    <col min="5638" max="5638" width="8.42578125" style="215" customWidth="1"/>
    <col min="5639" max="5639" width="8.42578125" style="215" bestFit="1" customWidth="1"/>
    <col min="5640" max="5879" width="9.140625" style="215"/>
    <col min="5880" max="5880" width="13.42578125" style="215" customWidth="1"/>
    <col min="5881" max="5881" width="7.5703125" style="215" bestFit="1" customWidth="1"/>
    <col min="5882" max="5883" width="6.42578125" style="215" customWidth="1"/>
    <col min="5884" max="5884" width="7.5703125" style="215" bestFit="1" customWidth="1"/>
    <col min="5885" max="5885" width="6.42578125" style="215" customWidth="1"/>
    <col min="5886" max="5889" width="7.5703125" style="215" bestFit="1" customWidth="1"/>
    <col min="5890" max="5893" width="8.7109375" style="215" customWidth="1"/>
    <col min="5894" max="5894" width="8.42578125" style="215" customWidth="1"/>
    <col min="5895" max="5895" width="8.42578125" style="215" bestFit="1" customWidth="1"/>
    <col min="5896" max="6135" width="9.140625" style="215"/>
    <col min="6136" max="6136" width="13.42578125" style="215" customWidth="1"/>
    <col min="6137" max="6137" width="7.5703125" style="215" bestFit="1" customWidth="1"/>
    <col min="6138" max="6139" width="6.42578125" style="215" customWidth="1"/>
    <col min="6140" max="6140" width="7.5703125" style="215" bestFit="1" customWidth="1"/>
    <col min="6141" max="6141" width="6.42578125" style="215" customWidth="1"/>
    <col min="6142" max="6145" width="7.5703125" style="215" bestFit="1" customWidth="1"/>
    <col min="6146" max="6149" width="8.7109375" style="215" customWidth="1"/>
    <col min="6150" max="6150" width="8.42578125" style="215" customWidth="1"/>
    <col min="6151" max="6151" width="8.42578125" style="215" bestFit="1" customWidth="1"/>
    <col min="6152" max="6391" width="9.140625" style="215"/>
    <col min="6392" max="6392" width="13.42578125" style="215" customWidth="1"/>
    <col min="6393" max="6393" width="7.5703125" style="215" bestFit="1" customWidth="1"/>
    <col min="6394" max="6395" width="6.42578125" style="215" customWidth="1"/>
    <col min="6396" max="6396" width="7.5703125" style="215" bestFit="1" customWidth="1"/>
    <col min="6397" max="6397" width="6.42578125" style="215" customWidth="1"/>
    <col min="6398" max="6401" width="7.5703125" style="215" bestFit="1" customWidth="1"/>
    <col min="6402" max="6405" width="8.7109375" style="215" customWidth="1"/>
    <col min="6406" max="6406" width="8.42578125" style="215" customWidth="1"/>
    <col min="6407" max="6407" width="8.42578125" style="215" bestFit="1" customWidth="1"/>
    <col min="6408" max="6647" width="9.140625" style="215"/>
    <col min="6648" max="6648" width="13.42578125" style="215" customWidth="1"/>
    <col min="6649" max="6649" width="7.5703125" style="215" bestFit="1" customWidth="1"/>
    <col min="6650" max="6651" width="6.42578125" style="215" customWidth="1"/>
    <col min="6652" max="6652" width="7.5703125" style="215" bestFit="1" customWidth="1"/>
    <col min="6653" max="6653" width="6.42578125" style="215" customWidth="1"/>
    <col min="6654" max="6657" width="7.5703125" style="215" bestFit="1" customWidth="1"/>
    <col min="6658" max="6661" width="8.7109375" style="215" customWidth="1"/>
    <col min="6662" max="6662" width="8.42578125" style="215" customWidth="1"/>
    <col min="6663" max="6663" width="8.42578125" style="215" bestFit="1" customWidth="1"/>
    <col min="6664" max="6903" width="9.140625" style="215"/>
    <col min="6904" max="6904" width="13.42578125" style="215" customWidth="1"/>
    <col min="6905" max="6905" width="7.5703125" style="215" bestFit="1" customWidth="1"/>
    <col min="6906" max="6907" width="6.42578125" style="215" customWidth="1"/>
    <col min="6908" max="6908" width="7.5703125" style="215" bestFit="1" customWidth="1"/>
    <col min="6909" max="6909" width="6.42578125" style="215" customWidth="1"/>
    <col min="6910" max="6913" width="7.5703125" style="215" bestFit="1" customWidth="1"/>
    <col min="6914" max="6917" width="8.7109375" style="215" customWidth="1"/>
    <col min="6918" max="6918" width="8.42578125" style="215" customWidth="1"/>
    <col min="6919" max="6919" width="8.42578125" style="215" bestFit="1" customWidth="1"/>
    <col min="6920" max="7159" width="9.140625" style="215"/>
    <col min="7160" max="7160" width="13.42578125" style="215" customWidth="1"/>
    <col min="7161" max="7161" width="7.5703125" style="215" bestFit="1" customWidth="1"/>
    <col min="7162" max="7163" width="6.42578125" style="215" customWidth="1"/>
    <col min="7164" max="7164" width="7.5703125" style="215" bestFit="1" customWidth="1"/>
    <col min="7165" max="7165" width="6.42578125" style="215" customWidth="1"/>
    <col min="7166" max="7169" width="7.5703125" style="215" bestFit="1" customWidth="1"/>
    <col min="7170" max="7173" width="8.7109375" style="215" customWidth="1"/>
    <col min="7174" max="7174" width="8.42578125" style="215" customWidth="1"/>
    <col min="7175" max="7175" width="8.42578125" style="215" bestFit="1" customWidth="1"/>
    <col min="7176" max="7415" width="9.140625" style="215"/>
    <col min="7416" max="7416" width="13.42578125" style="215" customWidth="1"/>
    <col min="7417" max="7417" width="7.5703125" style="215" bestFit="1" customWidth="1"/>
    <col min="7418" max="7419" width="6.42578125" style="215" customWidth="1"/>
    <col min="7420" max="7420" width="7.5703125" style="215" bestFit="1" customWidth="1"/>
    <col min="7421" max="7421" width="6.42578125" style="215" customWidth="1"/>
    <col min="7422" max="7425" width="7.5703125" style="215" bestFit="1" customWidth="1"/>
    <col min="7426" max="7429" width="8.7109375" style="215" customWidth="1"/>
    <col min="7430" max="7430" width="8.42578125" style="215" customWidth="1"/>
    <col min="7431" max="7431" width="8.42578125" style="215" bestFit="1" customWidth="1"/>
    <col min="7432" max="7671" width="9.140625" style="215"/>
    <col min="7672" max="7672" width="13.42578125" style="215" customWidth="1"/>
    <col min="7673" max="7673" width="7.5703125" style="215" bestFit="1" customWidth="1"/>
    <col min="7674" max="7675" width="6.42578125" style="215" customWidth="1"/>
    <col min="7676" max="7676" width="7.5703125" style="215" bestFit="1" customWidth="1"/>
    <col min="7677" max="7677" width="6.42578125" style="215" customWidth="1"/>
    <col min="7678" max="7681" width="7.5703125" style="215" bestFit="1" customWidth="1"/>
    <col min="7682" max="7685" width="8.7109375" style="215" customWidth="1"/>
    <col min="7686" max="7686" width="8.42578125" style="215" customWidth="1"/>
    <col min="7687" max="7687" width="8.42578125" style="215" bestFit="1" customWidth="1"/>
    <col min="7688" max="7927" width="9.140625" style="215"/>
    <col min="7928" max="7928" width="13.42578125" style="215" customWidth="1"/>
    <col min="7929" max="7929" width="7.5703125" style="215" bestFit="1" customWidth="1"/>
    <col min="7930" max="7931" width="6.42578125" style="215" customWidth="1"/>
    <col min="7932" max="7932" width="7.5703125" style="215" bestFit="1" customWidth="1"/>
    <col min="7933" max="7933" width="6.42578125" style="215" customWidth="1"/>
    <col min="7934" max="7937" width="7.5703125" style="215" bestFit="1" customWidth="1"/>
    <col min="7938" max="7941" width="8.7109375" style="215" customWidth="1"/>
    <col min="7942" max="7942" width="8.42578125" style="215" customWidth="1"/>
    <col min="7943" max="7943" width="8.42578125" style="215" bestFit="1" customWidth="1"/>
    <col min="7944" max="8183" width="9.140625" style="215"/>
    <col min="8184" max="8184" width="13.42578125" style="215" customWidth="1"/>
    <col min="8185" max="8185" width="7.5703125" style="215" bestFit="1" customWidth="1"/>
    <col min="8186" max="8187" width="6.42578125" style="215" customWidth="1"/>
    <col min="8188" max="8188" width="7.5703125" style="215" bestFit="1" customWidth="1"/>
    <col min="8189" max="8189" width="6.42578125" style="215" customWidth="1"/>
    <col min="8190" max="8193" width="7.5703125" style="215" bestFit="1" customWidth="1"/>
    <col min="8194" max="8197" width="8.7109375" style="215" customWidth="1"/>
    <col min="8198" max="8198" width="8.42578125" style="215" customWidth="1"/>
    <col min="8199" max="8199" width="8.42578125" style="215" bestFit="1" customWidth="1"/>
    <col min="8200" max="8439" width="9.140625" style="215"/>
    <col min="8440" max="8440" width="13.42578125" style="215" customWidth="1"/>
    <col min="8441" max="8441" width="7.5703125" style="215" bestFit="1" customWidth="1"/>
    <col min="8442" max="8443" width="6.42578125" style="215" customWidth="1"/>
    <col min="8444" max="8444" width="7.5703125" style="215" bestFit="1" customWidth="1"/>
    <col min="8445" max="8445" width="6.42578125" style="215" customWidth="1"/>
    <col min="8446" max="8449" width="7.5703125" style="215" bestFit="1" customWidth="1"/>
    <col min="8450" max="8453" width="8.7109375" style="215" customWidth="1"/>
    <col min="8454" max="8454" width="8.42578125" style="215" customWidth="1"/>
    <col min="8455" max="8455" width="8.42578125" style="215" bestFit="1" customWidth="1"/>
    <col min="8456" max="8695" width="9.140625" style="215"/>
    <col min="8696" max="8696" width="13.42578125" style="215" customWidth="1"/>
    <col min="8697" max="8697" width="7.5703125" style="215" bestFit="1" customWidth="1"/>
    <col min="8698" max="8699" width="6.42578125" style="215" customWidth="1"/>
    <col min="8700" max="8700" width="7.5703125" style="215" bestFit="1" customWidth="1"/>
    <col min="8701" max="8701" width="6.42578125" style="215" customWidth="1"/>
    <col min="8702" max="8705" width="7.5703125" style="215" bestFit="1" customWidth="1"/>
    <col min="8706" max="8709" width="8.7109375" style="215" customWidth="1"/>
    <col min="8710" max="8710" width="8.42578125" style="215" customWidth="1"/>
    <col min="8711" max="8711" width="8.42578125" style="215" bestFit="1" customWidth="1"/>
    <col min="8712" max="8951" width="9.140625" style="215"/>
    <col min="8952" max="8952" width="13.42578125" style="215" customWidth="1"/>
    <col min="8953" max="8953" width="7.5703125" style="215" bestFit="1" customWidth="1"/>
    <col min="8954" max="8955" width="6.42578125" style="215" customWidth="1"/>
    <col min="8956" max="8956" width="7.5703125" style="215" bestFit="1" customWidth="1"/>
    <col min="8957" max="8957" width="6.42578125" style="215" customWidth="1"/>
    <col min="8958" max="8961" width="7.5703125" style="215" bestFit="1" customWidth="1"/>
    <col min="8962" max="8965" width="8.7109375" style="215" customWidth="1"/>
    <col min="8966" max="8966" width="8.42578125" style="215" customWidth="1"/>
    <col min="8967" max="8967" width="8.42578125" style="215" bestFit="1" customWidth="1"/>
    <col min="8968" max="9207" width="9.140625" style="215"/>
    <col min="9208" max="9208" width="13.42578125" style="215" customWidth="1"/>
    <col min="9209" max="9209" width="7.5703125" style="215" bestFit="1" customWidth="1"/>
    <col min="9210" max="9211" width="6.42578125" style="215" customWidth="1"/>
    <col min="9212" max="9212" width="7.5703125" style="215" bestFit="1" customWidth="1"/>
    <col min="9213" max="9213" width="6.42578125" style="215" customWidth="1"/>
    <col min="9214" max="9217" width="7.5703125" style="215" bestFit="1" customWidth="1"/>
    <col min="9218" max="9221" width="8.7109375" style="215" customWidth="1"/>
    <col min="9222" max="9222" width="8.42578125" style="215" customWidth="1"/>
    <col min="9223" max="9223" width="8.42578125" style="215" bestFit="1" customWidth="1"/>
    <col min="9224" max="9463" width="9.140625" style="215"/>
    <col min="9464" max="9464" width="13.42578125" style="215" customWidth="1"/>
    <col min="9465" max="9465" width="7.5703125" style="215" bestFit="1" customWidth="1"/>
    <col min="9466" max="9467" width="6.42578125" style="215" customWidth="1"/>
    <col min="9468" max="9468" width="7.5703125" style="215" bestFit="1" customWidth="1"/>
    <col min="9469" max="9469" width="6.42578125" style="215" customWidth="1"/>
    <col min="9470" max="9473" width="7.5703125" style="215" bestFit="1" customWidth="1"/>
    <col min="9474" max="9477" width="8.7109375" style="215" customWidth="1"/>
    <col min="9478" max="9478" width="8.42578125" style="215" customWidth="1"/>
    <col min="9479" max="9479" width="8.42578125" style="215" bestFit="1" customWidth="1"/>
    <col min="9480" max="9719" width="9.140625" style="215"/>
    <col min="9720" max="9720" width="13.42578125" style="215" customWidth="1"/>
    <col min="9721" max="9721" width="7.5703125" style="215" bestFit="1" customWidth="1"/>
    <col min="9722" max="9723" width="6.42578125" style="215" customWidth="1"/>
    <col min="9724" max="9724" width="7.5703125" style="215" bestFit="1" customWidth="1"/>
    <col min="9725" max="9725" width="6.42578125" style="215" customWidth="1"/>
    <col min="9726" max="9729" width="7.5703125" style="215" bestFit="1" customWidth="1"/>
    <col min="9730" max="9733" width="8.7109375" style="215" customWidth="1"/>
    <col min="9734" max="9734" width="8.42578125" style="215" customWidth="1"/>
    <col min="9735" max="9735" width="8.42578125" style="215" bestFit="1" customWidth="1"/>
    <col min="9736" max="9975" width="9.140625" style="215"/>
    <col min="9976" max="9976" width="13.42578125" style="215" customWidth="1"/>
    <col min="9977" max="9977" width="7.5703125" style="215" bestFit="1" customWidth="1"/>
    <col min="9978" max="9979" width="6.42578125" style="215" customWidth="1"/>
    <col min="9980" max="9980" width="7.5703125" style="215" bestFit="1" customWidth="1"/>
    <col min="9981" max="9981" width="6.42578125" style="215" customWidth="1"/>
    <col min="9982" max="9985" width="7.5703125" style="215" bestFit="1" customWidth="1"/>
    <col min="9986" max="9989" width="8.7109375" style="215" customWidth="1"/>
    <col min="9990" max="9990" width="8.42578125" style="215" customWidth="1"/>
    <col min="9991" max="9991" width="8.42578125" style="215" bestFit="1" customWidth="1"/>
    <col min="9992" max="10231" width="9.140625" style="215"/>
    <col min="10232" max="10232" width="13.42578125" style="215" customWidth="1"/>
    <col min="10233" max="10233" width="7.5703125" style="215" bestFit="1" customWidth="1"/>
    <col min="10234" max="10235" width="6.42578125" style="215" customWidth="1"/>
    <col min="10236" max="10236" width="7.5703125" style="215" bestFit="1" customWidth="1"/>
    <col min="10237" max="10237" width="6.42578125" style="215" customWidth="1"/>
    <col min="10238" max="10241" width="7.5703125" style="215" bestFit="1" customWidth="1"/>
    <col min="10242" max="10245" width="8.7109375" style="215" customWidth="1"/>
    <col min="10246" max="10246" width="8.42578125" style="215" customWidth="1"/>
    <col min="10247" max="10247" width="8.42578125" style="215" bestFit="1" customWidth="1"/>
    <col min="10248" max="10487" width="9.140625" style="215"/>
    <col min="10488" max="10488" width="13.42578125" style="215" customWidth="1"/>
    <col min="10489" max="10489" width="7.5703125" style="215" bestFit="1" customWidth="1"/>
    <col min="10490" max="10491" width="6.42578125" style="215" customWidth="1"/>
    <col min="10492" max="10492" width="7.5703125" style="215" bestFit="1" customWidth="1"/>
    <col min="10493" max="10493" width="6.42578125" style="215" customWidth="1"/>
    <col min="10494" max="10497" width="7.5703125" style="215" bestFit="1" customWidth="1"/>
    <col min="10498" max="10501" width="8.7109375" style="215" customWidth="1"/>
    <col min="10502" max="10502" width="8.42578125" style="215" customWidth="1"/>
    <col min="10503" max="10503" width="8.42578125" style="215" bestFit="1" customWidth="1"/>
    <col min="10504" max="10743" width="9.140625" style="215"/>
    <col min="10744" max="10744" width="13.42578125" style="215" customWidth="1"/>
    <col min="10745" max="10745" width="7.5703125" style="215" bestFit="1" customWidth="1"/>
    <col min="10746" max="10747" width="6.42578125" style="215" customWidth="1"/>
    <col min="10748" max="10748" width="7.5703125" style="215" bestFit="1" customWidth="1"/>
    <col min="10749" max="10749" width="6.42578125" style="215" customWidth="1"/>
    <col min="10750" max="10753" width="7.5703125" style="215" bestFit="1" customWidth="1"/>
    <col min="10754" max="10757" width="8.7109375" style="215" customWidth="1"/>
    <col min="10758" max="10758" width="8.42578125" style="215" customWidth="1"/>
    <col min="10759" max="10759" width="8.42578125" style="215" bestFit="1" customWidth="1"/>
    <col min="10760" max="10999" width="9.140625" style="215"/>
    <col min="11000" max="11000" width="13.42578125" style="215" customWidth="1"/>
    <col min="11001" max="11001" width="7.5703125" style="215" bestFit="1" customWidth="1"/>
    <col min="11002" max="11003" width="6.42578125" style="215" customWidth="1"/>
    <col min="11004" max="11004" width="7.5703125" style="215" bestFit="1" customWidth="1"/>
    <col min="11005" max="11005" width="6.42578125" style="215" customWidth="1"/>
    <col min="11006" max="11009" width="7.5703125" style="215" bestFit="1" customWidth="1"/>
    <col min="11010" max="11013" width="8.7109375" style="215" customWidth="1"/>
    <col min="11014" max="11014" width="8.42578125" style="215" customWidth="1"/>
    <col min="11015" max="11015" width="8.42578125" style="215" bestFit="1" customWidth="1"/>
    <col min="11016" max="11255" width="9.140625" style="215"/>
    <col min="11256" max="11256" width="13.42578125" style="215" customWidth="1"/>
    <col min="11257" max="11257" width="7.5703125" style="215" bestFit="1" customWidth="1"/>
    <col min="11258" max="11259" width="6.42578125" style="215" customWidth="1"/>
    <col min="11260" max="11260" width="7.5703125" style="215" bestFit="1" customWidth="1"/>
    <col min="11261" max="11261" width="6.42578125" style="215" customWidth="1"/>
    <col min="11262" max="11265" width="7.5703125" style="215" bestFit="1" customWidth="1"/>
    <col min="11266" max="11269" width="8.7109375" style="215" customWidth="1"/>
    <col min="11270" max="11270" width="8.42578125" style="215" customWidth="1"/>
    <col min="11271" max="11271" width="8.42578125" style="215" bestFit="1" customWidth="1"/>
    <col min="11272" max="11511" width="9.140625" style="215"/>
    <col min="11512" max="11512" width="13.42578125" style="215" customWidth="1"/>
    <col min="11513" max="11513" width="7.5703125" style="215" bestFit="1" customWidth="1"/>
    <col min="11514" max="11515" width="6.42578125" style="215" customWidth="1"/>
    <col min="11516" max="11516" width="7.5703125" style="215" bestFit="1" customWidth="1"/>
    <col min="11517" max="11517" width="6.42578125" style="215" customWidth="1"/>
    <col min="11518" max="11521" width="7.5703125" style="215" bestFit="1" customWidth="1"/>
    <col min="11522" max="11525" width="8.7109375" style="215" customWidth="1"/>
    <col min="11526" max="11526" width="8.42578125" style="215" customWidth="1"/>
    <col min="11527" max="11527" width="8.42578125" style="215" bestFit="1" customWidth="1"/>
    <col min="11528" max="11767" width="9.140625" style="215"/>
    <col min="11768" max="11768" width="13.42578125" style="215" customWidth="1"/>
    <col min="11769" max="11769" width="7.5703125" style="215" bestFit="1" customWidth="1"/>
    <col min="11770" max="11771" width="6.42578125" style="215" customWidth="1"/>
    <col min="11772" max="11772" width="7.5703125" style="215" bestFit="1" customWidth="1"/>
    <col min="11773" max="11773" width="6.42578125" style="215" customWidth="1"/>
    <col min="11774" max="11777" width="7.5703125" style="215" bestFit="1" customWidth="1"/>
    <col min="11778" max="11781" width="8.7109375" style="215" customWidth="1"/>
    <col min="11782" max="11782" width="8.42578125" style="215" customWidth="1"/>
    <col min="11783" max="11783" width="8.42578125" style="215" bestFit="1" customWidth="1"/>
    <col min="11784" max="12023" width="9.140625" style="215"/>
    <col min="12024" max="12024" width="13.42578125" style="215" customWidth="1"/>
    <col min="12025" max="12025" width="7.5703125" style="215" bestFit="1" customWidth="1"/>
    <col min="12026" max="12027" width="6.42578125" style="215" customWidth="1"/>
    <col min="12028" max="12028" width="7.5703125" style="215" bestFit="1" customWidth="1"/>
    <col min="12029" max="12029" width="6.42578125" style="215" customWidth="1"/>
    <col min="12030" max="12033" width="7.5703125" style="215" bestFit="1" customWidth="1"/>
    <col min="12034" max="12037" width="8.7109375" style="215" customWidth="1"/>
    <col min="12038" max="12038" width="8.42578125" style="215" customWidth="1"/>
    <col min="12039" max="12039" width="8.42578125" style="215" bestFit="1" customWidth="1"/>
    <col min="12040" max="12279" width="9.140625" style="215"/>
    <col min="12280" max="12280" width="13.42578125" style="215" customWidth="1"/>
    <col min="12281" max="12281" width="7.5703125" style="215" bestFit="1" customWidth="1"/>
    <col min="12282" max="12283" width="6.42578125" style="215" customWidth="1"/>
    <col min="12284" max="12284" width="7.5703125" style="215" bestFit="1" customWidth="1"/>
    <col min="12285" max="12285" width="6.42578125" style="215" customWidth="1"/>
    <col min="12286" max="12289" width="7.5703125" style="215" bestFit="1" customWidth="1"/>
    <col min="12290" max="12293" width="8.7109375" style="215" customWidth="1"/>
    <col min="12294" max="12294" width="8.42578125" style="215" customWidth="1"/>
    <col min="12295" max="12295" width="8.42578125" style="215" bestFit="1" customWidth="1"/>
    <col min="12296" max="12535" width="9.140625" style="215"/>
    <col min="12536" max="12536" width="13.42578125" style="215" customWidth="1"/>
    <col min="12537" max="12537" width="7.5703125" style="215" bestFit="1" customWidth="1"/>
    <col min="12538" max="12539" width="6.42578125" style="215" customWidth="1"/>
    <col min="12540" max="12540" width="7.5703125" style="215" bestFit="1" customWidth="1"/>
    <col min="12541" max="12541" width="6.42578125" style="215" customWidth="1"/>
    <col min="12542" max="12545" width="7.5703125" style="215" bestFit="1" customWidth="1"/>
    <col min="12546" max="12549" width="8.7109375" style="215" customWidth="1"/>
    <col min="12550" max="12550" width="8.42578125" style="215" customWidth="1"/>
    <col min="12551" max="12551" width="8.42578125" style="215" bestFit="1" customWidth="1"/>
    <col min="12552" max="12791" width="9.140625" style="215"/>
    <col min="12792" max="12792" width="13.42578125" style="215" customWidth="1"/>
    <col min="12793" max="12793" width="7.5703125" style="215" bestFit="1" customWidth="1"/>
    <col min="12794" max="12795" width="6.42578125" style="215" customWidth="1"/>
    <col min="12796" max="12796" width="7.5703125" style="215" bestFit="1" customWidth="1"/>
    <col min="12797" max="12797" width="6.42578125" style="215" customWidth="1"/>
    <col min="12798" max="12801" width="7.5703125" style="215" bestFit="1" customWidth="1"/>
    <col min="12802" max="12805" width="8.7109375" style="215" customWidth="1"/>
    <col min="12806" max="12806" width="8.42578125" style="215" customWidth="1"/>
    <col min="12807" max="12807" width="8.42578125" style="215" bestFit="1" customWidth="1"/>
    <col min="12808" max="13047" width="9.140625" style="215"/>
    <col min="13048" max="13048" width="13.42578125" style="215" customWidth="1"/>
    <col min="13049" max="13049" width="7.5703125" style="215" bestFit="1" customWidth="1"/>
    <col min="13050" max="13051" width="6.42578125" style="215" customWidth="1"/>
    <col min="13052" max="13052" width="7.5703125" style="215" bestFit="1" customWidth="1"/>
    <col min="13053" max="13053" width="6.42578125" style="215" customWidth="1"/>
    <col min="13054" max="13057" width="7.5703125" style="215" bestFit="1" customWidth="1"/>
    <col min="13058" max="13061" width="8.7109375" style="215" customWidth="1"/>
    <col min="13062" max="13062" width="8.42578125" style="215" customWidth="1"/>
    <col min="13063" max="13063" width="8.42578125" style="215" bestFit="1" customWidth="1"/>
    <col min="13064" max="13303" width="9.140625" style="215"/>
    <col min="13304" max="13304" width="13.42578125" style="215" customWidth="1"/>
    <col min="13305" max="13305" width="7.5703125" style="215" bestFit="1" customWidth="1"/>
    <col min="13306" max="13307" width="6.42578125" style="215" customWidth="1"/>
    <col min="13308" max="13308" width="7.5703125" style="215" bestFit="1" customWidth="1"/>
    <col min="13309" max="13309" width="6.42578125" style="215" customWidth="1"/>
    <col min="13310" max="13313" width="7.5703125" style="215" bestFit="1" customWidth="1"/>
    <col min="13314" max="13317" width="8.7109375" style="215" customWidth="1"/>
    <col min="13318" max="13318" width="8.42578125" style="215" customWidth="1"/>
    <col min="13319" max="13319" width="8.42578125" style="215" bestFit="1" customWidth="1"/>
    <col min="13320" max="13559" width="9.140625" style="215"/>
    <col min="13560" max="13560" width="13.42578125" style="215" customWidth="1"/>
    <col min="13561" max="13561" width="7.5703125" style="215" bestFit="1" customWidth="1"/>
    <col min="13562" max="13563" width="6.42578125" style="215" customWidth="1"/>
    <col min="13564" max="13564" width="7.5703125" style="215" bestFit="1" customWidth="1"/>
    <col min="13565" max="13565" width="6.42578125" style="215" customWidth="1"/>
    <col min="13566" max="13569" width="7.5703125" style="215" bestFit="1" customWidth="1"/>
    <col min="13570" max="13573" width="8.7109375" style="215" customWidth="1"/>
    <col min="13574" max="13574" width="8.42578125" style="215" customWidth="1"/>
    <col min="13575" max="13575" width="8.42578125" style="215" bestFit="1" customWidth="1"/>
    <col min="13576" max="13815" width="9.140625" style="215"/>
    <col min="13816" max="13816" width="13.42578125" style="215" customWidth="1"/>
    <col min="13817" max="13817" width="7.5703125" style="215" bestFit="1" customWidth="1"/>
    <col min="13818" max="13819" width="6.42578125" style="215" customWidth="1"/>
    <col min="13820" max="13820" width="7.5703125" style="215" bestFit="1" customWidth="1"/>
    <col min="13821" max="13821" width="6.42578125" style="215" customWidth="1"/>
    <col min="13822" max="13825" width="7.5703125" style="215" bestFit="1" customWidth="1"/>
    <col min="13826" max="13829" width="8.7109375" style="215" customWidth="1"/>
    <col min="13830" max="13830" width="8.42578125" style="215" customWidth="1"/>
    <col min="13831" max="13831" width="8.42578125" style="215" bestFit="1" customWidth="1"/>
    <col min="13832" max="14071" width="9.140625" style="215"/>
    <col min="14072" max="14072" width="13.42578125" style="215" customWidth="1"/>
    <col min="14073" max="14073" width="7.5703125" style="215" bestFit="1" customWidth="1"/>
    <col min="14074" max="14075" width="6.42578125" style="215" customWidth="1"/>
    <col min="14076" max="14076" width="7.5703125" style="215" bestFit="1" customWidth="1"/>
    <col min="14077" max="14077" width="6.42578125" style="215" customWidth="1"/>
    <col min="14078" max="14081" width="7.5703125" style="215" bestFit="1" customWidth="1"/>
    <col min="14082" max="14085" width="8.7109375" style="215" customWidth="1"/>
    <col min="14086" max="14086" width="8.42578125" style="215" customWidth="1"/>
    <col min="14087" max="14087" width="8.42578125" style="215" bestFit="1" customWidth="1"/>
    <col min="14088" max="14327" width="9.140625" style="215"/>
    <col min="14328" max="14328" width="13.42578125" style="215" customWidth="1"/>
    <col min="14329" max="14329" width="7.5703125" style="215" bestFit="1" customWidth="1"/>
    <col min="14330" max="14331" width="6.42578125" style="215" customWidth="1"/>
    <col min="14332" max="14332" width="7.5703125" style="215" bestFit="1" customWidth="1"/>
    <col min="14333" max="14333" width="6.42578125" style="215" customWidth="1"/>
    <col min="14334" max="14337" width="7.5703125" style="215" bestFit="1" customWidth="1"/>
    <col min="14338" max="14341" width="8.7109375" style="215" customWidth="1"/>
    <col min="14342" max="14342" width="8.42578125" style="215" customWidth="1"/>
    <col min="14343" max="14343" width="8.42578125" style="215" bestFit="1" customWidth="1"/>
    <col min="14344" max="14583" width="9.140625" style="215"/>
    <col min="14584" max="14584" width="13.42578125" style="215" customWidth="1"/>
    <col min="14585" max="14585" width="7.5703125" style="215" bestFit="1" customWidth="1"/>
    <col min="14586" max="14587" width="6.42578125" style="215" customWidth="1"/>
    <col min="14588" max="14588" width="7.5703125" style="215" bestFit="1" customWidth="1"/>
    <col min="14589" max="14589" width="6.42578125" style="215" customWidth="1"/>
    <col min="14590" max="14593" width="7.5703125" style="215" bestFit="1" customWidth="1"/>
    <col min="14594" max="14597" width="8.7109375" style="215" customWidth="1"/>
    <col min="14598" max="14598" width="8.42578125" style="215" customWidth="1"/>
    <col min="14599" max="14599" width="8.42578125" style="215" bestFit="1" customWidth="1"/>
    <col min="14600" max="14839" width="9.140625" style="215"/>
    <col min="14840" max="14840" width="13.42578125" style="215" customWidth="1"/>
    <col min="14841" max="14841" width="7.5703125" style="215" bestFit="1" customWidth="1"/>
    <col min="14842" max="14843" width="6.42578125" style="215" customWidth="1"/>
    <col min="14844" max="14844" width="7.5703125" style="215" bestFit="1" customWidth="1"/>
    <col min="14845" max="14845" width="6.42578125" style="215" customWidth="1"/>
    <col min="14846" max="14849" width="7.5703125" style="215" bestFit="1" customWidth="1"/>
    <col min="14850" max="14853" width="8.7109375" style="215" customWidth="1"/>
    <col min="14854" max="14854" width="8.42578125" style="215" customWidth="1"/>
    <col min="14855" max="14855" width="8.42578125" style="215" bestFit="1" customWidth="1"/>
    <col min="14856" max="15095" width="9.140625" style="215"/>
    <col min="15096" max="15096" width="13.42578125" style="215" customWidth="1"/>
    <col min="15097" max="15097" width="7.5703125" style="215" bestFit="1" customWidth="1"/>
    <col min="15098" max="15099" width="6.42578125" style="215" customWidth="1"/>
    <col min="15100" max="15100" width="7.5703125" style="215" bestFit="1" customWidth="1"/>
    <col min="15101" max="15101" width="6.42578125" style="215" customWidth="1"/>
    <col min="15102" max="15105" width="7.5703125" style="215" bestFit="1" customWidth="1"/>
    <col min="15106" max="15109" width="8.7109375" style="215" customWidth="1"/>
    <col min="15110" max="15110" width="8.42578125" style="215" customWidth="1"/>
    <col min="15111" max="15111" width="8.42578125" style="215" bestFit="1" customWidth="1"/>
    <col min="15112" max="15351" width="9.140625" style="215"/>
    <col min="15352" max="15352" width="13.42578125" style="215" customWidth="1"/>
    <col min="15353" max="15353" width="7.5703125" style="215" bestFit="1" customWidth="1"/>
    <col min="15354" max="15355" width="6.42578125" style="215" customWidth="1"/>
    <col min="15356" max="15356" width="7.5703125" style="215" bestFit="1" customWidth="1"/>
    <col min="15357" max="15357" width="6.42578125" style="215" customWidth="1"/>
    <col min="15358" max="15361" width="7.5703125" style="215" bestFit="1" customWidth="1"/>
    <col min="15362" max="15365" width="8.7109375" style="215" customWidth="1"/>
    <col min="15366" max="15366" width="8.42578125" style="215" customWidth="1"/>
    <col min="15367" max="15367" width="8.42578125" style="215" bestFit="1" customWidth="1"/>
    <col min="15368" max="15607" width="9.140625" style="215"/>
    <col min="15608" max="15608" width="13.42578125" style="215" customWidth="1"/>
    <col min="15609" max="15609" width="7.5703125" style="215" bestFit="1" customWidth="1"/>
    <col min="15610" max="15611" width="6.42578125" style="215" customWidth="1"/>
    <col min="15612" max="15612" width="7.5703125" style="215" bestFit="1" customWidth="1"/>
    <col min="15613" max="15613" width="6.42578125" style="215" customWidth="1"/>
    <col min="15614" max="15617" width="7.5703125" style="215" bestFit="1" customWidth="1"/>
    <col min="15618" max="15621" width="8.7109375" style="215" customWidth="1"/>
    <col min="15622" max="15622" width="8.42578125" style="215" customWidth="1"/>
    <col min="15623" max="15623" width="8.42578125" style="215" bestFit="1" customWidth="1"/>
    <col min="15624" max="15863" width="9.140625" style="215"/>
    <col min="15864" max="15864" width="13.42578125" style="215" customWidth="1"/>
    <col min="15865" max="15865" width="7.5703125" style="215" bestFit="1" customWidth="1"/>
    <col min="15866" max="15867" width="6.42578125" style="215" customWidth="1"/>
    <col min="15868" max="15868" width="7.5703125" style="215" bestFit="1" customWidth="1"/>
    <col min="15869" max="15869" width="6.42578125" style="215" customWidth="1"/>
    <col min="15870" max="15873" width="7.5703125" style="215" bestFit="1" customWidth="1"/>
    <col min="15874" max="15877" width="8.7109375" style="215" customWidth="1"/>
    <col min="15878" max="15878" width="8.42578125" style="215" customWidth="1"/>
    <col min="15879" max="15879" width="8.42578125" style="215" bestFit="1" customWidth="1"/>
    <col min="15880" max="16119" width="9.140625" style="215"/>
    <col min="16120" max="16120" width="13.42578125" style="215" customWidth="1"/>
    <col min="16121" max="16121" width="7.5703125" style="215" bestFit="1" customWidth="1"/>
    <col min="16122" max="16123" width="6.42578125" style="215" customWidth="1"/>
    <col min="16124" max="16124" width="7.5703125" style="215" bestFit="1" customWidth="1"/>
    <col min="16125" max="16125" width="6.42578125" style="215" customWidth="1"/>
    <col min="16126" max="16129" width="7.5703125" style="215" bestFit="1" customWidth="1"/>
    <col min="16130" max="16133" width="8.7109375" style="215" customWidth="1"/>
    <col min="16134" max="16134" width="8.42578125" style="215" customWidth="1"/>
    <col min="16135" max="16135" width="8.42578125" style="215" bestFit="1" customWidth="1"/>
    <col min="16136" max="16384" width="9.140625" style="215"/>
  </cols>
  <sheetData>
    <row r="1" spans="1:8" ht="15" customHeight="1">
      <c r="A1" s="188" t="s">
        <v>30</v>
      </c>
      <c r="B1" s="214">
        <v>4.21</v>
      </c>
      <c r="C1" s="291" t="s">
        <v>2930</v>
      </c>
    </row>
    <row r="2" spans="1:8" ht="15" customHeight="1">
      <c r="A2" s="166" t="s">
        <v>31</v>
      </c>
      <c r="B2" s="215" t="s">
        <v>3085</v>
      </c>
    </row>
    <row r="3" spans="1:8" ht="15" customHeight="1">
      <c r="A3" s="167" t="s">
        <v>40</v>
      </c>
      <c r="B3" s="216" t="s">
        <v>2888</v>
      </c>
    </row>
    <row r="5" spans="1:8">
      <c r="A5" s="333" t="s">
        <v>0</v>
      </c>
      <c r="B5" s="218" t="s">
        <v>429</v>
      </c>
      <c r="C5" s="219" t="s">
        <v>3099</v>
      </c>
      <c r="D5" s="219"/>
      <c r="E5" s="219"/>
      <c r="F5" s="219"/>
      <c r="G5" s="219"/>
      <c r="H5" s="217"/>
    </row>
    <row r="6" spans="1:8">
      <c r="A6" s="124" t="s">
        <v>24</v>
      </c>
      <c r="B6" s="215">
        <v>82.62</v>
      </c>
      <c r="H6" s="124"/>
    </row>
    <row r="7" spans="1:8">
      <c r="A7" s="124" t="s">
        <v>25</v>
      </c>
      <c r="B7" s="215">
        <v>87.35</v>
      </c>
      <c r="H7" s="124"/>
    </row>
    <row r="8" spans="1:8">
      <c r="A8" s="124" t="s">
        <v>26</v>
      </c>
      <c r="B8" s="215">
        <v>86.75</v>
      </c>
      <c r="H8" s="124"/>
    </row>
    <row r="9" spans="1:8">
      <c r="A9" s="124" t="s">
        <v>27</v>
      </c>
      <c r="B9" s="215">
        <v>91.42</v>
      </c>
      <c r="H9" s="124"/>
    </row>
    <row r="10" spans="1:8">
      <c r="A10" s="124" t="s">
        <v>28</v>
      </c>
      <c r="B10" s="215">
        <v>99.15</v>
      </c>
      <c r="C10" s="215">
        <v>171.57</v>
      </c>
      <c r="H10" s="124"/>
    </row>
    <row r="11" spans="1:8">
      <c r="A11" s="124" t="s">
        <v>29</v>
      </c>
      <c r="B11" s="215">
        <v>103.49</v>
      </c>
      <c r="C11" s="215">
        <v>166.27</v>
      </c>
      <c r="H11" s="124"/>
    </row>
    <row r="12" spans="1:8">
      <c r="A12" s="124" t="s">
        <v>2430</v>
      </c>
      <c r="B12" s="215">
        <v>106.08</v>
      </c>
      <c r="C12" s="215">
        <v>173.6</v>
      </c>
      <c r="H12" s="124"/>
    </row>
    <row r="13" spans="1:8">
      <c r="A13" s="124" t="s">
        <v>2496</v>
      </c>
      <c r="B13" s="215">
        <v>110.41</v>
      </c>
      <c r="C13" s="215">
        <v>183.2</v>
      </c>
      <c r="H13" s="124"/>
    </row>
    <row r="14" spans="1:8">
      <c r="A14" s="124" t="s">
        <v>2567</v>
      </c>
      <c r="B14" s="215">
        <v>115.28</v>
      </c>
      <c r="C14" s="215">
        <v>195.32</v>
      </c>
      <c r="H14" s="124"/>
    </row>
    <row r="15" spans="1:8">
      <c r="A15" s="124" t="s">
        <v>2734</v>
      </c>
      <c r="B15" s="215">
        <v>111.98</v>
      </c>
      <c r="C15" s="215">
        <v>196.75</v>
      </c>
      <c r="H15" s="124"/>
    </row>
    <row r="16" spans="1:8">
      <c r="A16" s="214" t="s">
        <v>2776</v>
      </c>
      <c r="B16" s="215">
        <v>111.21</v>
      </c>
      <c r="C16" s="215">
        <v>198.66</v>
      </c>
    </row>
  </sheetData>
  <customSheetViews>
    <customSheetView guid="{CDEF6930-6739-4FEE-9F65-E195F9A4F82A}" fitToPage="1">
      <selection activeCell="E7" sqref="E7:E16"/>
      <pageMargins left="0.75" right="0.75" top="1" bottom="1" header="0.5" footer="0.5"/>
      <pageSetup paperSize="9" scale="54" orientation="landscape" r:id="rId1"/>
      <headerFooter alignWithMargins="0"/>
    </customSheetView>
    <customSheetView guid="{9883963A-B599-466E-88D7-AE85360E0737}" fitToPage="1">
      <selection activeCell="E7" sqref="E7:E16"/>
      <pageMargins left="0.75" right="0.75" top="1" bottom="1" header="0.5" footer="0.5"/>
      <pageSetup paperSize="9" scale="54" orientation="landscape" r:id="rId2"/>
      <headerFooter alignWithMargins="0"/>
    </customSheetView>
  </customSheetViews>
  <hyperlinks>
    <hyperlink ref="C1" location="Index!A1" display="Index home" xr:uid="{00000000-0004-0000-4300-000000000000}"/>
  </hyperlinks>
  <pageMargins left="0.75" right="0.75" top="1" bottom="1" header="0.5" footer="0.5"/>
  <pageSetup paperSize="9" scale="91" orientation="landscape" r:id="rId3"/>
  <headerFooter alignWithMargins="0"/>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codeName="Sheet1">
    <tabColor rgb="FF117733"/>
  </sheetPr>
  <dimension ref="A1:Q22"/>
  <sheetViews>
    <sheetView zoomScaleNormal="100" zoomScaleSheetLayoutView="100" workbookViewId="0"/>
  </sheetViews>
  <sheetFormatPr defaultColWidth="9.140625" defaultRowHeight="15"/>
  <cols>
    <col min="1" max="1" width="38.5703125" style="99" bestFit="1" customWidth="1"/>
    <col min="2" max="2" width="9.28515625" style="100" customWidth="1"/>
    <col min="3" max="12" width="10.28515625" style="100" customWidth="1"/>
    <col min="13" max="16384" width="9.140625" style="100"/>
  </cols>
  <sheetData>
    <row r="1" spans="1:17" ht="15" customHeight="1">
      <c r="A1" s="146" t="s">
        <v>30</v>
      </c>
      <c r="B1" s="119">
        <v>5.0999999999999996</v>
      </c>
      <c r="C1" s="291" t="s">
        <v>2930</v>
      </c>
    </row>
    <row r="2" spans="1:17" ht="15" customHeight="1">
      <c r="A2" s="167" t="s">
        <v>31</v>
      </c>
      <c r="B2" s="99" t="s">
        <v>2938</v>
      </c>
    </row>
    <row r="3" spans="1:17" ht="15" customHeight="1">
      <c r="A3" s="167" t="s">
        <v>40</v>
      </c>
      <c r="B3" s="56" t="s">
        <v>2718</v>
      </c>
    </row>
    <row r="4" spans="1:17">
      <c r="A4" s="146"/>
      <c r="B4" s="99"/>
    </row>
    <row r="5" spans="1:17">
      <c r="A5" s="344" t="s">
        <v>3189</v>
      </c>
      <c r="B5" s="58" t="s">
        <v>22</v>
      </c>
      <c r="C5" s="58" t="s">
        <v>23</v>
      </c>
      <c r="D5" s="58" t="s">
        <v>24</v>
      </c>
      <c r="E5" s="58" t="s">
        <v>25</v>
      </c>
      <c r="F5" s="58" t="s">
        <v>26</v>
      </c>
      <c r="G5" s="58" t="s">
        <v>27</v>
      </c>
      <c r="H5" s="58" t="s">
        <v>28</v>
      </c>
      <c r="I5" s="57" t="s">
        <v>29</v>
      </c>
      <c r="J5" s="100" t="s">
        <v>2430</v>
      </c>
      <c r="K5" s="100" t="s">
        <v>2496</v>
      </c>
      <c r="L5" s="100" t="s">
        <v>2567</v>
      </c>
      <c r="M5" s="100" t="s">
        <v>2734</v>
      </c>
      <c r="N5" s="100" t="s">
        <v>2776</v>
      </c>
      <c r="O5" s="100" t="s">
        <v>2878</v>
      </c>
    </row>
    <row r="6" spans="1:17">
      <c r="A6" s="344" t="s">
        <v>471</v>
      </c>
      <c r="B6" s="59">
        <v>1608</v>
      </c>
      <c r="C6" s="59">
        <v>1695</v>
      </c>
      <c r="D6" s="60">
        <v>1672</v>
      </c>
      <c r="E6" s="60">
        <v>2012</v>
      </c>
      <c r="F6" s="60">
        <v>2226</v>
      </c>
      <c r="G6" s="60">
        <v>2363</v>
      </c>
      <c r="H6" s="60">
        <v>3825</v>
      </c>
      <c r="I6" s="60">
        <v>4353</v>
      </c>
      <c r="J6" s="120">
        <v>4363</v>
      </c>
      <c r="K6" s="120">
        <v>5107</v>
      </c>
      <c r="L6" s="120">
        <v>5276</v>
      </c>
      <c r="M6" s="120">
        <v>5094</v>
      </c>
      <c r="N6" s="120">
        <v>4456</v>
      </c>
      <c r="O6" s="120">
        <v>5529</v>
      </c>
      <c r="P6" s="121">
        <f>O6/N6-1</f>
        <v>0.24079892280071813</v>
      </c>
      <c r="Q6" s="100">
        <f>D6*3</f>
        <v>5016</v>
      </c>
    </row>
    <row r="7" spans="1:17">
      <c r="A7" s="344" t="s">
        <v>469</v>
      </c>
      <c r="B7" s="59">
        <v>795</v>
      </c>
      <c r="C7" s="59">
        <v>900</v>
      </c>
      <c r="D7" s="60">
        <v>863</v>
      </c>
      <c r="E7" s="60">
        <v>902</v>
      </c>
      <c r="F7" s="60">
        <v>979</v>
      </c>
      <c r="G7" s="60">
        <v>1078</v>
      </c>
      <c r="H7" s="60">
        <v>1199</v>
      </c>
      <c r="I7" s="60">
        <v>1413</v>
      </c>
      <c r="J7" s="120">
        <v>1413</v>
      </c>
      <c r="K7" s="120">
        <v>1595</v>
      </c>
      <c r="L7" s="120">
        <v>1828</v>
      </c>
      <c r="M7" s="120">
        <v>1978</v>
      </c>
      <c r="N7" s="120">
        <v>1909</v>
      </c>
      <c r="O7" s="120">
        <v>2080</v>
      </c>
      <c r="P7" s="121">
        <f t="shared" ref="P7:P9" si="0">O7/N7-1</f>
        <v>8.9575694080670454E-2</v>
      </c>
      <c r="Q7" s="100">
        <f>D7*3</f>
        <v>2589</v>
      </c>
    </row>
    <row r="8" spans="1:17">
      <c r="A8" s="344" t="s">
        <v>470</v>
      </c>
      <c r="B8" s="59">
        <v>404</v>
      </c>
      <c r="C8" s="59">
        <v>402</v>
      </c>
      <c r="D8" s="59">
        <v>482</v>
      </c>
      <c r="E8" s="60">
        <v>558</v>
      </c>
      <c r="F8" s="59">
        <v>468</v>
      </c>
      <c r="G8" s="59">
        <v>534</v>
      </c>
      <c r="H8" s="59">
        <v>654</v>
      </c>
      <c r="I8" s="60">
        <v>671</v>
      </c>
      <c r="J8" s="120">
        <v>732</v>
      </c>
      <c r="K8" s="120">
        <v>879</v>
      </c>
      <c r="L8" s="120">
        <v>992</v>
      </c>
      <c r="M8" s="120">
        <v>1036</v>
      </c>
      <c r="N8" s="120">
        <v>1119</v>
      </c>
      <c r="O8" s="120">
        <v>1246</v>
      </c>
      <c r="P8" s="121">
        <f>O8/N8-1</f>
        <v>0.11349419124218052</v>
      </c>
      <c r="Q8" s="100">
        <f>D8*3</f>
        <v>1446</v>
      </c>
    </row>
    <row r="9" spans="1:17">
      <c r="A9" s="344" t="s">
        <v>2</v>
      </c>
      <c r="B9" s="122">
        <f>SUM(B6:B8)</f>
        <v>2807</v>
      </c>
      <c r="C9" s="122">
        <f t="shared" ref="C9:I9" si="1">SUM(C6:C8)</f>
        <v>2997</v>
      </c>
      <c r="D9" s="122">
        <f t="shared" si="1"/>
        <v>3017</v>
      </c>
      <c r="E9" s="122">
        <f t="shared" si="1"/>
        <v>3472</v>
      </c>
      <c r="F9" s="122">
        <f t="shared" si="1"/>
        <v>3673</v>
      </c>
      <c r="G9" s="122">
        <f t="shared" si="1"/>
        <v>3975</v>
      </c>
      <c r="H9" s="122">
        <f t="shared" si="1"/>
        <v>5678</v>
      </c>
      <c r="I9" s="122">
        <f t="shared" si="1"/>
        <v>6437</v>
      </c>
      <c r="J9" s="120">
        <v>6508</v>
      </c>
      <c r="K9" s="120">
        <v>7581</v>
      </c>
      <c r="L9" s="120">
        <v>8096</v>
      </c>
      <c r="M9" s="120">
        <v>8108</v>
      </c>
      <c r="N9" s="120">
        <v>7484</v>
      </c>
      <c r="O9" s="120">
        <v>8855</v>
      </c>
      <c r="P9" s="121">
        <f t="shared" si="0"/>
        <v>0.18319080705505075</v>
      </c>
    </row>
    <row r="10" spans="1:17">
      <c r="A10" s="344"/>
      <c r="B10" s="123"/>
      <c r="C10" s="123"/>
      <c r="D10" s="123"/>
      <c r="E10" s="123"/>
      <c r="H10" s="121"/>
      <c r="I10" s="121"/>
      <c r="O10" s="120"/>
    </row>
    <row r="11" spans="1:17">
      <c r="B11" s="123"/>
      <c r="C11" s="123"/>
      <c r="D11" s="123"/>
      <c r="E11" s="123"/>
    </row>
    <row r="12" spans="1:17">
      <c r="B12" s="123"/>
      <c r="C12" s="123"/>
      <c r="D12" s="123"/>
      <c r="E12" s="123"/>
    </row>
    <row r="13" spans="1:17">
      <c r="B13" s="123"/>
      <c r="C13" s="123"/>
      <c r="D13" s="123"/>
      <c r="E13" s="123"/>
    </row>
    <row r="14" spans="1:17">
      <c r="A14" s="344"/>
      <c r="B14" s="123"/>
      <c r="C14" s="123"/>
      <c r="D14" s="123"/>
      <c r="E14" s="123"/>
    </row>
    <row r="15" spans="1:17">
      <c r="B15" s="123"/>
      <c r="C15" s="123"/>
      <c r="D15" s="123"/>
      <c r="E15" s="123"/>
    </row>
    <row r="16" spans="1:17">
      <c r="A16" s="344"/>
      <c r="B16" s="123"/>
      <c r="C16" s="123"/>
      <c r="D16" s="123"/>
      <c r="E16" s="123"/>
    </row>
    <row r="17" spans="1:5">
      <c r="A17" s="344"/>
      <c r="B17" s="123"/>
      <c r="C17" s="123"/>
      <c r="D17" s="123"/>
      <c r="E17" s="123"/>
    </row>
    <row r="18" spans="1:5">
      <c r="A18" s="344"/>
      <c r="B18" s="123"/>
      <c r="C18" s="123"/>
      <c r="D18" s="123"/>
      <c r="E18" s="123"/>
    </row>
    <row r="19" spans="1:5">
      <c r="A19" s="344"/>
      <c r="B19" s="123"/>
      <c r="C19" s="123"/>
      <c r="D19" s="123"/>
      <c r="E19" s="123"/>
    </row>
    <row r="20" spans="1:5">
      <c r="A20" s="344"/>
      <c r="B20" s="123"/>
      <c r="C20" s="123"/>
      <c r="D20" s="123"/>
      <c r="E20" s="123"/>
    </row>
    <row r="21" spans="1:5">
      <c r="A21" s="344"/>
      <c r="B21" s="123"/>
      <c r="C21" s="123"/>
      <c r="D21" s="123"/>
      <c r="E21" s="123"/>
    </row>
    <row r="22" spans="1:5">
      <c r="A22" s="344"/>
      <c r="B22" s="123"/>
      <c r="C22" s="123"/>
      <c r="D22" s="123"/>
      <c r="E22" s="123"/>
    </row>
  </sheetData>
  <customSheetViews>
    <customSheetView guid="{CDEF6930-6739-4FEE-9F65-E195F9A4F82A}">
      <selection activeCell="M10" sqref="M10"/>
      <pageMargins left="0.75" right="0.75" top="1" bottom="1" header="0.5" footer="0.5"/>
      <pageSetup paperSize="9" scale="96" orientation="landscape" r:id="rId1"/>
      <headerFooter alignWithMargins="0"/>
    </customSheetView>
    <customSheetView guid="{9883963A-B599-466E-88D7-AE85360E0737}">
      <selection activeCell="M10" sqref="M10"/>
      <pageMargins left="0.75" right="0.75" top="1" bottom="1" header="0.5" footer="0.5"/>
      <pageSetup paperSize="9" scale="96" orientation="landscape" r:id="rId2"/>
      <headerFooter alignWithMargins="0"/>
    </customSheetView>
  </customSheetViews>
  <hyperlinks>
    <hyperlink ref="C1" location="Index!A1" display="Index home" xr:uid="{00000000-0004-0000-4400-000000000000}"/>
  </hyperlinks>
  <pageMargins left="0.75" right="0.75" top="1" bottom="1" header="0.5" footer="0.5"/>
  <pageSetup paperSize="9" scale="96" orientation="landscape" r:id="rId3"/>
  <headerFooter alignWithMargins="0"/>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7">
    <tabColor rgb="FF4477AA"/>
  </sheetPr>
  <dimension ref="A1:K34"/>
  <sheetViews>
    <sheetView zoomScaleNormal="100" workbookViewId="0"/>
  </sheetViews>
  <sheetFormatPr defaultColWidth="9.140625" defaultRowHeight="15"/>
  <cols>
    <col min="1" max="1" width="17.42578125" style="178" bestFit="1" customWidth="1"/>
    <col min="2" max="7" width="11.85546875" style="140" customWidth="1"/>
    <col min="8" max="16384" width="9.140625" style="140"/>
  </cols>
  <sheetData>
    <row r="1" spans="1:11" ht="15" customHeight="1">
      <c r="A1" s="74" t="s">
        <v>30</v>
      </c>
      <c r="B1" s="177">
        <v>1.5</v>
      </c>
      <c r="C1" s="290" t="s">
        <v>2930</v>
      </c>
    </row>
    <row r="2" spans="1:11" ht="15" customHeight="1">
      <c r="A2" s="73" t="s">
        <v>31</v>
      </c>
      <c r="B2" s="178" t="s">
        <v>2980</v>
      </c>
    </row>
    <row r="3" spans="1:11" ht="15" customHeight="1">
      <c r="A3" s="53" t="s">
        <v>40</v>
      </c>
      <c r="B3" s="178" t="s">
        <v>2981</v>
      </c>
      <c r="K3" s="285"/>
    </row>
    <row r="5" spans="1:11">
      <c r="A5" s="178" t="s">
        <v>0</v>
      </c>
      <c r="B5" s="140" t="s">
        <v>2504</v>
      </c>
      <c r="C5" s="140" t="s">
        <v>2505</v>
      </c>
      <c r="D5" s="140" t="s">
        <v>2506</v>
      </c>
      <c r="E5" s="140" t="s">
        <v>2507</v>
      </c>
      <c r="F5" s="140" t="s">
        <v>2508</v>
      </c>
      <c r="G5" s="140" t="s">
        <v>2509</v>
      </c>
    </row>
    <row r="6" spans="1:11">
      <c r="A6" s="178">
        <v>1990</v>
      </c>
      <c r="B6" s="179">
        <v>0.25149493484811197</v>
      </c>
      <c r="C6" s="179">
        <v>0.57034252381383166</v>
      </c>
      <c r="D6" s="179">
        <v>0.68694513281007075</v>
      </c>
      <c r="E6" s="179">
        <v>0.7126252855199271</v>
      </c>
      <c r="F6" s="179">
        <v>0.61915766674817874</v>
      </c>
      <c r="G6" s="179">
        <v>0.49308598583395657</v>
      </c>
      <c r="H6" s="179"/>
    </row>
    <row r="7" spans="1:11">
      <c r="A7" s="178">
        <v>1991</v>
      </c>
      <c r="B7" s="179">
        <v>0.25947194115937988</v>
      </c>
      <c r="C7" s="179">
        <v>0.54466737280832855</v>
      </c>
      <c r="D7" s="179">
        <v>0.6773377495905073</v>
      </c>
      <c r="E7" s="179">
        <v>0.71304739901050529</v>
      </c>
      <c r="F7" s="179">
        <v>0.63279582685508318</v>
      </c>
      <c r="G7" s="179">
        <v>0.51037758736403427</v>
      </c>
    </row>
    <row r="8" spans="1:11">
      <c r="A8" s="178">
        <v>1992</v>
      </c>
      <c r="B8" s="179">
        <v>0.26744894747064774</v>
      </c>
      <c r="C8" s="179">
        <v>0.51899222180282545</v>
      </c>
      <c r="D8" s="179">
        <v>0.66773036637094385</v>
      </c>
      <c r="E8" s="179">
        <v>0.71346951250108337</v>
      </c>
      <c r="F8" s="179">
        <v>0.64643398696198762</v>
      </c>
      <c r="G8" s="179">
        <v>0.52766918889411196</v>
      </c>
    </row>
    <row r="9" spans="1:11">
      <c r="A9" s="178">
        <v>1993</v>
      </c>
      <c r="B9" s="179">
        <v>0.20002655954317586</v>
      </c>
      <c r="C9" s="179">
        <v>0.51161146502479704</v>
      </c>
      <c r="D9" s="179">
        <v>0.66015508228037301</v>
      </c>
      <c r="E9" s="179">
        <v>0.7087510482686985</v>
      </c>
      <c r="F9" s="179">
        <v>0.63103642714443542</v>
      </c>
      <c r="G9" s="179">
        <v>0.53560677436404169</v>
      </c>
    </row>
    <row r="10" spans="1:11">
      <c r="A10" s="178">
        <v>1994</v>
      </c>
      <c r="B10" s="179">
        <v>0.2059811505460967</v>
      </c>
      <c r="C10" s="179">
        <v>0.50160079699883819</v>
      </c>
      <c r="D10" s="179">
        <v>0.64845547027877393</v>
      </c>
      <c r="E10" s="179">
        <v>0.68478846937836169</v>
      </c>
      <c r="F10" s="179">
        <v>0.65268471965559605</v>
      </c>
      <c r="G10" s="179">
        <v>0.52953985797952696</v>
      </c>
    </row>
    <row r="11" spans="1:11">
      <c r="A11" s="178">
        <v>1995</v>
      </c>
      <c r="B11" s="179">
        <v>0.16983700838497068</v>
      </c>
      <c r="C11" s="179">
        <v>0.48304333362562968</v>
      </c>
      <c r="D11" s="179">
        <v>0.65739149177911282</v>
      </c>
      <c r="E11" s="179">
        <v>0.71009840317331163</v>
      </c>
      <c r="F11" s="179">
        <v>0.67224703256913976</v>
      </c>
      <c r="G11" s="179">
        <v>0.55662275858359256</v>
      </c>
    </row>
    <row r="12" spans="1:11">
      <c r="A12" s="178">
        <v>1996</v>
      </c>
      <c r="B12" s="179">
        <v>0.16638699300091292</v>
      </c>
      <c r="C12" s="179">
        <v>0.48373664305395553</v>
      </c>
      <c r="D12" s="179">
        <v>0.63634861365430739</v>
      </c>
      <c r="E12" s="179">
        <v>0.69368133415332489</v>
      </c>
      <c r="F12" s="179">
        <v>0.66449819476770489</v>
      </c>
      <c r="G12" s="179">
        <v>0.57908896313673452</v>
      </c>
    </row>
    <row r="13" spans="1:11">
      <c r="A13" s="178">
        <v>1997</v>
      </c>
      <c r="B13" s="179">
        <v>0.12874419419858033</v>
      </c>
      <c r="C13" s="179">
        <v>0.45688554069754533</v>
      </c>
      <c r="D13" s="179">
        <v>0.61666762627799665</v>
      </c>
      <c r="E13" s="179">
        <v>0.71372622753621018</v>
      </c>
      <c r="F13" s="179">
        <v>0.68339461556586978</v>
      </c>
      <c r="G13" s="179">
        <v>0.57867469181871989</v>
      </c>
    </row>
    <row r="14" spans="1:11">
      <c r="A14" s="178">
        <v>1998</v>
      </c>
      <c r="B14" s="179">
        <v>0.10681957550407747</v>
      </c>
      <c r="C14" s="179">
        <v>0.46694011679816738</v>
      </c>
      <c r="D14" s="179">
        <v>0.61600365487871422</v>
      </c>
      <c r="E14" s="179">
        <v>0.70248790956043161</v>
      </c>
      <c r="F14" s="179">
        <v>0.67228152054958545</v>
      </c>
      <c r="G14" s="179">
        <v>0.56896454829950982</v>
      </c>
    </row>
    <row r="15" spans="1:11">
      <c r="A15" s="178">
        <v>1999</v>
      </c>
      <c r="B15" s="179">
        <v>0.11451693114516931</v>
      </c>
      <c r="C15" s="179">
        <v>0.4623289850932284</v>
      </c>
      <c r="D15" s="179">
        <v>0.60808627936319148</v>
      </c>
      <c r="E15" s="179">
        <v>0.71837344160692185</v>
      </c>
      <c r="F15" s="179">
        <v>0.70112824748381219</v>
      </c>
      <c r="G15" s="179">
        <v>0.57762769222403654</v>
      </c>
    </row>
    <row r="16" spans="1:11">
      <c r="A16" s="178">
        <v>2000</v>
      </c>
      <c r="B16" s="179">
        <v>0.1327019338110843</v>
      </c>
      <c r="C16" s="179">
        <v>0.46623164025075625</v>
      </c>
      <c r="D16" s="179">
        <v>0.630708576795733</v>
      </c>
      <c r="E16" s="179">
        <v>0.70888014710070046</v>
      </c>
      <c r="F16" s="179">
        <v>0.67583697672699594</v>
      </c>
      <c r="G16" s="179">
        <v>0.6399512256434281</v>
      </c>
    </row>
    <row r="17" spans="1:8">
      <c r="A17" s="178">
        <v>2001</v>
      </c>
      <c r="B17" s="179">
        <v>0.11223457148639968</v>
      </c>
      <c r="C17" s="179">
        <v>0.48996084065590734</v>
      </c>
      <c r="D17" s="179">
        <v>0.61305756561183711</v>
      </c>
      <c r="E17" s="179">
        <v>0.6842291749377799</v>
      </c>
      <c r="F17" s="179">
        <v>0.71434433853864587</v>
      </c>
      <c r="G17" s="179">
        <v>0.6176268573934578</v>
      </c>
    </row>
    <row r="18" spans="1:8">
      <c r="A18" s="178">
        <v>2002</v>
      </c>
      <c r="B18" s="179">
        <v>0.15912413267722209</v>
      </c>
      <c r="C18" s="179">
        <v>0.42730045348208312</v>
      </c>
      <c r="D18" s="179">
        <v>0.59948509289401664</v>
      </c>
      <c r="E18" s="179">
        <v>0.69783565370459277</v>
      </c>
      <c r="F18" s="179">
        <v>0.72012711125186868</v>
      </c>
      <c r="G18" s="179">
        <v>0.62096062772773697</v>
      </c>
    </row>
    <row r="19" spans="1:8">
      <c r="A19" s="178">
        <v>2003</v>
      </c>
      <c r="B19" s="179">
        <v>0.1443836100317909</v>
      </c>
      <c r="C19" s="179">
        <v>0.45373535397443243</v>
      </c>
      <c r="D19" s="179">
        <v>0.58698703128912599</v>
      </c>
      <c r="E19" s="179">
        <v>0.69029728310801941</v>
      </c>
      <c r="F19" s="179">
        <v>0.7117248939162093</v>
      </c>
      <c r="G19" s="179">
        <v>0.61585105216574687</v>
      </c>
    </row>
    <row r="20" spans="1:8">
      <c r="A20" s="178">
        <v>2004</v>
      </c>
      <c r="B20" s="179">
        <v>0.1165162038174013</v>
      </c>
      <c r="C20" s="179">
        <v>0.40984948188753112</v>
      </c>
      <c r="D20" s="179">
        <v>0.60095857362369831</v>
      </c>
      <c r="E20" s="179">
        <v>0.70447351784585388</v>
      </c>
      <c r="F20" s="179">
        <v>0.68839203833585205</v>
      </c>
      <c r="G20" s="179">
        <v>0.64006810091317135</v>
      </c>
    </row>
    <row r="21" spans="1:8">
      <c r="A21" s="178">
        <v>2005</v>
      </c>
      <c r="B21" s="179">
        <v>0.13155343998618055</v>
      </c>
      <c r="C21" s="179">
        <v>0.4316536455186652</v>
      </c>
      <c r="D21" s="179">
        <v>0.57708461786484</v>
      </c>
      <c r="E21" s="179">
        <v>0.68015117977687223</v>
      </c>
      <c r="F21" s="179">
        <v>0.69273527734960616</v>
      </c>
      <c r="G21" s="179">
        <v>0.63579481397970683</v>
      </c>
    </row>
    <row r="22" spans="1:8">
      <c r="A22" s="178">
        <v>2006</v>
      </c>
      <c r="B22" s="179">
        <v>7.499129742901188E-2</v>
      </c>
      <c r="C22" s="179">
        <v>0.39343568975239657</v>
      </c>
      <c r="D22" s="179">
        <v>0.55433707758717676</v>
      </c>
      <c r="E22" s="179">
        <v>0.65189921998932698</v>
      </c>
      <c r="F22" s="179">
        <v>0.72349004468135136</v>
      </c>
      <c r="G22" s="179">
        <v>0.64260265468025402</v>
      </c>
    </row>
    <row r="23" spans="1:8">
      <c r="A23" s="178">
        <v>2007</v>
      </c>
      <c r="B23" s="179">
        <v>9.2145562002798512E-2</v>
      </c>
      <c r="C23" s="179">
        <v>0.40258486766152862</v>
      </c>
      <c r="D23" s="179">
        <v>0.55623556680872688</v>
      </c>
      <c r="E23" s="179">
        <v>0.64429794443863919</v>
      </c>
      <c r="F23" s="179">
        <v>0.69785092862792153</v>
      </c>
      <c r="G23" s="179">
        <v>0.66793758929474945</v>
      </c>
    </row>
    <row r="24" spans="1:8">
      <c r="A24" s="178">
        <v>2008</v>
      </c>
      <c r="B24" s="179">
        <v>5.5558565391700072E-2</v>
      </c>
      <c r="C24" s="179">
        <v>0.37863550112126965</v>
      </c>
      <c r="D24" s="179">
        <v>0.56617437787602887</v>
      </c>
      <c r="E24" s="179">
        <v>0.60464498772807873</v>
      </c>
      <c r="F24" s="179">
        <v>0.70570283343410545</v>
      </c>
      <c r="G24" s="179">
        <v>0.65846722094264365</v>
      </c>
    </row>
    <row r="25" spans="1:8">
      <c r="A25" s="178">
        <v>2009</v>
      </c>
      <c r="B25" s="179">
        <v>5.2287709551847576E-2</v>
      </c>
      <c r="C25" s="179">
        <v>0.29516887273697195</v>
      </c>
      <c r="D25" s="179">
        <v>0.53137982753814916</v>
      </c>
      <c r="E25" s="179">
        <v>0.58876573935608334</v>
      </c>
      <c r="F25" s="179">
        <v>0.66715241330588282</v>
      </c>
      <c r="G25" s="179">
        <v>0.64823066574949761</v>
      </c>
    </row>
    <row r="26" spans="1:8">
      <c r="A26" s="178">
        <v>2010</v>
      </c>
      <c r="B26" s="179">
        <v>8.8403887615071355E-2</v>
      </c>
      <c r="C26" s="179">
        <v>0.28787531394667065</v>
      </c>
      <c r="D26" s="179">
        <v>0.51323049912214702</v>
      </c>
      <c r="E26" s="179">
        <v>0.6087981628860919</v>
      </c>
      <c r="F26" s="179">
        <v>0.66620535780837709</v>
      </c>
      <c r="G26" s="179">
        <v>0.64269398120831311</v>
      </c>
    </row>
    <row r="27" spans="1:8">
      <c r="A27" s="178">
        <v>2011</v>
      </c>
      <c r="B27" s="179">
        <v>6.6662955953838726E-2</v>
      </c>
      <c r="C27" s="179">
        <v>0.31618004081341616</v>
      </c>
      <c r="D27" s="179">
        <v>0.4739808692872744</v>
      </c>
      <c r="E27" s="179">
        <v>0.59731578852105915</v>
      </c>
      <c r="F27" s="179">
        <v>0.63447483347500888</v>
      </c>
      <c r="G27" s="179">
        <v>0.65748313301390149</v>
      </c>
    </row>
    <row r="28" spans="1:8">
      <c r="A28" s="178">
        <v>2012</v>
      </c>
      <c r="B28" s="179">
        <v>7.3090189426067292E-2</v>
      </c>
      <c r="C28" s="179">
        <v>0.32219022377115419</v>
      </c>
      <c r="D28" s="179">
        <v>0.47041438379268324</v>
      </c>
      <c r="E28" s="179">
        <v>0.60781263052376577</v>
      </c>
      <c r="F28" s="179">
        <v>0.6573451717218024</v>
      </c>
      <c r="G28" s="179">
        <v>0.64806232094630645</v>
      </c>
    </row>
    <row r="29" spans="1:8">
      <c r="A29" s="178">
        <v>2013</v>
      </c>
      <c r="B29" s="179">
        <v>8.2950935404165191E-2</v>
      </c>
      <c r="C29" s="179">
        <v>0.27501399231914425</v>
      </c>
      <c r="D29" s="179">
        <v>0.48009135736935477</v>
      </c>
      <c r="E29" s="179">
        <v>0.54398240220809779</v>
      </c>
      <c r="F29" s="179">
        <v>0.64645043003461689</v>
      </c>
      <c r="G29" s="179">
        <v>0.66048806151128014</v>
      </c>
    </row>
    <row r="30" spans="1:8">
      <c r="A30" s="178">
        <v>2014</v>
      </c>
      <c r="B30" s="179">
        <v>5.102806950889667E-2</v>
      </c>
      <c r="C30" s="179">
        <v>0.26670628153286985</v>
      </c>
      <c r="D30" s="179">
        <v>0.48156356174521481</v>
      </c>
      <c r="E30" s="179">
        <v>0.58072352531062477</v>
      </c>
      <c r="F30" s="179">
        <v>0.64605868776199893</v>
      </c>
      <c r="G30" s="179">
        <v>0.6919118822052277</v>
      </c>
      <c r="H30" s="179"/>
    </row>
    <row r="31" spans="1:8">
      <c r="A31" s="178">
        <v>2015</v>
      </c>
      <c r="B31" s="179">
        <v>1.58954615360796E-2</v>
      </c>
      <c r="C31" s="179">
        <v>0.28389583510718425</v>
      </c>
      <c r="D31" s="179">
        <v>0.49326733574861947</v>
      </c>
      <c r="E31" s="179">
        <v>0.52604297398895872</v>
      </c>
      <c r="F31" s="179">
        <v>0.60687528305548966</v>
      </c>
      <c r="G31" s="179">
        <v>0.68663302720586161</v>
      </c>
    </row>
    <row r="32" spans="1:8">
      <c r="A32" s="178">
        <v>2016</v>
      </c>
      <c r="B32" s="179">
        <v>3.0896950686964117E-2</v>
      </c>
      <c r="C32" s="179">
        <v>0.26906042706884947</v>
      </c>
      <c r="D32" s="179">
        <v>0.45797398704019565</v>
      </c>
      <c r="E32" s="179">
        <v>0.54397496890734998</v>
      </c>
      <c r="F32" s="179">
        <v>0.63757208046131497</v>
      </c>
      <c r="G32" s="179">
        <v>0.67472723145359026</v>
      </c>
    </row>
    <row r="33" spans="1:7">
      <c r="A33" s="178">
        <v>2017</v>
      </c>
      <c r="B33" s="179">
        <v>8.4052818689690195E-2</v>
      </c>
      <c r="C33" s="179">
        <v>0.28085173117380807</v>
      </c>
      <c r="D33" s="179">
        <v>0.49081384391786498</v>
      </c>
      <c r="E33" s="179">
        <v>0.51868768492135897</v>
      </c>
      <c r="F33" s="179">
        <v>0.62772641986961142</v>
      </c>
      <c r="G33" s="179">
        <v>0.71559922959003186</v>
      </c>
    </row>
    <row r="34" spans="1:7">
      <c r="A34" s="178">
        <v>2018</v>
      </c>
      <c r="B34" s="179">
        <v>7.2048076285083265E-2</v>
      </c>
      <c r="C34" s="179">
        <v>0.33565376587957552</v>
      </c>
      <c r="D34" s="179">
        <v>0.48055350042221007</v>
      </c>
      <c r="E34" s="179">
        <v>0.56502540378145338</v>
      </c>
      <c r="F34" s="179">
        <v>0.64469148468985249</v>
      </c>
      <c r="G34" s="179">
        <v>0.68708249776301034</v>
      </c>
    </row>
  </sheetData>
  <customSheetViews>
    <customSheetView guid="{CDEF6930-6739-4FEE-9F65-E195F9A4F82A}">
      <selection activeCell="B31" sqref="B31:B33"/>
      <pageMargins left="0.7" right="0.7" top="0.75" bottom="0.75" header="0.3" footer="0.3"/>
      <pageSetup paperSize="9" orientation="portrait" r:id="rId1"/>
    </customSheetView>
    <customSheetView guid="{9883963A-B599-466E-88D7-AE85360E0737}">
      <selection activeCell="B31" sqref="B31:B33"/>
      <pageMargins left="0.7" right="0.7" top="0.75" bottom="0.75" header="0.3" footer="0.3"/>
      <pageSetup paperSize="9" orientation="portrait" r:id="rId2"/>
    </customSheetView>
  </customSheetViews>
  <hyperlinks>
    <hyperlink ref="C1" location="Index!A1" display="Index home" xr:uid="{00000000-0004-0000-0600-000000000000}"/>
  </hyperlinks>
  <pageMargins left="0.7" right="0.7" top="0.75" bottom="0.75" header="0.3" footer="0.3"/>
  <pageSetup paperSize="9" orientation="portrait" r:id="rId3"/>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codeName="Sheet51">
    <tabColor rgb="FF117733"/>
  </sheetPr>
  <dimension ref="A1:L13"/>
  <sheetViews>
    <sheetView zoomScaleNormal="100" workbookViewId="0"/>
  </sheetViews>
  <sheetFormatPr defaultColWidth="9.140625" defaultRowHeight="15"/>
  <cols>
    <col min="1" max="1" width="15.42578125" style="99" customWidth="1"/>
    <col min="2" max="2" width="9" style="100" customWidth="1"/>
    <col min="3" max="16384" width="9.140625" style="100"/>
  </cols>
  <sheetData>
    <row r="1" spans="1:12" ht="15" customHeight="1">
      <c r="A1" s="146" t="s">
        <v>30</v>
      </c>
      <c r="B1" s="99">
        <v>5.2</v>
      </c>
      <c r="C1" s="291" t="s">
        <v>2930</v>
      </c>
    </row>
    <row r="2" spans="1:12" ht="15" customHeight="1">
      <c r="A2" s="167" t="s">
        <v>31</v>
      </c>
      <c r="B2" s="100" t="s">
        <v>2939</v>
      </c>
    </row>
    <row r="3" spans="1:12" ht="15" customHeight="1">
      <c r="A3" s="167" t="s">
        <v>40</v>
      </c>
      <c r="B3" s="56" t="s">
        <v>2718</v>
      </c>
    </row>
    <row r="4" spans="1:12">
      <c r="A4" s="146"/>
    </row>
    <row r="5" spans="1:12">
      <c r="A5" s="99" t="s">
        <v>3189</v>
      </c>
      <c r="B5" s="100" t="s">
        <v>25</v>
      </c>
      <c r="C5" s="100" t="s">
        <v>26</v>
      </c>
      <c r="D5" s="100" t="s">
        <v>27</v>
      </c>
      <c r="E5" s="100" t="s">
        <v>28</v>
      </c>
      <c r="F5" s="116" t="s">
        <v>29</v>
      </c>
      <c r="G5" s="100" t="s">
        <v>2430</v>
      </c>
      <c r="H5" s="100" t="s">
        <v>2496</v>
      </c>
      <c r="I5" s="100" t="s">
        <v>2567</v>
      </c>
      <c r="J5" s="100" t="s">
        <v>2734</v>
      </c>
      <c r="K5" s="100" t="s">
        <v>2776</v>
      </c>
      <c r="L5" s="100" t="s">
        <v>2878</v>
      </c>
    </row>
    <row r="6" spans="1:12">
      <c r="A6" s="99" t="s">
        <v>59</v>
      </c>
      <c r="B6" s="100">
        <v>1138</v>
      </c>
      <c r="C6" s="100">
        <v>1312</v>
      </c>
      <c r="D6" s="100">
        <v>1457</v>
      </c>
      <c r="E6" s="100">
        <v>2696</v>
      </c>
      <c r="F6" s="100">
        <v>3255</v>
      </c>
      <c r="G6" s="117">
        <v>3035</v>
      </c>
      <c r="H6" s="117">
        <v>3421</v>
      </c>
      <c r="I6" s="100">
        <v>3372</v>
      </c>
      <c r="J6" s="100">
        <v>3666</v>
      </c>
      <c r="K6" s="100">
        <v>3229</v>
      </c>
      <c r="L6" s="100">
        <v>4036</v>
      </c>
    </row>
    <row r="7" spans="1:12">
      <c r="A7" s="99" t="s">
        <v>472</v>
      </c>
      <c r="B7" s="100">
        <v>874</v>
      </c>
      <c r="C7" s="100">
        <v>914</v>
      </c>
      <c r="D7" s="100">
        <v>906</v>
      </c>
      <c r="E7" s="100">
        <v>1129</v>
      </c>
      <c r="F7" s="100">
        <v>1098</v>
      </c>
      <c r="G7" s="117">
        <f>G8-G6</f>
        <v>1328</v>
      </c>
      <c r="H7" s="117">
        <f>H8-H6</f>
        <v>1686</v>
      </c>
      <c r="I7" s="100">
        <f>I8-I6</f>
        <v>1904</v>
      </c>
      <c r="J7" s="100">
        <f>J8-J6</f>
        <v>1428</v>
      </c>
      <c r="K7" s="100">
        <f>K8-K6</f>
        <v>1227</v>
      </c>
      <c r="L7" s="100">
        <v>1493</v>
      </c>
    </row>
    <row r="8" spans="1:12">
      <c r="A8" s="99" t="s">
        <v>2</v>
      </c>
      <c r="B8" s="100">
        <f>SUM(B6:B7)</f>
        <v>2012</v>
      </c>
      <c r="C8" s="100">
        <f>SUM(C6:C7)</f>
        <v>2226</v>
      </c>
      <c r="D8" s="100">
        <f>SUM(D6:D7)</f>
        <v>2363</v>
      </c>
      <c r="E8" s="100">
        <f>SUM(E6:E7)</f>
        <v>3825</v>
      </c>
      <c r="F8" s="100">
        <f>SUM(F6:F7)</f>
        <v>4353</v>
      </c>
      <c r="G8" s="100">
        <v>4363</v>
      </c>
      <c r="H8" s="100">
        <v>5107</v>
      </c>
      <c r="I8" s="100">
        <v>5276</v>
      </c>
      <c r="J8" s="100">
        <v>5094</v>
      </c>
      <c r="K8" s="100">
        <v>4456</v>
      </c>
      <c r="L8" s="100">
        <v>5529</v>
      </c>
    </row>
    <row r="11" spans="1:12">
      <c r="B11" s="118"/>
      <c r="C11" s="118"/>
      <c r="D11" s="118"/>
      <c r="E11" s="118"/>
      <c r="F11" s="118"/>
    </row>
    <row r="12" spans="1:12">
      <c r="B12" s="118"/>
      <c r="C12" s="118"/>
      <c r="D12" s="118"/>
      <c r="E12" s="118"/>
      <c r="F12" s="118"/>
    </row>
    <row r="13" spans="1:12">
      <c r="B13" s="118"/>
      <c r="C13" s="118"/>
      <c r="D13" s="118"/>
      <c r="E13" s="118"/>
      <c r="F13" s="118"/>
    </row>
  </sheetData>
  <customSheetViews>
    <customSheetView guid="{CDEF6930-6739-4FEE-9F65-E195F9A4F82A}">
      <selection activeCell="G122" sqref="G122"/>
      <pageMargins left="0.75" right="0.75" top="1" bottom="1" header="0.5" footer="0.5"/>
      <pageSetup paperSize="9" orientation="portrait" r:id="rId1"/>
      <headerFooter alignWithMargins="0"/>
    </customSheetView>
    <customSheetView guid="{9883963A-B599-466E-88D7-AE85360E0737}">
      <selection activeCell="G122" sqref="G122"/>
      <pageMargins left="0.75" right="0.75" top="1" bottom="1" header="0.5" footer="0.5"/>
      <pageSetup paperSize="9" orientation="portrait" r:id="rId2"/>
      <headerFooter alignWithMargins="0"/>
    </customSheetView>
  </customSheetViews>
  <hyperlinks>
    <hyperlink ref="C1" location="Index!A1" display="Index home" xr:uid="{00000000-0004-0000-4500-000000000000}"/>
  </hyperlinks>
  <pageMargins left="0.75" right="0.75" top="1" bottom="1" header="0.5" footer="0.5"/>
  <pageSetup paperSize="9" orientation="portrait" r:id="rId3"/>
  <headerFooter alignWithMargins="0"/>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codeName="Sheet52">
    <tabColor rgb="FF117733"/>
  </sheetPr>
  <dimension ref="A1:M32"/>
  <sheetViews>
    <sheetView zoomScaleNormal="100" zoomScaleSheetLayoutView="100" workbookViewId="0"/>
  </sheetViews>
  <sheetFormatPr defaultColWidth="9.140625" defaultRowHeight="15"/>
  <cols>
    <col min="1" max="1" width="21.42578125" style="101" bestFit="1" customWidth="1"/>
    <col min="2" max="2" width="9" style="111" customWidth="1"/>
    <col min="3" max="12" width="10.28515625" style="111" customWidth="1"/>
    <col min="13" max="16384" width="9.140625" style="111"/>
  </cols>
  <sheetData>
    <row r="1" spans="1:13" ht="15" customHeight="1">
      <c r="A1" s="77" t="s">
        <v>30</v>
      </c>
      <c r="B1" s="52">
        <v>5.3</v>
      </c>
      <c r="C1" s="291" t="s">
        <v>2930</v>
      </c>
    </row>
    <row r="2" spans="1:13" ht="15" customHeight="1">
      <c r="A2" s="53" t="s">
        <v>31</v>
      </c>
      <c r="B2" s="111" t="s">
        <v>2940</v>
      </c>
    </row>
    <row r="3" spans="1:13" ht="15" customHeight="1">
      <c r="A3" s="53" t="s">
        <v>40</v>
      </c>
      <c r="B3" s="55" t="s">
        <v>2718</v>
      </c>
      <c r="J3" s="112"/>
    </row>
    <row r="4" spans="1:13">
      <c r="A4" s="77"/>
    </row>
    <row r="5" spans="1:13">
      <c r="A5" s="101" t="s">
        <v>2659</v>
      </c>
      <c r="B5" s="102" t="s">
        <v>25</v>
      </c>
      <c r="C5" s="102" t="s">
        <v>26</v>
      </c>
      <c r="D5" s="102" t="s">
        <v>27</v>
      </c>
      <c r="E5" s="102" t="s">
        <v>28</v>
      </c>
      <c r="F5" s="102" t="s">
        <v>29</v>
      </c>
      <c r="G5" s="102" t="s">
        <v>2430</v>
      </c>
      <c r="H5" s="102" t="s">
        <v>2496</v>
      </c>
      <c r="I5" s="102" t="s">
        <v>2567</v>
      </c>
      <c r="J5" s="102" t="s">
        <v>2734</v>
      </c>
      <c r="K5" s="102" t="s">
        <v>2776</v>
      </c>
      <c r="L5" s="102" t="s">
        <v>2878</v>
      </c>
    </row>
    <row r="6" spans="1:13">
      <c r="A6" s="101" t="s">
        <v>68</v>
      </c>
      <c r="B6" s="104">
        <v>248</v>
      </c>
      <c r="C6" s="104">
        <v>212</v>
      </c>
      <c r="D6" s="104">
        <v>219</v>
      </c>
      <c r="E6" s="104">
        <v>327</v>
      </c>
      <c r="F6" s="104">
        <v>370</v>
      </c>
      <c r="G6" s="104">
        <v>413</v>
      </c>
      <c r="H6" s="104">
        <v>393</v>
      </c>
      <c r="I6" s="104">
        <v>434</v>
      </c>
      <c r="J6" s="104">
        <v>470</v>
      </c>
      <c r="K6" s="104">
        <v>458</v>
      </c>
      <c r="L6" s="104">
        <v>459</v>
      </c>
    </row>
    <row r="7" spans="1:13">
      <c r="A7" s="101" t="s">
        <v>69</v>
      </c>
      <c r="B7" s="104">
        <v>42</v>
      </c>
      <c r="C7" s="104">
        <v>50</v>
      </c>
      <c r="D7" s="104">
        <v>36</v>
      </c>
      <c r="E7" s="104">
        <v>93</v>
      </c>
      <c r="F7" s="104">
        <v>97</v>
      </c>
      <c r="G7" s="104">
        <v>79</v>
      </c>
      <c r="H7" s="104">
        <v>79</v>
      </c>
      <c r="I7" s="104">
        <v>103</v>
      </c>
      <c r="J7" s="104">
        <f>6+76</f>
        <v>82</v>
      </c>
      <c r="K7" s="104">
        <v>79</v>
      </c>
      <c r="L7" s="104">
        <v>99</v>
      </c>
    </row>
    <row r="8" spans="1:13">
      <c r="A8" s="101" t="s">
        <v>70</v>
      </c>
      <c r="B8" s="104">
        <v>100</v>
      </c>
      <c r="C8" s="104">
        <v>114</v>
      </c>
      <c r="D8" s="104">
        <v>185</v>
      </c>
      <c r="E8" s="104">
        <v>316</v>
      </c>
      <c r="F8" s="104">
        <v>360</v>
      </c>
      <c r="G8" s="104">
        <v>330</v>
      </c>
      <c r="H8" s="104">
        <v>309</v>
      </c>
      <c r="I8" s="104">
        <v>386</v>
      </c>
      <c r="J8" s="104">
        <v>375</v>
      </c>
      <c r="K8" s="104">
        <v>416</v>
      </c>
      <c r="L8" s="104">
        <v>358</v>
      </c>
    </row>
    <row r="9" spans="1:13">
      <c r="A9" s="101" t="s">
        <v>71</v>
      </c>
      <c r="B9" s="104">
        <v>545</v>
      </c>
      <c r="C9" s="104">
        <v>845</v>
      </c>
      <c r="D9" s="104">
        <v>1016</v>
      </c>
      <c r="E9" s="104">
        <v>1526</v>
      </c>
      <c r="F9" s="104">
        <v>1772</v>
      </c>
      <c r="G9" s="104">
        <v>1967</v>
      </c>
      <c r="H9" s="104">
        <v>2695</v>
      </c>
      <c r="I9" s="104">
        <v>2924</v>
      </c>
      <c r="J9" s="104">
        <v>2337</v>
      </c>
      <c r="K9" s="104">
        <v>1677</v>
      </c>
      <c r="L9" s="104">
        <v>2518</v>
      </c>
    </row>
    <row r="10" spans="1:13">
      <c r="A10" s="101" t="s">
        <v>2736</v>
      </c>
      <c r="B10" s="104">
        <v>315</v>
      </c>
      <c r="C10" s="104">
        <v>326</v>
      </c>
      <c r="D10" s="104">
        <v>407</v>
      </c>
      <c r="E10" s="104">
        <v>584</v>
      </c>
      <c r="F10" s="104">
        <v>737</v>
      </c>
      <c r="G10" s="104">
        <f>596+45+12</f>
        <v>653</v>
      </c>
      <c r="H10" s="104">
        <v>725</v>
      </c>
      <c r="I10" s="104">
        <v>828</v>
      </c>
      <c r="J10" s="104">
        <f>701+56+31</f>
        <v>788</v>
      </c>
      <c r="K10" s="104">
        <v>646</v>
      </c>
      <c r="L10" s="104">
        <f>130+120+98+209+59+81</f>
        <v>697</v>
      </c>
    </row>
    <row r="11" spans="1:13">
      <c r="A11" s="101" t="s">
        <v>72</v>
      </c>
      <c r="B11" s="104">
        <v>1710</v>
      </c>
      <c r="C11" s="104">
        <v>1700</v>
      </c>
      <c r="D11" s="104">
        <v>1744</v>
      </c>
      <c r="E11" s="104">
        <v>2531</v>
      </c>
      <c r="F11" s="104">
        <v>2923</v>
      </c>
      <c r="G11" s="104">
        <v>2945</v>
      </c>
      <c r="H11" s="104">
        <v>3212</v>
      </c>
      <c r="I11" s="104">
        <v>3271</v>
      </c>
      <c r="J11" s="104">
        <v>3653</v>
      </c>
      <c r="K11" s="104">
        <v>3862</v>
      </c>
      <c r="L11" s="104">
        <v>4023</v>
      </c>
    </row>
    <row r="12" spans="1:13">
      <c r="A12" s="101" t="s">
        <v>73</v>
      </c>
      <c r="B12" s="104">
        <v>512</v>
      </c>
      <c r="C12" s="104">
        <v>426</v>
      </c>
      <c r="D12" s="104">
        <v>308</v>
      </c>
      <c r="E12" s="104">
        <v>301</v>
      </c>
      <c r="F12" s="104">
        <v>178</v>
      </c>
      <c r="G12" s="104">
        <v>121</v>
      </c>
      <c r="H12" s="104">
        <v>168</v>
      </c>
      <c r="I12" s="104">
        <v>150</v>
      </c>
      <c r="J12" s="104">
        <v>403</v>
      </c>
      <c r="K12" s="104">
        <v>346</v>
      </c>
      <c r="L12" s="104">
        <v>701</v>
      </c>
    </row>
    <row r="13" spans="1:13">
      <c r="A13" s="101" t="s">
        <v>2</v>
      </c>
      <c r="B13" s="104">
        <v>3472</v>
      </c>
      <c r="C13" s="104">
        <v>3673</v>
      </c>
      <c r="D13" s="104">
        <v>3915</v>
      </c>
      <c r="E13" s="104">
        <v>5678</v>
      </c>
      <c r="F13" s="104">
        <v>6437</v>
      </c>
      <c r="G13" s="104">
        <v>6508</v>
      </c>
      <c r="H13" s="104">
        <v>7581</v>
      </c>
      <c r="I13" s="104">
        <v>8096</v>
      </c>
      <c r="J13" s="104">
        <v>8108</v>
      </c>
      <c r="K13" s="104">
        <v>7484</v>
      </c>
      <c r="L13" s="104">
        <f>SUM(L6:L12)</f>
        <v>8855</v>
      </c>
      <c r="M13" s="113"/>
    </row>
    <row r="14" spans="1:13">
      <c r="A14" s="101" t="s">
        <v>74</v>
      </c>
      <c r="B14" s="104">
        <f t="shared" ref="B14:H14" si="0">B6+B7+B8</f>
        <v>390</v>
      </c>
      <c r="C14" s="104">
        <f t="shared" si="0"/>
        <v>376</v>
      </c>
      <c r="D14" s="104">
        <f t="shared" si="0"/>
        <v>440</v>
      </c>
      <c r="E14" s="104">
        <f t="shared" si="0"/>
        <v>736</v>
      </c>
      <c r="F14" s="104">
        <f t="shared" si="0"/>
        <v>827</v>
      </c>
      <c r="G14" s="104">
        <f t="shared" si="0"/>
        <v>822</v>
      </c>
      <c r="H14" s="104">
        <f t="shared" si="0"/>
        <v>781</v>
      </c>
      <c r="I14" s="104">
        <f>I6+I7+I8</f>
        <v>923</v>
      </c>
      <c r="J14" s="104">
        <f>J6+J7+J8</f>
        <v>927</v>
      </c>
      <c r="K14" s="104">
        <f>K6+K7+K8</f>
        <v>953</v>
      </c>
      <c r="L14" s="104">
        <f>L6+L7+L8</f>
        <v>916</v>
      </c>
      <c r="M14" s="114"/>
    </row>
    <row r="15" spans="1:13">
      <c r="A15" s="101" t="s">
        <v>2574</v>
      </c>
      <c r="B15" s="104">
        <f>B6+B7+B8+B10</f>
        <v>705</v>
      </c>
      <c r="C15" s="104">
        <f t="shared" ref="C15:K15" si="1">C6+C7+C8+C10</f>
        <v>702</v>
      </c>
      <c r="D15" s="104">
        <f t="shared" si="1"/>
        <v>847</v>
      </c>
      <c r="E15" s="104">
        <f t="shared" si="1"/>
        <v>1320</v>
      </c>
      <c r="F15" s="104">
        <f t="shared" si="1"/>
        <v>1564</v>
      </c>
      <c r="G15" s="104">
        <f t="shared" si="1"/>
        <v>1475</v>
      </c>
      <c r="H15" s="104">
        <f t="shared" si="1"/>
        <v>1506</v>
      </c>
      <c r="I15" s="104">
        <f t="shared" si="1"/>
        <v>1751</v>
      </c>
      <c r="J15" s="104">
        <f t="shared" si="1"/>
        <v>1715</v>
      </c>
      <c r="K15" s="104">
        <f t="shared" si="1"/>
        <v>1599</v>
      </c>
      <c r="L15" s="104">
        <f t="shared" ref="L15" si="2">L6+L7+L8+L10</f>
        <v>1613</v>
      </c>
      <c r="M15" s="114"/>
    </row>
    <row r="16" spans="1:13">
      <c r="B16" s="115"/>
      <c r="C16" s="115"/>
      <c r="D16" s="115"/>
      <c r="E16" s="115"/>
      <c r="F16" s="115"/>
    </row>
    <row r="17" spans="1:6">
      <c r="B17" s="115"/>
      <c r="C17" s="115"/>
      <c r="D17" s="115"/>
      <c r="E17" s="115"/>
      <c r="F17" s="115"/>
    </row>
    <row r="18" spans="1:6">
      <c r="B18" s="115"/>
      <c r="C18" s="115"/>
      <c r="D18" s="115"/>
      <c r="E18" s="115"/>
      <c r="F18" s="115"/>
    </row>
    <row r="19" spans="1:6">
      <c r="B19" s="115"/>
      <c r="C19" s="115"/>
      <c r="D19" s="115"/>
      <c r="E19" s="115"/>
      <c r="F19" s="115"/>
    </row>
    <row r="28" spans="1:6">
      <c r="A28" s="103"/>
    </row>
    <row r="29" spans="1:6">
      <c r="A29" s="103"/>
    </row>
    <row r="30" spans="1:6">
      <c r="A30" s="103"/>
    </row>
    <row r="31" spans="1:6">
      <c r="A31" s="103"/>
    </row>
    <row r="32" spans="1:6">
      <c r="A32" s="103"/>
    </row>
  </sheetData>
  <customSheetViews>
    <customSheetView guid="{CDEF6930-6739-4FEE-9F65-E195F9A4F82A}" scale="90">
      <selection activeCell="G122" sqref="G122"/>
      <colBreaks count="1" manualBreakCount="1">
        <brk id="13" max="1048575" man="1"/>
      </colBreaks>
      <pageMargins left="0.75" right="0.75" top="1" bottom="1" header="0.5" footer="0.5"/>
      <pageSetup paperSize="9" scale="96" orientation="landscape" r:id="rId1"/>
      <headerFooter alignWithMargins="0"/>
    </customSheetView>
    <customSheetView guid="{9883963A-B599-466E-88D7-AE85360E0737}" scale="90">
      <selection activeCell="G122" sqref="G122"/>
      <colBreaks count="1" manualBreakCount="1">
        <brk id="13" max="1048575" man="1"/>
      </colBreaks>
      <pageMargins left="0.75" right="0.75" top="1" bottom="1" header="0.5" footer="0.5"/>
      <pageSetup paperSize="9" scale="96" orientation="landscape" r:id="rId2"/>
      <headerFooter alignWithMargins="0"/>
    </customSheetView>
  </customSheetViews>
  <conditionalFormatting sqref="B30:B62 B29:D29">
    <cfRule type="expression" dxfId="2" priority="1" stopIfTrue="1">
      <formula>(#REF!=9)</formula>
    </cfRule>
  </conditionalFormatting>
  <hyperlinks>
    <hyperlink ref="C1" location="Index!A1" display="Index home" xr:uid="{00000000-0004-0000-4600-000000000000}"/>
  </hyperlinks>
  <pageMargins left="0.75" right="0.75" top="1" bottom="1" header="0.5" footer="0.5"/>
  <pageSetup paperSize="9" scale="96" orientation="landscape" r:id="rId3"/>
  <headerFooter alignWithMargins="0"/>
  <colBreaks count="1" manualBreakCount="1">
    <brk id="13" max="1048575" man="1"/>
  </colBreaks>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codeName="Sheet53">
    <tabColor rgb="FF117733"/>
  </sheetPr>
  <dimension ref="A1:C17"/>
  <sheetViews>
    <sheetView zoomScaleNormal="100" workbookViewId="0"/>
  </sheetViews>
  <sheetFormatPr defaultColWidth="9.140625" defaultRowHeight="15"/>
  <cols>
    <col min="1" max="1" width="27.140625" style="99" customWidth="1"/>
    <col min="2" max="2" width="12.28515625" style="100" customWidth="1"/>
    <col min="3" max="16384" width="9.140625" style="100"/>
  </cols>
  <sheetData>
    <row r="1" spans="1:3" ht="15" customHeight="1">
      <c r="A1" s="146" t="s">
        <v>30</v>
      </c>
      <c r="B1" s="99">
        <v>5.4</v>
      </c>
      <c r="C1" s="291" t="s">
        <v>2930</v>
      </c>
    </row>
    <row r="2" spans="1:3" ht="15" customHeight="1">
      <c r="A2" s="167" t="s">
        <v>31</v>
      </c>
      <c r="B2" s="110" t="s">
        <v>3054</v>
      </c>
    </row>
    <row r="3" spans="1:3" ht="15" customHeight="1">
      <c r="A3" s="167" t="s">
        <v>40</v>
      </c>
      <c r="B3" s="54" t="s">
        <v>2955</v>
      </c>
    </row>
    <row r="5" spans="1:3" ht="15.75" customHeight="1">
      <c r="A5" s="99" t="s">
        <v>3189</v>
      </c>
      <c r="B5" s="110" t="s">
        <v>2878</v>
      </c>
    </row>
    <row r="6" spans="1:3" ht="15.75" customHeight="1">
      <c r="A6" s="99" t="s">
        <v>75</v>
      </c>
      <c r="B6" s="100">
        <v>642</v>
      </c>
    </row>
    <row r="7" spans="1:3" ht="15.75" customHeight="1">
      <c r="A7" s="99" t="s">
        <v>76</v>
      </c>
      <c r="B7" s="100">
        <v>466</v>
      </c>
    </row>
    <row r="8" spans="1:3" ht="15" customHeight="1">
      <c r="A8" s="99" t="s">
        <v>77</v>
      </c>
      <c r="B8" s="100">
        <v>769</v>
      </c>
    </row>
    <row r="9" spans="1:3" ht="15.75" customHeight="1">
      <c r="A9" s="99" t="s">
        <v>78</v>
      </c>
      <c r="B9" s="100">
        <v>323</v>
      </c>
    </row>
    <row r="10" spans="1:3" ht="15.75" customHeight="1">
      <c r="A10" s="99" t="s">
        <v>79</v>
      </c>
      <c r="B10" s="100">
        <v>466</v>
      </c>
      <c r="C10" s="71"/>
    </row>
    <row r="11" spans="1:3" ht="15.75" customHeight="1">
      <c r="A11" s="99" t="s">
        <v>80</v>
      </c>
      <c r="B11" s="100">
        <v>577</v>
      </c>
      <c r="C11" s="71"/>
    </row>
    <row r="12" spans="1:3" ht="15.75" customHeight="1">
      <c r="A12" s="99" t="s">
        <v>81</v>
      </c>
      <c r="B12" s="100">
        <v>840</v>
      </c>
      <c r="C12" s="71"/>
    </row>
    <row r="13" spans="1:3" ht="15.75" customHeight="1">
      <c r="A13" s="99" t="s">
        <v>82</v>
      </c>
      <c r="B13" s="100">
        <v>1085</v>
      </c>
      <c r="C13" s="71"/>
    </row>
    <row r="14" spans="1:3" ht="15.75" customHeight="1">
      <c r="A14" s="99" t="s">
        <v>83</v>
      </c>
      <c r="B14" s="100">
        <v>3503</v>
      </c>
      <c r="C14" s="71"/>
    </row>
    <row r="15" spans="1:3" ht="15.75" customHeight="1">
      <c r="A15" s="99" t="s">
        <v>84</v>
      </c>
      <c r="B15" s="100">
        <v>184</v>
      </c>
      <c r="C15" s="71"/>
    </row>
    <row r="16" spans="1:3">
      <c r="A16" s="99" t="s">
        <v>2</v>
      </c>
      <c r="B16" s="100">
        <f>SUM(B6:B15)</f>
        <v>8855</v>
      </c>
      <c r="C16" s="71"/>
    </row>
    <row r="17" spans="1:2">
      <c r="A17" s="99" t="s">
        <v>85</v>
      </c>
      <c r="B17" s="100">
        <f>SUM(B6:B13)+B15</f>
        <v>5352</v>
      </c>
    </row>
  </sheetData>
  <customSheetViews>
    <customSheetView guid="{CDEF6930-6739-4FEE-9F65-E195F9A4F82A}">
      <selection activeCell="G122" sqref="G122"/>
      <pageMargins left="0.75" right="0.75" top="1" bottom="1" header="0.5" footer="0.5"/>
      <pageSetup paperSize="9" orientation="portrait" r:id="rId1"/>
      <headerFooter alignWithMargins="0"/>
    </customSheetView>
    <customSheetView guid="{9883963A-B599-466E-88D7-AE85360E0737}">
      <selection activeCell="G122" sqref="G122"/>
      <pageMargins left="0.75" right="0.75" top="1" bottom="1" header="0.5" footer="0.5"/>
      <pageSetup paperSize="9" orientation="portrait" r:id="rId2"/>
      <headerFooter alignWithMargins="0"/>
    </customSheetView>
  </customSheetViews>
  <hyperlinks>
    <hyperlink ref="C1" location="Index!A1" display="Index home" xr:uid="{00000000-0004-0000-4700-000000000000}"/>
  </hyperlinks>
  <pageMargins left="0.75" right="0.75" top="1" bottom="1" header="0.5" footer="0.5"/>
  <pageSetup paperSize="9" orientation="portrait" r:id="rId3"/>
  <headerFooter alignWithMargins="0"/>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codeName="Sheet81">
    <tabColor rgb="FF117733"/>
  </sheetPr>
  <dimension ref="A1:Q35"/>
  <sheetViews>
    <sheetView zoomScaleNormal="100" zoomScaleSheetLayoutView="100" workbookViewId="0"/>
  </sheetViews>
  <sheetFormatPr defaultColWidth="9.140625" defaultRowHeight="15"/>
  <cols>
    <col min="1" max="1" width="11.85546875" style="101" customWidth="1"/>
    <col min="2" max="6" width="11.85546875" style="102" customWidth="1"/>
    <col min="7" max="10" width="10.28515625" style="102" customWidth="1"/>
    <col min="11" max="11" width="10.140625" style="102" customWidth="1"/>
    <col min="12" max="15" width="10.28515625" style="102" customWidth="1"/>
    <col min="16" max="16384" width="9.140625" style="102"/>
  </cols>
  <sheetData>
    <row r="1" spans="1:17" ht="15" customHeight="1">
      <c r="A1" s="77" t="s">
        <v>30</v>
      </c>
      <c r="B1" s="101">
        <v>5.5</v>
      </c>
      <c r="C1" s="290" t="s">
        <v>2930</v>
      </c>
    </row>
    <row r="2" spans="1:17" ht="15" customHeight="1">
      <c r="A2" s="53" t="s">
        <v>31</v>
      </c>
      <c r="B2" s="101" t="s">
        <v>3055</v>
      </c>
    </row>
    <row r="3" spans="1:17" ht="15" customHeight="1">
      <c r="A3" s="53" t="s">
        <v>40</v>
      </c>
      <c r="B3" s="52" t="s">
        <v>3190</v>
      </c>
    </row>
    <row r="4" spans="1:17">
      <c r="A4" s="53"/>
      <c r="B4" s="52"/>
      <c r="C4" s="107"/>
      <c r="D4" s="107"/>
      <c r="E4" s="107"/>
      <c r="F4" s="107"/>
      <c r="G4" s="107"/>
      <c r="H4" s="107"/>
      <c r="I4" s="107"/>
      <c r="J4" s="107"/>
      <c r="K4" s="107"/>
      <c r="L4" s="107"/>
      <c r="M4" s="107"/>
      <c r="N4" s="107"/>
      <c r="O4" s="107"/>
      <c r="P4" s="107"/>
      <c r="Q4" s="107"/>
    </row>
    <row r="5" spans="1:17" s="106" customFormat="1">
      <c r="A5" s="346"/>
      <c r="B5" s="102" t="s">
        <v>2979</v>
      </c>
      <c r="C5" s="102" t="s">
        <v>2978</v>
      </c>
      <c r="D5" s="102" t="s">
        <v>2976</v>
      </c>
      <c r="E5" s="102" t="s">
        <v>2977</v>
      </c>
      <c r="H5" s="108"/>
      <c r="I5" s="108"/>
      <c r="J5" s="108"/>
      <c r="K5" s="108"/>
      <c r="L5" s="108"/>
      <c r="M5" s="108"/>
      <c r="N5" s="108"/>
      <c r="O5" s="108"/>
    </row>
    <row r="6" spans="1:17">
      <c r="A6" s="101">
        <v>1990</v>
      </c>
      <c r="B6" s="104">
        <v>36480</v>
      </c>
      <c r="C6" s="104"/>
      <c r="D6" s="109">
        <v>25.992162451015322</v>
      </c>
      <c r="E6" s="104"/>
      <c r="H6" s="104"/>
      <c r="I6" s="104"/>
      <c r="J6" s="104"/>
      <c r="K6" s="104"/>
      <c r="L6" s="104"/>
      <c r="M6" s="104"/>
      <c r="N6" s="104"/>
      <c r="O6" s="104"/>
    </row>
    <row r="7" spans="1:17">
      <c r="A7" s="101">
        <v>1991</v>
      </c>
      <c r="B7" s="104">
        <v>36310</v>
      </c>
      <c r="C7" s="104"/>
      <c r="D7" s="109">
        <v>26.455373406193079</v>
      </c>
      <c r="E7" s="104"/>
      <c r="H7" s="104"/>
      <c r="I7" s="104"/>
      <c r="J7" s="104"/>
      <c r="K7" s="104"/>
      <c r="L7" s="104"/>
      <c r="M7" s="104"/>
      <c r="N7" s="104"/>
      <c r="O7" s="104"/>
    </row>
    <row r="8" spans="1:17">
      <c r="A8" s="101">
        <v>1992</v>
      </c>
      <c r="B8" s="104">
        <v>37550</v>
      </c>
      <c r="C8" s="104"/>
      <c r="D8" s="109">
        <v>27.065013694680694</v>
      </c>
      <c r="E8" s="104"/>
    </row>
    <row r="9" spans="1:17">
      <c r="A9" s="101">
        <v>1993</v>
      </c>
      <c r="B9" s="104">
        <v>31570</v>
      </c>
      <c r="C9" s="104"/>
      <c r="D9" s="109">
        <v>24.735563738932854</v>
      </c>
      <c r="E9" s="104"/>
    </row>
    <row r="10" spans="1:17">
      <c r="A10" s="101">
        <v>1994</v>
      </c>
      <c r="B10" s="104">
        <v>28690</v>
      </c>
      <c r="C10" s="104"/>
      <c r="D10" s="109">
        <v>24.213013756435142</v>
      </c>
      <c r="E10" s="104"/>
    </row>
    <row r="11" spans="1:17">
      <c r="A11" s="101">
        <v>1995</v>
      </c>
      <c r="B11" s="104">
        <v>26690</v>
      </c>
      <c r="C11" s="104"/>
      <c r="D11" s="109">
        <v>22.716826963996937</v>
      </c>
      <c r="E11" s="104"/>
    </row>
    <row r="12" spans="1:17">
      <c r="A12" s="101">
        <v>1996</v>
      </c>
      <c r="B12" s="104">
        <v>25730</v>
      </c>
      <c r="C12" s="104"/>
      <c r="D12" s="109">
        <v>22.651641869882912</v>
      </c>
      <c r="E12" s="104"/>
    </row>
    <row r="13" spans="1:17">
      <c r="A13" s="101">
        <v>1997</v>
      </c>
      <c r="B13" s="104">
        <v>24850</v>
      </c>
      <c r="C13" s="104"/>
      <c r="D13" s="109">
        <v>24.265208475734791</v>
      </c>
      <c r="E13" s="104"/>
    </row>
    <row r="14" spans="1:17">
      <c r="A14" s="101">
        <v>1998</v>
      </c>
      <c r="B14" s="104">
        <v>26320</v>
      </c>
      <c r="C14" s="104"/>
      <c r="D14" s="109">
        <v>25.155309184746251</v>
      </c>
      <c r="E14" s="104"/>
    </row>
    <row r="15" spans="1:17">
      <c r="A15" s="101" t="s">
        <v>16</v>
      </c>
      <c r="B15" s="104">
        <v>27950</v>
      </c>
      <c r="C15" s="104"/>
      <c r="D15" s="109">
        <v>26.470309688417466</v>
      </c>
      <c r="E15" s="104"/>
    </row>
    <row r="16" spans="1:17">
      <c r="A16" s="101" t="s">
        <v>17</v>
      </c>
      <c r="B16" s="104">
        <v>29710</v>
      </c>
      <c r="C16" s="104"/>
      <c r="D16" s="109">
        <v>25.90913054853057</v>
      </c>
      <c r="E16" s="104"/>
    </row>
    <row r="17" spans="1:5">
      <c r="A17" s="101" t="s">
        <v>18</v>
      </c>
      <c r="B17" s="104">
        <v>29310</v>
      </c>
      <c r="C17" s="104"/>
      <c r="D17" s="109">
        <v>25.124292816732385</v>
      </c>
      <c r="E17" s="104"/>
    </row>
    <row r="18" spans="1:5">
      <c r="A18" s="101" t="s">
        <v>19</v>
      </c>
      <c r="B18" s="104">
        <v>29790</v>
      </c>
      <c r="C18" s="104"/>
      <c r="D18" s="109">
        <v>23.175665162595301</v>
      </c>
      <c r="E18" s="104"/>
    </row>
    <row r="19" spans="1:5">
      <c r="A19" s="101" t="s">
        <v>20</v>
      </c>
      <c r="B19" s="104">
        <v>30080</v>
      </c>
      <c r="C19" s="104"/>
      <c r="D19" s="109">
        <v>22.212376310736968</v>
      </c>
      <c r="E19" s="104"/>
    </row>
    <row r="20" spans="1:5">
      <c r="A20" s="101" t="s">
        <v>21</v>
      </c>
      <c r="B20" s="104">
        <v>26730</v>
      </c>
      <c r="C20" s="104"/>
      <c r="D20" s="109">
        <v>22.116498427933145</v>
      </c>
      <c r="E20" s="104"/>
    </row>
    <row r="21" spans="1:5">
      <c r="A21" s="101" t="s">
        <v>22</v>
      </c>
      <c r="B21" s="104">
        <v>21130</v>
      </c>
      <c r="C21" s="104"/>
      <c r="D21" s="109">
        <v>22.48350712917642</v>
      </c>
      <c r="E21" s="104"/>
    </row>
    <row r="22" spans="1:5">
      <c r="A22" s="101" t="s">
        <v>23</v>
      </c>
      <c r="B22" s="104">
        <v>15390</v>
      </c>
      <c r="C22" s="104"/>
      <c r="D22" s="109">
        <v>20.978735005452563</v>
      </c>
      <c r="E22" s="104"/>
    </row>
    <row r="23" spans="1:5">
      <c r="A23" s="101" t="s">
        <v>24</v>
      </c>
      <c r="B23" s="104">
        <v>13800</v>
      </c>
      <c r="C23" s="104"/>
      <c r="D23" s="109">
        <v>21.845812885863545</v>
      </c>
      <c r="E23" s="104"/>
    </row>
    <row r="24" spans="1:5">
      <c r="A24" s="101" t="s">
        <v>25</v>
      </c>
      <c r="B24" s="104">
        <v>12780</v>
      </c>
      <c r="C24" s="104"/>
      <c r="D24" s="109">
        <v>23.919146546883773</v>
      </c>
      <c r="E24" s="104"/>
    </row>
    <row r="25" spans="1:5">
      <c r="A25" s="101" t="s">
        <v>26</v>
      </c>
      <c r="B25" s="104">
        <v>9460</v>
      </c>
      <c r="C25" s="104"/>
      <c r="D25" s="109">
        <v>23.638180909545227</v>
      </c>
      <c r="E25" s="104"/>
    </row>
    <row r="26" spans="1:5">
      <c r="A26" s="101" t="s">
        <v>27</v>
      </c>
      <c r="B26" s="104">
        <v>10180</v>
      </c>
      <c r="C26" s="104"/>
      <c r="D26" s="109">
        <v>23.052536231884059</v>
      </c>
      <c r="E26" s="104"/>
    </row>
    <row r="27" spans="1:5">
      <c r="A27" s="101" t="s">
        <v>28</v>
      </c>
      <c r="B27" s="104">
        <v>12720</v>
      </c>
      <c r="C27" s="104"/>
      <c r="D27" s="109">
        <v>25.29329886657387</v>
      </c>
      <c r="E27" s="104"/>
    </row>
    <row r="28" spans="1:5">
      <c r="A28" s="101" t="s">
        <v>29</v>
      </c>
      <c r="B28" s="104">
        <v>15660</v>
      </c>
      <c r="C28" s="104"/>
      <c r="D28" s="109">
        <v>29.124046866282317</v>
      </c>
      <c r="E28" s="104"/>
    </row>
    <row r="29" spans="1:5">
      <c r="A29" s="101" t="s">
        <v>2430</v>
      </c>
      <c r="B29" s="104">
        <v>17030</v>
      </c>
      <c r="C29" s="104"/>
      <c r="D29" s="109">
        <v>32.568368712947027</v>
      </c>
      <c r="E29" s="104"/>
    </row>
    <row r="30" spans="1:5">
      <c r="A30" s="101" t="s">
        <v>2496</v>
      </c>
      <c r="B30" s="104">
        <v>17530</v>
      </c>
      <c r="C30" s="104"/>
      <c r="D30" s="109">
        <v>32.206503766305346</v>
      </c>
      <c r="E30" s="104"/>
    </row>
    <row r="31" spans="1:5">
      <c r="A31" s="101" t="s">
        <v>2567</v>
      </c>
      <c r="B31" s="104">
        <v>19170</v>
      </c>
      <c r="C31" s="104"/>
      <c r="D31" s="109">
        <v>33.206305213926903</v>
      </c>
      <c r="E31" s="104"/>
    </row>
    <row r="32" spans="1:5">
      <c r="A32" s="101" t="s">
        <v>2734</v>
      </c>
      <c r="B32" s="104">
        <v>18060</v>
      </c>
      <c r="C32" s="104"/>
      <c r="D32" s="109">
        <v>30.553205887328712</v>
      </c>
      <c r="E32" s="104"/>
    </row>
    <row r="33" spans="1:5">
      <c r="A33" s="101" t="s">
        <v>2776</v>
      </c>
      <c r="B33" s="104">
        <v>15470</v>
      </c>
      <c r="C33" s="104"/>
      <c r="D33" s="109">
        <v>27.332155477031801</v>
      </c>
      <c r="E33" s="104"/>
    </row>
    <row r="34" spans="1:5">
      <c r="A34" s="101" t="s">
        <v>2878</v>
      </c>
      <c r="B34" s="104"/>
      <c r="C34" s="104">
        <v>7520</v>
      </c>
      <c r="D34" s="109">
        <v>27.851851851851851</v>
      </c>
      <c r="E34" s="104">
        <v>21173.333333333332</v>
      </c>
    </row>
    <row r="35" spans="1:5">
      <c r="B35" s="104"/>
      <c r="C35" s="104"/>
      <c r="E35" s="104"/>
    </row>
  </sheetData>
  <customSheetViews>
    <customSheetView guid="{CDEF6930-6739-4FEE-9F65-E195F9A4F82A}">
      <selection activeCell="S22" sqref="S22"/>
      <pageMargins left="0.75" right="0.75" top="1" bottom="1" header="0.5" footer="0.5"/>
      <pageSetup paperSize="9" orientation="landscape" r:id="rId1"/>
      <headerFooter alignWithMargins="0"/>
    </customSheetView>
    <customSheetView guid="{9883963A-B599-466E-88D7-AE85360E0737}">
      <selection activeCell="S22" sqref="S22"/>
      <pageMargins left="0.75" right="0.75" top="1" bottom="1" header="0.5" footer="0.5"/>
      <pageSetup paperSize="9" orientation="landscape" r:id="rId2"/>
      <headerFooter alignWithMargins="0"/>
    </customSheetView>
  </customSheetViews>
  <hyperlinks>
    <hyperlink ref="C1" location="Index!A1" display="Index home" xr:uid="{00000000-0004-0000-4800-000000000000}"/>
  </hyperlinks>
  <pageMargins left="0.75" right="0.75" top="1" bottom="1" header="0.5" footer="0.5"/>
  <pageSetup paperSize="9" orientation="landscape" r:id="rId3"/>
  <headerFooter alignWithMargins="0"/>
  <drawing r:id="rId4"/>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codeName="Sheet82">
    <tabColor rgb="FF117733"/>
  </sheetPr>
  <dimension ref="A1:F26"/>
  <sheetViews>
    <sheetView zoomScaleNormal="100" workbookViewId="0"/>
  </sheetViews>
  <sheetFormatPr defaultColWidth="9.140625" defaultRowHeight="15"/>
  <cols>
    <col min="1" max="1" width="11" style="74" customWidth="1"/>
    <col min="2" max="12" width="11" style="183" customWidth="1"/>
    <col min="13" max="16384" width="9.140625" style="183"/>
  </cols>
  <sheetData>
    <row r="1" spans="1:6" ht="15" customHeight="1">
      <c r="A1" s="74" t="s">
        <v>30</v>
      </c>
      <c r="B1" s="74">
        <v>5.6</v>
      </c>
      <c r="C1" s="290" t="s">
        <v>2930</v>
      </c>
    </row>
    <row r="2" spans="1:6" ht="15" customHeight="1">
      <c r="A2" s="73" t="s">
        <v>31</v>
      </c>
      <c r="B2" s="74" t="s">
        <v>3150</v>
      </c>
    </row>
    <row r="3" spans="1:6" ht="15" customHeight="1">
      <c r="A3" s="53" t="s">
        <v>40</v>
      </c>
      <c r="B3" s="169" t="s">
        <v>3191</v>
      </c>
    </row>
    <row r="5" spans="1:6" s="201" customFormat="1">
      <c r="A5" s="74" t="s">
        <v>0</v>
      </c>
      <c r="B5" s="74" t="s">
        <v>2547</v>
      </c>
      <c r="C5" s="74" t="s">
        <v>2548</v>
      </c>
      <c r="D5" s="74" t="s">
        <v>2545</v>
      </c>
      <c r="E5" s="74" t="s">
        <v>2546</v>
      </c>
      <c r="F5" s="74" t="s">
        <v>2510</v>
      </c>
    </row>
    <row r="6" spans="1:6">
      <c r="A6" s="74" t="s">
        <v>15</v>
      </c>
      <c r="B6" s="83">
        <v>0.3553967657013915</v>
      </c>
      <c r="C6" s="83">
        <v>0.132380594208349</v>
      </c>
      <c r="D6" s="83">
        <v>0.13726965024445281</v>
      </c>
      <c r="E6" s="83">
        <v>7.3711921775103426E-2</v>
      </c>
      <c r="F6" s="83">
        <v>0.30124106807070328</v>
      </c>
    </row>
    <row r="7" spans="1:6">
      <c r="A7" s="74" t="s">
        <v>16</v>
      </c>
      <c r="B7" s="83">
        <v>0.37517882689556509</v>
      </c>
      <c r="C7" s="83">
        <v>0.11623748211731044</v>
      </c>
      <c r="D7" s="83">
        <v>0.11373390557939914</v>
      </c>
      <c r="E7" s="83">
        <v>7.5822603719599424E-2</v>
      </c>
      <c r="F7" s="83">
        <v>0.31902718168812588</v>
      </c>
    </row>
    <row r="8" spans="1:6">
      <c r="A8" s="74" t="s">
        <v>17</v>
      </c>
      <c r="B8" s="83">
        <v>0.41400201952204646</v>
      </c>
      <c r="C8" s="83">
        <v>0.1124200605856614</v>
      </c>
      <c r="D8" s="83">
        <v>0.12016156176371592</v>
      </c>
      <c r="E8" s="83">
        <v>8.6502860989565805E-2</v>
      </c>
      <c r="F8" s="83">
        <v>0.26691349713901041</v>
      </c>
    </row>
    <row r="9" spans="1:6">
      <c r="A9" s="74" t="s">
        <v>18</v>
      </c>
      <c r="B9" s="83">
        <v>0.44884038199181447</v>
      </c>
      <c r="C9" s="83">
        <v>9.8908594815825382E-2</v>
      </c>
      <c r="D9" s="83">
        <v>0.12517053206002729</v>
      </c>
      <c r="E9" s="83">
        <v>6.7189631650750342E-2</v>
      </c>
      <c r="F9" s="83">
        <v>0.25989085948158253</v>
      </c>
    </row>
    <row r="10" spans="1:6">
      <c r="A10" s="74" t="s">
        <v>19</v>
      </c>
      <c r="B10" s="83">
        <v>0.49110439744880835</v>
      </c>
      <c r="C10" s="83">
        <v>9.8690835850956699E-2</v>
      </c>
      <c r="D10" s="83">
        <v>0.10607586438402149</v>
      </c>
      <c r="E10" s="83">
        <v>6.5793890567304461E-2</v>
      </c>
      <c r="F10" s="83">
        <v>0.23833501174890903</v>
      </c>
    </row>
    <row r="11" spans="1:6">
      <c r="A11" s="74" t="s">
        <v>20</v>
      </c>
      <c r="B11" s="83">
        <v>0.50714523097374542</v>
      </c>
      <c r="C11" s="83">
        <v>9.7374543037554009E-2</v>
      </c>
      <c r="D11" s="83">
        <v>9.3054170820870724E-2</v>
      </c>
      <c r="E11" s="83">
        <v>5.6164838816882688E-2</v>
      </c>
      <c r="F11" s="83">
        <v>0.24626121635094717</v>
      </c>
    </row>
    <row r="12" spans="1:6">
      <c r="A12" s="74" t="s">
        <v>21</v>
      </c>
      <c r="B12" s="83">
        <v>0.50448765893792069</v>
      </c>
      <c r="C12" s="83">
        <v>0.1005983545250561</v>
      </c>
      <c r="D12" s="83">
        <v>8.6387434554973816E-2</v>
      </c>
      <c r="E12" s="83">
        <v>6.3201196709050111E-2</v>
      </c>
      <c r="F12" s="83">
        <v>0.24532535527299926</v>
      </c>
    </row>
    <row r="13" spans="1:6">
      <c r="A13" s="74" t="s">
        <v>22</v>
      </c>
      <c r="B13" s="83">
        <v>0.50828206341694271</v>
      </c>
      <c r="C13" s="83">
        <v>9.8438239469947938E-2</v>
      </c>
      <c r="D13" s="83">
        <v>9.7491717936583053E-2</v>
      </c>
      <c r="E13" s="83">
        <v>6.5783246568859435E-2</v>
      </c>
      <c r="F13" s="83">
        <v>0.23000473260766682</v>
      </c>
    </row>
    <row r="14" spans="1:6">
      <c r="A14" s="74" t="s">
        <v>23</v>
      </c>
      <c r="B14" s="83">
        <v>0.49414824447334199</v>
      </c>
      <c r="C14" s="83">
        <v>9.7529258777633285E-2</v>
      </c>
      <c r="D14" s="83">
        <v>0.11638491547464239</v>
      </c>
      <c r="E14" s="83">
        <v>5.7867360208062421E-2</v>
      </c>
      <c r="F14" s="83">
        <v>0.23407022106631989</v>
      </c>
    </row>
    <row r="15" spans="1:6">
      <c r="A15" s="74" t="s">
        <v>24</v>
      </c>
      <c r="B15" s="83">
        <v>0.46415640839971034</v>
      </c>
      <c r="C15" s="83">
        <v>8.5445329471397533E-2</v>
      </c>
      <c r="D15" s="83">
        <v>0.14699493120926865</v>
      </c>
      <c r="E15" s="83">
        <v>5.3584359160028967E-2</v>
      </c>
      <c r="F15" s="83">
        <v>0.2498189717595945</v>
      </c>
    </row>
    <row r="16" spans="1:6">
      <c r="A16" s="74" t="s">
        <v>25</v>
      </c>
      <c r="B16" s="83">
        <v>0.45070422535211269</v>
      </c>
      <c r="C16" s="83">
        <v>8.3724569640062599E-2</v>
      </c>
      <c r="D16" s="83">
        <v>0.13380281690140844</v>
      </c>
      <c r="E16" s="83">
        <v>5.5555555555555552E-2</v>
      </c>
      <c r="F16" s="83">
        <v>0.27621283255086071</v>
      </c>
    </row>
    <row r="17" spans="1:6">
      <c r="A17" s="74" t="s">
        <v>26</v>
      </c>
      <c r="B17" s="83">
        <v>0.44303797468354428</v>
      </c>
      <c r="C17" s="83">
        <v>0.10443037974683544</v>
      </c>
      <c r="D17" s="83">
        <v>9.8101265822784806E-2</v>
      </c>
      <c r="E17" s="83">
        <v>5.8016877637130801E-2</v>
      </c>
      <c r="F17" s="83">
        <v>0.29641350210970463</v>
      </c>
    </row>
    <row r="18" spans="1:6">
      <c r="A18" s="74" t="s">
        <v>27</v>
      </c>
      <c r="B18" s="83">
        <v>0.44106090373280943</v>
      </c>
      <c r="C18" s="83">
        <v>0.10510805500982318</v>
      </c>
      <c r="D18" s="83">
        <v>0.1168958742632613</v>
      </c>
      <c r="E18" s="83">
        <v>5.5992141453831044E-2</v>
      </c>
      <c r="F18" s="83">
        <v>0.28094302554027506</v>
      </c>
    </row>
    <row r="19" spans="1:6">
      <c r="A19" s="74" t="s">
        <v>28</v>
      </c>
      <c r="B19" s="83">
        <v>0.40423861852433279</v>
      </c>
      <c r="C19" s="83">
        <v>9.968602825745683E-2</v>
      </c>
      <c r="D19" s="83">
        <v>0.18602825745682888</v>
      </c>
      <c r="E19" s="83">
        <v>6.907378335949764E-2</v>
      </c>
      <c r="F19" s="83">
        <v>0.24097331240188383</v>
      </c>
    </row>
    <row r="20" spans="1:6">
      <c r="A20" s="74" t="s">
        <v>29</v>
      </c>
      <c r="B20" s="83">
        <v>0.36033163265306123</v>
      </c>
      <c r="C20" s="83">
        <v>8.6096938775510209E-2</v>
      </c>
      <c r="D20" s="83">
        <v>0.27487244897959184</v>
      </c>
      <c r="E20" s="83">
        <v>7.2704081632653059E-2</v>
      </c>
      <c r="F20" s="83">
        <v>0.20599489795918369</v>
      </c>
    </row>
    <row r="21" spans="1:6">
      <c r="A21" s="74" t="s">
        <v>2430</v>
      </c>
      <c r="B21" s="83">
        <v>0.32197414806110458</v>
      </c>
      <c r="C21" s="83">
        <v>7.5205640423031725E-2</v>
      </c>
      <c r="D21" s="83">
        <v>0.35017626321974149</v>
      </c>
      <c r="E21" s="83">
        <v>5.8754406580493537E-2</v>
      </c>
      <c r="F21" s="83">
        <v>0.19388954171562867</v>
      </c>
    </row>
    <row r="22" spans="1:6">
      <c r="A22" s="74" t="s">
        <v>2496</v>
      </c>
      <c r="B22" s="83">
        <v>0.29247434435575825</v>
      </c>
      <c r="C22" s="83">
        <v>7.2976054732041051E-2</v>
      </c>
      <c r="D22" s="83">
        <v>0.38711516533637402</v>
      </c>
      <c r="E22" s="83">
        <v>6.4424173318129982E-2</v>
      </c>
      <c r="F22" s="83">
        <v>0.1830102622576967</v>
      </c>
    </row>
    <row r="23" spans="1:6">
      <c r="A23" s="74" t="s">
        <v>2567</v>
      </c>
      <c r="B23" s="83">
        <v>0.29666319082377479</v>
      </c>
      <c r="C23" s="83">
        <v>6.7257559958289886E-2</v>
      </c>
      <c r="D23" s="83">
        <v>0.4045881126173097</v>
      </c>
      <c r="E23" s="83">
        <v>6.9864442127215848E-2</v>
      </c>
      <c r="F23" s="83">
        <v>0.1616266944734098</v>
      </c>
    </row>
    <row r="24" spans="1:6">
      <c r="A24" s="74" t="s">
        <v>2734</v>
      </c>
      <c r="B24" s="83">
        <v>0.29734219269102991</v>
      </c>
      <c r="C24" s="83">
        <v>6.9213732004429679E-2</v>
      </c>
      <c r="D24" s="83">
        <v>0.38704318936877075</v>
      </c>
      <c r="E24" s="83">
        <v>7.9180509413067549E-2</v>
      </c>
      <c r="F24" s="83">
        <v>0.16722037652270211</v>
      </c>
    </row>
    <row r="25" spans="1:6">
      <c r="A25" s="74" t="s">
        <v>2776</v>
      </c>
      <c r="B25" s="83">
        <v>0.3044602456367162</v>
      </c>
      <c r="C25" s="83">
        <v>8.3387201034259853E-2</v>
      </c>
      <c r="D25" s="83">
        <v>0.31415643180349062</v>
      </c>
      <c r="E25" s="83">
        <v>6.9812540400775697E-2</v>
      </c>
      <c r="F25" s="83">
        <v>0.22818358112475759</v>
      </c>
    </row>
    <row r="26" spans="1:6">
      <c r="A26" s="74" t="s">
        <v>2878</v>
      </c>
      <c r="B26" s="83">
        <v>0.26766091051805335</v>
      </c>
      <c r="C26" s="83">
        <v>9.2883307169021448E-2</v>
      </c>
      <c r="D26" s="83">
        <v>0.20695970695970695</v>
      </c>
      <c r="E26" s="83">
        <v>6.6718995290423869E-2</v>
      </c>
      <c r="F26" s="83">
        <v>0.36577708006279436</v>
      </c>
    </row>
  </sheetData>
  <customSheetViews>
    <customSheetView guid="{CDEF6930-6739-4FEE-9F65-E195F9A4F82A}">
      <selection activeCell="X13" sqref="X13"/>
      <pageMargins left="0.7" right="0.7" top="0.75" bottom="0.75" header="0.3" footer="0.3"/>
      <pageSetup paperSize="9" orientation="portrait" r:id="rId1"/>
    </customSheetView>
    <customSheetView guid="{9883963A-B599-466E-88D7-AE85360E0737}">
      <selection activeCell="X13" sqref="X13"/>
      <pageMargins left="0.7" right="0.7" top="0.75" bottom="0.75" header="0.3" footer="0.3"/>
      <pageSetup paperSize="9" orientation="portrait" r:id="rId2"/>
    </customSheetView>
  </customSheetViews>
  <hyperlinks>
    <hyperlink ref="C1" location="Index!A1" display="Index home" xr:uid="{00000000-0004-0000-4900-000000000000}"/>
  </hyperlinks>
  <pageMargins left="0.7" right="0.7" top="0.75" bottom="0.75" header="0.3" footer="0.3"/>
  <pageSetup paperSize="9" orientation="portrait" r:id="rId3"/>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codeName="Sheet83">
    <tabColor rgb="FF117733"/>
  </sheetPr>
  <dimension ref="A1:E15"/>
  <sheetViews>
    <sheetView zoomScaleNormal="100" workbookViewId="0"/>
  </sheetViews>
  <sheetFormatPr defaultColWidth="9.140625" defaultRowHeight="15"/>
  <cols>
    <col min="1" max="1" width="13.85546875" style="101" bestFit="1" customWidth="1"/>
    <col min="2" max="4" width="15.5703125" style="102" customWidth="1"/>
    <col min="5" max="5" width="13.85546875" style="102" customWidth="1"/>
    <col min="6" max="16384" width="9.140625" style="102"/>
  </cols>
  <sheetData>
    <row r="1" spans="1:5" ht="15" customHeight="1">
      <c r="A1" s="77" t="s">
        <v>30</v>
      </c>
      <c r="B1" s="101">
        <v>5.7</v>
      </c>
      <c r="C1" s="290" t="s">
        <v>2930</v>
      </c>
    </row>
    <row r="2" spans="1:5" ht="15" customHeight="1">
      <c r="A2" s="53" t="s">
        <v>31</v>
      </c>
      <c r="B2" s="101" t="s">
        <v>3036</v>
      </c>
    </row>
    <row r="3" spans="1:5" ht="15" customHeight="1">
      <c r="A3" s="53" t="s">
        <v>40</v>
      </c>
      <c r="B3" s="52" t="s">
        <v>2719</v>
      </c>
    </row>
    <row r="5" spans="1:5">
      <c r="A5" s="101" t="s">
        <v>0</v>
      </c>
      <c r="B5" s="111" t="s">
        <v>460</v>
      </c>
      <c r="C5" s="111" t="s">
        <v>461</v>
      </c>
      <c r="D5" s="111" t="s">
        <v>462</v>
      </c>
      <c r="E5" s="111" t="s">
        <v>2</v>
      </c>
    </row>
    <row r="6" spans="1:5">
      <c r="A6" s="101" t="s">
        <v>26</v>
      </c>
      <c r="B6" s="334">
        <v>4700</v>
      </c>
      <c r="C6" s="334">
        <v>15000</v>
      </c>
      <c r="D6" s="334">
        <v>12800</v>
      </c>
      <c r="E6" s="334">
        <v>32600</v>
      </c>
    </row>
    <row r="7" spans="1:5">
      <c r="A7" s="101" t="s">
        <v>27</v>
      </c>
      <c r="B7" s="334">
        <v>5300</v>
      </c>
      <c r="C7" s="334">
        <v>13600</v>
      </c>
      <c r="D7" s="334">
        <v>14000</v>
      </c>
      <c r="E7" s="334">
        <f>SUM(B7:D7)</f>
        <v>32900</v>
      </c>
    </row>
    <row r="8" spans="1:5">
      <c r="A8" s="101" t="s">
        <v>28</v>
      </c>
      <c r="B8" s="334">
        <v>3900</v>
      </c>
      <c r="C8" s="334">
        <v>12100</v>
      </c>
      <c r="D8" s="334">
        <v>13900</v>
      </c>
      <c r="E8" s="334">
        <v>29800</v>
      </c>
    </row>
    <row r="9" spans="1:5">
      <c r="A9" s="101" t="s">
        <v>29</v>
      </c>
      <c r="B9" s="334">
        <v>3400</v>
      </c>
      <c r="C9" s="334">
        <v>10850</v>
      </c>
      <c r="D9" s="334">
        <v>16050</v>
      </c>
      <c r="E9" s="334">
        <v>30300</v>
      </c>
    </row>
    <row r="10" spans="1:5">
      <c r="A10" s="101" t="s">
        <v>2430</v>
      </c>
      <c r="B10" s="334">
        <v>3460</v>
      </c>
      <c r="C10" s="334">
        <v>10680</v>
      </c>
      <c r="D10" s="334">
        <v>19940</v>
      </c>
      <c r="E10" s="334">
        <v>34080</v>
      </c>
    </row>
    <row r="11" spans="1:5">
      <c r="A11" s="101" t="s">
        <v>2496</v>
      </c>
      <c r="B11" s="334">
        <v>3970</v>
      </c>
      <c r="C11" s="334">
        <v>9020</v>
      </c>
      <c r="D11" s="334">
        <v>18090</v>
      </c>
      <c r="E11" s="334">
        <f>SUM(B11:D11)</f>
        <v>31080</v>
      </c>
    </row>
    <row r="12" spans="1:5">
      <c r="A12" s="101" t="s">
        <v>2567</v>
      </c>
      <c r="B12" s="334">
        <v>3810</v>
      </c>
      <c r="C12" s="334">
        <v>7880</v>
      </c>
      <c r="D12" s="334">
        <v>17820</v>
      </c>
      <c r="E12" s="334">
        <v>29520</v>
      </c>
    </row>
    <row r="13" spans="1:5">
      <c r="A13" s="101" t="s">
        <v>2734</v>
      </c>
      <c r="B13" s="334">
        <v>3470</v>
      </c>
      <c r="C13" s="334">
        <v>9360</v>
      </c>
      <c r="D13" s="334">
        <v>16890</v>
      </c>
      <c r="E13" s="334">
        <v>29720</v>
      </c>
    </row>
    <row r="14" spans="1:5">
      <c r="A14" s="101" t="s">
        <v>2776</v>
      </c>
      <c r="B14" s="334">
        <v>3337</v>
      </c>
      <c r="C14" s="334">
        <v>8622</v>
      </c>
      <c r="D14" s="334">
        <v>18833</v>
      </c>
      <c r="E14" s="334">
        <v>30792</v>
      </c>
    </row>
    <row r="15" spans="1:5">
      <c r="A15" s="101" t="s">
        <v>2878</v>
      </c>
      <c r="B15" s="334">
        <v>3307</v>
      </c>
      <c r="C15" s="334">
        <v>3320</v>
      </c>
      <c r="D15" s="334">
        <v>3973.3333333333335</v>
      </c>
      <c r="E15" s="334">
        <f>SUM(B15:D15)</f>
        <v>10600.333333333334</v>
      </c>
    </row>
  </sheetData>
  <customSheetViews>
    <customSheetView guid="{CDEF6930-6739-4FEE-9F65-E195F9A4F82A}">
      <selection activeCell="G122" sqref="G122"/>
      <pageMargins left="0.75" right="0.75" top="1" bottom="1" header="0.5" footer="0.5"/>
      <pageSetup paperSize="9" orientation="portrait" r:id="rId1"/>
      <headerFooter alignWithMargins="0"/>
    </customSheetView>
    <customSheetView guid="{9883963A-B599-466E-88D7-AE85360E0737}">
      <selection activeCell="G122" sqref="G122"/>
      <pageMargins left="0.75" right="0.75" top="1" bottom="1" header="0.5" footer="0.5"/>
      <pageSetup paperSize="9" orientation="portrait" r:id="rId2"/>
      <headerFooter alignWithMargins="0"/>
    </customSheetView>
  </customSheetViews>
  <hyperlinks>
    <hyperlink ref="C1" location="Index!A1" display="Index home" xr:uid="{00000000-0004-0000-4A00-000000000000}"/>
  </hyperlinks>
  <pageMargins left="0.75" right="0.75" top="1" bottom="1" header="0.5" footer="0.5"/>
  <pageSetup paperSize="9" orientation="portrait" r:id="rId3"/>
  <headerFooter alignWithMargins="0"/>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codeName="Sheet84">
    <tabColor rgb="FF117733"/>
  </sheetPr>
  <dimension ref="A1:J129"/>
  <sheetViews>
    <sheetView zoomScaleNormal="100" workbookViewId="0"/>
  </sheetViews>
  <sheetFormatPr defaultColWidth="9.140625" defaultRowHeight="15"/>
  <cols>
    <col min="1" max="1" width="11.140625" style="74" bestFit="1" customWidth="1"/>
    <col min="2" max="2" width="9.140625" style="183"/>
    <col min="3" max="4" width="10.7109375" style="183" bestFit="1" customWidth="1"/>
    <col min="5" max="9" width="11.85546875" style="183" bestFit="1" customWidth="1"/>
    <col min="10" max="16384" width="9.140625" style="183"/>
  </cols>
  <sheetData>
    <row r="1" spans="1:9" ht="15" customHeight="1">
      <c r="A1" s="74" t="s">
        <v>30</v>
      </c>
      <c r="B1" s="169">
        <v>5.8</v>
      </c>
      <c r="C1" s="290" t="s">
        <v>2930</v>
      </c>
    </row>
    <row r="2" spans="1:9" ht="15" customHeight="1">
      <c r="A2" s="73" t="s">
        <v>31</v>
      </c>
      <c r="B2" s="74" t="s">
        <v>3151</v>
      </c>
    </row>
    <row r="3" spans="1:9" ht="15" customHeight="1">
      <c r="A3" s="53" t="s">
        <v>40</v>
      </c>
      <c r="B3" s="169" t="s">
        <v>3037</v>
      </c>
    </row>
    <row r="4" spans="1:9">
      <c r="A4" s="69"/>
      <c r="B4" s="70"/>
    </row>
    <row r="5" spans="1:9">
      <c r="A5" s="69" t="s">
        <v>62</v>
      </c>
      <c r="B5" s="69" t="s">
        <v>0</v>
      </c>
      <c r="C5" s="74" t="s">
        <v>2530</v>
      </c>
      <c r="D5" s="74" t="s">
        <v>63</v>
      </c>
      <c r="E5" s="74" t="s">
        <v>2531</v>
      </c>
      <c r="F5" s="74" t="s">
        <v>2532</v>
      </c>
      <c r="G5" s="74" t="s">
        <v>2533</v>
      </c>
      <c r="H5" s="74" t="s">
        <v>2</v>
      </c>
      <c r="I5" s="74" t="s">
        <v>2569</v>
      </c>
    </row>
    <row r="6" spans="1:9">
      <c r="A6" s="69" t="s">
        <v>64</v>
      </c>
      <c r="B6" s="335">
        <v>1988</v>
      </c>
      <c r="C6" s="336"/>
      <c r="D6" s="336"/>
      <c r="E6" s="336"/>
      <c r="F6" s="336"/>
      <c r="G6" s="336"/>
      <c r="H6" s="336"/>
      <c r="I6" s="336"/>
    </row>
    <row r="7" spans="1:9">
      <c r="A7" s="69" t="s">
        <v>65</v>
      </c>
      <c r="B7" s="335"/>
      <c r="C7" s="336"/>
      <c r="D7" s="336"/>
      <c r="E7" s="336"/>
      <c r="F7" s="336"/>
      <c r="G7" s="336"/>
      <c r="H7" s="336"/>
      <c r="I7" s="336"/>
    </row>
    <row r="8" spans="1:9">
      <c r="A8" s="69" t="s">
        <v>66</v>
      </c>
      <c r="B8" s="335"/>
      <c r="C8" s="336"/>
      <c r="D8" s="336"/>
      <c r="E8" s="336"/>
      <c r="F8" s="336"/>
      <c r="G8" s="336"/>
      <c r="H8" s="336"/>
      <c r="I8" s="336"/>
    </row>
    <row r="9" spans="1:9">
      <c r="A9" s="69" t="s">
        <v>67</v>
      </c>
      <c r="B9" s="335"/>
      <c r="C9" s="336"/>
      <c r="D9" s="336"/>
      <c r="E9" s="336"/>
      <c r="F9" s="336"/>
      <c r="G9" s="336"/>
      <c r="H9" s="336">
        <f>8487+3639+2088+7250</f>
        <v>21464</v>
      </c>
      <c r="I9" s="336"/>
    </row>
    <row r="10" spans="1:9">
      <c r="A10" s="69" t="s">
        <v>64</v>
      </c>
      <c r="B10" s="335">
        <v>1989</v>
      </c>
      <c r="C10" s="336"/>
      <c r="D10" s="336"/>
      <c r="E10" s="336"/>
      <c r="F10" s="336"/>
      <c r="G10" s="336"/>
      <c r="H10" s="336"/>
      <c r="I10" s="336"/>
    </row>
    <row r="11" spans="1:9">
      <c r="A11" s="69" t="s">
        <v>65</v>
      </c>
      <c r="B11" s="335"/>
      <c r="C11" s="336"/>
      <c r="D11" s="336"/>
      <c r="E11" s="336"/>
      <c r="F11" s="336"/>
      <c r="G11" s="336"/>
      <c r="H11" s="336"/>
      <c r="I11" s="336"/>
    </row>
    <row r="12" spans="1:9">
      <c r="A12" s="69" t="s">
        <v>66</v>
      </c>
      <c r="B12" s="335"/>
      <c r="C12" s="336"/>
      <c r="D12" s="336"/>
      <c r="E12" s="336"/>
      <c r="F12" s="336"/>
      <c r="G12" s="336"/>
      <c r="H12" s="336"/>
      <c r="I12" s="336"/>
    </row>
    <row r="13" spans="1:9">
      <c r="A13" s="69" t="s">
        <v>67</v>
      </c>
      <c r="B13" s="335"/>
      <c r="C13" s="336"/>
      <c r="D13" s="336"/>
      <c r="E13" s="336"/>
      <c r="F13" s="336"/>
      <c r="G13" s="336"/>
      <c r="H13" s="336">
        <f>7540+6820+2353+8864</f>
        <v>25577</v>
      </c>
      <c r="I13" s="336"/>
    </row>
    <row r="14" spans="1:9">
      <c r="A14" s="69" t="s">
        <v>64</v>
      </c>
      <c r="B14" s="335">
        <v>1990</v>
      </c>
      <c r="C14" s="336"/>
      <c r="D14" s="336"/>
      <c r="E14" s="336"/>
      <c r="F14" s="336"/>
      <c r="G14" s="336"/>
      <c r="H14" s="336"/>
      <c r="I14" s="336"/>
    </row>
    <row r="15" spans="1:9">
      <c r="A15" s="69" t="s">
        <v>65</v>
      </c>
      <c r="B15" s="335"/>
      <c r="C15" s="336"/>
      <c r="D15" s="336"/>
      <c r="E15" s="336"/>
      <c r="F15" s="336"/>
      <c r="G15" s="336"/>
      <c r="H15" s="336"/>
      <c r="I15" s="336"/>
    </row>
    <row r="16" spans="1:9">
      <c r="A16" s="69" t="s">
        <v>66</v>
      </c>
      <c r="B16" s="335"/>
      <c r="C16" s="336"/>
      <c r="D16" s="336"/>
      <c r="E16" s="336"/>
      <c r="F16" s="336"/>
      <c r="G16" s="336"/>
      <c r="H16" s="336"/>
      <c r="I16" s="336"/>
    </row>
    <row r="17" spans="1:9">
      <c r="A17" s="69" t="s">
        <v>67</v>
      </c>
      <c r="B17" s="335"/>
      <c r="C17" s="336"/>
      <c r="D17" s="336"/>
      <c r="E17" s="336"/>
      <c r="F17" s="336"/>
      <c r="G17" s="336"/>
      <c r="H17" s="336">
        <v>27820</v>
      </c>
      <c r="I17" s="336"/>
    </row>
    <row r="18" spans="1:9">
      <c r="A18" s="69" t="s">
        <v>64</v>
      </c>
      <c r="B18" s="335">
        <v>1991</v>
      </c>
      <c r="C18" s="336"/>
      <c r="D18" s="336"/>
      <c r="E18" s="336"/>
      <c r="F18" s="336"/>
      <c r="G18" s="336"/>
      <c r="H18" s="336"/>
      <c r="I18" s="336"/>
    </row>
    <row r="19" spans="1:9">
      <c r="A19" s="69" t="s">
        <v>65</v>
      </c>
      <c r="B19" s="335"/>
      <c r="C19" s="336"/>
      <c r="D19" s="336"/>
      <c r="E19" s="336"/>
      <c r="F19" s="336"/>
      <c r="G19" s="336"/>
      <c r="H19" s="336"/>
      <c r="I19" s="336"/>
    </row>
    <row r="20" spans="1:9">
      <c r="A20" s="69" t="s">
        <v>66</v>
      </c>
      <c r="B20" s="335"/>
      <c r="C20" s="336"/>
      <c r="D20" s="336"/>
      <c r="E20" s="336"/>
      <c r="F20" s="336"/>
      <c r="G20" s="336"/>
      <c r="H20" s="336"/>
      <c r="I20" s="336"/>
    </row>
    <row r="21" spans="1:9">
      <c r="A21" s="69" t="s">
        <v>67</v>
      </c>
      <c r="B21" s="335"/>
      <c r="C21" s="336"/>
      <c r="D21" s="336"/>
      <c r="E21" s="336"/>
      <c r="F21" s="336"/>
      <c r="G21" s="336"/>
      <c r="H21" s="336">
        <v>37130</v>
      </c>
      <c r="I21" s="336"/>
    </row>
    <row r="22" spans="1:9">
      <c r="A22" s="69" t="s">
        <v>64</v>
      </c>
      <c r="B22" s="335">
        <v>1992</v>
      </c>
      <c r="C22" s="336"/>
      <c r="D22" s="336"/>
      <c r="E22" s="336"/>
      <c r="F22" s="336"/>
      <c r="G22" s="336"/>
      <c r="H22" s="336"/>
      <c r="I22" s="336"/>
    </row>
    <row r="23" spans="1:9">
      <c r="A23" s="69" t="s">
        <v>65</v>
      </c>
      <c r="B23" s="335"/>
      <c r="C23" s="336"/>
      <c r="D23" s="336"/>
      <c r="E23" s="336"/>
      <c r="F23" s="336"/>
      <c r="G23" s="336"/>
      <c r="H23" s="336"/>
      <c r="I23" s="336"/>
    </row>
    <row r="24" spans="1:9">
      <c r="A24" s="69" t="s">
        <v>66</v>
      </c>
      <c r="B24" s="335"/>
      <c r="C24" s="336"/>
      <c r="D24" s="336"/>
      <c r="E24" s="336"/>
      <c r="F24" s="336"/>
      <c r="G24" s="336"/>
      <c r="H24" s="336"/>
      <c r="I24" s="336"/>
    </row>
    <row r="25" spans="1:9">
      <c r="A25" s="69" t="s">
        <v>67</v>
      </c>
      <c r="B25" s="335"/>
      <c r="C25" s="336"/>
      <c r="D25" s="336"/>
      <c r="E25" s="336"/>
      <c r="F25" s="336"/>
      <c r="G25" s="336"/>
      <c r="H25" s="336">
        <v>39580</v>
      </c>
      <c r="I25" s="336"/>
    </row>
    <row r="26" spans="1:9">
      <c r="A26" s="69" t="s">
        <v>64</v>
      </c>
      <c r="B26" s="335">
        <v>1993</v>
      </c>
      <c r="C26" s="336"/>
      <c r="D26" s="336"/>
      <c r="E26" s="336"/>
      <c r="F26" s="336"/>
      <c r="G26" s="336"/>
      <c r="H26" s="336"/>
      <c r="I26" s="336"/>
    </row>
    <row r="27" spans="1:9">
      <c r="A27" s="69" t="s">
        <v>65</v>
      </c>
      <c r="B27" s="335"/>
      <c r="C27" s="336"/>
      <c r="D27" s="336"/>
      <c r="E27" s="336"/>
      <c r="F27" s="336"/>
      <c r="G27" s="336"/>
      <c r="H27" s="336"/>
      <c r="I27" s="336"/>
    </row>
    <row r="28" spans="1:9">
      <c r="A28" s="69" t="s">
        <v>66</v>
      </c>
      <c r="B28" s="335"/>
      <c r="C28" s="336"/>
      <c r="D28" s="336"/>
      <c r="E28" s="336"/>
      <c r="F28" s="336"/>
      <c r="G28" s="336"/>
      <c r="H28" s="336"/>
      <c r="I28" s="336"/>
    </row>
    <row r="29" spans="1:9">
      <c r="A29" s="69" t="s">
        <v>67</v>
      </c>
      <c r="B29" s="335"/>
      <c r="C29" s="336"/>
      <c r="D29" s="336"/>
      <c r="E29" s="336"/>
      <c r="F29" s="336"/>
      <c r="G29" s="336"/>
      <c r="H29" s="336">
        <v>33040</v>
      </c>
      <c r="I29" s="336"/>
    </row>
    <row r="30" spans="1:9">
      <c r="A30" s="69" t="s">
        <v>64</v>
      </c>
      <c r="B30" s="335">
        <v>1994</v>
      </c>
      <c r="C30" s="336"/>
      <c r="D30" s="336"/>
      <c r="E30" s="336"/>
      <c r="F30" s="336"/>
      <c r="G30" s="336"/>
      <c r="H30" s="336"/>
      <c r="I30" s="336"/>
    </row>
    <row r="31" spans="1:9">
      <c r="A31" s="69" t="s">
        <v>65</v>
      </c>
      <c r="B31" s="335"/>
      <c r="C31" s="336"/>
      <c r="D31" s="336"/>
      <c r="E31" s="336"/>
      <c r="F31" s="336"/>
      <c r="G31" s="336"/>
      <c r="H31" s="336"/>
      <c r="I31" s="336"/>
    </row>
    <row r="32" spans="1:9">
      <c r="A32" s="69" t="s">
        <v>66</v>
      </c>
      <c r="B32" s="335"/>
      <c r="C32" s="336"/>
      <c r="D32" s="336"/>
      <c r="E32" s="336"/>
      <c r="F32" s="336"/>
      <c r="G32" s="336"/>
      <c r="H32" s="336"/>
      <c r="I32" s="336"/>
    </row>
    <row r="33" spans="1:9">
      <c r="A33" s="69" t="s">
        <v>67</v>
      </c>
      <c r="B33" s="335"/>
      <c r="C33" s="336"/>
      <c r="D33" s="336"/>
      <c r="E33" s="336"/>
      <c r="F33" s="336"/>
      <c r="G33" s="336"/>
      <c r="H33" s="336">
        <v>25990</v>
      </c>
      <c r="I33" s="336"/>
    </row>
    <row r="34" spans="1:9">
      <c r="A34" s="69" t="s">
        <v>64</v>
      </c>
      <c r="B34" s="335">
        <v>1995</v>
      </c>
      <c r="C34" s="336"/>
      <c r="D34" s="336"/>
      <c r="E34" s="336"/>
      <c r="F34" s="336"/>
      <c r="G34" s="336"/>
      <c r="H34" s="336"/>
      <c r="I34" s="336"/>
    </row>
    <row r="35" spans="1:9">
      <c r="A35" s="69" t="s">
        <v>65</v>
      </c>
      <c r="B35" s="335"/>
      <c r="C35" s="336"/>
      <c r="D35" s="336"/>
      <c r="E35" s="336"/>
      <c r="F35" s="336"/>
      <c r="G35" s="336"/>
      <c r="H35" s="336"/>
      <c r="I35" s="336"/>
    </row>
    <row r="36" spans="1:9">
      <c r="A36" s="69" t="s">
        <v>66</v>
      </c>
      <c r="B36" s="335"/>
      <c r="C36" s="336"/>
      <c r="D36" s="336"/>
      <c r="E36" s="336"/>
      <c r="F36" s="336"/>
      <c r="G36" s="336"/>
      <c r="H36" s="336"/>
      <c r="I36" s="336"/>
    </row>
    <row r="37" spans="1:9">
      <c r="A37" s="69" t="s">
        <v>67</v>
      </c>
      <c r="B37" s="335"/>
      <c r="C37" s="336"/>
      <c r="D37" s="336"/>
      <c r="E37" s="336"/>
      <c r="F37" s="336"/>
      <c r="G37" s="336"/>
      <c r="H37" s="336">
        <v>26060</v>
      </c>
      <c r="I37" s="336"/>
    </row>
    <row r="38" spans="1:9">
      <c r="A38" s="69" t="s">
        <v>64</v>
      </c>
      <c r="B38" s="335">
        <v>1996</v>
      </c>
      <c r="C38" s="336"/>
      <c r="D38" s="336"/>
      <c r="E38" s="336"/>
      <c r="F38" s="336"/>
      <c r="G38" s="336"/>
      <c r="H38" s="336"/>
      <c r="I38" s="336"/>
    </row>
    <row r="39" spans="1:9">
      <c r="A39" s="69" t="s">
        <v>65</v>
      </c>
      <c r="B39" s="335"/>
      <c r="C39" s="336"/>
      <c r="D39" s="336"/>
      <c r="E39" s="336"/>
      <c r="F39" s="336"/>
      <c r="G39" s="336"/>
      <c r="H39" s="336"/>
      <c r="I39" s="336"/>
    </row>
    <row r="40" spans="1:9">
      <c r="A40" s="69" t="s">
        <v>66</v>
      </c>
      <c r="B40" s="335"/>
      <c r="C40" s="336"/>
      <c r="D40" s="336"/>
      <c r="E40" s="336"/>
      <c r="F40" s="336"/>
      <c r="G40" s="336"/>
      <c r="H40" s="336"/>
      <c r="I40" s="336"/>
    </row>
    <row r="41" spans="1:9">
      <c r="A41" s="69" t="s">
        <v>67</v>
      </c>
      <c r="B41" s="335"/>
      <c r="C41" s="336"/>
      <c r="D41" s="336"/>
      <c r="E41" s="336"/>
      <c r="F41" s="336"/>
      <c r="G41" s="336"/>
      <c r="H41" s="336">
        <v>24100</v>
      </c>
      <c r="I41" s="336"/>
    </row>
    <row r="42" spans="1:9">
      <c r="A42" s="69" t="s">
        <v>64</v>
      </c>
      <c r="B42" s="335">
        <v>1997</v>
      </c>
      <c r="C42" s="336"/>
      <c r="D42" s="336"/>
      <c r="E42" s="336"/>
      <c r="F42" s="336"/>
      <c r="G42" s="336"/>
      <c r="H42" s="336"/>
      <c r="I42" s="336"/>
    </row>
    <row r="43" spans="1:9">
      <c r="A43" s="69" t="s">
        <v>65</v>
      </c>
      <c r="B43" s="335"/>
      <c r="C43" s="336"/>
      <c r="D43" s="336"/>
      <c r="E43" s="336"/>
      <c r="F43" s="336"/>
      <c r="G43" s="336"/>
      <c r="H43" s="336"/>
      <c r="I43" s="336"/>
    </row>
    <row r="44" spans="1:9">
      <c r="A44" s="69" t="s">
        <v>66</v>
      </c>
      <c r="B44" s="335"/>
      <c r="C44" s="336"/>
      <c r="D44" s="336"/>
      <c r="E44" s="336"/>
      <c r="F44" s="336"/>
      <c r="G44" s="336"/>
      <c r="H44" s="336"/>
      <c r="I44" s="336"/>
    </row>
    <row r="45" spans="1:9">
      <c r="A45" s="69" t="s">
        <v>67</v>
      </c>
      <c r="B45" s="335"/>
      <c r="C45" s="336"/>
      <c r="D45" s="336"/>
      <c r="E45" s="336"/>
      <c r="F45" s="336"/>
      <c r="G45" s="336"/>
      <c r="H45" s="336">
        <v>25120</v>
      </c>
      <c r="I45" s="336"/>
    </row>
    <row r="46" spans="1:9">
      <c r="A46" s="69" t="s">
        <v>64</v>
      </c>
      <c r="B46" s="335">
        <v>1998</v>
      </c>
      <c r="C46" s="336"/>
      <c r="D46" s="336"/>
      <c r="E46" s="336"/>
      <c r="F46" s="336"/>
      <c r="G46" s="336"/>
      <c r="H46" s="336"/>
      <c r="I46" s="336"/>
    </row>
    <row r="47" spans="1:9">
      <c r="A47" s="69" t="s">
        <v>65</v>
      </c>
      <c r="B47" s="335"/>
      <c r="C47" s="336"/>
      <c r="D47" s="336"/>
      <c r="E47" s="336"/>
      <c r="F47" s="336"/>
      <c r="G47" s="336"/>
      <c r="H47" s="336"/>
      <c r="I47" s="336"/>
    </row>
    <row r="48" spans="1:9">
      <c r="A48" s="69" t="s">
        <v>66</v>
      </c>
      <c r="B48" s="335"/>
      <c r="C48" s="336"/>
      <c r="D48" s="336"/>
      <c r="E48" s="336"/>
      <c r="F48" s="336"/>
      <c r="G48" s="336"/>
      <c r="H48" s="336"/>
      <c r="I48" s="336"/>
    </row>
    <row r="49" spans="1:10">
      <c r="A49" s="69" t="s">
        <v>67</v>
      </c>
      <c r="B49" s="335"/>
      <c r="C49" s="336"/>
      <c r="D49" s="336"/>
      <c r="E49" s="336"/>
      <c r="F49" s="336"/>
      <c r="G49" s="336"/>
      <c r="H49" s="336">
        <v>29120</v>
      </c>
      <c r="I49" s="336"/>
    </row>
    <row r="50" spans="1:10">
      <c r="A50" s="69" t="s">
        <v>64</v>
      </c>
      <c r="B50" s="335">
        <v>1999</v>
      </c>
      <c r="C50" s="336"/>
      <c r="D50" s="336"/>
      <c r="E50" s="336"/>
      <c r="F50" s="336"/>
      <c r="G50" s="336"/>
      <c r="H50" s="336"/>
      <c r="I50" s="336"/>
    </row>
    <row r="51" spans="1:10">
      <c r="A51" s="69" t="s">
        <v>65</v>
      </c>
      <c r="B51" s="335"/>
      <c r="C51" s="336"/>
      <c r="D51" s="336"/>
      <c r="E51" s="336"/>
      <c r="F51" s="336"/>
      <c r="G51" s="336"/>
      <c r="H51" s="336"/>
      <c r="I51" s="336"/>
    </row>
    <row r="52" spans="1:10">
      <c r="A52" s="69" t="s">
        <v>66</v>
      </c>
      <c r="B52" s="335"/>
      <c r="C52" s="336"/>
      <c r="D52" s="336"/>
      <c r="E52" s="336"/>
      <c r="F52" s="336"/>
      <c r="G52" s="336"/>
      <c r="H52" s="336"/>
      <c r="I52" s="336"/>
    </row>
    <row r="53" spans="1:10">
      <c r="A53" s="69" t="s">
        <v>67</v>
      </c>
      <c r="B53" s="335"/>
      <c r="C53" s="336"/>
      <c r="D53" s="336"/>
      <c r="E53" s="336"/>
      <c r="F53" s="336"/>
      <c r="G53" s="336"/>
      <c r="H53" s="336">
        <v>35900</v>
      </c>
      <c r="I53" s="336"/>
    </row>
    <row r="54" spans="1:10">
      <c r="A54" s="69" t="s">
        <v>64</v>
      </c>
      <c r="B54" s="335">
        <v>2000</v>
      </c>
      <c r="C54" s="336"/>
      <c r="D54" s="336"/>
      <c r="E54" s="336"/>
      <c r="F54" s="336"/>
      <c r="G54" s="336"/>
      <c r="H54" s="336"/>
      <c r="I54" s="336"/>
      <c r="J54" s="83"/>
    </row>
    <row r="55" spans="1:10">
      <c r="A55" s="69" t="s">
        <v>65</v>
      </c>
      <c r="B55" s="335"/>
      <c r="C55" s="336"/>
      <c r="D55" s="336"/>
      <c r="E55" s="336"/>
      <c r="F55" s="336"/>
      <c r="G55" s="336"/>
      <c r="H55" s="336"/>
      <c r="I55" s="336"/>
      <c r="J55" s="83"/>
    </row>
    <row r="56" spans="1:10">
      <c r="A56" s="69" t="s">
        <v>66</v>
      </c>
      <c r="B56" s="335"/>
      <c r="C56" s="336"/>
      <c r="D56" s="336"/>
      <c r="E56" s="336"/>
      <c r="F56" s="336"/>
      <c r="G56" s="336"/>
      <c r="H56" s="336"/>
      <c r="I56" s="336"/>
      <c r="J56" s="83"/>
    </row>
    <row r="57" spans="1:10">
      <c r="A57" s="69" t="s">
        <v>67</v>
      </c>
      <c r="B57" s="335"/>
      <c r="C57" s="336"/>
      <c r="D57" s="336"/>
      <c r="E57" s="336"/>
      <c r="F57" s="336"/>
      <c r="G57" s="336"/>
      <c r="H57" s="336">
        <v>41540</v>
      </c>
      <c r="I57" s="336"/>
      <c r="J57" s="83"/>
    </row>
    <row r="58" spans="1:10">
      <c r="A58" s="69" t="s">
        <v>64</v>
      </c>
      <c r="B58" s="335">
        <v>2001</v>
      </c>
      <c r="C58" s="336"/>
      <c r="D58" s="336"/>
      <c r="E58" s="336"/>
      <c r="F58" s="336"/>
      <c r="G58" s="336"/>
      <c r="H58" s="336"/>
      <c r="I58" s="336"/>
      <c r="J58" s="83"/>
    </row>
    <row r="59" spans="1:10">
      <c r="A59" s="69" t="s">
        <v>65</v>
      </c>
      <c r="B59" s="335"/>
      <c r="C59" s="336"/>
      <c r="D59" s="336"/>
      <c r="E59" s="336"/>
      <c r="F59" s="336"/>
      <c r="G59" s="336"/>
      <c r="H59" s="336"/>
      <c r="I59" s="336"/>
      <c r="J59" s="83"/>
    </row>
    <row r="60" spans="1:10">
      <c r="A60" s="69" t="s">
        <v>66</v>
      </c>
      <c r="B60" s="335"/>
      <c r="C60" s="336"/>
      <c r="D60" s="336"/>
      <c r="E60" s="336"/>
      <c r="F60" s="336"/>
      <c r="G60" s="336"/>
      <c r="H60" s="336"/>
      <c r="I60" s="336"/>
      <c r="J60" s="83"/>
    </row>
    <row r="61" spans="1:10">
      <c r="A61" s="69" t="s">
        <v>67</v>
      </c>
      <c r="B61" s="335"/>
      <c r="C61" s="336"/>
      <c r="D61" s="336"/>
      <c r="E61" s="336"/>
      <c r="F61" s="336"/>
      <c r="G61" s="336"/>
      <c r="H61" s="336">
        <v>45480</v>
      </c>
      <c r="I61" s="336"/>
      <c r="J61" s="83"/>
    </row>
    <row r="62" spans="1:10">
      <c r="A62" s="69" t="s">
        <v>64</v>
      </c>
      <c r="B62" s="335">
        <v>2002</v>
      </c>
      <c r="C62" s="336">
        <v>9160</v>
      </c>
      <c r="D62" s="336">
        <v>4110</v>
      </c>
      <c r="E62" s="336">
        <v>9930</v>
      </c>
      <c r="F62" s="336">
        <v>16630</v>
      </c>
      <c r="G62" s="336">
        <v>6560</v>
      </c>
      <c r="H62" s="336">
        <v>46390</v>
      </c>
      <c r="I62" s="336">
        <v>7860</v>
      </c>
      <c r="J62" s="83"/>
    </row>
    <row r="63" spans="1:10">
      <c r="A63" s="69" t="s">
        <v>65</v>
      </c>
      <c r="B63" s="335"/>
      <c r="C63" s="336">
        <v>8820</v>
      </c>
      <c r="D63" s="336">
        <v>4140</v>
      </c>
      <c r="E63" s="336">
        <v>10880</v>
      </c>
      <c r="F63" s="336">
        <v>18700</v>
      </c>
      <c r="G63" s="336">
        <v>5220</v>
      </c>
      <c r="H63" s="336">
        <v>47760</v>
      </c>
      <c r="I63" s="336">
        <v>7310</v>
      </c>
      <c r="J63" s="83"/>
    </row>
    <row r="64" spans="1:10">
      <c r="A64" s="69" t="s">
        <v>66</v>
      </c>
      <c r="B64" s="335"/>
      <c r="C64" s="336">
        <v>9400</v>
      </c>
      <c r="D64" s="336">
        <v>4140</v>
      </c>
      <c r="E64" s="336">
        <v>10660</v>
      </c>
      <c r="F64" s="336">
        <v>19650</v>
      </c>
      <c r="G64" s="336">
        <v>5670</v>
      </c>
      <c r="H64" s="336">
        <v>49530</v>
      </c>
      <c r="I64" s="336">
        <v>9950</v>
      </c>
      <c r="J64" s="83"/>
    </row>
    <row r="65" spans="1:10">
      <c r="A65" s="69" t="s">
        <v>67</v>
      </c>
      <c r="B65" s="335"/>
      <c r="C65" s="336">
        <v>8810</v>
      </c>
      <c r="D65" s="336">
        <v>4310</v>
      </c>
      <c r="E65" s="336">
        <v>10460</v>
      </c>
      <c r="F65" s="336">
        <v>21320</v>
      </c>
      <c r="G65" s="336">
        <v>6120</v>
      </c>
      <c r="H65" s="336">
        <v>51030</v>
      </c>
      <c r="I65" s="336">
        <v>11410</v>
      </c>
      <c r="J65" s="83"/>
    </row>
    <row r="66" spans="1:10">
      <c r="A66" s="69" t="s">
        <v>64</v>
      </c>
      <c r="B66" s="335">
        <v>2003</v>
      </c>
      <c r="C66" s="336">
        <v>7530</v>
      </c>
      <c r="D66" s="336">
        <v>4290</v>
      </c>
      <c r="E66" s="336">
        <v>10620</v>
      </c>
      <c r="F66" s="336">
        <v>23390</v>
      </c>
      <c r="G66" s="336">
        <v>6870</v>
      </c>
      <c r="H66" s="336">
        <v>52690</v>
      </c>
      <c r="I66" s="336">
        <v>10450</v>
      </c>
      <c r="J66" s="83"/>
    </row>
    <row r="67" spans="1:10">
      <c r="A67" s="69" t="s">
        <v>65</v>
      </c>
      <c r="B67" s="335"/>
      <c r="C67" s="336">
        <v>6040</v>
      </c>
      <c r="D67" s="336">
        <v>4350</v>
      </c>
      <c r="E67" s="336">
        <v>10030</v>
      </c>
      <c r="F67" s="336">
        <v>26410</v>
      </c>
      <c r="G67" s="336">
        <v>7440</v>
      </c>
      <c r="H67" s="336">
        <v>54260</v>
      </c>
      <c r="I67" s="336">
        <v>9690</v>
      </c>
      <c r="J67" s="83"/>
    </row>
    <row r="68" spans="1:10">
      <c r="A68" s="69" t="s">
        <v>66</v>
      </c>
      <c r="B68" s="335"/>
      <c r="C68" s="336">
        <v>5160</v>
      </c>
      <c r="D68" s="336">
        <v>4390</v>
      </c>
      <c r="E68" s="336">
        <v>9550</v>
      </c>
      <c r="F68" s="336">
        <v>29500</v>
      </c>
      <c r="G68" s="336">
        <v>7420</v>
      </c>
      <c r="H68" s="336">
        <v>56010</v>
      </c>
      <c r="I68" s="336">
        <v>8690</v>
      </c>
      <c r="J68" s="83"/>
    </row>
    <row r="69" spans="1:10">
      <c r="A69" s="69" t="s">
        <v>67</v>
      </c>
      <c r="B69" s="335"/>
      <c r="C69" s="336">
        <v>4240</v>
      </c>
      <c r="D69" s="336">
        <v>4470</v>
      </c>
      <c r="E69" s="336">
        <v>9870</v>
      </c>
      <c r="F69" s="336">
        <v>32090</v>
      </c>
      <c r="G69" s="336">
        <v>6280</v>
      </c>
      <c r="H69" s="336">
        <v>56950</v>
      </c>
      <c r="I69" s="336">
        <v>9490</v>
      </c>
      <c r="J69" s="83"/>
    </row>
    <row r="70" spans="1:10">
      <c r="A70" s="69" t="s">
        <v>64</v>
      </c>
      <c r="B70" s="335">
        <v>2004</v>
      </c>
      <c r="C70" s="336">
        <v>3470</v>
      </c>
      <c r="D70" s="336">
        <v>4700</v>
      </c>
      <c r="E70" s="336">
        <v>9980</v>
      </c>
      <c r="F70" s="336">
        <v>34640</v>
      </c>
      <c r="G70" s="336">
        <v>6040</v>
      </c>
      <c r="H70" s="336">
        <v>58820</v>
      </c>
      <c r="I70" s="336">
        <v>8920</v>
      </c>
      <c r="J70" s="83"/>
    </row>
    <row r="71" spans="1:10">
      <c r="A71" s="69" t="s">
        <v>65</v>
      </c>
      <c r="B71" s="335"/>
      <c r="C71" s="336">
        <v>3540</v>
      </c>
      <c r="D71" s="336">
        <v>4460</v>
      </c>
      <c r="E71" s="336">
        <v>10240</v>
      </c>
      <c r="F71" s="336">
        <v>34240</v>
      </c>
      <c r="G71" s="336">
        <v>7550</v>
      </c>
      <c r="H71" s="336">
        <v>60030</v>
      </c>
      <c r="I71" s="336">
        <v>8600</v>
      </c>
      <c r="J71" s="83"/>
    </row>
    <row r="72" spans="1:10">
      <c r="A72" s="69" t="s">
        <v>66</v>
      </c>
      <c r="B72" s="335"/>
      <c r="C72" s="336">
        <v>3410</v>
      </c>
      <c r="D72" s="336">
        <v>4300</v>
      </c>
      <c r="E72" s="336">
        <v>10300</v>
      </c>
      <c r="F72" s="336">
        <v>35370</v>
      </c>
      <c r="G72" s="336">
        <v>7630</v>
      </c>
      <c r="H72" s="336">
        <v>61000</v>
      </c>
      <c r="I72" s="336">
        <v>9020</v>
      </c>
      <c r="J72" s="83"/>
    </row>
    <row r="73" spans="1:10">
      <c r="A73" s="69" t="s">
        <v>67</v>
      </c>
      <c r="B73" s="335"/>
      <c r="C73" s="336">
        <v>3140</v>
      </c>
      <c r="D73" s="336">
        <v>4340</v>
      </c>
      <c r="E73" s="336">
        <v>9860</v>
      </c>
      <c r="F73" s="336">
        <v>37390</v>
      </c>
      <c r="G73" s="336">
        <v>6940</v>
      </c>
      <c r="H73" s="336">
        <v>61670</v>
      </c>
      <c r="I73" s="336">
        <v>7750</v>
      </c>
      <c r="J73" s="83"/>
    </row>
    <row r="74" spans="1:10">
      <c r="A74" s="69" t="s">
        <v>64</v>
      </c>
      <c r="B74" s="335">
        <v>2005</v>
      </c>
      <c r="C74" s="336">
        <v>3150</v>
      </c>
      <c r="D74" s="336">
        <v>4340</v>
      </c>
      <c r="E74" s="336">
        <v>9850</v>
      </c>
      <c r="F74" s="336">
        <v>37650</v>
      </c>
      <c r="G74" s="336">
        <v>7000</v>
      </c>
      <c r="H74" s="336">
        <v>61990</v>
      </c>
      <c r="I74" s="336">
        <v>10740</v>
      </c>
      <c r="J74" s="83"/>
    </row>
    <row r="75" spans="1:10">
      <c r="A75" s="69" t="s">
        <v>65</v>
      </c>
      <c r="B75" s="335"/>
      <c r="C75" s="336">
        <v>2830</v>
      </c>
      <c r="D75" s="336">
        <v>4170</v>
      </c>
      <c r="E75" s="336">
        <v>10700</v>
      </c>
      <c r="F75" s="336">
        <v>38110</v>
      </c>
      <c r="G75" s="336">
        <v>6830</v>
      </c>
      <c r="H75" s="336">
        <v>62640</v>
      </c>
      <c r="I75" s="336">
        <v>10910</v>
      </c>
      <c r="J75" s="83"/>
    </row>
    <row r="76" spans="1:10">
      <c r="A76" s="69" t="s">
        <v>66</v>
      </c>
      <c r="B76" s="335"/>
      <c r="C76" s="336">
        <v>2660</v>
      </c>
      <c r="D76" s="336">
        <v>4280</v>
      </c>
      <c r="E76" s="336">
        <v>9300</v>
      </c>
      <c r="F76" s="336">
        <v>40060</v>
      </c>
      <c r="G76" s="336">
        <v>6820</v>
      </c>
      <c r="H76" s="336">
        <v>63120</v>
      </c>
      <c r="I76" s="336">
        <v>11570</v>
      </c>
      <c r="J76" s="83"/>
    </row>
    <row r="77" spans="1:10">
      <c r="A77" s="69" t="s">
        <v>67</v>
      </c>
      <c r="B77" s="335"/>
      <c r="C77" s="336">
        <v>2460</v>
      </c>
      <c r="D77" s="336">
        <v>4260</v>
      </c>
      <c r="E77" s="336">
        <v>9480</v>
      </c>
      <c r="F77" s="336">
        <v>40880</v>
      </c>
      <c r="G77" s="336">
        <v>6730</v>
      </c>
      <c r="H77" s="336">
        <v>63800</v>
      </c>
      <c r="I77" s="336">
        <v>10060</v>
      </c>
      <c r="J77" s="83"/>
    </row>
    <row r="78" spans="1:10">
      <c r="A78" s="69" t="s">
        <v>64</v>
      </c>
      <c r="B78" s="335">
        <v>2006</v>
      </c>
      <c r="C78" s="336">
        <v>2370</v>
      </c>
      <c r="D78" s="336">
        <v>4150</v>
      </c>
      <c r="E78" s="336">
        <v>8870</v>
      </c>
      <c r="F78" s="336">
        <v>40770</v>
      </c>
      <c r="G78" s="336">
        <v>6580</v>
      </c>
      <c r="H78" s="336">
        <v>62740</v>
      </c>
      <c r="I78" s="336">
        <v>10290</v>
      </c>
      <c r="J78" s="83"/>
    </row>
    <row r="79" spans="1:10">
      <c r="A79" s="69" t="s">
        <v>65</v>
      </c>
      <c r="B79" s="335"/>
      <c r="C79" s="336">
        <v>2310</v>
      </c>
      <c r="D79" s="336">
        <v>4180</v>
      </c>
      <c r="E79" s="336">
        <v>8570</v>
      </c>
      <c r="F79" s="336">
        <v>40400</v>
      </c>
      <c r="G79" s="336">
        <v>6560</v>
      </c>
      <c r="H79" s="336">
        <v>62020</v>
      </c>
      <c r="I79" s="336">
        <v>10880</v>
      </c>
      <c r="J79" s="83"/>
    </row>
    <row r="80" spans="1:10">
      <c r="A80" s="69" t="s">
        <v>66</v>
      </c>
      <c r="B80" s="335"/>
      <c r="C80" s="336">
        <v>2270</v>
      </c>
      <c r="D80" s="336">
        <v>3880</v>
      </c>
      <c r="E80" s="336">
        <v>8490</v>
      </c>
      <c r="F80" s="336">
        <v>40730</v>
      </c>
      <c r="G80" s="336">
        <v>6820</v>
      </c>
      <c r="H80" s="336">
        <v>62190</v>
      </c>
      <c r="I80" s="336">
        <v>10840</v>
      </c>
      <c r="J80" s="83"/>
    </row>
    <row r="81" spans="1:10">
      <c r="A81" s="69" t="s">
        <v>67</v>
      </c>
      <c r="B81" s="335"/>
      <c r="C81" s="336">
        <v>2180</v>
      </c>
      <c r="D81" s="336">
        <v>3850</v>
      </c>
      <c r="E81" s="336">
        <v>7690</v>
      </c>
      <c r="F81" s="336">
        <v>40430</v>
      </c>
      <c r="G81" s="336">
        <v>6810</v>
      </c>
      <c r="H81" s="336">
        <v>60960</v>
      </c>
      <c r="I81" s="336">
        <v>9350</v>
      </c>
      <c r="J81" s="83"/>
    </row>
    <row r="82" spans="1:10">
      <c r="A82" s="69" t="s">
        <v>64</v>
      </c>
      <c r="B82" s="335">
        <v>2007</v>
      </c>
      <c r="C82" s="336">
        <v>2180</v>
      </c>
      <c r="D82" s="336">
        <v>3670</v>
      </c>
      <c r="E82" s="336">
        <v>7380</v>
      </c>
      <c r="F82" s="336">
        <v>37840</v>
      </c>
      <c r="G82" s="336">
        <v>8740</v>
      </c>
      <c r="H82" s="336">
        <v>59810</v>
      </c>
      <c r="I82" s="336">
        <v>9390</v>
      </c>
      <c r="J82" s="83"/>
    </row>
    <row r="83" spans="1:10">
      <c r="A83" s="69" t="s">
        <v>65</v>
      </c>
      <c r="B83" s="335"/>
      <c r="C83" s="336">
        <v>2080</v>
      </c>
      <c r="D83" s="336">
        <v>3520</v>
      </c>
      <c r="E83" s="336">
        <v>7310</v>
      </c>
      <c r="F83" s="336">
        <v>37200</v>
      </c>
      <c r="G83" s="336">
        <v>9030</v>
      </c>
      <c r="H83" s="336">
        <v>59130</v>
      </c>
      <c r="I83" s="336">
        <v>9850</v>
      </c>
      <c r="J83" s="83"/>
    </row>
    <row r="84" spans="1:10">
      <c r="A84" s="69" t="s">
        <v>66</v>
      </c>
      <c r="B84" s="335"/>
      <c r="C84" s="336">
        <v>2040</v>
      </c>
      <c r="D84" s="336">
        <v>3440</v>
      </c>
      <c r="E84" s="336">
        <v>6990</v>
      </c>
      <c r="F84" s="336">
        <v>36410</v>
      </c>
      <c r="G84" s="336">
        <v>8930</v>
      </c>
      <c r="H84" s="336">
        <v>57820</v>
      </c>
      <c r="I84" s="336">
        <v>10470</v>
      </c>
      <c r="J84" s="83"/>
    </row>
    <row r="85" spans="1:10">
      <c r="A85" s="69" t="s">
        <v>67</v>
      </c>
      <c r="B85" s="335"/>
      <c r="C85" s="336">
        <v>1910</v>
      </c>
      <c r="D85" s="336">
        <v>3330</v>
      </c>
      <c r="E85" s="336">
        <v>6910</v>
      </c>
      <c r="F85" s="336">
        <v>35160</v>
      </c>
      <c r="G85" s="336">
        <v>9420</v>
      </c>
      <c r="H85" s="336">
        <v>56740</v>
      </c>
      <c r="I85" s="336">
        <v>10280</v>
      </c>
      <c r="J85" s="83"/>
    </row>
    <row r="86" spans="1:10">
      <c r="A86" s="69" t="s">
        <v>64</v>
      </c>
      <c r="B86" s="335">
        <v>2008</v>
      </c>
      <c r="C86" s="336">
        <v>1890</v>
      </c>
      <c r="D86" s="336">
        <v>3150</v>
      </c>
      <c r="E86" s="336">
        <v>6520</v>
      </c>
      <c r="F86" s="336">
        <v>34260</v>
      </c>
      <c r="G86" s="336">
        <v>9680</v>
      </c>
      <c r="H86" s="336">
        <v>55500</v>
      </c>
      <c r="I86" s="336">
        <v>9600</v>
      </c>
      <c r="J86" s="83"/>
    </row>
    <row r="87" spans="1:10">
      <c r="A87" s="69" t="s">
        <v>65</v>
      </c>
      <c r="B87" s="335"/>
      <c r="C87" s="336">
        <v>1610</v>
      </c>
      <c r="D87" s="336">
        <v>2940</v>
      </c>
      <c r="E87" s="336">
        <v>6250</v>
      </c>
      <c r="F87" s="336">
        <v>35250</v>
      </c>
      <c r="G87" s="336">
        <v>7820</v>
      </c>
      <c r="H87" s="336">
        <v>53870</v>
      </c>
      <c r="I87" s="336">
        <v>8270</v>
      </c>
      <c r="J87" s="83"/>
    </row>
    <row r="88" spans="1:10">
      <c r="A88" s="69" t="s">
        <v>66</v>
      </c>
      <c r="B88" s="335"/>
      <c r="C88" s="336">
        <v>1410</v>
      </c>
      <c r="D88" s="336">
        <v>2860</v>
      </c>
      <c r="E88" s="336">
        <v>6120</v>
      </c>
      <c r="F88" s="336">
        <v>34360</v>
      </c>
      <c r="G88" s="336">
        <v>7500</v>
      </c>
      <c r="H88" s="336">
        <v>52250</v>
      </c>
      <c r="I88" s="336">
        <v>6840</v>
      </c>
      <c r="J88" s="83"/>
    </row>
    <row r="89" spans="1:10">
      <c r="A89" s="69" t="s">
        <v>67</v>
      </c>
      <c r="B89" s="335"/>
      <c r="C89" s="336">
        <v>1200</v>
      </c>
      <c r="D89" s="336">
        <v>2630</v>
      </c>
      <c r="E89" s="336">
        <v>5380</v>
      </c>
      <c r="F89" s="336">
        <v>33650</v>
      </c>
      <c r="G89" s="336">
        <v>7100</v>
      </c>
      <c r="H89" s="336">
        <v>49960</v>
      </c>
      <c r="I89" s="336">
        <v>6950</v>
      </c>
      <c r="J89" s="83"/>
    </row>
    <row r="90" spans="1:10">
      <c r="A90" s="69" t="s">
        <v>64</v>
      </c>
      <c r="B90" s="335">
        <v>2009</v>
      </c>
      <c r="C90" s="336">
        <v>1160</v>
      </c>
      <c r="D90" s="336">
        <v>2490</v>
      </c>
      <c r="E90" s="336">
        <v>4690</v>
      </c>
      <c r="F90" s="336">
        <v>32670</v>
      </c>
      <c r="G90" s="336">
        <v>6760</v>
      </c>
      <c r="H90" s="336">
        <v>47780</v>
      </c>
      <c r="I90" s="336">
        <v>7590</v>
      </c>
      <c r="J90" s="83"/>
    </row>
    <row r="91" spans="1:10">
      <c r="A91" s="69" t="s">
        <v>65</v>
      </c>
      <c r="B91" s="335"/>
      <c r="C91" s="336">
        <v>1060</v>
      </c>
      <c r="D91" s="336">
        <v>2350</v>
      </c>
      <c r="E91" s="336">
        <v>4350</v>
      </c>
      <c r="F91" s="336">
        <v>31470</v>
      </c>
      <c r="G91" s="336">
        <v>6510</v>
      </c>
      <c r="H91" s="336">
        <v>45740</v>
      </c>
      <c r="I91" s="336">
        <v>7300</v>
      </c>
      <c r="J91" s="83"/>
    </row>
    <row r="92" spans="1:10">
      <c r="A92" s="69" t="s">
        <v>66</v>
      </c>
      <c r="B92" s="335"/>
      <c r="C92" s="336">
        <v>970</v>
      </c>
      <c r="D92" s="336">
        <v>2260</v>
      </c>
      <c r="E92" s="336">
        <v>4100</v>
      </c>
      <c r="F92" s="336">
        <v>29980</v>
      </c>
      <c r="G92" s="336">
        <v>6190</v>
      </c>
      <c r="H92" s="336">
        <v>43490</v>
      </c>
      <c r="I92" s="336">
        <v>6250</v>
      </c>
      <c r="J92" s="83"/>
    </row>
    <row r="93" spans="1:10">
      <c r="A93" s="69" t="s">
        <v>67</v>
      </c>
      <c r="B93" s="335"/>
      <c r="C93" s="336">
        <v>980</v>
      </c>
      <c r="D93" s="336">
        <v>2210</v>
      </c>
      <c r="E93" s="336">
        <v>3890</v>
      </c>
      <c r="F93" s="336">
        <v>28520</v>
      </c>
      <c r="G93" s="336">
        <v>5600</v>
      </c>
      <c r="H93" s="336">
        <v>41190</v>
      </c>
      <c r="I93" s="336">
        <v>5510</v>
      </c>
      <c r="J93" s="83"/>
    </row>
    <row r="94" spans="1:10">
      <c r="A94" s="69" t="s">
        <v>64</v>
      </c>
      <c r="B94" s="335">
        <v>2010</v>
      </c>
      <c r="C94" s="336">
        <v>890</v>
      </c>
      <c r="D94" s="336">
        <v>2210</v>
      </c>
      <c r="E94" s="336">
        <v>3620</v>
      </c>
      <c r="F94" s="336">
        <v>27160</v>
      </c>
      <c r="G94" s="336">
        <v>5170</v>
      </c>
      <c r="H94" s="336">
        <v>39030</v>
      </c>
      <c r="I94" s="336">
        <v>5090</v>
      </c>
      <c r="J94" s="83"/>
    </row>
    <row r="95" spans="1:10">
      <c r="A95" s="69" t="s">
        <v>65</v>
      </c>
      <c r="B95" s="335"/>
      <c r="C95" s="336">
        <v>980</v>
      </c>
      <c r="D95" s="336">
        <v>2180</v>
      </c>
      <c r="E95" s="336">
        <v>3450</v>
      </c>
      <c r="F95" s="336">
        <v>26180</v>
      </c>
      <c r="G95" s="336">
        <v>5130</v>
      </c>
      <c r="H95" s="336">
        <v>37910</v>
      </c>
      <c r="I95" s="336">
        <v>5260</v>
      </c>
      <c r="J95" s="83"/>
    </row>
    <row r="96" spans="1:10">
      <c r="A96" s="69" t="s">
        <v>66</v>
      </c>
      <c r="B96" s="335"/>
      <c r="C96" s="336">
        <v>1100</v>
      </c>
      <c r="D96" s="336">
        <v>2200</v>
      </c>
      <c r="E96" s="336">
        <v>3260</v>
      </c>
      <c r="F96" s="336">
        <v>25210</v>
      </c>
      <c r="G96" s="336">
        <v>5190</v>
      </c>
      <c r="H96" s="336">
        <v>36960</v>
      </c>
      <c r="I96" s="336">
        <v>5420</v>
      </c>
      <c r="J96" s="83"/>
    </row>
    <row r="97" spans="1:10">
      <c r="A97" s="69" t="s">
        <v>67</v>
      </c>
      <c r="B97" s="335"/>
      <c r="C97" s="336">
        <v>1090</v>
      </c>
      <c r="D97" s="336">
        <v>2110</v>
      </c>
      <c r="E97" s="336">
        <v>3240</v>
      </c>
      <c r="F97" s="336">
        <v>24290</v>
      </c>
      <c r="G97" s="336">
        <v>5300</v>
      </c>
      <c r="H97" s="336">
        <v>36020</v>
      </c>
      <c r="I97" s="336">
        <v>5330</v>
      </c>
      <c r="J97" s="83"/>
    </row>
    <row r="98" spans="1:10">
      <c r="A98" s="69" t="s">
        <v>64</v>
      </c>
      <c r="B98" s="335">
        <v>2011</v>
      </c>
      <c r="C98" s="336">
        <v>1330</v>
      </c>
      <c r="D98" s="336">
        <v>2120</v>
      </c>
      <c r="E98" s="336">
        <v>3240</v>
      </c>
      <c r="F98" s="336">
        <v>23530</v>
      </c>
      <c r="G98" s="336">
        <v>5630</v>
      </c>
      <c r="H98" s="336">
        <v>35850</v>
      </c>
      <c r="I98" s="336">
        <v>5780</v>
      </c>
      <c r="J98" s="83"/>
    </row>
    <row r="99" spans="1:10">
      <c r="A99" s="69" t="s">
        <v>65</v>
      </c>
      <c r="B99" s="335"/>
      <c r="C99" s="336">
        <v>1480</v>
      </c>
      <c r="D99" s="336">
        <v>2180</v>
      </c>
      <c r="E99" s="336">
        <v>3320</v>
      </c>
      <c r="F99" s="336">
        <v>22860</v>
      </c>
      <c r="G99" s="336">
        <v>5780</v>
      </c>
      <c r="H99" s="336">
        <v>35620</v>
      </c>
      <c r="I99" s="336">
        <v>5660</v>
      </c>
      <c r="J99" s="83"/>
    </row>
    <row r="100" spans="1:10">
      <c r="A100" s="69" t="s">
        <v>66</v>
      </c>
      <c r="B100" s="335"/>
      <c r="C100" s="336">
        <v>1580</v>
      </c>
      <c r="D100" s="336">
        <v>2170</v>
      </c>
      <c r="E100" s="336">
        <v>3480</v>
      </c>
      <c r="F100" s="336">
        <v>22770</v>
      </c>
      <c r="G100" s="336">
        <v>5830</v>
      </c>
      <c r="H100" s="336">
        <v>35830</v>
      </c>
      <c r="I100" s="336">
        <v>6130</v>
      </c>
      <c r="J100" s="83"/>
    </row>
    <row r="101" spans="1:10">
      <c r="A101" s="69" t="s">
        <v>67</v>
      </c>
      <c r="B101" s="335"/>
      <c r="C101" s="336">
        <v>1680</v>
      </c>
      <c r="D101" s="336">
        <v>2130</v>
      </c>
      <c r="E101" s="336">
        <v>3660</v>
      </c>
      <c r="F101" s="336">
        <v>22440</v>
      </c>
      <c r="G101" s="336">
        <v>6010</v>
      </c>
      <c r="H101" s="336">
        <v>35920</v>
      </c>
      <c r="I101" s="336">
        <v>6580</v>
      </c>
      <c r="J101" s="83"/>
    </row>
    <row r="102" spans="1:10">
      <c r="A102" s="69" t="s">
        <v>64</v>
      </c>
      <c r="B102" s="335">
        <v>2012</v>
      </c>
      <c r="C102" s="336">
        <v>1880</v>
      </c>
      <c r="D102" s="336">
        <v>2190</v>
      </c>
      <c r="E102" s="336">
        <v>3910</v>
      </c>
      <c r="F102" s="336">
        <v>22420</v>
      </c>
      <c r="G102" s="336">
        <v>6350</v>
      </c>
      <c r="H102" s="336">
        <v>36740</v>
      </c>
      <c r="I102" s="336">
        <v>7090</v>
      </c>
      <c r="J102" s="83"/>
    </row>
    <row r="103" spans="1:10">
      <c r="A103" s="69" t="s">
        <v>65</v>
      </c>
      <c r="B103" s="335"/>
      <c r="C103" s="336">
        <v>2100</v>
      </c>
      <c r="D103" s="336">
        <v>2070</v>
      </c>
      <c r="E103" s="336">
        <v>4170</v>
      </c>
      <c r="F103" s="336">
        <v>22000</v>
      </c>
      <c r="G103" s="336">
        <v>6850</v>
      </c>
      <c r="H103" s="336">
        <v>37190</v>
      </c>
      <c r="I103" s="336">
        <v>7300</v>
      </c>
      <c r="J103" s="83"/>
    </row>
    <row r="104" spans="1:10">
      <c r="A104" s="69" t="s">
        <v>66</v>
      </c>
      <c r="B104" s="335"/>
      <c r="C104" s="336">
        <v>2030</v>
      </c>
      <c r="D104" s="336">
        <v>2130</v>
      </c>
      <c r="E104" s="336">
        <v>4330</v>
      </c>
      <c r="F104" s="336">
        <v>22320</v>
      </c>
      <c r="G104" s="336">
        <v>7370</v>
      </c>
      <c r="H104" s="336">
        <v>38170</v>
      </c>
      <c r="I104" s="336">
        <v>7590</v>
      </c>
      <c r="J104" s="83"/>
    </row>
    <row r="105" spans="1:10">
      <c r="A105" s="69" t="s">
        <v>67</v>
      </c>
      <c r="B105" s="335"/>
      <c r="C105" s="336">
        <v>2090</v>
      </c>
      <c r="D105" s="336">
        <v>2130</v>
      </c>
      <c r="E105" s="336">
        <v>4410</v>
      </c>
      <c r="F105" s="336">
        <v>22400</v>
      </c>
      <c r="G105" s="336">
        <v>7810</v>
      </c>
      <c r="H105" s="336">
        <v>38860</v>
      </c>
      <c r="I105" s="336">
        <v>8480</v>
      </c>
      <c r="J105" s="83"/>
    </row>
    <row r="106" spans="1:10">
      <c r="A106" s="69" t="s">
        <v>64</v>
      </c>
      <c r="B106" s="335">
        <v>2013</v>
      </c>
      <c r="C106" s="336">
        <v>2290</v>
      </c>
      <c r="D106" s="336">
        <v>2250</v>
      </c>
      <c r="E106" s="336">
        <v>4530</v>
      </c>
      <c r="F106" s="336">
        <v>22410</v>
      </c>
      <c r="G106" s="336">
        <v>8750</v>
      </c>
      <c r="H106" s="336">
        <v>40230</v>
      </c>
      <c r="I106" s="336">
        <v>8270</v>
      </c>
      <c r="J106" s="83"/>
    </row>
    <row r="107" spans="1:10">
      <c r="A107" s="69" t="s">
        <v>65</v>
      </c>
      <c r="B107" s="335"/>
      <c r="C107" s="336">
        <v>2290</v>
      </c>
      <c r="D107" s="336">
        <v>2370</v>
      </c>
      <c r="E107" s="336">
        <v>4890</v>
      </c>
      <c r="F107" s="336">
        <v>21690</v>
      </c>
      <c r="G107" s="336">
        <v>10040</v>
      </c>
      <c r="H107" s="336">
        <v>41270</v>
      </c>
      <c r="I107" s="336">
        <v>10390</v>
      </c>
      <c r="J107" s="83"/>
    </row>
    <row r="108" spans="1:10">
      <c r="A108" s="69" t="s">
        <v>66</v>
      </c>
      <c r="B108" s="335"/>
      <c r="C108" s="336">
        <v>2690</v>
      </c>
      <c r="D108" s="336">
        <v>2410</v>
      </c>
      <c r="E108" s="336">
        <v>4680</v>
      </c>
      <c r="F108" s="336">
        <v>21880</v>
      </c>
      <c r="G108" s="336">
        <v>10600</v>
      </c>
      <c r="H108" s="336">
        <v>42260</v>
      </c>
      <c r="I108" s="336">
        <v>10940</v>
      </c>
      <c r="J108" s="83"/>
    </row>
    <row r="109" spans="1:10">
      <c r="A109" s="69" t="s">
        <v>67</v>
      </c>
      <c r="B109" s="335"/>
      <c r="C109" s="336">
        <v>2290</v>
      </c>
      <c r="D109" s="336">
        <v>2510</v>
      </c>
      <c r="E109" s="336">
        <v>4710</v>
      </c>
      <c r="F109" s="336">
        <v>21560</v>
      </c>
      <c r="G109" s="336">
        <v>11360</v>
      </c>
      <c r="H109" s="336">
        <v>42430</v>
      </c>
      <c r="I109" s="336">
        <v>11490</v>
      </c>
      <c r="J109" s="83"/>
    </row>
    <row r="110" spans="1:10">
      <c r="A110" s="69" t="s">
        <v>64</v>
      </c>
      <c r="B110" s="335">
        <v>2014</v>
      </c>
      <c r="C110" s="336">
        <v>2240</v>
      </c>
      <c r="D110" s="336">
        <v>2660</v>
      </c>
      <c r="E110" s="336">
        <v>4920</v>
      </c>
      <c r="F110" s="336">
        <v>21460</v>
      </c>
      <c r="G110" s="336">
        <v>12030</v>
      </c>
      <c r="H110" s="336">
        <v>43310</v>
      </c>
      <c r="I110" s="336">
        <v>12020</v>
      </c>
      <c r="J110" s="83"/>
    </row>
    <row r="111" spans="1:10">
      <c r="A111" s="69" t="s">
        <v>65</v>
      </c>
      <c r="B111" s="335"/>
      <c r="C111" s="336">
        <v>2510</v>
      </c>
      <c r="D111" s="336">
        <v>2650</v>
      </c>
      <c r="E111" s="336">
        <v>5060</v>
      </c>
      <c r="F111" s="336">
        <v>21060</v>
      </c>
      <c r="G111" s="336">
        <v>12990</v>
      </c>
      <c r="H111" s="336">
        <v>44270</v>
      </c>
      <c r="I111" s="336">
        <v>13170</v>
      </c>
      <c r="J111" s="83"/>
    </row>
    <row r="112" spans="1:10">
      <c r="A112" s="69" t="s">
        <v>66</v>
      </c>
      <c r="B112" s="335"/>
      <c r="C112" s="336">
        <v>2380</v>
      </c>
      <c r="D112" s="336">
        <v>2600</v>
      </c>
      <c r="E112" s="336">
        <v>5010</v>
      </c>
      <c r="F112" s="336">
        <v>20190</v>
      </c>
      <c r="G112" s="336">
        <v>15630</v>
      </c>
      <c r="H112" s="336">
        <v>45810</v>
      </c>
      <c r="I112" s="336">
        <v>14430</v>
      </c>
      <c r="J112" s="83"/>
    </row>
    <row r="113" spans="1:10">
      <c r="A113" s="69" t="s">
        <v>67</v>
      </c>
      <c r="B113" s="335"/>
      <c r="C113" s="336">
        <v>2600</v>
      </c>
      <c r="D113" s="336">
        <v>2710</v>
      </c>
      <c r="E113" s="336">
        <v>5370</v>
      </c>
      <c r="F113" s="336">
        <v>20280</v>
      </c>
      <c r="G113" s="336">
        <v>16070</v>
      </c>
      <c r="H113" s="336">
        <v>47020</v>
      </c>
      <c r="I113" s="336">
        <v>14830</v>
      </c>
      <c r="J113" s="83"/>
    </row>
    <row r="114" spans="1:10">
      <c r="A114" s="69" t="s">
        <v>64</v>
      </c>
      <c r="B114" s="335">
        <v>2015</v>
      </c>
      <c r="C114" s="336">
        <v>2950</v>
      </c>
      <c r="D114" s="336">
        <v>2620</v>
      </c>
      <c r="E114" s="336">
        <v>5430</v>
      </c>
      <c r="F114" s="336">
        <v>20180</v>
      </c>
      <c r="G114" s="336">
        <v>17060</v>
      </c>
      <c r="H114" s="336">
        <v>48240</v>
      </c>
      <c r="I114" s="336">
        <v>15620</v>
      </c>
      <c r="J114" s="83"/>
    </row>
    <row r="115" spans="1:10">
      <c r="A115" s="69" t="s">
        <v>65</v>
      </c>
      <c r="B115" s="335"/>
      <c r="C115" s="336">
        <v>3170</v>
      </c>
      <c r="D115" s="336">
        <v>2770</v>
      </c>
      <c r="E115" s="336">
        <v>5480</v>
      </c>
      <c r="F115" s="336">
        <v>19920</v>
      </c>
      <c r="G115" s="336">
        <v>18290</v>
      </c>
      <c r="H115" s="336">
        <v>49630</v>
      </c>
      <c r="I115" s="336">
        <v>16370</v>
      </c>
      <c r="J115" s="83"/>
    </row>
    <row r="116" spans="1:10">
      <c r="A116" s="69" t="s">
        <v>66</v>
      </c>
      <c r="B116" s="335"/>
      <c r="C116" s="336">
        <v>3370</v>
      </c>
      <c r="D116" s="336">
        <v>2820</v>
      </c>
      <c r="E116" s="336">
        <v>5910</v>
      </c>
      <c r="F116" s="336">
        <v>19570</v>
      </c>
      <c r="G116" s="336">
        <v>18810</v>
      </c>
      <c r="H116" s="336">
        <v>50490</v>
      </c>
      <c r="I116" s="336">
        <v>17120</v>
      </c>
      <c r="J116" s="185"/>
    </row>
    <row r="117" spans="1:10">
      <c r="A117" s="69" t="s">
        <v>67</v>
      </c>
      <c r="B117" s="335"/>
      <c r="C117" s="336">
        <v>2860</v>
      </c>
      <c r="D117" s="336">
        <v>3030</v>
      </c>
      <c r="E117" s="336">
        <v>5970</v>
      </c>
      <c r="F117" s="336">
        <v>21480</v>
      </c>
      <c r="G117" s="336">
        <v>17620</v>
      </c>
      <c r="H117" s="336">
        <v>50970</v>
      </c>
      <c r="I117" s="336">
        <v>17150</v>
      </c>
      <c r="J117" s="185"/>
    </row>
    <row r="118" spans="1:10">
      <c r="A118" s="69" t="s">
        <v>64</v>
      </c>
      <c r="B118" s="335">
        <v>2016</v>
      </c>
      <c r="C118" s="336">
        <v>2970</v>
      </c>
      <c r="D118" s="336">
        <v>3160</v>
      </c>
      <c r="E118" s="336">
        <v>6290</v>
      </c>
      <c r="F118" s="336">
        <v>20920</v>
      </c>
      <c r="G118" s="336">
        <v>18730</v>
      </c>
      <c r="H118" s="336">
        <v>52060</v>
      </c>
      <c r="I118" s="336">
        <v>18090</v>
      </c>
      <c r="J118" s="185"/>
    </row>
    <row r="119" spans="1:10">
      <c r="A119" s="74" t="s">
        <v>65</v>
      </c>
      <c r="B119" s="325"/>
      <c r="C119" s="336">
        <v>3320</v>
      </c>
      <c r="D119" s="336">
        <v>3180</v>
      </c>
      <c r="E119" s="336">
        <v>6650</v>
      </c>
      <c r="F119" s="336">
        <v>20700</v>
      </c>
      <c r="G119" s="336">
        <v>18970</v>
      </c>
      <c r="H119" s="336">
        <v>52810</v>
      </c>
      <c r="I119" s="336">
        <v>18700</v>
      </c>
      <c r="J119" s="185"/>
    </row>
    <row r="120" spans="1:10">
      <c r="A120" s="74" t="s">
        <v>66</v>
      </c>
      <c r="B120" s="325"/>
      <c r="C120" s="336">
        <v>3300</v>
      </c>
      <c r="D120" s="336">
        <v>3270</v>
      </c>
      <c r="E120" s="336">
        <v>6520</v>
      </c>
      <c r="F120" s="336">
        <v>20210</v>
      </c>
      <c r="G120" s="336">
        <v>20190</v>
      </c>
      <c r="H120" s="336">
        <v>53480</v>
      </c>
      <c r="I120" s="336">
        <v>19490</v>
      </c>
      <c r="J120" s="185"/>
    </row>
    <row r="121" spans="1:10">
      <c r="A121" s="74" t="s">
        <v>67</v>
      </c>
      <c r="B121" s="325"/>
      <c r="C121" s="336">
        <v>3160</v>
      </c>
      <c r="D121" s="336">
        <v>3330</v>
      </c>
      <c r="E121" s="336">
        <v>6780</v>
      </c>
      <c r="F121" s="336">
        <v>19840</v>
      </c>
      <c r="G121" s="336">
        <v>21060</v>
      </c>
      <c r="H121" s="336">
        <v>54170</v>
      </c>
      <c r="I121" s="336">
        <v>19860</v>
      </c>
      <c r="J121" s="185"/>
    </row>
    <row r="122" spans="1:10">
      <c r="A122" s="74" t="s">
        <v>64</v>
      </c>
      <c r="B122" s="325">
        <v>2017</v>
      </c>
      <c r="C122" s="336">
        <v>3020</v>
      </c>
      <c r="D122" s="336">
        <v>3260</v>
      </c>
      <c r="E122" s="336">
        <v>7000</v>
      </c>
      <c r="F122" s="336">
        <v>20100</v>
      </c>
      <c r="G122" s="336">
        <v>20910</v>
      </c>
      <c r="H122" s="336">
        <v>54280</v>
      </c>
      <c r="I122" s="336">
        <v>19670</v>
      </c>
      <c r="J122" s="185"/>
    </row>
    <row r="123" spans="1:10">
      <c r="A123" s="74" t="s">
        <v>65</v>
      </c>
      <c r="B123" s="325"/>
      <c r="C123" s="336">
        <v>2980</v>
      </c>
      <c r="D123" s="336">
        <v>3240</v>
      </c>
      <c r="E123" s="336">
        <v>7470</v>
      </c>
      <c r="F123" s="336">
        <v>18290</v>
      </c>
      <c r="G123" s="336">
        <v>22560</v>
      </c>
      <c r="H123" s="336">
        <v>54550</v>
      </c>
      <c r="I123" s="336">
        <v>19620</v>
      </c>
      <c r="J123" s="185"/>
    </row>
    <row r="124" spans="1:10">
      <c r="A124" s="74" t="s">
        <v>66</v>
      </c>
      <c r="B124" s="325"/>
      <c r="C124" s="336">
        <v>2790</v>
      </c>
      <c r="D124" s="336">
        <v>3090</v>
      </c>
      <c r="E124" s="336">
        <v>7810</v>
      </c>
      <c r="F124" s="336">
        <v>18650</v>
      </c>
      <c r="G124" s="336">
        <v>22940</v>
      </c>
      <c r="H124" s="336">
        <v>55290</v>
      </c>
      <c r="I124" s="336">
        <v>20190</v>
      </c>
      <c r="J124" s="185"/>
    </row>
    <row r="125" spans="1:10">
      <c r="A125" s="74" t="s">
        <v>67</v>
      </c>
      <c r="B125" s="325"/>
      <c r="C125" s="336">
        <v>2600</v>
      </c>
      <c r="D125" s="336">
        <v>3060</v>
      </c>
      <c r="E125" s="336">
        <v>7880</v>
      </c>
      <c r="F125" s="336">
        <v>18700</v>
      </c>
      <c r="G125" s="336">
        <v>22920</v>
      </c>
      <c r="H125" s="336">
        <v>55160</v>
      </c>
      <c r="I125" s="336">
        <v>19980</v>
      </c>
      <c r="J125" s="185"/>
    </row>
    <row r="126" spans="1:10">
      <c r="A126" s="74" t="s">
        <v>64</v>
      </c>
      <c r="B126" s="325">
        <v>2018</v>
      </c>
      <c r="C126" s="336">
        <v>2590</v>
      </c>
      <c r="D126" s="336">
        <v>3160</v>
      </c>
      <c r="E126" s="336">
        <v>7720</v>
      </c>
      <c r="F126" s="336">
        <v>20620</v>
      </c>
      <c r="G126" s="336">
        <v>21370</v>
      </c>
      <c r="H126" s="336">
        <v>55440</v>
      </c>
      <c r="I126" s="336">
        <v>19770</v>
      </c>
      <c r="J126" s="185"/>
    </row>
    <row r="127" spans="1:10">
      <c r="A127" s="74" t="s">
        <v>65</v>
      </c>
      <c r="B127" s="325"/>
      <c r="C127" s="336">
        <v>2790</v>
      </c>
      <c r="D127" s="336">
        <v>3110</v>
      </c>
      <c r="E127" s="336">
        <v>7640</v>
      </c>
      <c r="F127" s="336">
        <v>20980</v>
      </c>
      <c r="G127" s="336">
        <v>21840</v>
      </c>
      <c r="H127" s="336">
        <v>56350</v>
      </c>
      <c r="I127" s="336">
        <v>19390</v>
      </c>
      <c r="J127" s="185"/>
    </row>
    <row r="128" spans="1:10">
      <c r="A128" s="74" t="s">
        <v>66</v>
      </c>
      <c r="B128" s="325"/>
      <c r="C128" s="336">
        <v>2780</v>
      </c>
      <c r="D128" s="336">
        <v>3040</v>
      </c>
      <c r="E128" s="336">
        <v>7710</v>
      </c>
      <c r="F128" s="336">
        <v>20430</v>
      </c>
      <c r="G128" s="336">
        <v>22300</v>
      </c>
      <c r="H128" s="336">
        <v>56260</v>
      </c>
      <c r="I128" s="336">
        <v>21090</v>
      </c>
      <c r="J128" s="185"/>
    </row>
    <row r="129" spans="1:10">
      <c r="A129" s="74" t="s">
        <v>67</v>
      </c>
      <c r="B129" s="325"/>
      <c r="C129" s="336">
        <v>3170</v>
      </c>
      <c r="D129" s="336">
        <v>3200</v>
      </c>
      <c r="E129" s="336">
        <v>7780</v>
      </c>
      <c r="F129" s="336">
        <v>19880</v>
      </c>
      <c r="G129" s="336">
        <v>22860</v>
      </c>
      <c r="H129" s="336">
        <v>56880</v>
      </c>
      <c r="I129" s="336">
        <v>20830</v>
      </c>
      <c r="J129" s="185"/>
    </row>
  </sheetData>
  <customSheetViews>
    <customSheetView guid="{CDEF6930-6739-4FEE-9F65-E195F9A4F82A}">
      <pane xSplit="2" ySplit="7" topLeftCell="C99" activePane="bottomRight" state="frozen"/>
      <selection pane="bottomRight" activeCell="D93" sqref="D93"/>
      <pageMargins left="0.7" right="0.7" top="0.75" bottom="0.75" header="0.3" footer="0.3"/>
      <pageSetup paperSize="9" orientation="portrait" r:id="rId1"/>
    </customSheetView>
    <customSheetView guid="{9883963A-B599-466E-88D7-AE85360E0737}">
      <pane xSplit="2" ySplit="7" topLeftCell="C99" activePane="bottomRight" state="frozen"/>
      <selection pane="bottomRight" activeCell="D93" sqref="D93"/>
      <pageMargins left="0.7" right="0.7" top="0.75" bottom="0.75" header="0.3" footer="0.3"/>
      <pageSetup paperSize="9" orientation="portrait" r:id="rId2"/>
    </customSheetView>
  </customSheetViews>
  <hyperlinks>
    <hyperlink ref="C1" location="Index!A1" display="Index home" xr:uid="{00000000-0004-0000-4B00-000000000000}"/>
  </hyperlinks>
  <pageMargins left="0.7" right="0.7" top="0.75" bottom="0.75" header="0.3" footer="0.3"/>
  <pageSetup paperSize="9" orientation="portrait" r:id="rId3"/>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codeName="Sheet85">
    <tabColor rgb="FF117733"/>
  </sheetPr>
  <dimension ref="A1:D26"/>
  <sheetViews>
    <sheetView zoomScaleNormal="100" workbookViewId="0"/>
  </sheetViews>
  <sheetFormatPr defaultColWidth="9.140625" defaultRowHeight="15"/>
  <cols>
    <col min="1" max="1" width="11.5703125" style="101" customWidth="1"/>
    <col min="2" max="9" width="11.5703125" style="102" customWidth="1"/>
    <col min="10" max="13" width="10.28515625" style="102" customWidth="1"/>
    <col min="14" max="16384" width="9.140625" style="102"/>
  </cols>
  <sheetData>
    <row r="1" spans="1:4" ht="15" customHeight="1">
      <c r="A1" s="77" t="s">
        <v>30</v>
      </c>
      <c r="B1" s="52">
        <v>5.9</v>
      </c>
      <c r="C1" s="290" t="s">
        <v>2930</v>
      </c>
    </row>
    <row r="2" spans="1:4" ht="15" customHeight="1">
      <c r="A2" s="53" t="s">
        <v>31</v>
      </c>
      <c r="B2" s="101" t="s">
        <v>3056</v>
      </c>
    </row>
    <row r="3" spans="1:4" ht="15" customHeight="1">
      <c r="A3" s="53" t="s">
        <v>40</v>
      </c>
      <c r="B3" s="52" t="s">
        <v>2720</v>
      </c>
    </row>
    <row r="5" spans="1:4">
      <c r="A5" s="337" t="s">
        <v>0</v>
      </c>
      <c r="B5" s="337" t="s">
        <v>3192</v>
      </c>
      <c r="C5" s="68"/>
      <c r="D5" s="68"/>
    </row>
    <row r="6" spans="1:4">
      <c r="A6" s="337" t="s">
        <v>15</v>
      </c>
      <c r="B6" s="338">
        <v>0.63097133757961787</v>
      </c>
      <c r="C6" s="105"/>
      <c r="D6" s="105"/>
    </row>
    <row r="7" spans="1:4">
      <c r="A7" s="337" t="s">
        <v>16</v>
      </c>
      <c r="B7" s="338">
        <v>0.59134615384615385</v>
      </c>
      <c r="C7" s="105"/>
      <c r="D7" s="105"/>
    </row>
    <row r="8" spans="1:4">
      <c r="A8" s="337" t="s">
        <v>17</v>
      </c>
      <c r="B8" s="338">
        <v>0.47186629526462398</v>
      </c>
      <c r="C8" s="105"/>
      <c r="D8" s="105"/>
    </row>
    <row r="9" spans="1:4">
      <c r="A9" s="337" t="s">
        <v>18</v>
      </c>
      <c r="B9" s="338">
        <v>0.45594607607125665</v>
      </c>
      <c r="C9" s="105"/>
      <c r="D9" s="105"/>
    </row>
    <row r="10" spans="1:4">
      <c r="A10" s="337" t="s">
        <v>19</v>
      </c>
      <c r="B10" s="338">
        <v>0.40763095494718687</v>
      </c>
      <c r="C10" s="105"/>
      <c r="D10" s="105"/>
    </row>
    <row r="11" spans="1:4">
      <c r="A11" s="337" t="s">
        <v>20</v>
      </c>
      <c r="B11" s="338">
        <v>0.33934332890491553</v>
      </c>
      <c r="C11" s="105"/>
      <c r="D11" s="105"/>
    </row>
    <row r="12" spans="1:4">
      <c r="A12" s="337" t="s">
        <v>21</v>
      </c>
      <c r="B12" s="338">
        <v>0.33662019721183273</v>
      </c>
      <c r="C12" s="105"/>
      <c r="D12" s="105"/>
    </row>
    <row r="13" spans="1:4">
      <c r="A13" s="337" t="s">
        <v>22</v>
      </c>
      <c r="B13" s="338">
        <v>0.24342635909017585</v>
      </c>
      <c r="C13" s="105"/>
      <c r="D13" s="105"/>
    </row>
    <row r="14" spans="1:4">
      <c r="A14" s="337" t="s">
        <v>23</v>
      </c>
      <c r="B14" s="338">
        <v>0.25693337583678671</v>
      </c>
      <c r="C14" s="105"/>
      <c r="D14" s="105"/>
    </row>
    <row r="15" spans="1:4">
      <c r="A15" s="337" t="s">
        <v>24</v>
      </c>
      <c r="B15" s="338">
        <v>0.25313492726968734</v>
      </c>
      <c r="C15" s="105"/>
      <c r="D15" s="105"/>
    </row>
    <row r="16" spans="1:4">
      <c r="A16" s="337" t="s">
        <v>25</v>
      </c>
      <c r="B16" s="338">
        <v>0.29045045045045043</v>
      </c>
      <c r="C16" s="105"/>
      <c r="D16" s="105"/>
    </row>
    <row r="17" spans="1:4">
      <c r="A17" s="337" t="s">
        <v>26</v>
      </c>
      <c r="B17" s="338">
        <v>0.30828798660527418</v>
      </c>
      <c r="C17" s="105"/>
      <c r="D17" s="105"/>
    </row>
    <row r="18" spans="1:4">
      <c r="A18" s="337" t="s">
        <v>27</v>
      </c>
      <c r="B18" s="338">
        <v>0.31386113246220854</v>
      </c>
      <c r="C18" s="105"/>
      <c r="D18" s="105"/>
    </row>
    <row r="19" spans="1:4">
      <c r="A19" s="337" t="s">
        <v>28</v>
      </c>
      <c r="B19" s="338">
        <v>0.35146443514644349</v>
      </c>
      <c r="C19" s="105"/>
      <c r="D19" s="105"/>
    </row>
    <row r="20" spans="1:4">
      <c r="A20" s="337" t="s">
        <v>29</v>
      </c>
      <c r="B20" s="338">
        <v>0.34839412084921068</v>
      </c>
      <c r="C20" s="105"/>
      <c r="D20" s="105"/>
    </row>
    <row r="21" spans="1:4">
      <c r="A21" s="101" t="s">
        <v>2430</v>
      </c>
      <c r="B21" s="338">
        <v>0.30350484712900822</v>
      </c>
      <c r="C21" s="105"/>
      <c r="D21" s="105"/>
    </row>
    <row r="22" spans="1:4">
      <c r="A22" s="101" t="s">
        <v>2496</v>
      </c>
      <c r="B22" s="338">
        <v>0.27637958900946663</v>
      </c>
      <c r="C22" s="105"/>
      <c r="D22" s="105"/>
    </row>
    <row r="23" spans="1:4">
      <c r="A23" s="101" t="s">
        <v>2567</v>
      </c>
      <c r="B23" s="338">
        <v>0.24979270315091209</v>
      </c>
      <c r="C23" s="105"/>
      <c r="D23" s="105"/>
    </row>
    <row r="24" spans="1:4">
      <c r="A24" s="101" t="s">
        <v>2734</v>
      </c>
      <c r="B24" s="338">
        <v>0.20995005762581637</v>
      </c>
    </row>
    <row r="25" spans="1:4">
      <c r="A25" s="101" t="s">
        <v>2776</v>
      </c>
      <c r="B25" s="338">
        <v>0.19952100221075902</v>
      </c>
    </row>
    <row r="26" spans="1:4">
      <c r="B26" s="83"/>
    </row>
  </sheetData>
  <customSheetViews>
    <customSheetView guid="{CDEF6930-6739-4FEE-9F65-E195F9A4F82A}" topLeftCell="H21">
      <selection activeCell="T70" sqref="T70"/>
      <colBreaks count="1" manualBreakCount="1">
        <brk id="14" max="1048575" man="1"/>
      </colBreaks>
      <pageMargins left="0.75" right="0.75" top="1" bottom="1" header="0.5" footer="0.5"/>
      <pageSetup paperSize="9" scale="95" orientation="landscape" r:id="rId1"/>
      <headerFooter alignWithMargins="0"/>
    </customSheetView>
    <customSheetView guid="{9883963A-B599-466E-88D7-AE85360E0737}" topLeftCell="H21">
      <selection activeCell="T70" sqref="T70"/>
      <colBreaks count="1" manualBreakCount="1">
        <brk id="14" max="1048575" man="1"/>
      </colBreaks>
      <pageMargins left="0.75" right="0.75" top="1" bottom="1" header="0.5" footer="0.5"/>
      <pageSetup paperSize="9" scale="95" orientation="landscape" r:id="rId2"/>
      <headerFooter alignWithMargins="0"/>
    </customSheetView>
  </customSheetViews>
  <conditionalFormatting sqref="A5:A6 A8:A23">
    <cfRule type="expression" dxfId="1" priority="7" stopIfTrue="1">
      <formula>(#REF!=9)</formula>
    </cfRule>
  </conditionalFormatting>
  <conditionalFormatting sqref="B5">
    <cfRule type="expression" dxfId="0" priority="4" stopIfTrue="1">
      <formula>(#REF!=9)</formula>
    </cfRule>
  </conditionalFormatting>
  <hyperlinks>
    <hyperlink ref="C1" location="Index!A1" display="Index home" xr:uid="{00000000-0004-0000-4C00-000000000000}"/>
  </hyperlinks>
  <pageMargins left="0.75" right="0.75" top="1" bottom="1" header="0.5" footer="0.5"/>
  <pageSetup paperSize="9" scale="95" orientation="landscape" r:id="rId3"/>
  <headerFooter alignWithMargins="0"/>
  <colBreaks count="1" manualBreakCount="1">
    <brk id="14" max="1048575" man="1"/>
  </colBreaks>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codeName="Sheet87">
    <tabColor rgb="FF117733"/>
  </sheetPr>
  <dimension ref="A1:E37"/>
  <sheetViews>
    <sheetView zoomScaleNormal="100" workbookViewId="0"/>
  </sheetViews>
  <sheetFormatPr defaultColWidth="9.140625" defaultRowHeight="15"/>
  <cols>
    <col min="1" max="1" width="9.140625" style="188"/>
    <col min="2" max="16384" width="9.140625" style="189"/>
  </cols>
  <sheetData>
    <row r="1" spans="1:5" ht="15" customHeight="1">
      <c r="A1" s="188" t="s">
        <v>30</v>
      </c>
      <c r="B1" s="212">
        <v>5.0999999999999996</v>
      </c>
      <c r="C1" s="291" t="s">
        <v>2930</v>
      </c>
    </row>
    <row r="2" spans="1:5" ht="15" customHeight="1">
      <c r="A2" s="166" t="s">
        <v>31</v>
      </c>
      <c r="B2" s="189" t="s">
        <v>3115</v>
      </c>
    </row>
    <row r="3" spans="1:5" ht="15" customHeight="1">
      <c r="A3" s="167" t="s">
        <v>40</v>
      </c>
      <c r="B3" s="190" t="s">
        <v>3080</v>
      </c>
    </row>
    <row r="5" spans="1:5">
      <c r="A5" s="188" t="s">
        <v>61</v>
      </c>
      <c r="B5" s="189" t="s">
        <v>49</v>
      </c>
      <c r="C5" s="189" t="s">
        <v>50</v>
      </c>
      <c r="D5" s="189" t="s">
        <v>51</v>
      </c>
      <c r="E5" s="189" t="s">
        <v>52</v>
      </c>
    </row>
    <row r="6" spans="1:5">
      <c r="A6" s="188" t="s">
        <v>2958</v>
      </c>
      <c r="B6" s="213">
        <v>3.9E-2</v>
      </c>
      <c r="C6" s="213">
        <v>7.6999999999999999E-2</v>
      </c>
      <c r="D6" s="213">
        <v>0.108</v>
      </c>
      <c r="E6" s="204">
        <v>0.06</v>
      </c>
    </row>
    <row r="7" spans="1:5">
      <c r="A7" s="188" t="s">
        <v>2959</v>
      </c>
    </row>
    <row r="8" spans="1:5">
      <c r="A8" s="188" t="s">
        <v>2701</v>
      </c>
    </row>
    <row r="9" spans="1:5">
      <c r="A9" s="188" t="s">
        <v>2702</v>
      </c>
    </row>
    <row r="10" spans="1:5">
      <c r="A10" s="188" t="s">
        <v>7</v>
      </c>
    </row>
    <row r="11" spans="1:5">
      <c r="A11" s="188" t="s">
        <v>8</v>
      </c>
    </row>
    <row r="12" spans="1:5">
      <c r="A12" s="188" t="s">
        <v>9</v>
      </c>
    </row>
    <row r="13" spans="1:5">
      <c r="A13" s="188" t="s">
        <v>2960</v>
      </c>
    </row>
    <row r="14" spans="1:5">
      <c r="A14" s="188" t="s">
        <v>11</v>
      </c>
    </row>
    <row r="15" spans="1:5">
      <c r="A15" s="188" t="s">
        <v>12</v>
      </c>
      <c r="B15" s="193">
        <v>3.4564720394586898E-2</v>
      </c>
      <c r="C15" s="193">
        <v>0.10554998059908137</v>
      </c>
      <c r="D15" s="193">
        <v>5.3701325367243632E-2</v>
      </c>
      <c r="E15" s="193">
        <v>5.6946500746402957E-2</v>
      </c>
    </row>
    <row r="16" spans="1:5">
      <c r="A16" s="188" t="s">
        <v>13</v>
      </c>
      <c r="B16" s="193">
        <v>3.0624524659944412E-2</v>
      </c>
      <c r="C16" s="193">
        <v>9.9141075226830605E-2</v>
      </c>
      <c r="D16" s="193">
        <v>5.3773510594536875E-2</v>
      </c>
      <c r="E16" s="193">
        <v>5.3182489049136278E-2</v>
      </c>
    </row>
    <row r="17" spans="1:5">
      <c r="A17" s="188" t="s">
        <v>14</v>
      </c>
      <c r="B17" s="193">
        <v>2.9872926065870633E-2</v>
      </c>
      <c r="C17" s="193">
        <v>9.967471786093883E-2</v>
      </c>
      <c r="D17" s="193">
        <v>6.0633473837790178E-2</v>
      </c>
      <c r="E17" s="193">
        <v>5.374119289708524E-2</v>
      </c>
    </row>
    <row r="18" spans="1:5">
      <c r="A18" s="188" t="s">
        <v>15</v>
      </c>
      <c r="B18" s="193">
        <v>2.9319789088461123E-2</v>
      </c>
      <c r="C18" s="193">
        <v>0.10234229373502272</v>
      </c>
      <c r="D18" s="193">
        <v>6.1553843073060908E-2</v>
      </c>
      <c r="E18" s="193">
        <v>5.446304236452839E-2</v>
      </c>
    </row>
    <row r="19" spans="1:5">
      <c r="A19" s="188" t="s">
        <v>16</v>
      </c>
      <c r="B19" s="193">
        <v>2.8155714844660486E-2</v>
      </c>
      <c r="C19" s="193">
        <v>0.10407001213889172</v>
      </c>
      <c r="D19" s="193">
        <v>6.1909580218482148E-2</v>
      </c>
      <c r="E19" s="193">
        <v>5.4294202367750094E-2</v>
      </c>
    </row>
    <row r="20" spans="1:5">
      <c r="A20" s="188" t="s">
        <v>17</v>
      </c>
      <c r="B20" s="193">
        <v>2.6636882002996028E-2</v>
      </c>
      <c r="C20" s="193">
        <v>0.11108374622674043</v>
      </c>
      <c r="D20" s="193">
        <v>6.3148354050142061E-2</v>
      </c>
      <c r="E20" s="193">
        <v>5.5248693605494371E-2</v>
      </c>
    </row>
    <row r="21" spans="1:5">
      <c r="A21" s="188" t="s">
        <v>18</v>
      </c>
      <c r="B21" s="193">
        <v>2.6333590807043002E-2</v>
      </c>
      <c r="C21" s="193">
        <v>0.11997366765352795</v>
      </c>
      <c r="D21" s="193">
        <v>6.642892661114097E-2</v>
      </c>
      <c r="E21" s="193">
        <v>5.7207309655537344E-2</v>
      </c>
    </row>
    <row r="22" spans="1:5">
      <c r="A22" s="188" t="s">
        <v>19</v>
      </c>
      <c r="B22" s="193">
        <v>2.6944265308742152E-2</v>
      </c>
      <c r="C22" s="193">
        <v>0.12637314112141229</v>
      </c>
      <c r="D22" s="193">
        <v>6.6342935215649351E-2</v>
      </c>
      <c r="E22" s="193">
        <v>5.8470297754612204E-2</v>
      </c>
    </row>
    <row r="23" spans="1:5">
      <c r="A23" s="188" t="s">
        <v>20</v>
      </c>
      <c r="B23" s="193">
        <v>2.9337658443562661E-2</v>
      </c>
      <c r="C23" s="193">
        <v>0.11939955684146973</v>
      </c>
      <c r="D23" s="193">
        <v>7.4309778182240604E-2</v>
      </c>
      <c r="E23" s="193">
        <v>5.9542678621310123E-2</v>
      </c>
    </row>
    <row r="24" spans="1:5">
      <c r="A24" s="188" t="s">
        <v>21</v>
      </c>
      <c r="B24" s="193">
        <v>2.8512029071432556E-2</v>
      </c>
      <c r="C24" s="193">
        <v>0.11781892084453195</v>
      </c>
      <c r="D24" s="193">
        <v>9.495752951463432E-2</v>
      </c>
      <c r="E24" s="193">
        <v>6.2949035269634232E-2</v>
      </c>
    </row>
    <row r="25" spans="1:5">
      <c r="A25" s="188" t="s">
        <v>22</v>
      </c>
      <c r="B25" s="193">
        <v>3.0080868261285473E-2</v>
      </c>
      <c r="C25" s="193">
        <v>0.12152848436685257</v>
      </c>
      <c r="D25" s="193">
        <v>9.9002649913836227E-2</v>
      </c>
      <c r="E25" s="193">
        <v>6.6261102362438998E-2</v>
      </c>
    </row>
    <row r="26" spans="1:5">
      <c r="A26" s="188" t="s">
        <v>23</v>
      </c>
      <c r="B26" s="193">
        <v>2.7253171786168193E-2</v>
      </c>
      <c r="C26" s="193">
        <v>0.12167097152010289</v>
      </c>
      <c r="D26" s="193">
        <v>0.10495651222159415</v>
      </c>
      <c r="E26" s="193">
        <v>6.6019223827831736E-2</v>
      </c>
    </row>
    <row r="27" spans="1:5">
      <c r="A27" s="188" t="s">
        <v>24</v>
      </c>
      <c r="B27" s="193">
        <v>2.9904803110137757E-2</v>
      </c>
      <c r="C27" s="193">
        <v>0.12699949831564619</v>
      </c>
      <c r="D27" s="193">
        <v>9.7976729242276767E-2</v>
      </c>
      <c r="E27" s="193">
        <v>6.8000000000000005E-2</v>
      </c>
    </row>
    <row r="28" spans="1:5">
      <c r="A28" s="188" t="s">
        <v>25</v>
      </c>
      <c r="B28" s="193">
        <v>3.1739019905446503E-2</v>
      </c>
      <c r="C28" s="193">
        <v>0.13516113718582765</v>
      </c>
      <c r="D28" s="193">
        <v>0.10111671329930631</v>
      </c>
      <c r="E28" s="193">
        <v>7.2434102354354934E-2</v>
      </c>
    </row>
    <row r="29" spans="1:5">
      <c r="A29" s="188" t="s">
        <v>26</v>
      </c>
      <c r="B29" s="193">
        <v>2.9076730197255568E-2</v>
      </c>
      <c r="C29" s="193">
        <v>0.16063522528196811</v>
      </c>
      <c r="D29" s="193">
        <v>0.10574897586140124</v>
      </c>
      <c r="E29" s="193">
        <v>7.8178806878002563E-2</v>
      </c>
    </row>
    <row r="30" spans="1:5">
      <c r="A30" s="188" t="s">
        <v>27</v>
      </c>
      <c r="B30" s="193">
        <v>2.8584850582663773E-2</v>
      </c>
      <c r="C30" s="193">
        <v>0.16703133660036548</v>
      </c>
      <c r="D30" s="193">
        <v>0.1195246659233531</v>
      </c>
      <c r="E30" s="193">
        <v>8.3805047908813671E-2</v>
      </c>
    </row>
    <row r="31" spans="1:5">
      <c r="A31" s="188" t="s">
        <v>28</v>
      </c>
      <c r="B31" s="193">
        <v>3.0663164169231882E-2</v>
      </c>
      <c r="C31" s="193">
        <v>0.14264903766230333</v>
      </c>
      <c r="D31" s="193">
        <v>0.13090440368413359</v>
      </c>
      <c r="E31" s="193">
        <v>8.2504761463351006E-2</v>
      </c>
    </row>
    <row r="32" spans="1:5">
      <c r="A32" s="188" t="s">
        <v>29</v>
      </c>
      <c r="B32" s="193">
        <v>3.4080818997145747E-2</v>
      </c>
      <c r="C32" s="193">
        <v>0.13220994172691608</v>
      </c>
      <c r="D32" s="193">
        <v>0.1282786310511202</v>
      </c>
      <c r="E32" s="193">
        <v>8.1940980861297294E-2</v>
      </c>
    </row>
    <row r="33" spans="1:5">
      <c r="A33" s="188" t="s">
        <v>2430</v>
      </c>
      <c r="B33" s="193">
        <v>3.6713453712554286E-2</v>
      </c>
      <c r="C33" s="193">
        <v>0.12111747726640834</v>
      </c>
      <c r="D33" s="193">
        <v>0.1179646617099452</v>
      </c>
      <c r="E33" s="193">
        <v>7.8638337170255188E-2</v>
      </c>
    </row>
    <row r="34" spans="1:5">
      <c r="A34" s="188" t="s">
        <v>2496</v>
      </c>
      <c r="B34" s="193">
        <v>3.2930038777615855E-2</v>
      </c>
      <c r="C34" s="193">
        <v>0.12926959644918526</v>
      </c>
      <c r="D34" s="193">
        <v>0.10956914708388527</v>
      </c>
      <c r="E34" s="193">
        <v>7.6320814305084611E-2</v>
      </c>
    </row>
    <row r="35" spans="1:5">
      <c r="A35" s="188" t="s">
        <v>2567</v>
      </c>
      <c r="B35" s="200">
        <v>2.6667904976009099E-2</v>
      </c>
      <c r="C35" s="200">
        <v>0.13360370431175372</v>
      </c>
      <c r="D35" s="200">
        <v>0.11046729063255739</v>
      </c>
      <c r="E35" s="200">
        <v>7.4637505697919049E-2</v>
      </c>
    </row>
    <row r="36" spans="1:5">
      <c r="A36" s="188" t="s">
        <v>2734</v>
      </c>
      <c r="B36" s="200">
        <v>2.4012622084041653E-2</v>
      </c>
      <c r="C36" s="200">
        <v>0.13830617433094045</v>
      </c>
      <c r="D36" s="200">
        <v>0.10310940009794149</v>
      </c>
      <c r="E36" s="200">
        <v>7.2520329530339933E-2</v>
      </c>
    </row>
    <row r="37" spans="1:5">
      <c r="A37" s="188" t="s">
        <v>2776</v>
      </c>
      <c r="B37" s="193">
        <v>2.6107874950446856E-2</v>
      </c>
      <c r="C37" s="193">
        <v>0.14733447285597026</v>
      </c>
      <c r="D37" s="193">
        <v>0.11852947413692407</v>
      </c>
      <c r="E37" s="193">
        <v>8.0286725056721325E-2</v>
      </c>
    </row>
  </sheetData>
  <customSheetViews>
    <customSheetView guid="{CDEF6930-6739-4FEE-9F65-E195F9A4F82A}">
      <selection activeCell="E27" sqref="E27"/>
      <pageMargins left="0.7" right="0.7" top="0.75" bottom="0.75" header="0.3" footer="0.3"/>
      <pageSetup paperSize="9" orientation="portrait" r:id="rId1"/>
    </customSheetView>
    <customSheetView guid="{9883963A-B599-466E-88D7-AE85360E0737}">
      <selection activeCell="E27" sqref="E27"/>
      <pageMargins left="0.7" right="0.7" top="0.75" bottom="0.75" header="0.3" footer="0.3"/>
      <pageSetup paperSize="9" orientation="portrait" r:id="rId2"/>
    </customSheetView>
  </customSheetViews>
  <hyperlinks>
    <hyperlink ref="C1" location="Index!A1" display="Index home" xr:uid="{00000000-0004-0000-4D00-000000000000}"/>
  </hyperlinks>
  <pageMargins left="0.7" right="0.7" top="0.75" bottom="0.75" header="0.3" footer="0.3"/>
  <pageSetup paperSize="9" orientation="portrait" r:id="rId3"/>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codeName="Sheet65">
    <tabColor rgb="FF117733"/>
  </sheetPr>
  <dimension ref="A1:AD178"/>
  <sheetViews>
    <sheetView zoomScaleNormal="100" workbookViewId="0"/>
  </sheetViews>
  <sheetFormatPr defaultRowHeight="15"/>
  <cols>
    <col min="1" max="1" width="9.140625" style="188"/>
    <col min="2" max="3" width="9.140625" style="189"/>
    <col min="4" max="4" width="9.5703125" style="189" bestFit="1" customWidth="1"/>
    <col min="5" max="12" width="9.140625" style="189"/>
    <col min="13" max="13" width="9.28515625" style="189" bestFit="1" customWidth="1"/>
    <col min="14" max="14" width="9.5703125" style="189" bestFit="1" customWidth="1"/>
    <col min="15" max="16384" width="9.140625" style="189"/>
  </cols>
  <sheetData>
    <row r="1" spans="1:30" ht="15" customHeight="1">
      <c r="A1" s="188" t="s">
        <v>30</v>
      </c>
      <c r="B1" s="189">
        <v>5.1100000000000003</v>
      </c>
      <c r="C1" s="291" t="s">
        <v>2930</v>
      </c>
    </row>
    <row r="2" spans="1:30" ht="15" customHeight="1">
      <c r="A2" s="166" t="s">
        <v>31</v>
      </c>
      <c r="B2" s="189" t="s">
        <v>3152</v>
      </c>
    </row>
    <row r="3" spans="1:30" ht="15" customHeight="1">
      <c r="A3" s="167" t="s">
        <v>40</v>
      </c>
      <c r="B3" s="190" t="s">
        <v>2985</v>
      </c>
      <c r="C3" s="190"/>
      <c r="D3" s="190"/>
      <c r="U3" s="208"/>
      <c r="V3" s="208"/>
      <c r="W3" s="208"/>
      <c r="X3" s="208"/>
      <c r="Y3" s="208"/>
      <c r="Z3" s="208"/>
      <c r="AA3" s="208"/>
      <c r="AB3" s="208"/>
      <c r="AC3" s="208"/>
      <c r="AD3" s="208"/>
    </row>
    <row r="4" spans="1:30">
      <c r="A4" s="167"/>
      <c r="B4" s="209"/>
      <c r="I4" s="210"/>
      <c r="J4" s="210"/>
      <c r="K4" s="210"/>
      <c r="L4" s="210"/>
      <c r="M4" s="210"/>
      <c r="N4" s="210"/>
      <c r="O4" s="210"/>
      <c r="P4" s="210"/>
      <c r="Q4" s="210"/>
      <c r="R4" s="210"/>
    </row>
    <row r="5" spans="1:30">
      <c r="A5" s="188" t="s">
        <v>58</v>
      </c>
      <c r="B5" s="189" t="s">
        <v>46</v>
      </c>
      <c r="C5" s="189" t="s">
        <v>43</v>
      </c>
    </row>
    <row r="6" spans="1:30">
      <c r="A6" s="188" t="s">
        <v>2576</v>
      </c>
      <c r="B6" s="192">
        <v>4.5177459424556483E-2</v>
      </c>
      <c r="C6" s="192">
        <v>6.8554467088355497E-2</v>
      </c>
    </row>
    <row r="7" spans="1:30">
      <c r="A7" s="188" t="s">
        <v>50</v>
      </c>
      <c r="B7" s="192">
        <v>0.24111638497555374</v>
      </c>
      <c r="C7" s="192">
        <v>0.39638291220469873</v>
      </c>
    </row>
    <row r="8" spans="1:30">
      <c r="A8" s="188" t="s">
        <v>51</v>
      </c>
      <c r="B8" s="192">
        <v>0.14622423367898163</v>
      </c>
      <c r="C8" s="192">
        <v>0.24203901701471731</v>
      </c>
    </row>
    <row r="9" spans="1:30">
      <c r="A9" s="188" t="s">
        <v>2</v>
      </c>
      <c r="B9" s="192">
        <v>0.11148768067559101</v>
      </c>
      <c r="C9" s="192">
        <v>0.22199718060820484</v>
      </c>
    </row>
    <row r="11" spans="1:30">
      <c r="A11" s="166"/>
    </row>
    <row r="15" spans="1:30">
      <c r="E15" s="205"/>
      <c r="F15" s="205"/>
      <c r="G15" s="205"/>
      <c r="H15" s="205"/>
      <c r="I15" s="205"/>
      <c r="J15" s="205"/>
    </row>
    <row r="16" spans="1:30">
      <c r="E16" s="205"/>
      <c r="F16" s="205"/>
      <c r="G16" s="205"/>
      <c r="H16" s="205"/>
      <c r="I16" s="205"/>
      <c r="J16" s="205"/>
    </row>
    <row r="17" spans="4:20">
      <c r="D17" s="205"/>
      <c r="E17" s="205"/>
      <c r="F17" s="205"/>
      <c r="G17" s="205"/>
      <c r="H17" s="205"/>
      <c r="I17" s="205"/>
      <c r="J17" s="205"/>
      <c r="O17" s="205"/>
      <c r="P17" s="205"/>
      <c r="Q17" s="205"/>
      <c r="R17" s="205"/>
      <c r="S17" s="205"/>
      <c r="T17" s="205"/>
    </row>
    <row r="18" spans="4:20">
      <c r="D18" s="205"/>
      <c r="E18" s="205"/>
      <c r="F18" s="205"/>
      <c r="G18" s="205"/>
      <c r="H18" s="205"/>
      <c r="I18" s="205"/>
      <c r="J18" s="205"/>
      <c r="O18" s="205"/>
      <c r="P18" s="205"/>
      <c r="Q18" s="205"/>
      <c r="R18" s="205"/>
      <c r="S18" s="205"/>
      <c r="T18" s="205"/>
    </row>
    <row r="19" spans="4:20">
      <c r="D19" s="205"/>
      <c r="E19" s="205"/>
      <c r="F19" s="205"/>
      <c r="G19" s="205"/>
      <c r="H19" s="205"/>
      <c r="I19" s="205"/>
      <c r="J19" s="205"/>
      <c r="O19" s="205"/>
      <c r="P19" s="205"/>
      <c r="Q19" s="205"/>
      <c r="R19" s="205"/>
      <c r="S19" s="205"/>
      <c r="T19" s="205"/>
    </row>
    <row r="20" spans="4:20">
      <c r="D20" s="205"/>
      <c r="E20" s="205"/>
      <c r="F20" s="205"/>
      <c r="G20" s="205"/>
      <c r="H20" s="205"/>
      <c r="I20" s="205"/>
      <c r="J20" s="205"/>
      <c r="O20" s="205"/>
      <c r="P20" s="205"/>
      <c r="Q20" s="205"/>
      <c r="R20" s="205"/>
      <c r="S20" s="205"/>
      <c r="T20" s="205"/>
    </row>
    <row r="21" spans="4:20">
      <c r="D21" s="205"/>
      <c r="E21" s="205"/>
      <c r="F21" s="205"/>
      <c r="G21" s="205"/>
      <c r="H21" s="205"/>
      <c r="I21" s="205"/>
      <c r="J21" s="205"/>
      <c r="O21" s="205"/>
      <c r="P21" s="205"/>
      <c r="Q21" s="205"/>
      <c r="R21" s="205"/>
      <c r="S21" s="205"/>
      <c r="T21" s="205"/>
    </row>
    <row r="22" spans="4:20">
      <c r="D22" s="205"/>
      <c r="E22" s="205"/>
      <c r="F22" s="205"/>
      <c r="G22" s="205"/>
      <c r="H22" s="205"/>
      <c r="I22" s="205"/>
      <c r="J22" s="205"/>
      <c r="O22" s="205"/>
      <c r="P22" s="205"/>
      <c r="Q22" s="205"/>
      <c r="R22" s="205"/>
      <c r="S22" s="205"/>
      <c r="T22" s="205"/>
    </row>
    <row r="23" spans="4:20">
      <c r="D23" s="205"/>
      <c r="E23" s="205"/>
      <c r="F23" s="205"/>
      <c r="G23" s="205"/>
      <c r="H23" s="205"/>
      <c r="I23" s="205"/>
      <c r="J23" s="205"/>
      <c r="O23" s="205"/>
      <c r="P23" s="205"/>
      <c r="Q23" s="205"/>
      <c r="R23" s="205"/>
      <c r="S23" s="205"/>
      <c r="T23" s="205"/>
    </row>
    <row r="24" spans="4:20">
      <c r="D24" s="205"/>
      <c r="E24" s="205"/>
      <c r="F24" s="205"/>
      <c r="G24" s="205"/>
      <c r="H24" s="205"/>
      <c r="I24" s="205"/>
      <c r="J24" s="205"/>
      <c r="O24" s="205"/>
      <c r="P24" s="205"/>
      <c r="Q24" s="205"/>
      <c r="R24" s="205"/>
      <c r="S24" s="205"/>
      <c r="T24" s="205"/>
    </row>
    <row r="25" spans="4:20">
      <c r="D25" s="205"/>
      <c r="E25" s="205"/>
      <c r="F25" s="205"/>
      <c r="G25" s="205"/>
      <c r="H25" s="205"/>
      <c r="I25" s="205"/>
      <c r="J25" s="205"/>
      <c r="O25" s="205"/>
      <c r="P25" s="205"/>
      <c r="Q25" s="205"/>
      <c r="R25" s="205"/>
      <c r="S25" s="205"/>
      <c r="T25" s="205"/>
    </row>
    <row r="26" spans="4:20">
      <c r="D26" s="205"/>
      <c r="E26" s="205"/>
      <c r="F26" s="205"/>
      <c r="G26" s="205"/>
      <c r="H26" s="205"/>
      <c r="I26" s="205"/>
      <c r="J26" s="205"/>
      <c r="O26" s="205"/>
      <c r="P26" s="205"/>
      <c r="Q26" s="205"/>
      <c r="R26" s="205"/>
      <c r="S26" s="205"/>
      <c r="T26" s="205"/>
    </row>
    <row r="27" spans="4:20">
      <c r="D27" s="205"/>
      <c r="E27" s="205"/>
      <c r="F27" s="205"/>
      <c r="G27" s="205"/>
      <c r="H27" s="205"/>
      <c r="I27" s="205"/>
      <c r="J27" s="205"/>
      <c r="O27" s="205"/>
      <c r="P27" s="205"/>
      <c r="Q27" s="205"/>
      <c r="R27" s="205"/>
      <c r="S27" s="205"/>
      <c r="T27" s="205"/>
    </row>
    <row r="28" spans="4:20">
      <c r="D28" s="205"/>
      <c r="E28" s="205"/>
      <c r="F28" s="205"/>
      <c r="G28" s="205"/>
      <c r="H28" s="205"/>
      <c r="I28" s="205"/>
      <c r="J28" s="205"/>
      <c r="O28" s="205"/>
      <c r="P28" s="205"/>
      <c r="Q28" s="205"/>
      <c r="R28" s="205"/>
      <c r="S28" s="205"/>
      <c r="T28" s="205"/>
    </row>
    <row r="29" spans="4:20">
      <c r="D29" s="205"/>
      <c r="E29" s="205"/>
      <c r="F29" s="205"/>
      <c r="G29" s="205"/>
      <c r="H29" s="205"/>
      <c r="I29" s="205"/>
      <c r="J29" s="205"/>
      <c r="O29" s="205"/>
      <c r="P29" s="205"/>
      <c r="Q29" s="205"/>
      <c r="R29" s="205"/>
      <c r="S29" s="205"/>
      <c r="T29" s="205"/>
    </row>
    <row r="30" spans="4:20">
      <c r="D30" s="205"/>
      <c r="E30" s="205"/>
      <c r="F30" s="205"/>
      <c r="G30" s="205"/>
      <c r="H30" s="205"/>
      <c r="I30" s="205"/>
      <c r="J30" s="205"/>
      <c r="O30" s="205"/>
      <c r="P30" s="205"/>
      <c r="Q30" s="205"/>
      <c r="R30" s="205"/>
      <c r="S30" s="205"/>
      <c r="T30" s="205"/>
    </row>
    <row r="31" spans="4:20">
      <c r="D31" s="205"/>
      <c r="E31" s="205"/>
      <c r="F31" s="205"/>
      <c r="G31" s="205"/>
      <c r="H31" s="205"/>
      <c r="I31" s="205"/>
      <c r="J31" s="205"/>
      <c r="O31" s="205"/>
      <c r="P31" s="205"/>
      <c r="Q31" s="205"/>
      <c r="R31" s="205"/>
      <c r="S31" s="205"/>
      <c r="T31" s="205"/>
    </row>
    <row r="32" spans="4:20">
      <c r="D32" s="205"/>
      <c r="E32" s="205"/>
      <c r="F32" s="205"/>
      <c r="G32" s="205"/>
      <c r="H32" s="205"/>
      <c r="I32" s="205"/>
      <c r="J32" s="205"/>
      <c r="O32" s="205"/>
      <c r="P32" s="205"/>
      <c r="Q32" s="205"/>
      <c r="R32" s="205"/>
      <c r="S32" s="205"/>
      <c r="T32" s="205"/>
    </row>
    <row r="33" spans="4:20">
      <c r="D33" s="205"/>
      <c r="E33" s="205"/>
      <c r="F33" s="205"/>
      <c r="G33" s="205"/>
      <c r="H33" s="205"/>
      <c r="I33" s="205"/>
      <c r="J33" s="205"/>
      <c r="O33" s="205"/>
      <c r="P33" s="205"/>
      <c r="Q33" s="205"/>
      <c r="R33" s="205"/>
      <c r="S33" s="205"/>
      <c r="T33" s="205"/>
    </row>
    <row r="34" spans="4:20">
      <c r="D34" s="205"/>
      <c r="E34" s="205"/>
      <c r="F34" s="205"/>
      <c r="G34" s="205"/>
      <c r="H34" s="205"/>
      <c r="I34" s="205"/>
      <c r="J34" s="205"/>
      <c r="O34" s="205"/>
      <c r="P34" s="205"/>
      <c r="Q34" s="205"/>
      <c r="R34" s="205"/>
      <c r="S34" s="205"/>
      <c r="T34" s="205"/>
    </row>
    <row r="35" spans="4:20">
      <c r="D35" s="205"/>
      <c r="E35" s="205"/>
      <c r="F35" s="205"/>
      <c r="G35" s="205"/>
      <c r="H35" s="205"/>
      <c r="I35" s="205"/>
      <c r="J35" s="205"/>
      <c r="O35" s="205"/>
      <c r="P35" s="205"/>
      <c r="Q35" s="205"/>
      <c r="R35" s="205"/>
      <c r="S35" s="205"/>
      <c r="T35" s="205"/>
    </row>
    <row r="36" spans="4:20">
      <c r="D36" s="205"/>
      <c r="E36" s="205"/>
      <c r="F36" s="205"/>
      <c r="G36" s="205"/>
      <c r="H36" s="205"/>
      <c r="I36" s="205"/>
      <c r="J36" s="205"/>
      <c r="O36" s="205"/>
      <c r="P36" s="205"/>
      <c r="Q36" s="205"/>
      <c r="R36" s="205"/>
      <c r="S36" s="205"/>
      <c r="T36" s="205"/>
    </row>
    <row r="37" spans="4:20">
      <c r="D37" s="205"/>
      <c r="E37" s="205"/>
      <c r="F37" s="205"/>
      <c r="G37" s="205"/>
      <c r="H37" s="205"/>
      <c r="I37" s="205"/>
      <c r="J37" s="205"/>
      <c r="O37" s="205"/>
      <c r="P37" s="205"/>
      <c r="Q37" s="205"/>
      <c r="R37" s="205"/>
      <c r="S37" s="205"/>
      <c r="T37" s="205"/>
    </row>
    <row r="38" spans="4:20">
      <c r="D38" s="205"/>
      <c r="E38" s="205"/>
      <c r="F38" s="205"/>
      <c r="G38" s="205"/>
      <c r="H38" s="205"/>
      <c r="I38" s="205"/>
      <c r="J38" s="205"/>
      <c r="O38" s="205"/>
      <c r="P38" s="205"/>
      <c r="Q38" s="205"/>
      <c r="R38" s="205"/>
      <c r="S38" s="205"/>
      <c r="T38" s="205"/>
    </row>
    <row r="39" spans="4:20">
      <c r="D39" s="205"/>
      <c r="E39" s="205"/>
      <c r="F39" s="205"/>
      <c r="G39" s="205"/>
      <c r="H39" s="205"/>
      <c r="I39" s="205"/>
      <c r="J39" s="205"/>
      <c r="O39" s="205"/>
      <c r="P39" s="205"/>
      <c r="Q39" s="205"/>
      <c r="R39" s="205"/>
      <c r="S39" s="205"/>
      <c r="T39" s="205"/>
    </row>
    <row r="40" spans="4:20">
      <c r="D40" s="205"/>
      <c r="E40" s="205"/>
      <c r="F40" s="205"/>
      <c r="G40" s="205"/>
      <c r="H40" s="205"/>
      <c r="I40" s="205"/>
      <c r="J40" s="205"/>
      <c r="O40" s="205"/>
      <c r="P40" s="205"/>
      <c r="Q40" s="205"/>
      <c r="R40" s="205"/>
      <c r="S40" s="205"/>
      <c r="T40" s="205"/>
    </row>
    <row r="41" spans="4:20">
      <c r="D41" s="205"/>
      <c r="E41" s="205"/>
      <c r="F41" s="205"/>
      <c r="G41" s="205"/>
      <c r="H41" s="205"/>
      <c r="I41" s="205"/>
      <c r="J41" s="205"/>
      <c r="O41" s="205"/>
      <c r="P41" s="205"/>
      <c r="Q41" s="205"/>
      <c r="R41" s="205"/>
      <c r="S41" s="205"/>
      <c r="T41" s="205"/>
    </row>
    <row r="42" spans="4:20">
      <c r="D42" s="205"/>
      <c r="E42" s="205"/>
      <c r="F42" s="205"/>
      <c r="G42" s="205"/>
      <c r="H42" s="205"/>
      <c r="I42" s="205"/>
      <c r="J42" s="205"/>
      <c r="O42" s="205"/>
      <c r="P42" s="205"/>
      <c r="Q42" s="205"/>
      <c r="R42" s="205"/>
      <c r="S42" s="205"/>
      <c r="T42" s="205"/>
    </row>
    <row r="43" spans="4:20">
      <c r="D43" s="205"/>
      <c r="E43" s="205"/>
      <c r="F43" s="205"/>
      <c r="G43" s="205"/>
      <c r="H43" s="205"/>
      <c r="I43" s="205"/>
      <c r="J43" s="205"/>
      <c r="O43" s="205"/>
      <c r="P43" s="205"/>
      <c r="Q43" s="205"/>
      <c r="R43" s="205"/>
      <c r="S43" s="205"/>
      <c r="T43" s="205"/>
    </row>
    <row r="44" spans="4:20">
      <c r="D44" s="205"/>
      <c r="E44" s="205"/>
      <c r="F44" s="205"/>
      <c r="G44" s="205"/>
      <c r="H44" s="205"/>
      <c r="I44" s="205"/>
      <c r="J44" s="205"/>
      <c r="O44" s="205"/>
      <c r="P44" s="205"/>
      <c r="Q44" s="205"/>
      <c r="R44" s="205"/>
      <c r="S44" s="205"/>
      <c r="T44" s="205"/>
    </row>
    <row r="45" spans="4:20">
      <c r="D45" s="205"/>
      <c r="E45" s="205"/>
      <c r="F45" s="205"/>
      <c r="G45" s="205"/>
      <c r="H45" s="205"/>
      <c r="I45" s="205"/>
      <c r="J45" s="205"/>
      <c r="O45" s="205"/>
      <c r="P45" s="205"/>
      <c r="Q45" s="205"/>
      <c r="R45" s="205"/>
      <c r="S45" s="205"/>
      <c r="T45" s="205"/>
    </row>
    <row r="46" spans="4:20">
      <c r="D46" s="205"/>
      <c r="E46" s="205"/>
      <c r="F46" s="205"/>
      <c r="G46" s="205"/>
      <c r="H46" s="205"/>
      <c r="I46" s="205"/>
      <c r="J46" s="205"/>
      <c r="O46" s="205"/>
      <c r="P46" s="205"/>
      <c r="Q46" s="205"/>
      <c r="R46" s="205"/>
      <c r="S46" s="205"/>
      <c r="T46" s="205"/>
    </row>
    <row r="47" spans="4:20">
      <c r="D47" s="205"/>
      <c r="E47" s="205"/>
      <c r="F47" s="205"/>
      <c r="G47" s="205"/>
      <c r="H47" s="205"/>
      <c r="I47" s="205"/>
      <c r="J47" s="205"/>
      <c r="O47" s="205"/>
      <c r="P47" s="205"/>
      <c r="Q47" s="205"/>
      <c r="R47" s="205"/>
      <c r="S47" s="205"/>
      <c r="T47" s="205"/>
    </row>
    <row r="48" spans="4:20">
      <c r="D48" s="205"/>
      <c r="E48" s="205"/>
      <c r="F48" s="205"/>
      <c r="G48" s="205"/>
      <c r="H48" s="205"/>
      <c r="I48" s="205"/>
      <c r="J48" s="205"/>
      <c r="O48" s="205"/>
      <c r="P48" s="205"/>
      <c r="Q48" s="205"/>
      <c r="R48" s="205"/>
      <c r="S48" s="205"/>
      <c r="T48" s="205"/>
    </row>
    <row r="49" spans="1:20">
      <c r="D49" s="205"/>
      <c r="E49" s="205"/>
      <c r="F49" s="205"/>
      <c r="G49" s="205"/>
      <c r="H49" s="205"/>
      <c r="I49" s="205"/>
      <c r="J49" s="205"/>
      <c r="O49" s="205"/>
      <c r="P49" s="205"/>
      <c r="Q49" s="205"/>
      <c r="R49" s="205"/>
      <c r="S49" s="205"/>
      <c r="T49" s="205"/>
    </row>
    <row r="50" spans="1:20">
      <c r="D50" s="205"/>
      <c r="E50" s="205"/>
      <c r="F50" s="205"/>
      <c r="G50" s="205"/>
      <c r="H50" s="205"/>
      <c r="I50" s="205"/>
      <c r="J50" s="205"/>
      <c r="O50" s="205"/>
      <c r="P50" s="205"/>
      <c r="Q50" s="205"/>
      <c r="R50" s="205"/>
      <c r="S50" s="205"/>
      <c r="T50" s="205"/>
    </row>
    <row r="52" spans="1:20">
      <c r="A52" s="166"/>
    </row>
    <row r="94" spans="1:1">
      <c r="A94" s="166"/>
    </row>
    <row r="136" spans="1:1">
      <c r="A136" s="166"/>
    </row>
    <row r="178" spans="1:1">
      <c r="A178" s="166"/>
    </row>
  </sheetData>
  <customSheetViews>
    <customSheetView guid="{CDEF6930-6739-4FEE-9F65-E195F9A4F82A}" topLeftCell="R1">
      <selection activeCell="O12" sqref="O9:O12"/>
      <pageMargins left="0.7" right="0.7" top="0.75" bottom="0.75" header="0.3" footer="0.3"/>
      <pageSetup paperSize="9" orientation="portrait" r:id="rId1"/>
    </customSheetView>
    <customSheetView guid="{9883963A-B599-466E-88D7-AE85360E0737}" topLeftCell="R1">
      <selection activeCell="O12" sqref="O9:O12"/>
      <pageMargins left="0.7" right="0.7" top="0.75" bottom="0.75" header="0.3" footer="0.3"/>
      <pageSetup paperSize="9" orientation="portrait" r:id="rId2"/>
    </customSheetView>
  </customSheetViews>
  <mergeCells count="1">
    <mergeCell ref="U3:AD3"/>
  </mergeCells>
  <hyperlinks>
    <hyperlink ref="C1" location="Index!A1" display="Index home" xr:uid="{00000000-0004-0000-4E00-000001000000}"/>
  </hyperlinks>
  <pageMargins left="0.7" right="0.7" top="0.75" bottom="0.75" header="0.3" footer="0.3"/>
  <pageSetup paperSize="9" orientation="portrait"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3">
    <tabColor rgb="FF4477AA"/>
  </sheetPr>
  <dimension ref="A1:E153"/>
  <sheetViews>
    <sheetView zoomScaleNormal="100" workbookViewId="0"/>
  </sheetViews>
  <sheetFormatPr defaultColWidth="9.140625" defaultRowHeight="15"/>
  <cols>
    <col min="1" max="1" width="17.42578125" style="74" bestFit="1" customWidth="1"/>
    <col min="2" max="5" width="11.42578125" style="183" customWidth="1"/>
    <col min="6" max="16384" width="9.140625" style="183"/>
  </cols>
  <sheetData>
    <row r="1" spans="1:5" ht="15" customHeight="1">
      <c r="A1" s="74" t="s">
        <v>30</v>
      </c>
      <c r="B1" s="74">
        <v>1.6</v>
      </c>
      <c r="C1" s="290" t="s">
        <v>2930</v>
      </c>
    </row>
    <row r="2" spans="1:5" ht="15" customHeight="1">
      <c r="A2" s="73" t="s">
        <v>31</v>
      </c>
      <c r="B2" s="74" t="s">
        <v>2829</v>
      </c>
    </row>
    <row r="3" spans="1:5" ht="15" customHeight="1">
      <c r="A3" s="53" t="s">
        <v>40</v>
      </c>
      <c r="B3" s="74" t="s">
        <v>2830</v>
      </c>
    </row>
    <row r="4" spans="1:5">
      <c r="B4" s="201"/>
    </row>
    <row r="5" spans="1:5">
      <c r="A5" s="74" t="s">
        <v>0</v>
      </c>
      <c r="B5" s="74" t="s">
        <v>1443</v>
      </c>
      <c r="C5" s="74" t="s">
        <v>1444</v>
      </c>
      <c r="D5" s="74" t="s">
        <v>1</v>
      </c>
      <c r="E5" s="74" t="s">
        <v>2534</v>
      </c>
    </row>
    <row r="6" spans="1:5">
      <c r="A6" s="74">
        <v>1871</v>
      </c>
      <c r="B6" s="185"/>
      <c r="C6" s="185"/>
      <c r="D6" s="185"/>
      <c r="E6" s="185">
        <v>8693</v>
      </c>
    </row>
    <row r="7" spans="1:5">
      <c r="A7" s="74">
        <v>1872</v>
      </c>
      <c r="B7" s="185"/>
      <c r="C7" s="185"/>
      <c r="D7" s="185"/>
      <c r="E7" s="185">
        <v>11179</v>
      </c>
    </row>
    <row r="8" spans="1:5">
      <c r="A8" s="74">
        <v>1873</v>
      </c>
      <c r="B8" s="185"/>
      <c r="C8" s="185"/>
      <c r="D8" s="185"/>
      <c r="E8" s="185">
        <v>7687</v>
      </c>
    </row>
    <row r="9" spans="1:5">
      <c r="A9" s="74">
        <v>1874</v>
      </c>
      <c r="B9" s="185"/>
      <c r="C9" s="185"/>
      <c r="D9" s="185"/>
      <c r="E9" s="185">
        <v>7764</v>
      </c>
    </row>
    <row r="10" spans="1:5">
      <c r="A10" s="74">
        <v>1875</v>
      </c>
      <c r="B10" s="185"/>
      <c r="C10" s="185"/>
      <c r="D10" s="185"/>
      <c r="E10" s="185">
        <v>10023</v>
      </c>
    </row>
    <row r="11" spans="1:5">
      <c r="A11" s="74">
        <v>1876</v>
      </c>
      <c r="B11" s="185"/>
      <c r="C11" s="185"/>
      <c r="D11" s="185"/>
      <c r="E11" s="185">
        <v>12938</v>
      </c>
    </row>
    <row r="12" spans="1:5">
      <c r="A12" s="74">
        <v>1877</v>
      </c>
      <c r="B12" s="185"/>
      <c r="C12" s="185"/>
      <c r="D12" s="185"/>
      <c r="E12" s="185">
        <v>14410</v>
      </c>
    </row>
    <row r="13" spans="1:5">
      <c r="A13" s="74">
        <v>1878</v>
      </c>
      <c r="B13" s="185"/>
      <c r="C13" s="185"/>
      <c r="D13" s="185"/>
      <c r="E13" s="185">
        <v>17127</v>
      </c>
    </row>
    <row r="14" spans="1:5">
      <c r="A14" s="74">
        <v>1879</v>
      </c>
      <c r="B14" s="185"/>
      <c r="C14" s="185"/>
      <c r="D14" s="185"/>
      <c r="E14" s="185">
        <v>21589</v>
      </c>
    </row>
    <row r="15" spans="1:5">
      <c r="A15" s="74">
        <v>1880</v>
      </c>
      <c r="B15" s="185"/>
      <c r="C15" s="185"/>
      <c r="D15" s="185"/>
      <c r="E15" s="185">
        <v>24945</v>
      </c>
    </row>
    <row r="16" spans="1:5">
      <c r="A16" s="74">
        <v>1881</v>
      </c>
      <c r="B16" s="185"/>
      <c r="C16" s="185"/>
      <c r="D16" s="185"/>
      <c r="E16" s="185">
        <v>26170</v>
      </c>
    </row>
    <row r="17" spans="1:5">
      <c r="A17" s="74">
        <v>1882</v>
      </c>
      <c r="B17" s="185"/>
      <c r="C17" s="185"/>
      <c r="D17" s="185"/>
      <c r="E17" s="185">
        <v>23301</v>
      </c>
    </row>
    <row r="18" spans="1:5">
      <c r="A18" s="74">
        <v>1883</v>
      </c>
      <c r="B18" s="185"/>
      <c r="C18" s="185"/>
      <c r="D18" s="185"/>
      <c r="E18" s="185">
        <v>21110</v>
      </c>
    </row>
    <row r="19" spans="1:5">
      <c r="A19" s="74">
        <v>1884</v>
      </c>
      <c r="B19" s="185"/>
      <c r="C19" s="185"/>
      <c r="D19" s="185"/>
      <c r="E19" s="185">
        <v>18428</v>
      </c>
    </row>
    <row r="20" spans="1:5">
      <c r="A20" s="74">
        <v>1885</v>
      </c>
      <c r="B20" s="185"/>
      <c r="C20" s="185"/>
      <c r="D20" s="185"/>
      <c r="E20" s="185">
        <v>15754</v>
      </c>
    </row>
    <row r="21" spans="1:5">
      <c r="A21" s="74">
        <v>1886</v>
      </c>
      <c r="B21" s="185"/>
      <c r="C21" s="185"/>
      <c r="D21" s="185"/>
      <c r="E21" s="185">
        <v>12252</v>
      </c>
    </row>
    <row r="22" spans="1:5">
      <c r="A22" s="74">
        <v>1887</v>
      </c>
      <c r="B22" s="185"/>
      <c r="C22" s="185"/>
      <c r="D22" s="185"/>
      <c r="E22" s="185">
        <v>12478</v>
      </c>
    </row>
    <row r="23" spans="1:5">
      <c r="A23" s="74">
        <v>1888</v>
      </c>
      <c r="B23" s="185"/>
      <c r="C23" s="185"/>
      <c r="D23" s="185"/>
      <c r="E23" s="185">
        <v>12426</v>
      </c>
    </row>
    <row r="24" spans="1:5">
      <c r="A24" s="74">
        <v>1889</v>
      </c>
      <c r="B24" s="185"/>
      <c r="C24" s="185"/>
      <c r="D24" s="185"/>
      <c r="E24" s="185">
        <v>11829</v>
      </c>
    </row>
    <row r="25" spans="1:5">
      <c r="A25" s="74">
        <v>1890</v>
      </c>
      <c r="B25" s="185"/>
      <c r="C25" s="185"/>
      <c r="D25" s="185"/>
      <c r="E25" s="185">
        <v>10935</v>
      </c>
    </row>
    <row r="26" spans="1:5">
      <c r="A26" s="74">
        <v>1891</v>
      </c>
      <c r="B26" s="185"/>
      <c r="C26" s="185"/>
      <c r="D26" s="185"/>
      <c r="E26" s="185">
        <v>12105</v>
      </c>
    </row>
    <row r="27" spans="1:5">
      <c r="A27" s="74">
        <v>1892</v>
      </c>
      <c r="B27" s="185"/>
      <c r="C27" s="185"/>
      <c r="D27" s="185"/>
      <c r="E27" s="185">
        <v>11200</v>
      </c>
    </row>
    <row r="28" spans="1:5">
      <c r="A28" s="74">
        <v>1893</v>
      </c>
      <c r="B28" s="185"/>
      <c r="C28" s="185"/>
      <c r="D28" s="185"/>
      <c r="E28" s="185">
        <v>12830</v>
      </c>
    </row>
    <row r="29" spans="1:5">
      <c r="A29" s="74">
        <v>1894</v>
      </c>
      <c r="B29" s="185"/>
      <c r="C29" s="185"/>
      <c r="D29" s="185"/>
      <c r="E29" s="185">
        <v>12874</v>
      </c>
    </row>
    <row r="30" spans="1:5">
      <c r="A30" s="74">
        <v>1895</v>
      </c>
      <c r="B30" s="185"/>
      <c r="C30" s="185"/>
      <c r="D30" s="185"/>
      <c r="E30" s="185">
        <v>13141</v>
      </c>
    </row>
    <row r="31" spans="1:5">
      <c r="A31" s="74">
        <v>1896</v>
      </c>
      <c r="B31" s="185"/>
      <c r="C31" s="185"/>
      <c r="D31" s="185"/>
      <c r="E31" s="185">
        <v>16894</v>
      </c>
    </row>
    <row r="32" spans="1:5">
      <c r="A32" s="74">
        <v>1897</v>
      </c>
      <c r="B32" s="185"/>
      <c r="C32" s="185"/>
      <c r="D32" s="185"/>
      <c r="E32" s="185">
        <v>18529</v>
      </c>
    </row>
    <row r="33" spans="1:5">
      <c r="A33" s="74">
        <v>1898</v>
      </c>
      <c r="B33" s="185"/>
      <c r="C33" s="185"/>
      <c r="D33" s="185"/>
      <c r="E33" s="185">
        <v>24838</v>
      </c>
    </row>
    <row r="34" spans="1:5">
      <c r="A34" s="74">
        <v>1899</v>
      </c>
      <c r="B34" s="185"/>
      <c r="C34" s="185"/>
      <c r="D34" s="185"/>
      <c r="E34" s="185">
        <v>27381</v>
      </c>
    </row>
    <row r="35" spans="1:5">
      <c r="A35" s="74">
        <v>1900</v>
      </c>
      <c r="B35" s="185"/>
      <c r="C35" s="185"/>
      <c r="D35" s="185"/>
      <c r="E35" s="185">
        <v>25161</v>
      </c>
    </row>
    <row r="36" spans="1:5">
      <c r="A36" s="74">
        <v>1901</v>
      </c>
      <c r="B36" s="185"/>
      <c r="C36" s="185"/>
      <c r="D36" s="185"/>
      <c r="E36" s="185">
        <v>27174</v>
      </c>
    </row>
    <row r="37" spans="1:5">
      <c r="A37" s="74">
        <v>1902</v>
      </c>
      <c r="B37" s="185"/>
      <c r="C37" s="185"/>
      <c r="D37" s="185"/>
      <c r="E37" s="185">
        <v>25480</v>
      </c>
    </row>
    <row r="38" spans="1:5">
      <c r="A38" s="74">
        <v>1903</v>
      </c>
      <c r="B38" s="185"/>
      <c r="C38" s="185"/>
      <c r="D38" s="185"/>
      <c r="E38" s="185">
        <v>26420</v>
      </c>
    </row>
    <row r="39" spans="1:5">
      <c r="A39" s="74">
        <v>1904</v>
      </c>
      <c r="B39" s="185"/>
      <c r="C39" s="185"/>
      <c r="D39" s="185"/>
      <c r="E39" s="185">
        <v>23269</v>
      </c>
    </row>
    <row r="40" spans="1:5">
      <c r="A40" s="74">
        <v>1905</v>
      </c>
      <c r="B40" s="185"/>
      <c r="C40" s="185"/>
      <c r="D40" s="185"/>
      <c r="E40" s="185">
        <v>21970</v>
      </c>
    </row>
    <row r="41" spans="1:5">
      <c r="A41" s="74">
        <v>1906</v>
      </c>
      <c r="B41" s="185"/>
      <c r="C41" s="185"/>
      <c r="D41" s="185"/>
      <c r="E41" s="185">
        <v>21415</v>
      </c>
    </row>
    <row r="42" spans="1:5">
      <c r="A42" s="74">
        <v>1907</v>
      </c>
      <c r="B42" s="185"/>
      <c r="C42" s="185"/>
      <c r="D42" s="185"/>
      <c r="E42" s="185">
        <v>19211</v>
      </c>
    </row>
    <row r="43" spans="1:5">
      <c r="A43" s="74">
        <v>1908</v>
      </c>
      <c r="B43" s="185"/>
      <c r="C43" s="185"/>
      <c r="D43" s="185"/>
      <c r="E43" s="185">
        <v>13377</v>
      </c>
    </row>
    <row r="44" spans="1:5">
      <c r="A44" s="74">
        <v>1909</v>
      </c>
      <c r="B44" s="185"/>
      <c r="C44" s="185"/>
      <c r="D44" s="185"/>
      <c r="E44" s="185">
        <v>13343</v>
      </c>
    </row>
    <row r="45" spans="1:5">
      <c r="A45" s="74">
        <v>1910</v>
      </c>
      <c r="B45" s="185"/>
      <c r="C45" s="185"/>
      <c r="D45" s="185"/>
      <c r="E45" s="185">
        <v>11757</v>
      </c>
    </row>
    <row r="46" spans="1:5">
      <c r="A46" s="74">
        <v>1911</v>
      </c>
      <c r="B46" s="185"/>
      <c r="C46" s="185"/>
      <c r="D46" s="185"/>
      <c r="E46" s="185">
        <v>10027</v>
      </c>
    </row>
    <row r="47" spans="1:5">
      <c r="A47" s="74">
        <v>1912</v>
      </c>
      <c r="B47" s="185"/>
      <c r="C47" s="185"/>
      <c r="D47" s="185"/>
      <c r="E47" s="185">
        <v>8006</v>
      </c>
    </row>
    <row r="48" spans="1:5">
      <c r="A48" s="74">
        <v>1913</v>
      </c>
      <c r="B48" s="185"/>
      <c r="C48" s="185"/>
      <c r="D48" s="185"/>
      <c r="E48" s="185">
        <v>8579</v>
      </c>
    </row>
    <row r="49" spans="1:5">
      <c r="A49" s="74">
        <v>1914</v>
      </c>
      <c r="B49" s="185"/>
      <c r="C49" s="185"/>
      <c r="D49" s="185"/>
      <c r="E49" s="185">
        <v>8299</v>
      </c>
    </row>
    <row r="50" spans="1:5">
      <c r="A50" s="74">
        <v>1915</v>
      </c>
      <c r="B50" s="185"/>
      <c r="C50" s="185"/>
      <c r="D50" s="185"/>
      <c r="E50" s="185">
        <v>5549</v>
      </c>
    </row>
    <row r="51" spans="1:5">
      <c r="A51" s="74">
        <v>1916</v>
      </c>
      <c r="B51" s="185"/>
      <c r="C51" s="185"/>
      <c r="D51" s="185"/>
      <c r="E51" s="185">
        <v>3642</v>
      </c>
    </row>
    <row r="52" spans="1:5">
      <c r="A52" s="74">
        <v>1917</v>
      </c>
      <c r="B52" s="185"/>
      <c r="C52" s="185"/>
      <c r="D52" s="185"/>
      <c r="E52" s="185">
        <v>0</v>
      </c>
    </row>
    <row r="53" spans="1:5">
      <c r="A53" s="74">
        <v>1918</v>
      </c>
      <c r="B53" s="185"/>
      <c r="C53" s="185"/>
      <c r="D53" s="185"/>
      <c r="E53" s="185">
        <v>0</v>
      </c>
    </row>
    <row r="54" spans="1:5">
      <c r="A54" s="74">
        <v>1919</v>
      </c>
      <c r="B54" s="185"/>
      <c r="C54" s="185"/>
      <c r="D54" s="185"/>
      <c r="E54" s="185">
        <v>0</v>
      </c>
    </row>
    <row r="55" spans="1:5">
      <c r="A55" s="74">
        <v>1920</v>
      </c>
      <c r="B55" s="185">
        <v>1147</v>
      </c>
      <c r="C55" s="185"/>
      <c r="D55" s="185">
        <v>1495</v>
      </c>
      <c r="E55" s="185">
        <v>2642</v>
      </c>
    </row>
    <row r="56" spans="1:5">
      <c r="A56" s="74">
        <v>1921</v>
      </c>
      <c r="B56" s="185">
        <v>9696</v>
      </c>
      <c r="C56" s="185"/>
      <c r="D56" s="185">
        <v>3231</v>
      </c>
      <c r="E56" s="185">
        <v>12927</v>
      </c>
    </row>
    <row r="57" spans="1:5">
      <c r="A57" s="74">
        <v>1922</v>
      </c>
      <c r="B57" s="185">
        <v>12047</v>
      </c>
      <c r="C57" s="185"/>
      <c r="D57" s="185">
        <v>4860</v>
      </c>
      <c r="E57" s="185">
        <v>16907</v>
      </c>
    </row>
    <row r="58" spans="1:5">
      <c r="A58" s="74">
        <v>1923</v>
      </c>
      <c r="B58" s="185">
        <v>2482</v>
      </c>
      <c r="C58" s="185"/>
      <c r="D58" s="185">
        <v>7786</v>
      </c>
      <c r="E58" s="185">
        <v>10268</v>
      </c>
    </row>
    <row r="59" spans="1:5">
      <c r="A59" s="74">
        <v>1924</v>
      </c>
      <c r="B59" s="185">
        <v>2247</v>
      </c>
      <c r="C59" s="185"/>
      <c r="D59" s="185">
        <v>15194</v>
      </c>
      <c r="E59" s="185">
        <v>17441</v>
      </c>
    </row>
    <row r="60" spans="1:5">
      <c r="A60" s="74">
        <v>1925</v>
      </c>
      <c r="B60" s="185">
        <v>3826</v>
      </c>
      <c r="C60" s="185"/>
      <c r="D60" s="185">
        <v>19655</v>
      </c>
      <c r="E60" s="185">
        <v>23481</v>
      </c>
    </row>
    <row r="61" spans="1:5">
      <c r="A61" s="74">
        <v>1926</v>
      </c>
      <c r="B61" s="185">
        <v>8353</v>
      </c>
      <c r="C61" s="185"/>
      <c r="D61" s="185">
        <v>25176</v>
      </c>
      <c r="E61" s="185">
        <v>33529</v>
      </c>
    </row>
    <row r="62" spans="1:5">
      <c r="A62" s="74">
        <v>1927</v>
      </c>
      <c r="B62" s="185">
        <v>16017</v>
      </c>
      <c r="C62" s="185"/>
      <c r="D62" s="185">
        <v>25791</v>
      </c>
      <c r="E62" s="185">
        <v>41808</v>
      </c>
    </row>
    <row r="63" spans="1:5">
      <c r="A63" s="74">
        <v>1928</v>
      </c>
      <c r="B63" s="185">
        <v>15019</v>
      </c>
      <c r="C63" s="185"/>
      <c r="D63" s="185">
        <v>27362</v>
      </c>
      <c r="E63" s="185">
        <v>42381</v>
      </c>
    </row>
    <row r="64" spans="1:5">
      <c r="A64" s="74">
        <v>1929</v>
      </c>
      <c r="B64" s="185">
        <v>8570</v>
      </c>
      <c r="C64" s="185"/>
      <c r="D64" s="185">
        <v>34118</v>
      </c>
      <c r="E64" s="185">
        <v>42688</v>
      </c>
    </row>
    <row r="65" spans="1:5">
      <c r="A65" s="74">
        <v>1930</v>
      </c>
      <c r="B65" s="185">
        <v>7531</v>
      </c>
      <c r="C65" s="185"/>
      <c r="D65" s="185">
        <v>42652</v>
      </c>
      <c r="E65" s="185">
        <v>50183</v>
      </c>
    </row>
    <row r="66" spans="1:5">
      <c r="A66" s="74">
        <v>1931</v>
      </c>
      <c r="B66" s="185">
        <v>10707</v>
      </c>
      <c r="C66" s="185"/>
      <c r="D66" s="185">
        <v>44805</v>
      </c>
      <c r="E66" s="185">
        <v>55512</v>
      </c>
    </row>
    <row r="67" spans="1:5">
      <c r="A67" s="74">
        <v>1932</v>
      </c>
      <c r="B67" s="185">
        <v>8325</v>
      </c>
      <c r="C67" s="185"/>
      <c r="D67" s="185">
        <v>36288</v>
      </c>
      <c r="E67" s="185">
        <v>44613</v>
      </c>
    </row>
    <row r="68" spans="1:5">
      <c r="A68" s="74">
        <v>1933</v>
      </c>
      <c r="B68" s="185">
        <v>6421</v>
      </c>
      <c r="C68" s="185"/>
      <c r="D68" s="185">
        <v>47988</v>
      </c>
      <c r="E68" s="185">
        <v>54409</v>
      </c>
    </row>
    <row r="69" spans="1:5">
      <c r="A69" s="74">
        <v>1934</v>
      </c>
      <c r="B69" s="185">
        <v>7856</v>
      </c>
      <c r="C69" s="185"/>
      <c r="D69" s="185">
        <v>72756</v>
      </c>
      <c r="E69" s="185">
        <v>80612</v>
      </c>
    </row>
    <row r="70" spans="1:5">
      <c r="A70" s="74">
        <v>1935</v>
      </c>
      <c r="B70" s="185">
        <v>7662</v>
      </c>
      <c r="C70" s="185"/>
      <c r="D70" s="185">
        <v>68015</v>
      </c>
      <c r="E70" s="185">
        <v>75676</v>
      </c>
    </row>
    <row r="71" spans="1:5">
      <c r="A71" s="74">
        <v>1936</v>
      </c>
      <c r="B71" s="185">
        <v>11134</v>
      </c>
      <c r="C71" s="185"/>
      <c r="D71" s="185">
        <v>67704</v>
      </c>
      <c r="E71" s="185">
        <v>78838</v>
      </c>
    </row>
    <row r="72" spans="1:5">
      <c r="A72" s="74">
        <v>1937</v>
      </c>
      <c r="B72" s="185">
        <v>11290</v>
      </c>
      <c r="C72" s="185"/>
      <c r="D72" s="185">
        <v>57805</v>
      </c>
      <c r="E72" s="185">
        <v>69095</v>
      </c>
    </row>
    <row r="73" spans="1:5">
      <c r="A73" s="74">
        <v>1938</v>
      </c>
      <c r="B73" s="185"/>
      <c r="C73" s="185"/>
      <c r="D73" s="185"/>
      <c r="E73" s="185">
        <v>66472</v>
      </c>
    </row>
    <row r="74" spans="1:5">
      <c r="A74" s="74">
        <v>1939</v>
      </c>
      <c r="B74" s="185"/>
      <c r="C74" s="185"/>
      <c r="D74" s="185"/>
      <c r="E74" s="185">
        <v>39192.400000000001</v>
      </c>
    </row>
    <row r="75" spans="1:5">
      <c r="A75" s="74">
        <v>1940</v>
      </c>
      <c r="B75" s="185"/>
      <c r="C75" s="185"/>
      <c r="D75" s="185"/>
      <c r="E75" s="185">
        <v>8499.6</v>
      </c>
    </row>
    <row r="76" spans="1:5">
      <c r="A76" s="74">
        <v>1941</v>
      </c>
      <c r="B76" s="185"/>
      <c r="C76" s="185"/>
      <c r="D76" s="185"/>
      <c r="E76" s="185">
        <v>1702.8000000000002</v>
      </c>
    </row>
    <row r="77" spans="1:5">
      <c r="A77" s="74">
        <v>1942</v>
      </c>
      <c r="B77" s="185"/>
      <c r="C77" s="185"/>
      <c r="D77" s="185"/>
      <c r="E77" s="185">
        <v>774.40000000000009</v>
      </c>
    </row>
    <row r="78" spans="1:5">
      <c r="A78" s="74">
        <v>1943</v>
      </c>
      <c r="B78" s="185"/>
      <c r="C78" s="185"/>
      <c r="D78" s="185"/>
      <c r="E78" s="185">
        <v>723.6</v>
      </c>
    </row>
    <row r="79" spans="1:5">
      <c r="A79" s="74">
        <v>1944</v>
      </c>
      <c r="B79" s="185"/>
      <c r="C79" s="185"/>
      <c r="D79" s="185"/>
      <c r="E79" s="185">
        <v>856.80000000000007</v>
      </c>
    </row>
    <row r="80" spans="1:5">
      <c r="A80" s="74">
        <v>1945</v>
      </c>
      <c r="B80" s="185"/>
      <c r="C80" s="185"/>
      <c r="D80" s="185"/>
      <c r="E80" s="185">
        <v>289</v>
      </c>
    </row>
    <row r="81" spans="1:5">
      <c r="A81" s="74">
        <v>1946</v>
      </c>
      <c r="B81" s="185"/>
      <c r="C81" s="185"/>
      <c r="D81" s="185"/>
      <c r="E81" s="185">
        <v>4432.5</v>
      </c>
    </row>
    <row r="82" spans="1:5">
      <c r="A82" s="74">
        <v>1947</v>
      </c>
      <c r="B82" s="185"/>
      <c r="C82" s="185"/>
      <c r="D82" s="185"/>
      <c r="E82" s="185">
        <v>16529.460719041279</v>
      </c>
    </row>
    <row r="83" spans="1:5">
      <c r="A83" s="74">
        <v>1948</v>
      </c>
      <c r="B83" s="185"/>
      <c r="C83" s="185"/>
      <c r="D83" s="185"/>
      <c r="E83" s="185">
        <v>31831.018641810919</v>
      </c>
    </row>
    <row r="84" spans="1:5">
      <c r="A84" s="74">
        <v>1949</v>
      </c>
      <c r="B84" s="185"/>
      <c r="C84" s="185"/>
      <c r="D84" s="185"/>
      <c r="E84" s="185">
        <v>23896.877496671106</v>
      </c>
    </row>
    <row r="85" spans="1:5">
      <c r="A85" s="74">
        <v>1950</v>
      </c>
      <c r="B85" s="185"/>
      <c r="C85" s="185"/>
      <c r="D85" s="185"/>
      <c r="E85" s="185">
        <v>24274.693741677762</v>
      </c>
    </row>
    <row r="86" spans="1:5">
      <c r="A86" s="74">
        <v>1951</v>
      </c>
      <c r="B86" s="185"/>
      <c r="C86" s="185"/>
      <c r="D86" s="185"/>
      <c r="E86" s="185">
        <v>20590.985352862848</v>
      </c>
    </row>
    <row r="87" spans="1:5">
      <c r="A87" s="74">
        <v>1952</v>
      </c>
      <c r="B87" s="185"/>
      <c r="C87" s="185"/>
      <c r="D87" s="185"/>
      <c r="E87" s="185">
        <v>22668.974700399467</v>
      </c>
    </row>
    <row r="88" spans="1:5">
      <c r="A88" s="74">
        <v>1953</v>
      </c>
      <c r="B88" s="185"/>
      <c r="C88" s="185"/>
      <c r="D88" s="185"/>
      <c r="E88" s="185">
        <v>27013.861517976031</v>
      </c>
    </row>
    <row r="89" spans="1:5">
      <c r="A89" s="74">
        <v>1954</v>
      </c>
      <c r="B89" s="185"/>
      <c r="C89" s="185"/>
      <c r="D89" s="185"/>
      <c r="E89" s="185">
        <v>29847.483355525965</v>
      </c>
    </row>
    <row r="90" spans="1:5">
      <c r="A90" s="74">
        <v>1955</v>
      </c>
      <c r="B90" s="185"/>
      <c r="C90" s="185"/>
      <c r="D90" s="185"/>
      <c r="E90" s="185">
        <v>28997.396804260985</v>
      </c>
    </row>
    <row r="91" spans="1:5">
      <c r="A91" s="74">
        <v>1956</v>
      </c>
      <c r="B91" s="185"/>
      <c r="C91" s="185"/>
      <c r="D91" s="185"/>
      <c r="E91" s="185">
        <v>26636.045272969375</v>
      </c>
    </row>
    <row r="92" spans="1:5">
      <c r="A92" s="74">
        <v>1957</v>
      </c>
      <c r="B92" s="185"/>
      <c r="C92" s="185"/>
      <c r="D92" s="185"/>
      <c r="E92" s="185">
        <v>25219.234354194406</v>
      </c>
    </row>
    <row r="93" spans="1:5">
      <c r="A93" s="74">
        <v>1958</v>
      </c>
      <c r="B93" s="185"/>
      <c r="C93" s="185"/>
      <c r="D93" s="185"/>
      <c r="E93" s="185">
        <v>25408.142476697736</v>
      </c>
    </row>
    <row r="94" spans="1:5">
      <c r="A94" s="74">
        <v>1959</v>
      </c>
      <c r="B94" s="185"/>
      <c r="C94" s="185"/>
      <c r="D94" s="185"/>
      <c r="E94" s="185">
        <v>24369.147802929427</v>
      </c>
    </row>
    <row r="95" spans="1:5">
      <c r="A95" s="74">
        <v>1960</v>
      </c>
      <c r="B95" s="185"/>
      <c r="C95" s="185"/>
      <c r="D95" s="185"/>
      <c r="E95" s="185">
        <v>24652.509986684421</v>
      </c>
    </row>
    <row r="96" spans="1:5">
      <c r="A96" s="74">
        <v>1961</v>
      </c>
      <c r="B96" s="185">
        <v>13177</v>
      </c>
      <c r="C96" s="185">
        <v>310</v>
      </c>
      <c r="D96" s="185">
        <v>9557</v>
      </c>
      <c r="E96" s="185">
        <v>23044</v>
      </c>
    </row>
    <row r="97" spans="1:5">
      <c r="A97" s="74">
        <v>1962</v>
      </c>
      <c r="B97" s="185">
        <v>13895</v>
      </c>
      <c r="C97" s="185">
        <v>497</v>
      </c>
      <c r="D97" s="185">
        <v>9133</v>
      </c>
      <c r="E97" s="185">
        <v>23525</v>
      </c>
    </row>
    <row r="98" spans="1:5">
      <c r="A98" s="74">
        <v>1963</v>
      </c>
      <c r="B98" s="185">
        <v>14314</v>
      </c>
      <c r="C98" s="185">
        <v>488</v>
      </c>
      <c r="D98" s="185">
        <v>9564</v>
      </c>
      <c r="E98" s="185">
        <v>24366</v>
      </c>
    </row>
    <row r="99" spans="1:5">
      <c r="A99" s="74">
        <v>1964</v>
      </c>
      <c r="B99" s="185">
        <v>14475</v>
      </c>
      <c r="C99" s="185">
        <v>559</v>
      </c>
      <c r="D99" s="185">
        <v>11482</v>
      </c>
      <c r="E99" s="185">
        <v>26516</v>
      </c>
    </row>
    <row r="100" spans="1:5">
      <c r="A100" s="74">
        <v>1965</v>
      </c>
      <c r="B100" s="185">
        <v>17782</v>
      </c>
      <c r="C100" s="185">
        <v>473</v>
      </c>
      <c r="D100" s="185">
        <v>10802</v>
      </c>
      <c r="E100" s="185">
        <v>29057</v>
      </c>
    </row>
    <row r="101" spans="1:5">
      <c r="A101" s="74">
        <v>1966</v>
      </c>
      <c r="B101" s="185">
        <v>19859</v>
      </c>
      <c r="C101" s="185">
        <v>1012</v>
      </c>
      <c r="D101" s="185">
        <v>10770</v>
      </c>
      <c r="E101" s="185">
        <v>31641</v>
      </c>
    </row>
    <row r="102" spans="1:5">
      <c r="A102" s="74">
        <v>1967</v>
      </c>
      <c r="B102" s="185">
        <v>21847</v>
      </c>
      <c r="C102" s="185">
        <v>751</v>
      </c>
      <c r="D102" s="185">
        <v>9943</v>
      </c>
      <c r="E102" s="185">
        <v>32541</v>
      </c>
    </row>
    <row r="103" spans="1:5">
      <c r="A103" s="74">
        <v>1968</v>
      </c>
      <c r="B103" s="185">
        <v>21770</v>
      </c>
      <c r="C103" s="185">
        <v>944</v>
      </c>
      <c r="D103" s="185">
        <v>10273</v>
      </c>
      <c r="E103" s="185">
        <v>32987</v>
      </c>
    </row>
    <row r="104" spans="1:5">
      <c r="A104" s="74">
        <v>1969</v>
      </c>
      <c r="B104" s="185">
        <v>22448</v>
      </c>
      <c r="C104" s="185">
        <v>2092</v>
      </c>
      <c r="D104" s="185">
        <v>8198</v>
      </c>
      <c r="E104" s="185">
        <v>32738</v>
      </c>
    </row>
    <row r="105" spans="1:5">
      <c r="A105" s="74">
        <v>1970</v>
      </c>
      <c r="B105" s="185">
        <v>27235</v>
      </c>
      <c r="C105" s="185">
        <v>1432</v>
      </c>
      <c r="D105" s="185">
        <v>8769</v>
      </c>
      <c r="E105" s="185">
        <v>37436</v>
      </c>
    </row>
    <row r="106" spans="1:5">
      <c r="A106" s="74">
        <v>1971</v>
      </c>
      <c r="B106" s="185">
        <v>23142</v>
      </c>
      <c r="C106" s="185">
        <v>2373</v>
      </c>
      <c r="D106" s="185">
        <v>8342</v>
      </c>
      <c r="E106" s="185">
        <v>33857</v>
      </c>
    </row>
    <row r="107" spans="1:5">
      <c r="A107" s="74">
        <v>1972</v>
      </c>
      <c r="B107" s="185">
        <v>19033</v>
      </c>
      <c r="C107" s="185">
        <v>1939</v>
      </c>
      <c r="D107" s="185">
        <v>7452</v>
      </c>
      <c r="E107" s="185">
        <v>28424</v>
      </c>
    </row>
    <row r="108" spans="1:5">
      <c r="A108" s="74">
        <v>1973</v>
      </c>
      <c r="B108" s="185">
        <v>15686</v>
      </c>
      <c r="C108" s="185">
        <v>1314</v>
      </c>
      <c r="D108" s="185">
        <v>7718</v>
      </c>
      <c r="E108" s="185">
        <v>24718</v>
      </c>
    </row>
    <row r="109" spans="1:5">
      <c r="A109" s="74">
        <v>1974</v>
      </c>
      <c r="B109" s="185">
        <v>19728</v>
      </c>
      <c r="C109" s="185">
        <v>1922</v>
      </c>
      <c r="D109" s="185">
        <v>6991</v>
      </c>
      <c r="E109" s="185">
        <v>28641</v>
      </c>
    </row>
    <row r="110" spans="1:5">
      <c r="A110" s="74">
        <v>1975</v>
      </c>
      <c r="B110" s="185">
        <v>18909</v>
      </c>
      <c r="C110" s="185">
        <v>2769</v>
      </c>
      <c r="D110" s="185">
        <v>8513</v>
      </c>
      <c r="E110" s="185">
        <v>30191</v>
      </c>
    </row>
    <row r="111" spans="1:5">
      <c r="A111" s="74">
        <v>1976</v>
      </c>
      <c r="B111" s="185">
        <v>22675</v>
      </c>
      <c r="C111" s="185">
        <v>2840</v>
      </c>
      <c r="D111" s="185">
        <v>6063</v>
      </c>
      <c r="E111" s="185">
        <v>31578</v>
      </c>
    </row>
    <row r="112" spans="1:5">
      <c r="A112" s="74">
        <v>1977</v>
      </c>
      <c r="B112" s="185">
        <v>22554</v>
      </c>
      <c r="C112" s="185">
        <v>2628</v>
      </c>
      <c r="D112" s="185">
        <v>6590</v>
      </c>
      <c r="E112" s="185">
        <v>31772</v>
      </c>
    </row>
    <row r="113" spans="1:5">
      <c r="A113" s="74">
        <v>1978</v>
      </c>
      <c r="B113" s="185">
        <v>19613</v>
      </c>
      <c r="C113" s="185">
        <v>1534</v>
      </c>
      <c r="D113" s="185">
        <v>5291</v>
      </c>
      <c r="E113" s="185">
        <v>26438</v>
      </c>
    </row>
    <row r="114" spans="1:5">
      <c r="A114" s="74">
        <v>1979</v>
      </c>
      <c r="B114" s="185">
        <v>15372</v>
      </c>
      <c r="C114" s="185">
        <v>2038</v>
      </c>
      <c r="D114" s="185">
        <v>3773</v>
      </c>
      <c r="E114" s="185">
        <v>21183</v>
      </c>
    </row>
    <row r="115" spans="1:5">
      <c r="A115" s="74">
        <v>1980</v>
      </c>
      <c r="B115" s="185">
        <v>16249</v>
      </c>
      <c r="C115" s="185">
        <v>2402</v>
      </c>
      <c r="D115" s="185">
        <v>4426</v>
      </c>
      <c r="E115" s="185">
        <v>23077</v>
      </c>
    </row>
    <row r="116" spans="1:5">
      <c r="A116" s="74">
        <v>1981</v>
      </c>
      <c r="B116" s="185">
        <v>13406</v>
      </c>
      <c r="C116" s="185">
        <v>1979</v>
      </c>
      <c r="D116" s="185">
        <v>4021</v>
      </c>
      <c r="E116" s="185">
        <v>19406</v>
      </c>
    </row>
    <row r="117" spans="1:5">
      <c r="A117" s="74">
        <v>1982</v>
      </c>
      <c r="B117" s="185">
        <v>7254</v>
      </c>
      <c r="C117" s="185">
        <v>1612</v>
      </c>
      <c r="D117" s="185">
        <v>5807</v>
      </c>
      <c r="E117" s="185">
        <v>14673</v>
      </c>
    </row>
    <row r="118" spans="1:5">
      <c r="A118" s="74">
        <v>1983</v>
      </c>
      <c r="B118" s="185">
        <v>5149</v>
      </c>
      <c r="C118" s="185">
        <v>1563</v>
      </c>
      <c r="D118" s="185">
        <v>7289</v>
      </c>
      <c r="E118" s="185">
        <v>14001</v>
      </c>
    </row>
    <row r="119" spans="1:5">
      <c r="A119" s="74">
        <v>1984</v>
      </c>
      <c r="B119" s="185">
        <v>3494</v>
      </c>
      <c r="C119" s="185">
        <v>1560</v>
      </c>
      <c r="D119" s="185">
        <v>7185</v>
      </c>
      <c r="E119" s="185">
        <v>12239</v>
      </c>
    </row>
    <row r="120" spans="1:5">
      <c r="A120" s="74">
        <v>1985</v>
      </c>
      <c r="B120" s="185">
        <v>2773</v>
      </c>
      <c r="C120" s="185">
        <v>1122</v>
      </c>
      <c r="D120" s="185">
        <v>6457</v>
      </c>
      <c r="E120" s="185">
        <v>10352</v>
      </c>
    </row>
    <row r="121" spans="1:5">
      <c r="A121" s="74">
        <v>1986</v>
      </c>
      <c r="B121" s="185">
        <v>2337</v>
      </c>
      <c r="C121" s="185">
        <v>700</v>
      </c>
      <c r="D121" s="185">
        <v>8488</v>
      </c>
      <c r="E121" s="185">
        <v>11525</v>
      </c>
    </row>
    <row r="122" spans="1:5">
      <c r="A122" s="74">
        <v>1987</v>
      </c>
      <c r="B122" s="185">
        <v>1260</v>
      </c>
      <c r="C122" s="185">
        <v>1142</v>
      </c>
      <c r="D122" s="185">
        <v>10787</v>
      </c>
      <c r="E122" s="185">
        <v>13189</v>
      </c>
    </row>
    <row r="123" spans="1:5">
      <c r="A123" s="74">
        <v>1988</v>
      </c>
      <c r="B123" s="185">
        <v>1401</v>
      </c>
      <c r="C123" s="185">
        <v>1204</v>
      </c>
      <c r="D123" s="185">
        <v>12039</v>
      </c>
      <c r="E123" s="185">
        <v>14644</v>
      </c>
    </row>
    <row r="124" spans="1:5">
      <c r="A124" s="74">
        <v>1989</v>
      </c>
      <c r="B124" s="185">
        <v>1344</v>
      </c>
      <c r="C124" s="185">
        <v>1521</v>
      </c>
      <c r="D124" s="185">
        <v>12469</v>
      </c>
      <c r="E124" s="185">
        <v>15334</v>
      </c>
    </row>
    <row r="125" spans="1:5">
      <c r="A125" s="74">
        <v>1990</v>
      </c>
      <c r="B125" s="185">
        <v>1970</v>
      </c>
      <c r="C125" s="185">
        <v>2140</v>
      </c>
      <c r="D125" s="185">
        <v>13790</v>
      </c>
      <c r="E125" s="185">
        <v>17900</v>
      </c>
    </row>
    <row r="126" spans="1:5">
      <c r="A126" s="74">
        <v>1991</v>
      </c>
      <c r="B126" s="185">
        <v>720</v>
      </c>
      <c r="C126" s="185">
        <v>2720</v>
      </c>
      <c r="D126" s="185">
        <v>12840</v>
      </c>
      <c r="E126" s="185">
        <v>16280</v>
      </c>
    </row>
    <row r="127" spans="1:5">
      <c r="A127" s="74">
        <v>1992</v>
      </c>
      <c r="B127" s="185">
        <v>250</v>
      </c>
      <c r="C127" s="185">
        <v>3940</v>
      </c>
      <c r="D127" s="185">
        <v>11370</v>
      </c>
      <c r="E127" s="185">
        <v>15560</v>
      </c>
    </row>
    <row r="128" spans="1:5">
      <c r="A128" s="74">
        <v>1993</v>
      </c>
      <c r="B128" s="185">
        <v>100</v>
      </c>
      <c r="C128" s="185">
        <v>5220</v>
      </c>
      <c r="D128" s="185">
        <v>8870</v>
      </c>
      <c r="E128" s="185">
        <v>14190</v>
      </c>
    </row>
    <row r="129" spans="1:5">
      <c r="A129" s="74">
        <v>1994</v>
      </c>
      <c r="B129" s="185">
        <v>280</v>
      </c>
      <c r="C129" s="185">
        <v>5760</v>
      </c>
      <c r="D129" s="185">
        <v>9220</v>
      </c>
      <c r="E129" s="185">
        <v>15270</v>
      </c>
    </row>
    <row r="130" spans="1:5">
      <c r="A130" s="74">
        <v>1995</v>
      </c>
      <c r="B130" s="185">
        <v>80</v>
      </c>
      <c r="C130" s="185">
        <v>5180</v>
      </c>
      <c r="D130" s="185">
        <v>11110</v>
      </c>
      <c r="E130" s="185">
        <v>16350</v>
      </c>
    </row>
    <row r="131" spans="1:5">
      <c r="A131" s="74">
        <v>1996</v>
      </c>
      <c r="B131" s="185">
        <v>20</v>
      </c>
      <c r="C131" s="185">
        <v>5450</v>
      </c>
      <c r="D131" s="185">
        <v>8310</v>
      </c>
      <c r="E131" s="185">
        <v>13790</v>
      </c>
    </row>
    <row r="132" spans="1:5">
      <c r="A132" s="74">
        <v>1997</v>
      </c>
      <c r="B132" s="185">
        <v>50</v>
      </c>
      <c r="C132" s="185">
        <v>4050</v>
      </c>
      <c r="D132" s="185">
        <v>9050</v>
      </c>
      <c r="E132" s="185">
        <v>13140</v>
      </c>
    </row>
    <row r="133" spans="1:5">
      <c r="A133" s="74">
        <v>1998</v>
      </c>
      <c r="B133" s="185">
        <v>40</v>
      </c>
      <c r="C133" s="185">
        <v>3570</v>
      </c>
      <c r="D133" s="185">
        <v>10560</v>
      </c>
      <c r="E133" s="185">
        <v>14160</v>
      </c>
    </row>
    <row r="134" spans="1:5">
      <c r="A134" s="74">
        <v>1999</v>
      </c>
      <c r="B134" s="185">
        <v>0</v>
      </c>
      <c r="C134" s="185">
        <v>3170</v>
      </c>
      <c r="D134" s="185">
        <v>10720</v>
      </c>
      <c r="E134" s="185">
        <v>13890</v>
      </c>
    </row>
    <row r="135" spans="1:5">
      <c r="A135" s="74">
        <v>2000</v>
      </c>
      <c r="B135" s="185">
        <v>0</v>
      </c>
      <c r="C135" s="185">
        <v>3700</v>
      </c>
      <c r="D135" s="185">
        <v>9830</v>
      </c>
      <c r="E135" s="185">
        <v>13530</v>
      </c>
    </row>
    <row r="136" spans="1:5">
      <c r="A136" s="74">
        <v>2001</v>
      </c>
      <c r="B136" s="185">
        <v>110</v>
      </c>
      <c r="C136" s="185">
        <v>3670</v>
      </c>
      <c r="D136" s="185">
        <v>10970</v>
      </c>
      <c r="E136" s="185">
        <v>14730</v>
      </c>
    </row>
    <row r="137" spans="1:5">
      <c r="A137" s="74">
        <v>2002</v>
      </c>
      <c r="B137" s="185">
        <v>60</v>
      </c>
      <c r="C137" s="185">
        <v>4290</v>
      </c>
      <c r="D137" s="185">
        <v>11300</v>
      </c>
      <c r="E137" s="185">
        <v>15650</v>
      </c>
    </row>
    <row r="138" spans="1:5">
      <c r="A138" s="74">
        <v>2003</v>
      </c>
      <c r="B138" s="185">
        <v>20</v>
      </c>
      <c r="C138" s="185">
        <v>3390</v>
      </c>
      <c r="D138" s="185">
        <v>14960</v>
      </c>
      <c r="E138" s="185">
        <v>18360</v>
      </c>
    </row>
    <row r="139" spans="1:5">
      <c r="A139" s="74">
        <v>2004</v>
      </c>
      <c r="B139" s="185">
        <v>10</v>
      </c>
      <c r="C139" s="185">
        <v>6480</v>
      </c>
      <c r="D139" s="185">
        <v>17700</v>
      </c>
      <c r="E139" s="185">
        <v>24190</v>
      </c>
    </row>
    <row r="140" spans="1:5">
      <c r="A140" s="74">
        <v>2005</v>
      </c>
      <c r="B140" s="185">
        <v>0</v>
      </c>
      <c r="C140" s="185">
        <v>5200</v>
      </c>
      <c r="D140" s="185">
        <v>13050</v>
      </c>
      <c r="E140" s="185">
        <v>18250</v>
      </c>
    </row>
    <row r="141" spans="1:5">
      <c r="A141" s="74">
        <v>2006</v>
      </c>
      <c r="B141" s="185">
        <v>0</v>
      </c>
      <c r="C141" s="185">
        <v>7110</v>
      </c>
      <c r="D141" s="185">
        <v>13960</v>
      </c>
      <c r="E141" s="185">
        <v>21070</v>
      </c>
    </row>
    <row r="142" spans="1:5">
      <c r="A142" s="74">
        <v>2007</v>
      </c>
      <c r="B142" s="185">
        <v>30</v>
      </c>
      <c r="C142" s="185">
        <v>7940</v>
      </c>
      <c r="D142" s="185">
        <v>15230</v>
      </c>
      <c r="E142" s="185">
        <v>23190</v>
      </c>
    </row>
    <row r="143" spans="1:5">
      <c r="A143" s="74">
        <v>2008</v>
      </c>
      <c r="B143" s="185">
        <v>10</v>
      </c>
      <c r="C143" s="185">
        <v>7890</v>
      </c>
      <c r="D143" s="185">
        <v>13190</v>
      </c>
      <c r="E143" s="185">
        <v>21080</v>
      </c>
    </row>
    <row r="144" spans="1:5">
      <c r="A144" s="74">
        <v>2009</v>
      </c>
      <c r="B144" s="185">
        <v>10</v>
      </c>
      <c r="C144" s="185">
        <v>7180</v>
      </c>
      <c r="D144" s="185">
        <v>14340</v>
      </c>
      <c r="E144" s="185">
        <v>21520</v>
      </c>
    </row>
    <row r="145" spans="1:5">
      <c r="A145" s="74">
        <v>2010</v>
      </c>
      <c r="B145" s="185">
        <v>210</v>
      </c>
      <c r="C145" s="185">
        <v>6120</v>
      </c>
      <c r="D145" s="185">
        <v>8870</v>
      </c>
      <c r="E145" s="185">
        <v>15210</v>
      </c>
    </row>
    <row r="146" spans="1:5">
      <c r="A146" s="74">
        <v>2011</v>
      </c>
      <c r="B146" s="185">
        <v>350</v>
      </c>
      <c r="C146" s="185">
        <v>6620</v>
      </c>
      <c r="D146" s="185">
        <v>10580</v>
      </c>
      <c r="E146" s="185">
        <v>17550</v>
      </c>
    </row>
    <row r="147" spans="1:5">
      <c r="A147" s="74">
        <v>2012</v>
      </c>
      <c r="B147" s="185">
        <v>570</v>
      </c>
      <c r="C147" s="185">
        <v>8500</v>
      </c>
      <c r="D147" s="185">
        <v>12310</v>
      </c>
      <c r="E147" s="185">
        <v>21370</v>
      </c>
    </row>
    <row r="148" spans="1:5">
      <c r="A148" s="74">
        <v>2013</v>
      </c>
      <c r="B148" s="185">
        <v>30</v>
      </c>
      <c r="C148" s="185">
        <v>5100</v>
      </c>
      <c r="D148" s="185">
        <v>11460</v>
      </c>
      <c r="E148" s="185">
        <v>16600</v>
      </c>
    </row>
    <row r="149" spans="1:5">
      <c r="A149" s="74">
        <v>2014</v>
      </c>
      <c r="B149" s="185">
        <v>280</v>
      </c>
      <c r="C149" s="185">
        <v>5940</v>
      </c>
      <c r="D149" s="185">
        <v>12120</v>
      </c>
      <c r="E149" s="185">
        <v>18360</v>
      </c>
    </row>
    <row r="150" spans="1:5">
      <c r="A150" s="74">
        <v>2015</v>
      </c>
      <c r="B150" s="185">
        <v>130</v>
      </c>
      <c r="C150" s="185">
        <v>7760</v>
      </c>
      <c r="D150" s="185">
        <v>16490</v>
      </c>
      <c r="E150" s="185">
        <v>24390</v>
      </c>
    </row>
    <row r="151" spans="1:5">
      <c r="A151" s="74">
        <v>2016</v>
      </c>
      <c r="B151" s="185">
        <v>420</v>
      </c>
      <c r="C151" s="185">
        <v>4680</v>
      </c>
      <c r="D151" s="185">
        <v>16390</v>
      </c>
      <c r="E151" s="185">
        <v>21470</v>
      </c>
    </row>
    <row r="152" spans="1:5">
      <c r="A152" s="74">
        <v>2017</v>
      </c>
      <c r="B152" s="185">
        <v>760</v>
      </c>
      <c r="C152" s="185">
        <v>4930</v>
      </c>
      <c r="D152" s="185">
        <v>21500</v>
      </c>
      <c r="E152" s="185">
        <v>27190</v>
      </c>
    </row>
    <row r="153" spans="1:5">
      <c r="A153" s="74">
        <v>2018</v>
      </c>
      <c r="B153" s="185">
        <v>770</v>
      </c>
      <c r="C153" s="185">
        <v>3370</v>
      </c>
      <c r="D153" s="185">
        <v>14290</v>
      </c>
      <c r="E153" s="185">
        <v>18410</v>
      </c>
    </row>
  </sheetData>
  <customSheetViews>
    <customSheetView guid="{CDEF6930-6739-4FEE-9F65-E195F9A4F82A}">
      <selection activeCell="B31" sqref="B31:B33"/>
      <pageMargins left="0.7" right="0.7" top="0.75" bottom="0.75" header="0.3" footer="0.3"/>
      <pageSetup paperSize="9" scale="95" orientation="portrait" r:id="rId1"/>
    </customSheetView>
    <customSheetView guid="{9883963A-B599-466E-88D7-AE85360E0737}">
      <selection activeCell="E51" sqref="E51"/>
      <pageMargins left="0.7" right="0.7" top="0.75" bottom="0.75" header="0.3" footer="0.3"/>
      <pageSetup paperSize="9" scale="95" orientation="portrait" r:id="rId2"/>
    </customSheetView>
  </customSheetViews>
  <hyperlinks>
    <hyperlink ref="C1" location="Index!A1" display="Index home" xr:uid="{00000000-0004-0000-0700-000000000000}"/>
  </hyperlinks>
  <pageMargins left="0.7" right="0.7" top="0.75" bottom="0.75" header="0.3" footer="0.3"/>
  <pageSetup paperSize="9" scale="95" orientation="portrait" r:id="rId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codeName="Sheet90">
    <tabColor theme="7" tint="-0.249977111117893"/>
  </sheetPr>
  <dimension ref="A1:AN28"/>
  <sheetViews>
    <sheetView zoomScaleNormal="100" workbookViewId="0"/>
  </sheetViews>
  <sheetFormatPr defaultColWidth="9.140625" defaultRowHeight="15"/>
  <cols>
    <col min="1" max="1" width="9.140625" style="188"/>
    <col min="2" max="16384" width="9.140625" style="189"/>
  </cols>
  <sheetData>
    <row r="1" spans="1:10" ht="15" customHeight="1">
      <c r="A1" s="188" t="s">
        <v>30</v>
      </c>
      <c r="B1" s="189">
        <v>6.1</v>
      </c>
      <c r="C1" s="291" t="s">
        <v>2930</v>
      </c>
    </row>
    <row r="2" spans="1:10" ht="15" customHeight="1">
      <c r="A2" s="166" t="s">
        <v>31</v>
      </c>
      <c r="B2" s="189" t="s">
        <v>3081</v>
      </c>
    </row>
    <row r="3" spans="1:10" ht="15" customHeight="1">
      <c r="A3" s="167" t="s">
        <v>40</v>
      </c>
      <c r="B3" s="191" t="s">
        <v>3082</v>
      </c>
    </row>
    <row r="5" spans="1:10">
      <c r="A5" s="188" t="s">
        <v>58</v>
      </c>
      <c r="B5" s="189" t="s">
        <v>482</v>
      </c>
      <c r="C5" s="189" t="s">
        <v>480</v>
      </c>
      <c r="D5" s="189" t="s">
        <v>481</v>
      </c>
      <c r="E5" s="189" t="s">
        <v>463</v>
      </c>
      <c r="F5" s="189" t="s">
        <v>464</v>
      </c>
      <c r="G5" s="189" t="s">
        <v>465</v>
      </c>
      <c r="H5" s="189" t="s">
        <v>466</v>
      </c>
      <c r="I5" s="189" t="s">
        <v>467</v>
      </c>
      <c r="J5" s="189" t="s">
        <v>2</v>
      </c>
    </row>
    <row r="6" spans="1:10">
      <c r="A6" s="188" t="s">
        <v>49</v>
      </c>
      <c r="B6" s="121">
        <v>3.1802342443999085E-2</v>
      </c>
      <c r="C6" s="121">
        <v>4.4999518615316557E-2</v>
      </c>
      <c r="D6" s="121">
        <v>5.9086703712852733E-2</v>
      </c>
      <c r="E6" s="121">
        <v>0.10405506799583779</v>
      </c>
      <c r="F6" s="121">
        <v>0.15281742696972261</v>
      </c>
      <c r="G6" s="121">
        <v>0.23315198831973835</v>
      </c>
      <c r="H6" s="121">
        <v>0.15475261349674016</v>
      </c>
      <c r="I6" s="121">
        <v>0.21933433844579275</v>
      </c>
      <c r="J6" s="121">
        <v>1</v>
      </c>
    </row>
    <row r="7" spans="1:10">
      <c r="A7" s="188" t="s">
        <v>51</v>
      </c>
      <c r="B7" s="192">
        <v>0.27061313191057285</v>
      </c>
      <c r="C7" s="121">
        <v>0.13325502956497845</v>
      </c>
      <c r="D7" s="121">
        <v>0.19116519023291742</v>
      </c>
      <c r="E7" s="121">
        <v>0.16009423260910727</v>
      </c>
      <c r="F7" s="121">
        <v>0.16320940449481502</v>
      </c>
      <c r="G7" s="121">
        <v>6.4921643172743584E-2</v>
      </c>
      <c r="H7" s="121">
        <v>1.0955378580847525E-2</v>
      </c>
      <c r="I7" s="121">
        <v>5.785989434017905E-3</v>
      </c>
      <c r="J7" s="121">
        <v>1</v>
      </c>
    </row>
    <row r="8" spans="1:10">
      <c r="A8" s="188" t="s">
        <v>50</v>
      </c>
      <c r="B8" s="121">
        <v>4.7963566733944002E-2</v>
      </c>
      <c r="C8" s="121">
        <v>4.3143749245286273E-2</v>
      </c>
      <c r="D8" s="121">
        <v>5.15340095568321E-2</v>
      </c>
      <c r="E8" s="121">
        <v>0.12013360589280478</v>
      </c>
      <c r="F8" s="121">
        <v>0.23321947937690835</v>
      </c>
      <c r="G8" s="121">
        <v>0.26473891217719814</v>
      </c>
      <c r="H8" s="121">
        <v>0.14262019355172592</v>
      </c>
      <c r="I8" s="121">
        <v>9.6646483465300415E-2</v>
      </c>
      <c r="J8" s="121">
        <v>1</v>
      </c>
    </row>
    <row r="9" spans="1:10">
      <c r="A9" s="188" t="s">
        <v>52</v>
      </c>
      <c r="B9" s="192">
        <v>0.10478380431550748</v>
      </c>
      <c r="C9" s="121">
        <v>7.0204637123451666E-2</v>
      </c>
      <c r="D9" s="121">
        <v>9.5729987343959433E-2</v>
      </c>
      <c r="E9" s="121">
        <v>0.12395262702352654</v>
      </c>
      <c r="F9" s="121">
        <v>0.17397346745934264</v>
      </c>
      <c r="G9" s="121">
        <v>0.19143467817385634</v>
      </c>
      <c r="H9" s="121">
        <v>0.11026594808999644</v>
      </c>
      <c r="I9" s="121">
        <v>0.12965485047035949</v>
      </c>
      <c r="J9" s="121">
        <v>1</v>
      </c>
    </row>
    <row r="10" spans="1:10">
      <c r="B10" s="121"/>
    </row>
    <row r="23" spans="14:40">
      <c r="N23" s="121"/>
      <c r="O23" s="121"/>
      <c r="P23" s="121"/>
      <c r="Q23" s="121"/>
      <c r="R23" s="121"/>
      <c r="S23" s="121"/>
      <c r="T23" s="121"/>
      <c r="X23" s="121"/>
      <c r="Y23" s="121"/>
      <c r="Z23" s="121"/>
      <c r="AA23" s="121"/>
      <c r="AB23" s="121"/>
      <c r="AC23" s="121"/>
      <c r="AD23" s="121"/>
      <c r="AH23" s="121"/>
      <c r="AI23" s="121"/>
      <c r="AJ23" s="121"/>
      <c r="AK23" s="121"/>
      <c r="AL23" s="121"/>
      <c r="AM23" s="121"/>
      <c r="AN23" s="121"/>
    </row>
    <row r="24" spans="14:40">
      <c r="N24" s="121"/>
      <c r="O24" s="121"/>
      <c r="P24" s="121"/>
      <c r="Q24" s="121"/>
      <c r="R24" s="121"/>
      <c r="S24" s="121"/>
      <c r="T24" s="121"/>
      <c r="U24" s="193"/>
      <c r="X24" s="121"/>
      <c r="Y24" s="121"/>
      <c r="Z24" s="121"/>
      <c r="AA24" s="121"/>
      <c r="AB24" s="121"/>
      <c r="AC24" s="121"/>
      <c r="AD24" s="121"/>
      <c r="AH24" s="121"/>
      <c r="AI24" s="121"/>
      <c r="AJ24" s="121"/>
      <c r="AK24" s="121"/>
      <c r="AL24" s="121"/>
      <c r="AM24" s="121"/>
      <c r="AN24" s="121"/>
    </row>
    <row r="25" spans="14:40">
      <c r="N25" s="121"/>
      <c r="O25" s="121"/>
      <c r="P25" s="121"/>
      <c r="Q25" s="121"/>
      <c r="R25" s="121"/>
      <c r="S25" s="121"/>
      <c r="T25" s="121"/>
      <c r="U25" s="193"/>
      <c r="X25" s="121"/>
      <c r="Y25" s="121"/>
      <c r="Z25" s="121"/>
      <c r="AA25" s="121"/>
      <c r="AB25" s="121"/>
      <c r="AC25" s="121"/>
      <c r="AD25" s="121"/>
      <c r="AH25" s="121"/>
      <c r="AI25" s="121"/>
      <c r="AJ25" s="121"/>
      <c r="AK25" s="121"/>
      <c r="AL25" s="121"/>
      <c r="AM25" s="121"/>
      <c r="AN25" s="121"/>
    </row>
    <row r="26" spans="14:40">
      <c r="N26" s="121"/>
      <c r="O26" s="121"/>
      <c r="P26" s="121"/>
      <c r="Q26" s="121"/>
      <c r="R26" s="121"/>
      <c r="S26" s="121"/>
      <c r="T26" s="121"/>
      <c r="U26" s="193"/>
      <c r="X26" s="121"/>
      <c r="Y26" s="121"/>
      <c r="Z26" s="121"/>
      <c r="AA26" s="121"/>
      <c r="AB26" s="121"/>
      <c r="AC26" s="121"/>
      <c r="AD26" s="121"/>
      <c r="AH26" s="121"/>
      <c r="AI26" s="121"/>
      <c r="AJ26" s="121"/>
      <c r="AK26" s="121"/>
      <c r="AL26" s="121"/>
      <c r="AM26" s="121"/>
      <c r="AN26" s="121"/>
    </row>
    <row r="27" spans="14:40">
      <c r="N27" s="121"/>
      <c r="O27" s="121"/>
      <c r="P27" s="121"/>
      <c r="Q27" s="121"/>
      <c r="R27" s="121"/>
      <c r="S27" s="121"/>
      <c r="T27" s="121"/>
      <c r="U27" s="193"/>
      <c r="X27" s="121"/>
      <c r="Y27" s="121"/>
      <c r="Z27" s="121"/>
      <c r="AA27" s="121"/>
      <c r="AB27" s="121"/>
      <c r="AC27" s="121"/>
      <c r="AD27" s="121"/>
      <c r="AH27" s="121"/>
      <c r="AI27" s="121"/>
      <c r="AJ27" s="121"/>
      <c r="AK27" s="121"/>
      <c r="AL27" s="121"/>
      <c r="AM27" s="121"/>
      <c r="AN27" s="121"/>
    </row>
    <row r="28" spans="14:40">
      <c r="N28" s="121"/>
      <c r="O28" s="121"/>
      <c r="P28" s="121"/>
      <c r="Q28" s="121"/>
      <c r="R28" s="121"/>
      <c r="S28" s="121"/>
      <c r="T28" s="121"/>
      <c r="U28" s="193"/>
      <c r="X28" s="121"/>
      <c r="Y28" s="121"/>
      <c r="Z28" s="121"/>
      <c r="AA28" s="121"/>
      <c r="AB28" s="121"/>
      <c r="AC28" s="121"/>
      <c r="AD28" s="121"/>
      <c r="AH28" s="121"/>
      <c r="AI28" s="121"/>
      <c r="AJ28" s="121"/>
      <c r="AK28" s="121"/>
      <c r="AL28" s="121"/>
      <c r="AM28" s="121"/>
      <c r="AN28" s="121"/>
    </row>
  </sheetData>
  <customSheetViews>
    <customSheetView guid="{CDEF6930-6739-4FEE-9F65-E195F9A4F82A}">
      <selection activeCell="G48" sqref="G48"/>
      <pageMargins left="0.7" right="0.7" top="0.75" bottom="0.75" header="0.3" footer="0.3"/>
      <pageSetup paperSize="9" orientation="portrait" r:id="rId1"/>
    </customSheetView>
    <customSheetView guid="{9883963A-B599-466E-88D7-AE85360E0737}">
      <selection activeCell="G48" sqref="G48"/>
      <pageMargins left="0.7" right="0.7" top="0.75" bottom="0.75" header="0.3" footer="0.3"/>
      <pageSetup paperSize="9" orientation="portrait" r:id="rId2"/>
    </customSheetView>
  </customSheetViews>
  <hyperlinks>
    <hyperlink ref="C1" location="Index!A1" display="Index home" xr:uid="{00000000-0004-0000-4F00-000000000000}"/>
  </hyperlinks>
  <pageMargins left="0.7" right="0.7" top="0.75" bottom="0.75" header="0.3" footer="0.3"/>
  <pageSetup paperSize="9" orientation="portrait" r:id="rId3"/>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codeName="Sheet98">
    <tabColor theme="7" tint="-0.249977111117893"/>
  </sheetPr>
  <dimension ref="A1:Y10"/>
  <sheetViews>
    <sheetView zoomScaleNormal="100" workbookViewId="0"/>
  </sheetViews>
  <sheetFormatPr defaultColWidth="9.140625" defaultRowHeight="15"/>
  <cols>
    <col min="1" max="1" width="17.42578125" style="188" bestFit="1" customWidth="1"/>
    <col min="2" max="2" width="9.85546875" style="189" customWidth="1"/>
    <col min="3" max="3" width="11" style="189" customWidth="1"/>
    <col min="4" max="24" width="9.140625" style="189"/>
    <col min="25" max="25" width="23.140625" style="189" bestFit="1" customWidth="1"/>
    <col min="26" max="16384" width="9.140625" style="189"/>
  </cols>
  <sheetData>
    <row r="1" spans="1:25" ht="15" customHeight="1">
      <c r="A1" s="188" t="s">
        <v>30</v>
      </c>
      <c r="B1" s="188">
        <v>6.2</v>
      </c>
      <c r="C1" s="291" t="s">
        <v>2930</v>
      </c>
    </row>
    <row r="2" spans="1:25" ht="15" customHeight="1">
      <c r="A2" s="166" t="s">
        <v>31</v>
      </c>
      <c r="B2" s="189" t="s">
        <v>3083</v>
      </c>
    </row>
    <row r="3" spans="1:25" ht="15" customHeight="1">
      <c r="A3" s="167" t="s">
        <v>40</v>
      </c>
      <c r="B3" s="191" t="s">
        <v>3084</v>
      </c>
    </row>
    <row r="4" spans="1:25">
      <c r="A4" s="167"/>
    </row>
    <row r="5" spans="1:25">
      <c r="A5" s="188" t="s">
        <v>58</v>
      </c>
      <c r="B5" s="189" t="s">
        <v>2409</v>
      </c>
      <c r="C5" s="189" t="s">
        <v>2410</v>
      </c>
      <c r="D5" s="189" t="s">
        <v>2411</v>
      </c>
      <c r="E5" s="189" t="s">
        <v>2412</v>
      </c>
      <c r="F5" s="189" t="s">
        <v>2413</v>
      </c>
      <c r="G5" s="189" t="s">
        <v>2414</v>
      </c>
      <c r="H5" s="189" t="s">
        <v>2415</v>
      </c>
      <c r="I5" s="189" t="s">
        <v>2416</v>
      </c>
      <c r="J5" s="189" t="s">
        <v>2417</v>
      </c>
      <c r="K5" s="189" t="s">
        <v>2418</v>
      </c>
      <c r="L5" s="189" t="s">
        <v>2419</v>
      </c>
      <c r="M5" s="189" t="s">
        <v>2420</v>
      </c>
      <c r="N5" s="189" t="s">
        <v>2421</v>
      </c>
      <c r="O5" s="189" t="s">
        <v>25</v>
      </c>
      <c r="P5" s="189" t="s">
        <v>26</v>
      </c>
      <c r="Q5" s="189" t="s">
        <v>27</v>
      </c>
      <c r="R5" s="189" t="s">
        <v>28</v>
      </c>
      <c r="S5" s="189" t="s">
        <v>29</v>
      </c>
      <c r="T5" s="189" t="s">
        <v>2430</v>
      </c>
      <c r="U5" s="189" t="s">
        <v>2496</v>
      </c>
      <c r="V5" s="189" t="s">
        <v>2567</v>
      </c>
      <c r="W5" s="189" t="s">
        <v>2734</v>
      </c>
      <c r="X5" s="189" t="s">
        <v>2776</v>
      </c>
    </row>
    <row r="6" spans="1:25">
      <c r="A6" s="188" t="s">
        <v>49</v>
      </c>
      <c r="B6" s="121">
        <v>7.341819593879742E-2</v>
      </c>
      <c r="C6" s="121">
        <v>7.7358800035428429E-2</v>
      </c>
      <c r="D6" s="121">
        <v>8.6282107590798199E-2</v>
      </c>
      <c r="E6" s="121">
        <v>8.5372235445218658E-2</v>
      </c>
      <c r="F6" s="121">
        <v>8.6738808628505248E-2</v>
      </c>
      <c r="G6" s="121">
        <v>8.0636647641448123E-2</v>
      </c>
      <c r="H6" s="121">
        <v>7.7743589024890355E-2</v>
      </c>
      <c r="I6" s="121">
        <v>7.2921692686701622E-2</v>
      </c>
      <c r="J6" s="121">
        <v>6.9585444662700169E-2</v>
      </c>
      <c r="K6" s="121">
        <v>7.2653058042070437E-2</v>
      </c>
      <c r="L6" s="121">
        <v>6.1904191421610334E-2</v>
      </c>
      <c r="M6" s="121">
        <v>5.9833502419327812E-2</v>
      </c>
      <c r="N6" s="121">
        <v>6.1894669034688023E-2</v>
      </c>
      <c r="O6" s="121">
        <v>6.1305981158249888E-2</v>
      </c>
      <c r="P6" s="121">
        <v>5.0077579294439123E-2</v>
      </c>
      <c r="Q6" s="121">
        <v>3.3913830719248396E-2</v>
      </c>
      <c r="R6" s="121">
        <v>3.5356727425842484E-2</v>
      </c>
      <c r="S6" s="121">
        <v>4.3134491476047802E-2</v>
      </c>
      <c r="T6" s="121">
        <v>4.9610861663799723E-2</v>
      </c>
      <c r="U6" s="121">
        <v>4.873590088432439E-2</v>
      </c>
      <c r="V6" s="121">
        <v>4.2565360828355193E-2</v>
      </c>
      <c r="W6" s="121">
        <v>3.6510587817262269E-2</v>
      </c>
      <c r="X6" s="121">
        <v>3.1811409160113928E-2</v>
      </c>
      <c r="Y6" s="206"/>
    </row>
    <row r="7" spans="1:25">
      <c r="A7" s="188" t="s">
        <v>51</v>
      </c>
      <c r="B7" s="121">
        <v>0.42266487756186172</v>
      </c>
      <c r="C7" s="121">
        <v>0.41538667377215566</v>
      </c>
      <c r="D7" s="121">
        <v>0.42774592520117444</v>
      </c>
      <c r="E7" s="121">
        <v>0.40936521967026906</v>
      </c>
      <c r="F7" s="121">
        <v>0.40348519999616111</v>
      </c>
      <c r="G7" s="121">
        <v>0.40176994723930998</v>
      </c>
      <c r="H7" s="121">
        <v>0.40327830942728382</v>
      </c>
      <c r="I7" s="121">
        <v>0.41708123427606997</v>
      </c>
      <c r="J7" s="121">
        <v>0.42491975052206077</v>
      </c>
      <c r="K7" s="121">
        <v>0.44821080545868536</v>
      </c>
      <c r="L7" s="121">
        <v>0.44246769054890378</v>
      </c>
      <c r="M7" s="121">
        <v>0.43289746550421809</v>
      </c>
      <c r="N7" s="121">
        <v>0.40144442330112867</v>
      </c>
      <c r="O7" s="121">
        <v>0.36787421338991932</v>
      </c>
      <c r="P7" s="121">
        <v>0.32568065250741213</v>
      </c>
      <c r="Q7" s="121">
        <v>0.31926930934899622</v>
      </c>
      <c r="R7" s="121">
        <v>0.32297651992981663</v>
      </c>
      <c r="S7" s="121">
        <v>0.33094826010618827</v>
      </c>
      <c r="T7" s="121">
        <v>0.3282219292973097</v>
      </c>
      <c r="U7" s="121">
        <v>0.31649634495284501</v>
      </c>
      <c r="V7" s="121">
        <v>0.30261324434838605</v>
      </c>
      <c r="W7" s="121">
        <v>0.26665270101055522</v>
      </c>
      <c r="X7" s="121">
        <v>0.27100162575757569</v>
      </c>
      <c r="Y7" s="206"/>
    </row>
    <row r="8" spans="1:25">
      <c r="A8" s="188" t="s">
        <v>50</v>
      </c>
      <c r="B8" s="121">
        <v>0.12533626208828166</v>
      </c>
      <c r="C8" s="121">
        <v>0.13226112981314939</v>
      </c>
      <c r="D8" s="121">
        <v>0.12922157916022947</v>
      </c>
      <c r="E8" s="121">
        <v>0.12600825753535549</v>
      </c>
      <c r="F8" s="121">
        <v>0.1152093605212227</v>
      </c>
      <c r="G8" s="121">
        <v>0.10476479213800401</v>
      </c>
      <c r="H8" s="121">
        <v>9.3159053936978209E-2</v>
      </c>
      <c r="I8" s="121">
        <v>8.8657883717342109E-2</v>
      </c>
      <c r="J8" s="121">
        <v>8.738389381835221E-2</v>
      </c>
      <c r="K8" s="121">
        <v>9.5353138049189254E-2</v>
      </c>
      <c r="L8" s="121">
        <v>9.5325123371335072E-2</v>
      </c>
      <c r="M8" s="121">
        <v>9.8123991684092263E-2</v>
      </c>
      <c r="N8" s="121">
        <v>8.8702783403568408E-2</v>
      </c>
      <c r="O8" s="121">
        <v>7.7685906379773323E-2</v>
      </c>
      <c r="P8" s="121">
        <v>6.7772448713082342E-2</v>
      </c>
      <c r="Q8" s="121">
        <v>6.611914326867406E-2</v>
      </c>
      <c r="R8" s="121">
        <v>6.6301389744957945E-2</v>
      </c>
      <c r="S8" s="121">
        <v>6.3401799631545186E-2</v>
      </c>
      <c r="T8" s="121">
        <v>5.8944434802156144E-2</v>
      </c>
      <c r="U8" s="121">
        <v>6.0694716018977517E-2</v>
      </c>
      <c r="V8" s="121">
        <v>5.6532477795838858E-2</v>
      </c>
      <c r="W8" s="121">
        <v>5.4545398890334738E-2</v>
      </c>
      <c r="X8" s="121">
        <v>4.7968341911200002E-2</v>
      </c>
      <c r="Y8" s="206"/>
    </row>
    <row r="9" spans="1:25">
      <c r="A9" s="188" t="s">
        <v>52</v>
      </c>
      <c r="B9" s="121">
        <v>0.13865528952787842</v>
      </c>
      <c r="C9" s="121">
        <v>0.14220006473227151</v>
      </c>
      <c r="D9" s="121">
        <v>0.14895563964741582</v>
      </c>
      <c r="E9" s="121">
        <v>0.14345695038797102</v>
      </c>
      <c r="F9" s="121">
        <v>0.14074142627067188</v>
      </c>
      <c r="G9" s="121">
        <v>0.13336024967845619</v>
      </c>
      <c r="H9" s="121">
        <v>0.12946321871931391</v>
      </c>
      <c r="I9" s="121">
        <v>0.12692662635439614</v>
      </c>
      <c r="J9" s="121">
        <v>0.12913352156426958</v>
      </c>
      <c r="K9" s="121">
        <v>0.14074697496963287</v>
      </c>
      <c r="L9" s="121">
        <v>0.13869994946189948</v>
      </c>
      <c r="M9" s="121">
        <v>0.13787005033869559</v>
      </c>
      <c r="N9" s="121">
        <v>0.13079634295833606</v>
      </c>
      <c r="O9" s="121">
        <v>0.12370673819485789</v>
      </c>
      <c r="P9" s="121">
        <v>0.11139425136145237</v>
      </c>
      <c r="Q9" s="121">
        <v>0.10844587167781987</v>
      </c>
      <c r="R9" s="121">
        <v>0.11410226414396091</v>
      </c>
      <c r="S9" s="121">
        <v>0.12048398901151756</v>
      </c>
      <c r="T9" s="121">
        <v>0.12623852198592553</v>
      </c>
      <c r="U9" s="121">
        <v>0.12407218374825442</v>
      </c>
      <c r="V9" s="121">
        <v>0.11954556769134135</v>
      </c>
      <c r="W9" s="121">
        <v>0.10587198852690027</v>
      </c>
      <c r="X9" s="121">
        <v>0.10478195628045422</v>
      </c>
    </row>
    <row r="10" spans="1:25">
      <c r="B10" s="207"/>
      <c r="C10" s="207"/>
      <c r="D10" s="207"/>
      <c r="E10" s="207"/>
      <c r="F10" s="207"/>
      <c r="G10" s="207"/>
      <c r="H10" s="207"/>
      <c r="I10" s="207"/>
      <c r="J10" s="207"/>
      <c r="K10" s="207"/>
      <c r="L10" s="207"/>
      <c r="M10" s="207"/>
      <c r="N10" s="207"/>
      <c r="O10" s="207"/>
      <c r="P10" s="207"/>
      <c r="Q10" s="207"/>
      <c r="R10" s="207"/>
      <c r="S10" s="207"/>
      <c r="T10" s="207"/>
      <c r="U10" s="207"/>
      <c r="V10" s="207"/>
      <c r="W10" s="207"/>
    </row>
  </sheetData>
  <hyperlinks>
    <hyperlink ref="C1" location="Index!A1" display="Index home" xr:uid="{00000000-0004-0000-5000-000000000000}"/>
  </hyperlinks>
  <pageMargins left="0.7" right="0.7" top="0.75" bottom="0.75" header="0.3" footer="0.3"/>
  <pageSetup paperSize="9" orientation="portrait"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codeName="Sheet91">
    <tabColor theme="7" tint="-0.249977111117893"/>
  </sheetPr>
  <dimension ref="A1:C18"/>
  <sheetViews>
    <sheetView zoomScaleNormal="100" workbookViewId="0"/>
  </sheetViews>
  <sheetFormatPr defaultColWidth="9.140625" defaultRowHeight="15"/>
  <cols>
    <col min="1" max="1" width="16" style="188" customWidth="1"/>
    <col min="2" max="2" width="16.5703125" style="189" customWidth="1"/>
    <col min="3" max="3" width="11" style="189" customWidth="1"/>
    <col min="4" max="16384" width="9.140625" style="189"/>
  </cols>
  <sheetData>
    <row r="1" spans="1:3" ht="15" customHeight="1">
      <c r="A1" s="188" t="s">
        <v>30</v>
      </c>
      <c r="B1" s="188">
        <v>6.3</v>
      </c>
      <c r="C1" s="291" t="s">
        <v>2930</v>
      </c>
    </row>
    <row r="2" spans="1:3" ht="15" customHeight="1">
      <c r="A2" s="166" t="s">
        <v>31</v>
      </c>
      <c r="B2" s="189" t="s">
        <v>3153</v>
      </c>
    </row>
    <row r="3" spans="1:3" ht="15" customHeight="1">
      <c r="A3" s="167" t="s">
        <v>40</v>
      </c>
      <c r="B3" s="191" t="s">
        <v>3082</v>
      </c>
    </row>
    <row r="4" spans="1:3">
      <c r="A4" s="167"/>
    </row>
    <row r="5" spans="1:3">
      <c r="A5" s="188" t="s">
        <v>53</v>
      </c>
      <c r="B5" s="189" t="s">
        <v>54</v>
      </c>
      <c r="C5" s="189" t="s">
        <v>55</v>
      </c>
    </row>
    <row r="6" spans="1:3">
      <c r="A6" s="188" t="s">
        <v>56</v>
      </c>
      <c r="B6" s="189" t="s">
        <v>49</v>
      </c>
      <c r="C6" s="205">
        <v>12497</v>
      </c>
    </row>
    <row r="7" spans="1:3">
      <c r="A7" s="188" t="s">
        <v>56</v>
      </c>
      <c r="B7" s="189" t="s">
        <v>50</v>
      </c>
      <c r="C7" s="205">
        <v>12334.666666666666</v>
      </c>
    </row>
    <row r="8" spans="1:3">
      <c r="A8" s="188" t="s">
        <v>56</v>
      </c>
      <c r="B8" s="189" t="s">
        <v>51</v>
      </c>
      <c r="C8" s="205">
        <v>32455.666666666668</v>
      </c>
    </row>
    <row r="9" spans="1:3">
      <c r="A9" s="188" t="s">
        <v>49</v>
      </c>
      <c r="B9" s="189" t="s">
        <v>49</v>
      </c>
      <c r="C9" s="205">
        <v>21007.666666666668</v>
      </c>
    </row>
    <row r="10" spans="1:3">
      <c r="A10" s="188" t="s">
        <v>49</v>
      </c>
      <c r="B10" s="189" t="s">
        <v>50</v>
      </c>
      <c r="C10" s="205">
        <v>1693</v>
      </c>
    </row>
    <row r="11" spans="1:3">
      <c r="A11" s="188" t="s">
        <v>49</v>
      </c>
      <c r="B11" s="189" t="s">
        <v>51</v>
      </c>
      <c r="C11" s="205">
        <v>22310</v>
      </c>
    </row>
    <row r="12" spans="1:3">
      <c r="A12" s="188" t="s">
        <v>51</v>
      </c>
      <c r="B12" s="189" t="s">
        <v>49</v>
      </c>
      <c r="C12" s="205">
        <v>24746</v>
      </c>
    </row>
    <row r="13" spans="1:3">
      <c r="A13" s="188" t="s">
        <v>51</v>
      </c>
      <c r="B13" s="189" t="s">
        <v>50</v>
      </c>
      <c r="C13" s="205">
        <v>8890</v>
      </c>
    </row>
    <row r="14" spans="1:3">
      <c r="A14" s="188" t="s">
        <v>51</v>
      </c>
      <c r="B14" s="189" t="s">
        <v>51</v>
      </c>
      <c r="C14" s="205">
        <v>194626</v>
      </c>
    </row>
    <row r="15" spans="1:3">
      <c r="A15" s="188" t="s">
        <v>50</v>
      </c>
      <c r="B15" s="189" t="s">
        <v>49</v>
      </c>
      <c r="C15" s="205">
        <v>1213</v>
      </c>
    </row>
    <row r="16" spans="1:3">
      <c r="A16" s="188" t="s">
        <v>50</v>
      </c>
      <c r="B16" s="189" t="s">
        <v>50</v>
      </c>
      <c r="C16" s="205">
        <v>19048</v>
      </c>
    </row>
    <row r="17" spans="1:3">
      <c r="A17" s="188" t="s">
        <v>50</v>
      </c>
      <c r="B17" s="189" t="s">
        <v>51</v>
      </c>
      <c r="C17" s="205">
        <v>3995.6666666666665</v>
      </c>
    </row>
    <row r="18" spans="1:3">
      <c r="A18" s="188" t="s">
        <v>2</v>
      </c>
      <c r="C18" s="205">
        <v>354816.66666666669</v>
      </c>
    </row>
  </sheetData>
  <sortState xmlns:xlrd2="http://schemas.microsoft.com/office/spreadsheetml/2017/richdata2" ref="A6:C18">
    <sortCondition ref="A6:A18"/>
  </sortState>
  <customSheetViews>
    <customSheetView guid="{CDEF6930-6739-4FEE-9F65-E195F9A4F82A}">
      <selection activeCell="B4" sqref="B4"/>
      <pageMargins left="0.7" right="0.7" top="0.75" bottom="0.75" header="0.3" footer="0.3"/>
      <pageSetup paperSize="9" orientation="portrait" r:id="rId1"/>
    </customSheetView>
    <customSheetView guid="{9883963A-B599-466E-88D7-AE85360E0737}">
      <selection activeCell="B4" sqref="B4"/>
      <pageMargins left="0.7" right="0.7" top="0.75" bottom="0.75" header="0.3" footer="0.3"/>
      <pageSetup paperSize="9" orientation="portrait" r:id="rId2"/>
    </customSheetView>
  </customSheetViews>
  <hyperlinks>
    <hyperlink ref="C1" location="Index!A1" display="Index home" xr:uid="{00000000-0004-0000-5100-000000000000}"/>
  </hyperlinks>
  <pageMargins left="0.7" right="0.7" top="0.75" bottom="0.75" header="0.3" footer="0.3"/>
  <pageSetup paperSize="9" orientation="portrait" r:id="rId3"/>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97">
    <tabColor theme="7" tint="-0.249977111117893"/>
  </sheetPr>
  <dimension ref="A1:C27"/>
  <sheetViews>
    <sheetView zoomScaleNormal="100" workbookViewId="0"/>
  </sheetViews>
  <sheetFormatPr defaultColWidth="9.140625" defaultRowHeight="15"/>
  <cols>
    <col min="1" max="1" width="17.42578125" style="188" bestFit="1" customWidth="1"/>
    <col min="2" max="2" width="16.5703125" style="189" customWidth="1"/>
    <col min="3" max="3" width="11" style="189" customWidth="1"/>
    <col min="4" max="16384" width="9.140625" style="189"/>
  </cols>
  <sheetData>
    <row r="1" spans="1:3" ht="15" customHeight="1">
      <c r="A1" s="188" t="s">
        <v>30</v>
      </c>
      <c r="B1" s="188">
        <v>6.4</v>
      </c>
      <c r="C1" s="291" t="s">
        <v>2930</v>
      </c>
    </row>
    <row r="2" spans="1:3" ht="15" customHeight="1">
      <c r="A2" s="166" t="s">
        <v>31</v>
      </c>
      <c r="B2" s="189" t="s">
        <v>2887</v>
      </c>
    </row>
    <row r="3" spans="1:3" ht="15" customHeight="1">
      <c r="A3" s="167" t="s">
        <v>40</v>
      </c>
      <c r="B3" s="190" t="s">
        <v>3065</v>
      </c>
    </row>
    <row r="4" spans="1:3">
      <c r="A4" s="167"/>
    </row>
    <row r="5" spans="1:3">
      <c r="A5" s="188" t="s">
        <v>41</v>
      </c>
      <c r="B5" s="189" t="s">
        <v>2885</v>
      </c>
      <c r="C5" s="189" t="s">
        <v>2886</v>
      </c>
    </row>
    <row r="6" spans="1:3">
      <c r="A6" s="188" t="s">
        <v>13</v>
      </c>
      <c r="B6" s="189">
        <v>40500</v>
      </c>
      <c r="C6" s="189">
        <v>9297</v>
      </c>
    </row>
    <row r="7" spans="1:3">
      <c r="A7" s="188" t="s">
        <v>14</v>
      </c>
      <c r="B7" s="189">
        <v>37300</v>
      </c>
      <c r="C7" s="189">
        <v>8278</v>
      </c>
    </row>
    <row r="8" spans="1:3">
      <c r="A8" s="188" t="s">
        <v>15</v>
      </c>
      <c r="B8" s="189">
        <v>32200.000000000004</v>
      </c>
      <c r="C8" s="189">
        <v>8307</v>
      </c>
    </row>
    <row r="9" spans="1:3">
      <c r="A9" s="188" t="s">
        <v>16</v>
      </c>
      <c r="B9" s="189">
        <v>28100</v>
      </c>
      <c r="C9" s="189">
        <v>7879</v>
      </c>
    </row>
    <row r="10" spans="1:3">
      <c r="A10" s="188" t="s">
        <v>17</v>
      </c>
      <c r="B10" s="189">
        <v>26600</v>
      </c>
      <c r="C10" s="189">
        <v>7773</v>
      </c>
    </row>
    <row r="11" spans="1:3">
      <c r="A11" s="188" t="s">
        <v>18</v>
      </c>
      <c r="B11" s="189">
        <v>24600</v>
      </c>
      <c r="C11" s="189">
        <v>7982</v>
      </c>
    </row>
    <row r="12" spans="1:3">
      <c r="A12" s="188" t="s">
        <v>19</v>
      </c>
      <c r="B12" s="189">
        <v>23100</v>
      </c>
      <c r="C12" s="189">
        <v>7894</v>
      </c>
    </row>
    <row r="13" spans="1:3">
      <c r="A13" s="188" t="s">
        <v>20</v>
      </c>
      <c r="B13" s="189">
        <v>22500</v>
      </c>
      <c r="C13" s="189">
        <v>6327</v>
      </c>
    </row>
    <row r="14" spans="1:3">
      <c r="A14" s="188" t="s">
        <v>21</v>
      </c>
      <c r="B14" s="189">
        <v>21700</v>
      </c>
      <c r="C14" s="189">
        <v>8607</v>
      </c>
    </row>
    <row r="15" spans="1:3">
      <c r="A15" s="188" t="s">
        <v>22</v>
      </c>
      <c r="B15" s="189">
        <v>19700</v>
      </c>
      <c r="C15" s="189">
        <v>6902</v>
      </c>
    </row>
    <row r="16" spans="1:3">
      <c r="A16" s="188" t="s">
        <v>23</v>
      </c>
      <c r="B16" s="189">
        <v>19100</v>
      </c>
      <c r="C16" s="189">
        <v>7065</v>
      </c>
    </row>
    <row r="17" spans="1:3">
      <c r="A17" s="188" t="s">
        <v>24</v>
      </c>
      <c r="B17" s="189">
        <v>16700</v>
      </c>
      <c r="C17" s="189">
        <v>6890</v>
      </c>
    </row>
    <row r="18" spans="1:3">
      <c r="A18" s="188" t="s">
        <v>25</v>
      </c>
      <c r="B18" s="189">
        <v>17100</v>
      </c>
      <c r="C18" s="189">
        <v>7661</v>
      </c>
    </row>
    <row r="19" spans="1:3">
      <c r="A19" s="188" t="s">
        <v>26</v>
      </c>
      <c r="B19" s="189">
        <v>18200</v>
      </c>
      <c r="C19" s="189">
        <v>7372</v>
      </c>
    </row>
    <row r="20" spans="1:3">
      <c r="A20" s="188" t="s">
        <v>27</v>
      </c>
      <c r="B20" s="189">
        <v>16325</v>
      </c>
      <c r="C20" s="189">
        <v>7968</v>
      </c>
    </row>
    <row r="21" spans="1:3">
      <c r="A21" s="188" t="s">
        <v>28</v>
      </c>
      <c r="B21" s="189">
        <v>13711</v>
      </c>
      <c r="C21" s="189">
        <v>9300</v>
      </c>
    </row>
    <row r="22" spans="1:3">
      <c r="A22" s="188" t="s">
        <v>29</v>
      </c>
      <c r="B22" s="189">
        <v>12675</v>
      </c>
      <c r="C22" s="189">
        <v>9148</v>
      </c>
    </row>
    <row r="23" spans="1:3">
      <c r="A23" s="188" t="s">
        <v>2430</v>
      </c>
      <c r="B23" s="189">
        <v>12004</v>
      </c>
      <c r="C23" s="189">
        <v>7490</v>
      </c>
    </row>
    <row r="24" spans="1:3">
      <c r="A24" s="188" t="s">
        <v>2496</v>
      </c>
      <c r="B24" s="189">
        <v>11927</v>
      </c>
      <c r="C24" s="189">
        <v>8404</v>
      </c>
    </row>
    <row r="25" spans="1:3">
      <c r="A25" s="188" t="s">
        <v>2567</v>
      </c>
      <c r="B25" s="189">
        <v>11621</v>
      </c>
      <c r="C25" s="189">
        <v>8572</v>
      </c>
    </row>
    <row r="26" spans="1:3">
      <c r="A26" s="188" t="s">
        <v>2734</v>
      </c>
      <c r="B26" s="189">
        <v>10142</v>
      </c>
      <c r="C26" s="189">
        <v>6017</v>
      </c>
    </row>
    <row r="27" spans="1:3">
      <c r="A27" s="188" t="s">
        <v>2776</v>
      </c>
      <c r="B27" s="189">
        <v>9986</v>
      </c>
      <c r="C27" s="189">
        <v>6026</v>
      </c>
    </row>
  </sheetData>
  <hyperlinks>
    <hyperlink ref="C1" location="Index!A1" display="Index home" xr:uid="{00000000-0004-0000-5200-000000000000}"/>
  </hyperlinks>
  <pageMargins left="0.7" right="0.7" top="0.75" bottom="0.75" header="0.3" footer="0.3"/>
  <pageSetup paperSize="9" orientation="portrait"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codeName="Sheet92">
    <tabColor theme="7" tint="-0.249977111117893"/>
  </sheetPr>
  <dimension ref="A1:J24"/>
  <sheetViews>
    <sheetView zoomScaleNormal="100" workbookViewId="0"/>
  </sheetViews>
  <sheetFormatPr defaultColWidth="9.140625" defaultRowHeight="15"/>
  <cols>
    <col min="1" max="1" width="32.5703125" style="188" customWidth="1"/>
    <col min="2" max="5" width="9" style="189" customWidth="1"/>
    <col min="6" max="16384" width="9.140625" style="189"/>
  </cols>
  <sheetData>
    <row r="1" spans="1:10" ht="15" customHeight="1">
      <c r="A1" s="188" t="s">
        <v>30</v>
      </c>
      <c r="B1" s="188">
        <v>6.5</v>
      </c>
      <c r="C1" s="291" t="s">
        <v>2930</v>
      </c>
    </row>
    <row r="2" spans="1:10" ht="15" customHeight="1">
      <c r="A2" s="166" t="s">
        <v>31</v>
      </c>
      <c r="B2" s="189" t="s">
        <v>3057</v>
      </c>
    </row>
    <row r="3" spans="1:10" ht="15" customHeight="1">
      <c r="A3" s="167" t="s">
        <v>40</v>
      </c>
      <c r="B3" s="202" t="s">
        <v>2833</v>
      </c>
      <c r="C3" s="203"/>
      <c r="D3" s="203"/>
      <c r="E3" s="203"/>
      <c r="F3" s="203"/>
      <c r="G3" s="203"/>
      <c r="H3" s="203"/>
      <c r="I3" s="203"/>
      <c r="J3" s="203"/>
    </row>
    <row r="5" spans="1:10">
      <c r="A5" s="345" t="s">
        <v>3189</v>
      </c>
      <c r="B5" s="121" t="s">
        <v>56</v>
      </c>
      <c r="C5" s="121" t="s">
        <v>49</v>
      </c>
      <c r="D5" s="121" t="s">
        <v>50</v>
      </c>
      <c r="E5" s="121" t="s">
        <v>51</v>
      </c>
    </row>
    <row r="6" spans="1:10">
      <c r="A6" s="345" t="s">
        <v>2497</v>
      </c>
      <c r="B6" s="192">
        <v>2.2406645411905027E-2</v>
      </c>
      <c r="C6" s="192">
        <v>5.1078555349094126E-2</v>
      </c>
      <c r="D6" s="192">
        <v>1.4352760876075366E-2</v>
      </c>
      <c r="E6" s="192">
        <v>0.16479634599072315</v>
      </c>
      <c r="F6" s="192">
        <v>0.25263430762779765</v>
      </c>
    </row>
    <row r="7" spans="1:10">
      <c r="A7" s="345" t="s">
        <v>2498</v>
      </c>
      <c r="B7" s="192">
        <v>9.9804768434855994E-3</v>
      </c>
      <c r="C7" s="192">
        <v>4.8528614145574842E-2</v>
      </c>
      <c r="D7" s="192">
        <v>2.1734705797645033E-2</v>
      </c>
      <c r="E7" s="192">
        <v>0.16044948220879635</v>
      </c>
      <c r="F7" s="192">
        <v>0.24069327899550183</v>
      </c>
    </row>
    <row r="8" spans="1:10">
      <c r="A8" s="345" t="s">
        <v>473</v>
      </c>
      <c r="B8" s="192">
        <v>1.8770622555288656E-2</v>
      </c>
      <c r="C8" s="192">
        <v>2.6268967235785309E-2</v>
      </c>
      <c r="D8" s="192">
        <v>2.5637086998762048E-3</v>
      </c>
      <c r="E8" s="192">
        <v>9.996163333846253E-2</v>
      </c>
      <c r="F8" s="192">
        <v>0.14756493182941269</v>
      </c>
    </row>
    <row r="9" spans="1:10">
      <c r="A9" s="345" t="s">
        <v>477</v>
      </c>
      <c r="B9" s="192">
        <v>3.8520262300132793E-2</v>
      </c>
      <c r="C9" s="192">
        <v>5.2885072724222545E-3</v>
      </c>
      <c r="D9" s="192">
        <v>6.7614072513503794E-3</v>
      </c>
      <c r="E9" s="192">
        <v>5.6814369213219015E-2</v>
      </c>
      <c r="F9" s="192">
        <v>0.10738454603712444</v>
      </c>
    </row>
    <row r="10" spans="1:10">
      <c r="A10" s="345" t="s">
        <v>476</v>
      </c>
      <c r="B10" s="192">
        <v>1.5201698991656576E-2</v>
      </c>
      <c r="C10" s="192">
        <v>3.8145785620359906E-3</v>
      </c>
      <c r="D10" s="192">
        <v>1.9927855430273153E-3</v>
      </c>
      <c r="E10" s="192">
        <v>6.6091387743212937E-2</v>
      </c>
      <c r="F10" s="192">
        <v>8.7100450839932814E-2</v>
      </c>
    </row>
    <row r="11" spans="1:10">
      <c r="A11" s="345" t="s">
        <v>2499</v>
      </c>
      <c r="B11" s="192">
        <v>1.5310426683263108E-3</v>
      </c>
      <c r="C11" s="192">
        <v>7.6108174687583045E-3</v>
      </c>
      <c r="D11" s="192">
        <v>7.9905603951392103E-3</v>
      </c>
      <c r="E11" s="192">
        <v>5.1774133833247154E-3</v>
      </c>
      <c r="F11" s="192">
        <v>2.2309833915548541E-2</v>
      </c>
    </row>
    <row r="12" spans="1:10">
      <c r="A12" s="345"/>
      <c r="B12" s="192"/>
      <c r="C12" s="192"/>
      <c r="D12" s="192"/>
      <c r="E12" s="192"/>
      <c r="F12" s="192"/>
    </row>
    <row r="13" spans="1:10">
      <c r="A13" s="345" t="s">
        <v>2502</v>
      </c>
      <c r="B13" s="192">
        <v>7.0334148594861055E-3</v>
      </c>
      <c r="C13" s="192">
        <v>5.6023499365226576E-3</v>
      </c>
      <c r="D13" s="192">
        <v>2.6528833725958347E-2</v>
      </c>
      <c r="E13" s="192">
        <v>9.2279674569378634E-2</v>
      </c>
      <c r="F13" s="192">
        <v>0.13144427309134576</v>
      </c>
    </row>
    <row r="14" spans="1:10">
      <c r="A14" s="345" t="s">
        <v>2500</v>
      </c>
      <c r="B14" s="192">
        <v>5.3603481412650136E-4</v>
      </c>
      <c r="C14" s="192">
        <v>0</v>
      </c>
      <c r="D14" s="192">
        <v>8.1934261683361039E-3</v>
      </c>
      <c r="E14" s="192">
        <v>9.5146191425660415E-2</v>
      </c>
      <c r="F14" s="192">
        <v>0.10387565240812303</v>
      </c>
    </row>
    <row r="15" spans="1:10">
      <c r="A15" s="345" t="s">
        <v>2501</v>
      </c>
      <c r="B15" s="192">
        <v>4.808903242756804E-3</v>
      </c>
      <c r="C15" s="192">
        <v>3.7980312088972817E-3</v>
      </c>
      <c r="D15" s="192">
        <v>5.602201109157743E-3</v>
      </c>
      <c r="E15" s="192">
        <v>5.7536106073225041E-2</v>
      </c>
      <c r="F15" s="192">
        <v>7.1745241634036852E-2</v>
      </c>
    </row>
    <row r="16" spans="1:10">
      <c r="A16" s="345"/>
      <c r="B16" s="192"/>
      <c r="C16" s="192"/>
      <c r="D16" s="192"/>
      <c r="E16" s="192"/>
      <c r="F16" s="192"/>
    </row>
    <row r="17" spans="1:6">
      <c r="A17" s="345" t="s">
        <v>474</v>
      </c>
      <c r="B17" s="192">
        <v>9.7766734242977667E-3</v>
      </c>
      <c r="C17" s="192">
        <v>6.3464953590440069E-3</v>
      </c>
      <c r="D17" s="192">
        <v>6.5868073391318405E-4</v>
      </c>
      <c r="E17" s="192">
        <v>3.770636222060645E-2</v>
      </c>
      <c r="F17" s="192">
        <v>5.4488211737861406E-2</v>
      </c>
    </row>
    <row r="18" spans="1:6">
      <c r="A18" s="345" t="s">
        <v>2429</v>
      </c>
      <c r="B18" s="192">
        <v>7.2833241257014498E-4</v>
      </c>
      <c r="C18" s="192">
        <v>2.0236505353132411E-2</v>
      </c>
      <c r="D18" s="192">
        <v>5.9599432581076582E-3</v>
      </c>
      <c r="E18" s="192">
        <v>1.8508727045848914E-2</v>
      </c>
      <c r="F18" s="192">
        <v>4.543350806965913E-2</v>
      </c>
    </row>
    <row r="19" spans="1:6">
      <c r="A19" s="345" t="s">
        <v>475</v>
      </c>
      <c r="B19" s="192">
        <v>1.8278624873161377E-2</v>
      </c>
      <c r="C19" s="192">
        <v>1.7273027528460768E-2</v>
      </c>
      <c r="D19" s="192">
        <v>1.3207417865759286E-2</v>
      </c>
      <c r="E19" s="192">
        <v>4.7260442483373251E-2</v>
      </c>
      <c r="F19" s="192">
        <v>9.6019512750754682E-2</v>
      </c>
    </row>
    <row r="20" spans="1:6">
      <c r="A20" s="345"/>
      <c r="B20" s="192"/>
      <c r="C20" s="192"/>
      <c r="D20" s="192"/>
      <c r="E20" s="192"/>
      <c r="F20" s="192"/>
    </row>
    <row r="21" spans="1:6">
      <c r="A21" s="345" t="s">
        <v>478</v>
      </c>
      <c r="B21" s="192">
        <v>1.7637292889938417E-2</v>
      </c>
      <c r="C21" s="192">
        <v>1.4891276201238058E-2</v>
      </c>
      <c r="D21" s="192">
        <v>1.9545366594325445E-2</v>
      </c>
      <c r="E21" s="192">
        <v>6.1196410432069616E-2</v>
      </c>
      <c r="F21" s="192">
        <v>0.11327034611757153</v>
      </c>
    </row>
    <row r="22" spans="1:6">
      <c r="B22" s="204"/>
      <c r="C22" s="204"/>
      <c r="D22" s="204"/>
      <c r="E22" s="204"/>
      <c r="F22" s="192"/>
    </row>
    <row r="23" spans="1:6">
      <c r="A23" s="345" t="s">
        <v>479</v>
      </c>
      <c r="B23" s="192">
        <v>0.10374041197485903</v>
      </c>
      <c r="C23" s="192">
        <v>0.15794052971494205</v>
      </c>
      <c r="D23" s="192">
        <v>9.9079145576378119E-2</v>
      </c>
      <c r="E23" s="192">
        <v>0.63923991273382086</v>
      </c>
      <c r="F23" s="192">
        <v>1</v>
      </c>
    </row>
    <row r="24" spans="1:6">
      <c r="B24" s="121"/>
      <c r="D24" s="121"/>
    </row>
  </sheetData>
  <customSheetViews>
    <customSheetView guid="{CDEF6930-6739-4FEE-9F65-E195F9A4F82A}" topLeftCell="A4">
      <selection activeCell="F35" sqref="F35"/>
      <pageMargins left="0.7" right="0.7" top="0.75" bottom="0.75" header="0.3" footer="0.3"/>
      <pageSetup paperSize="9" orientation="portrait" r:id="rId1"/>
    </customSheetView>
    <customSheetView guid="{9883963A-B599-466E-88D7-AE85360E0737}" topLeftCell="A4">
      <selection activeCell="F35" sqref="F35"/>
      <pageMargins left="0.7" right="0.7" top="0.75" bottom="0.75" header="0.3" footer="0.3"/>
      <pageSetup paperSize="9" orientation="portrait" r:id="rId2"/>
    </customSheetView>
  </customSheetViews>
  <mergeCells count="1">
    <mergeCell ref="B3:J3"/>
  </mergeCells>
  <hyperlinks>
    <hyperlink ref="C1" location="Index!A1" display="Index home" xr:uid="{00000000-0004-0000-5300-000000000000}"/>
  </hyperlinks>
  <pageMargins left="0.7" right="0.7" top="0.75" bottom="0.75" header="0.3" footer="0.3"/>
  <pageSetup paperSize="9" orientation="portrait" r:id="rId3"/>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codeName="Sheet67">
    <tabColor theme="7" tint="-0.249977111117893"/>
  </sheetPr>
  <dimension ref="A1:H15"/>
  <sheetViews>
    <sheetView zoomScaleNormal="100" workbookViewId="0"/>
  </sheetViews>
  <sheetFormatPr defaultColWidth="9.140625" defaultRowHeight="15"/>
  <cols>
    <col min="1" max="1" width="33.28515625" style="101" bestFit="1" customWidth="1"/>
    <col min="2" max="8" width="11.140625" style="102" customWidth="1"/>
    <col min="9" max="16384" width="9.140625" style="102"/>
  </cols>
  <sheetData>
    <row r="1" spans="1:8" ht="15" customHeight="1">
      <c r="A1" s="74" t="s">
        <v>30</v>
      </c>
      <c r="B1" s="101">
        <v>6.6</v>
      </c>
      <c r="C1" s="290" t="s">
        <v>2930</v>
      </c>
    </row>
    <row r="2" spans="1:8" ht="15" customHeight="1">
      <c r="A2" s="73" t="s">
        <v>31</v>
      </c>
      <c r="B2" s="101" t="s">
        <v>2956</v>
      </c>
    </row>
    <row r="3" spans="1:8" ht="15" customHeight="1">
      <c r="A3" s="53" t="s">
        <v>40</v>
      </c>
      <c r="B3" s="52" t="s">
        <v>2721</v>
      </c>
    </row>
    <row r="5" spans="1:8">
      <c r="A5" s="101" t="s">
        <v>2560</v>
      </c>
      <c r="B5" s="102" t="s">
        <v>2558</v>
      </c>
      <c r="C5" s="102" t="s">
        <v>2559</v>
      </c>
      <c r="D5" s="102" t="s">
        <v>2496</v>
      </c>
      <c r="E5" s="102" t="s">
        <v>2567</v>
      </c>
      <c r="F5" s="102" t="s">
        <v>2734</v>
      </c>
      <c r="G5" s="102" t="s">
        <v>2776</v>
      </c>
      <c r="H5" s="102" t="s">
        <v>2878</v>
      </c>
    </row>
    <row r="6" spans="1:8">
      <c r="A6" s="101" t="s">
        <v>2561</v>
      </c>
      <c r="B6" s="104">
        <v>11</v>
      </c>
      <c r="C6" s="104">
        <v>33</v>
      </c>
      <c r="D6" s="104">
        <v>39</v>
      </c>
      <c r="E6" s="104">
        <v>17</v>
      </c>
      <c r="F6" s="104">
        <v>19</v>
      </c>
      <c r="G6" s="104">
        <v>13</v>
      </c>
      <c r="H6" s="104">
        <v>0</v>
      </c>
    </row>
    <row r="7" spans="1:8">
      <c r="A7" s="101" t="s">
        <v>2562</v>
      </c>
      <c r="B7" s="104">
        <v>57</v>
      </c>
      <c r="C7" s="104">
        <v>124</v>
      </c>
      <c r="D7" s="104">
        <v>146</v>
      </c>
      <c r="E7" s="104">
        <v>162</v>
      </c>
      <c r="F7" s="104">
        <v>120</v>
      </c>
      <c r="G7" s="104">
        <v>94</v>
      </c>
      <c r="H7" s="104">
        <v>74</v>
      </c>
    </row>
    <row r="8" spans="1:8">
      <c r="A8" s="101" t="s">
        <v>2785</v>
      </c>
      <c r="B8" s="104" t="s">
        <v>2923</v>
      </c>
      <c r="C8" s="104" t="s">
        <v>2923</v>
      </c>
      <c r="D8" s="104" t="s">
        <v>2923</v>
      </c>
      <c r="E8" s="104">
        <f>E7-E9</f>
        <v>68</v>
      </c>
      <c r="F8" s="104">
        <f t="shared" ref="F8:G8" si="0">F7-F9</f>
        <v>37</v>
      </c>
      <c r="G8" s="104">
        <f t="shared" si="0"/>
        <v>33</v>
      </c>
      <c r="H8" s="104">
        <v>30</v>
      </c>
    </row>
    <row r="9" spans="1:8">
      <c r="A9" s="101" t="s">
        <v>2963</v>
      </c>
      <c r="B9" s="104" t="s">
        <v>2923</v>
      </c>
      <c r="C9" s="104" t="s">
        <v>2923</v>
      </c>
      <c r="D9" s="104" t="s">
        <v>2923</v>
      </c>
      <c r="E9" s="104">
        <v>94</v>
      </c>
      <c r="F9" s="104">
        <v>83</v>
      </c>
      <c r="G9" s="104">
        <v>61</v>
      </c>
      <c r="H9" s="104">
        <v>44</v>
      </c>
    </row>
    <row r="10" spans="1:8">
      <c r="A10" s="101" t="s">
        <v>2575</v>
      </c>
      <c r="B10" s="104" t="s">
        <v>2923</v>
      </c>
      <c r="C10" s="104" t="s">
        <v>2923</v>
      </c>
      <c r="D10" s="104" t="s">
        <v>2923</v>
      </c>
      <c r="E10" s="104">
        <v>23</v>
      </c>
      <c r="F10" s="104">
        <v>5</v>
      </c>
      <c r="G10" s="104">
        <v>0</v>
      </c>
      <c r="H10" s="104">
        <v>1</v>
      </c>
    </row>
    <row r="11" spans="1:8">
      <c r="A11" s="101" t="s">
        <v>2563</v>
      </c>
      <c r="B11" s="104">
        <v>1</v>
      </c>
      <c r="C11" s="104">
        <v>6</v>
      </c>
      <c r="D11" s="104">
        <v>3</v>
      </c>
      <c r="E11" s="104">
        <v>5</v>
      </c>
      <c r="F11" s="104">
        <v>0</v>
      </c>
      <c r="G11" s="104">
        <v>1</v>
      </c>
      <c r="H11" s="104">
        <v>0</v>
      </c>
    </row>
    <row r="12" spans="1:8">
      <c r="A12" s="101" t="s">
        <v>2510</v>
      </c>
      <c r="B12" s="104">
        <v>24</v>
      </c>
      <c r="C12" s="104">
        <v>55</v>
      </c>
      <c r="D12" s="104">
        <v>44</v>
      </c>
      <c r="E12" s="104">
        <v>39</v>
      </c>
      <c r="F12" s="104">
        <v>25</v>
      </c>
      <c r="G12" s="104">
        <v>16</v>
      </c>
      <c r="H12" s="104">
        <v>9</v>
      </c>
    </row>
    <row r="13" spans="1:8">
      <c r="A13" s="101" t="s">
        <v>2</v>
      </c>
      <c r="B13" s="104">
        <v>93</v>
      </c>
      <c r="C13" s="104">
        <v>218</v>
      </c>
      <c r="D13" s="104">
        <v>232</v>
      </c>
      <c r="E13" s="104">
        <v>246</v>
      </c>
      <c r="F13" s="104">
        <v>169</v>
      </c>
      <c r="G13" s="104">
        <v>124</v>
      </c>
      <c r="H13" s="104">
        <v>84</v>
      </c>
    </row>
    <row r="14" spans="1:8">
      <c r="B14" s="104"/>
      <c r="C14" s="104"/>
      <c r="D14" s="104"/>
      <c r="E14" s="104"/>
      <c r="F14" s="104"/>
      <c r="G14" s="104"/>
      <c r="H14" s="104"/>
    </row>
    <row r="15" spans="1:8">
      <c r="A15" s="101" t="s">
        <v>2964</v>
      </c>
      <c r="B15" s="104">
        <v>518</v>
      </c>
      <c r="C15" s="104">
        <v>500</v>
      </c>
      <c r="D15" s="104">
        <v>524</v>
      </c>
      <c r="E15" s="104">
        <v>550</v>
      </c>
      <c r="F15" s="104">
        <v>382</v>
      </c>
      <c r="G15" s="104">
        <v>258</v>
      </c>
      <c r="H15" s="104">
        <v>156</v>
      </c>
    </row>
  </sheetData>
  <customSheetViews>
    <customSheetView guid="{CDEF6930-6739-4FEE-9F65-E195F9A4F82A}">
      <pageMargins left="0.75" right="0.75" top="1" bottom="1" header="0.5" footer="0.5"/>
      <pageSetup paperSize="9" orientation="portrait" r:id="rId1"/>
      <headerFooter alignWithMargins="0"/>
    </customSheetView>
    <customSheetView guid="{9883963A-B599-466E-88D7-AE85360E0737}">
      <pageMargins left="0.75" right="0.75" top="1" bottom="1" header="0.5" footer="0.5"/>
      <pageSetup paperSize="9" orientation="portrait" r:id="rId2"/>
      <headerFooter alignWithMargins="0"/>
    </customSheetView>
  </customSheetViews>
  <hyperlinks>
    <hyperlink ref="C1" location="Index!A1" display="Index home" xr:uid="{00000000-0004-0000-5400-000000000000}"/>
  </hyperlinks>
  <pageMargins left="0.75" right="0.75" top="1" bottom="1" header="0.5" footer="0.5"/>
  <pageSetup paperSize="9" orientation="portrait" r:id="rId3"/>
  <headerFooter alignWithMargins="0"/>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codeName="Sheet68">
    <tabColor theme="7" tint="-0.249977111117893"/>
  </sheetPr>
  <dimension ref="A1:C40"/>
  <sheetViews>
    <sheetView zoomScaleNormal="100" workbookViewId="0"/>
  </sheetViews>
  <sheetFormatPr defaultColWidth="9.140625" defaultRowHeight="15"/>
  <cols>
    <col min="1" max="1" width="16.5703125" style="99" customWidth="1"/>
    <col min="2" max="2" width="18.7109375" style="100" customWidth="1"/>
    <col min="3" max="3" width="11.5703125" style="100" customWidth="1"/>
    <col min="4" max="16384" width="9.140625" style="100"/>
  </cols>
  <sheetData>
    <row r="1" spans="1:3" ht="15" customHeight="1">
      <c r="A1" s="146" t="s">
        <v>30</v>
      </c>
      <c r="B1" s="99">
        <v>6.7</v>
      </c>
      <c r="C1" s="291" t="s">
        <v>2930</v>
      </c>
    </row>
    <row r="2" spans="1:3" ht="15" customHeight="1">
      <c r="A2" s="167" t="s">
        <v>31</v>
      </c>
      <c r="B2" s="100" t="s">
        <v>3154</v>
      </c>
    </row>
    <row r="3" spans="1:3" ht="15" customHeight="1">
      <c r="A3" s="167" t="s">
        <v>40</v>
      </c>
      <c r="B3" s="56" t="s">
        <v>2722</v>
      </c>
    </row>
    <row r="4" spans="1:3">
      <c r="A4" s="146"/>
    </row>
    <row r="5" spans="1:3">
      <c r="A5" s="344" t="s">
        <v>431</v>
      </c>
      <c r="B5" s="57" t="s">
        <v>2</v>
      </c>
    </row>
    <row r="6" spans="1:3">
      <c r="A6" s="344" t="s">
        <v>108</v>
      </c>
      <c r="B6" s="57">
        <v>154</v>
      </c>
    </row>
    <row r="7" spans="1:3">
      <c r="A7" s="344" t="s">
        <v>160</v>
      </c>
      <c r="B7" s="57">
        <v>41</v>
      </c>
    </row>
    <row r="8" spans="1:3">
      <c r="A8" s="344" t="s">
        <v>104</v>
      </c>
      <c r="B8" s="57">
        <v>38</v>
      </c>
    </row>
    <row r="9" spans="1:3">
      <c r="A9" s="344" t="s">
        <v>184</v>
      </c>
      <c r="B9" s="57">
        <v>8</v>
      </c>
    </row>
    <row r="10" spans="1:3">
      <c r="A10" s="344" t="s">
        <v>120</v>
      </c>
      <c r="B10" s="57">
        <v>49</v>
      </c>
    </row>
    <row r="11" spans="1:3">
      <c r="A11" s="344" t="s">
        <v>148</v>
      </c>
      <c r="B11" s="57">
        <v>53</v>
      </c>
    </row>
    <row r="12" spans="1:3">
      <c r="A12" s="344" t="s">
        <v>57</v>
      </c>
      <c r="B12" s="57">
        <v>5</v>
      </c>
    </row>
    <row r="13" spans="1:3">
      <c r="A13" s="344" t="s">
        <v>116</v>
      </c>
      <c r="B13" s="57">
        <v>73</v>
      </c>
    </row>
    <row r="14" spans="1:3">
      <c r="A14" s="344" t="s">
        <v>136</v>
      </c>
      <c r="B14" s="57">
        <v>46</v>
      </c>
    </row>
    <row r="15" spans="1:3">
      <c r="A15" s="344" t="s">
        <v>156</v>
      </c>
      <c r="B15" s="57">
        <v>49</v>
      </c>
    </row>
    <row r="16" spans="1:3">
      <c r="A16" s="344" t="s">
        <v>172</v>
      </c>
      <c r="B16" s="57">
        <v>195</v>
      </c>
    </row>
    <row r="17" spans="1:2">
      <c r="A17" s="344" t="s">
        <v>216</v>
      </c>
      <c r="B17" s="57">
        <v>102</v>
      </c>
    </row>
    <row r="18" spans="1:2">
      <c r="A18" s="344" t="s">
        <v>144</v>
      </c>
      <c r="B18" s="57">
        <v>55</v>
      </c>
    </row>
    <row r="19" spans="1:2">
      <c r="A19" s="344" t="s">
        <v>196</v>
      </c>
      <c r="B19" s="57">
        <v>51</v>
      </c>
    </row>
    <row r="20" spans="1:2">
      <c r="A20" s="344" t="s">
        <v>152</v>
      </c>
      <c r="B20" s="57">
        <v>26</v>
      </c>
    </row>
    <row r="21" spans="1:2">
      <c r="A21" s="344" t="s">
        <v>128</v>
      </c>
      <c r="B21" s="57">
        <v>36</v>
      </c>
    </row>
    <row r="22" spans="1:2">
      <c r="A22" s="344" t="s">
        <v>132</v>
      </c>
      <c r="B22" s="57">
        <v>52</v>
      </c>
    </row>
    <row r="23" spans="1:2">
      <c r="A23" s="344" t="s">
        <v>200</v>
      </c>
      <c r="B23" s="57">
        <v>78</v>
      </c>
    </row>
    <row r="24" spans="1:2">
      <c r="A24" s="344" t="s">
        <v>212</v>
      </c>
      <c r="B24" s="57">
        <v>82</v>
      </c>
    </row>
    <row r="25" spans="1:2">
      <c r="A25" s="344" t="s">
        <v>96</v>
      </c>
      <c r="B25" s="57">
        <v>9</v>
      </c>
    </row>
    <row r="26" spans="1:2">
      <c r="A26" s="344" t="s">
        <v>112</v>
      </c>
      <c r="B26" s="57">
        <v>31</v>
      </c>
    </row>
    <row r="27" spans="1:2">
      <c r="A27" s="344" t="s">
        <v>180</v>
      </c>
      <c r="B27" s="57">
        <v>74</v>
      </c>
    </row>
    <row r="28" spans="1:2">
      <c r="A28" s="344" t="s">
        <v>168</v>
      </c>
      <c r="B28" s="57">
        <v>117</v>
      </c>
    </row>
    <row r="29" spans="1:2">
      <c r="A29" s="344" t="s">
        <v>92</v>
      </c>
      <c r="B29" s="57">
        <v>32</v>
      </c>
    </row>
    <row r="30" spans="1:2">
      <c r="A30" s="344" t="s">
        <v>188</v>
      </c>
      <c r="B30" s="57">
        <v>116</v>
      </c>
    </row>
    <row r="31" spans="1:2">
      <c r="A31" s="344" t="s">
        <v>164</v>
      </c>
      <c r="B31" s="57">
        <v>35</v>
      </c>
    </row>
    <row r="32" spans="1:2">
      <c r="A32" s="344" t="s">
        <v>124</v>
      </c>
      <c r="B32" s="57">
        <v>35</v>
      </c>
    </row>
    <row r="33" spans="1:2">
      <c r="A33" s="344" t="s">
        <v>204</v>
      </c>
      <c r="B33" s="57">
        <v>148</v>
      </c>
    </row>
    <row r="34" spans="1:2">
      <c r="A34" s="344" t="s">
        <v>100</v>
      </c>
      <c r="B34" s="57">
        <v>48</v>
      </c>
    </row>
    <row r="35" spans="1:2">
      <c r="A35" s="344" t="s">
        <v>220</v>
      </c>
      <c r="B35" s="57">
        <v>76</v>
      </c>
    </row>
    <row r="36" spans="1:2">
      <c r="A36" s="344" t="s">
        <v>140</v>
      </c>
      <c r="B36" s="57">
        <v>75</v>
      </c>
    </row>
    <row r="37" spans="1:2">
      <c r="A37" s="344" t="s">
        <v>192</v>
      </c>
      <c r="B37" s="57">
        <v>81</v>
      </c>
    </row>
    <row r="38" spans="1:2">
      <c r="A38" s="344" t="s">
        <v>208</v>
      </c>
      <c r="B38" s="57">
        <v>48</v>
      </c>
    </row>
    <row r="39" spans="1:2">
      <c r="A39" s="344" t="s">
        <v>43</v>
      </c>
      <c r="B39" s="57">
        <v>2118</v>
      </c>
    </row>
    <row r="40" spans="1:2">
      <c r="A40" s="344"/>
      <c r="B40" s="57"/>
    </row>
  </sheetData>
  <customSheetViews>
    <customSheetView guid="{CDEF6930-6739-4FEE-9F65-E195F9A4F82A}">
      <pageMargins left="0.75" right="0.75" top="1" bottom="1" header="0.5" footer="0.5"/>
      <pageSetup paperSize="9" orientation="portrait" r:id="rId1"/>
      <headerFooter alignWithMargins="0"/>
    </customSheetView>
    <customSheetView guid="{9883963A-B599-466E-88D7-AE85360E0737}">
      <pageMargins left="0.75" right="0.75" top="1" bottom="1" header="0.5" footer="0.5"/>
      <pageSetup paperSize="9" orientation="portrait" r:id="rId2"/>
      <headerFooter alignWithMargins="0"/>
    </customSheetView>
  </customSheetViews>
  <hyperlinks>
    <hyperlink ref="C1" location="Index!A1" display="Index home" xr:uid="{00000000-0004-0000-5500-000000000000}"/>
  </hyperlinks>
  <pageMargins left="0.75" right="0.75" top="1" bottom="1" header="0.5" footer="0.5"/>
  <pageSetup paperSize="9" orientation="portrait" r:id="rId3"/>
  <headerFooter alignWithMargins="0"/>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codeName="Sheet69">
    <tabColor theme="7" tint="-0.249977111117893"/>
  </sheetPr>
  <dimension ref="A1:X9"/>
  <sheetViews>
    <sheetView zoomScaleNormal="100" workbookViewId="0"/>
  </sheetViews>
  <sheetFormatPr defaultColWidth="9.140625" defaultRowHeight="15"/>
  <cols>
    <col min="1" max="1" width="9.140625" style="343"/>
    <col min="2" max="2" width="9.140625" style="47"/>
    <col min="3" max="3" width="11.140625" style="47" bestFit="1" customWidth="1"/>
    <col min="4" max="16384" width="9.140625" style="47"/>
  </cols>
  <sheetData>
    <row r="1" spans="1:24" ht="15" customHeight="1">
      <c r="A1" s="188" t="s">
        <v>30</v>
      </c>
      <c r="B1" s="47">
        <v>6.8</v>
      </c>
      <c r="C1" s="291" t="s">
        <v>2930</v>
      </c>
    </row>
    <row r="2" spans="1:24" ht="15" customHeight="1">
      <c r="A2" s="166" t="s">
        <v>31</v>
      </c>
      <c r="B2" s="47" t="s">
        <v>3078</v>
      </c>
    </row>
    <row r="3" spans="1:24" ht="15" customHeight="1">
      <c r="A3" s="167" t="s">
        <v>40</v>
      </c>
      <c r="B3" s="48" t="s">
        <v>3079</v>
      </c>
    </row>
    <row r="5" spans="1:24">
      <c r="A5" s="343" t="s">
        <v>58</v>
      </c>
      <c r="B5" s="47" t="s">
        <v>12</v>
      </c>
      <c r="C5" s="47" t="s">
        <v>13</v>
      </c>
      <c r="D5" s="47" t="s">
        <v>14</v>
      </c>
      <c r="E5" s="47" t="s">
        <v>15</v>
      </c>
      <c r="F5" s="47" t="s">
        <v>16</v>
      </c>
      <c r="G5" s="47" t="s">
        <v>17</v>
      </c>
      <c r="H5" s="47" t="s">
        <v>18</v>
      </c>
      <c r="I5" s="47" t="s">
        <v>19</v>
      </c>
      <c r="J5" s="47" t="s">
        <v>20</v>
      </c>
      <c r="K5" s="47" t="s">
        <v>21</v>
      </c>
      <c r="L5" s="47" t="s">
        <v>22</v>
      </c>
      <c r="M5" s="47" t="s">
        <v>23</v>
      </c>
      <c r="N5" s="47" t="s">
        <v>24</v>
      </c>
      <c r="O5" s="47" t="s">
        <v>25</v>
      </c>
      <c r="P5" s="47" t="s">
        <v>26</v>
      </c>
      <c r="Q5" s="47" t="s">
        <v>27</v>
      </c>
      <c r="R5" s="47" t="s">
        <v>28</v>
      </c>
      <c r="S5" s="47" t="s">
        <v>29</v>
      </c>
      <c r="T5" s="47" t="s">
        <v>2430</v>
      </c>
      <c r="U5" s="47" t="s">
        <v>2496</v>
      </c>
      <c r="V5" s="47" t="s">
        <v>2567</v>
      </c>
      <c r="W5" s="47" t="s">
        <v>2734</v>
      </c>
      <c r="X5" s="47" t="s">
        <v>2776</v>
      </c>
    </row>
    <row r="6" spans="1:24">
      <c r="A6" s="343" t="s">
        <v>2577</v>
      </c>
      <c r="B6" s="49">
        <v>0.3323976045987741</v>
      </c>
      <c r="C6" s="49">
        <v>0.32788565421705479</v>
      </c>
      <c r="D6" s="49">
        <v>0.34035125836915991</v>
      </c>
      <c r="E6" s="49">
        <v>0.3432427531459476</v>
      </c>
      <c r="F6" s="49">
        <v>0.35740239929378276</v>
      </c>
      <c r="G6" s="49">
        <v>0.35514658490614232</v>
      </c>
      <c r="H6" s="49">
        <v>0.3629776151173667</v>
      </c>
      <c r="I6" s="49">
        <v>0.35849215492469538</v>
      </c>
      <c r="J6" s="49">
        <v>0.36115482311841268</v>
      </c>
      <c r="K6" s="49">
        <v>0.36714532871094913</v>
      </c>
      <c r="L6" s="49">
        <v>0.37052121872070831</v>
      </c>
      <c r="M6" s="49">
        <v>0.37380241632254491</v>
      </c>
      <c r="N6" s="49">
        <v>0.37404028110574306</v>
      </c>
      <c r="O6" s="49">
        <v>0.37633483628507108</v>
      </c>
      <c r="P6" s="49">
        <v>0.37954057305795458</v>
      </c>
      <c r="Q6" s="49">
        <v>0.3831322811102818</v>
      </c>
      <c r="R6" s="49">
        <v>0.38491587694289658</v>
      </c>
      <c r="S6" s="49">
        <v>0.3916237842410828</v>
      </c>
      <c r="T6" s="49">
        <v>0.40115137236585346</v>
      </c>
      <c r="U6" s="49">
        <v>0.40586969674215534</v>
      </c>
      <c r="V6" s="49">
        <v>0.42701497217873197</v>
      </c>
      <c r="W6" s="50">
        <v>0.41578867422063359</v>
      </c>
      <c r="X6" s="51">
        <v>0.42400832027023783</v>
      </c>
    </row>
    <row r="7" spans="1:24">
      <c r="A7" s="343" t="s">
        <v>447</v>
      </c>
      <c r="B7" s="49">
        <v>7.8521643100833996E-2</v>
      </c>
      <c r="C7" s="49">
        <v>7.7214671530934489E-2</v>
      </c>
      <c r="D7" s="49">
        <v>7.8316777993485354E-2</v>
      </c>
      <c r="E7" s="49">
        <v>8.2784586175682282E-2</v>
      </c>
      <c r="F7" s="49">
        <v>8.0280576396407621E-2</v>
      </c>
      <c r="G7" s="49">
        <v>8.0071294496152912E-2</v>
      </c>
      <c r="H7" s="49">
        <v>7.5496975053808854E-2</v>
      </c>
      <c r="I7" s="49">
        <v>7.340715657917514E-2</v>
      </c>
      <c r="J7" s="49">
        <v>7.3945950993618434E-2</v>
      </c>
      <c r="K7" s="49">
        <v>8.498594927833418E-2</v>
      </c>
      <c r="L7" s="49">
        <v>8.4254606764182796E-2</v>
      </c>
      <c r="M7" s="49">
        <v>8.5881551317580115E-2</v>
      </c>
      <c r="N7" s="49">
        <v>7.994512243639261E-2</v>
      </c>
      <c r="O7" s="49">
        <v>8.5076455716282154E-2</v>
      </c>
      <c r="P7" s="49">
        <v>7.2097650276794392E-2</v>
      </c>
      <c r="Q7" s="49">
        <v>6.5177941810065088E-2</v>
      </c>
      <c r="R7" s="49">
        <v>5.748201098661692E-2</v>
      </c>
      <c r="S7" s="49">
        <v>7.0663243406093881E-2</v>
      </c>
      <c r="T7" s="49">
        <v>7.1017903632650259E-2</v>
      </c>
      <c r="U7" s="49">
        <v>7.6433371902092595E-2</v>
      </c>
      <c r="V7" s="49">
        <v>7.4487105495170639E-2</v>
      </c>
      <c r="W7" s="50">
        <v>7.2717692688669733E-2</v>
      </c>
      <c r="X7" s="51">
        <v>6.9178538194288208E-2</v>
      </c>
    </row>
    <row r="8" spans="1:24">
      <c r="A8" s="343" t="s">
        <v>446</v>
      </c>
      <c r="B8" s="49">
        <v>9.6717967881587888E-2</v>
      </c>
      <c r="C8" s="49">
        <v>0.10211869818427111</v>
      </c>
      <c r="D8" s="49">
        <v>9.5898734122448703E-2</v>
      </c>
      <c r="E8" s="49">
        <v>9.5739525641478973E-2</v>
      </c>
      <c r="F8" s="49">
        <v>0.10085517087494915</v>
      </c>
      <c r="G8" s="49">
        <v>0.10482735472317607</v>
      </c>
      <c r="H8" s="49">
        <v>9.8829118241173866E-2</v>
      </c>
      <c r="I8" s="49">
        <v>8.6564117165739363E-2</v>
      </c>
      <c r="J8" s="49">
        <v>8.1991200958357824E-2</v>
      </c>
      <c r="K8" s="49">
        <v>8.0117744130198218E-2</v>
      </c>
      <c r="L8" s="49">
        <v>9.7147158514669971E-2</v>
      </c>
      <c r="M8" s="49">
        <v>0.10152139056073599</v>
      </c>
      <c r="N8" s="49">
        <v>0.10739329500892468</v>
      </c>
      <c r="O8" s="49">
        <v>0.11118876037633317</v>
      </c>
      <c r="P8" s="49">
        <v>0.11284314398550577</v>
      </c>
      <c r="Q8" s="49">
        <v>0.10140770637094176</v>
      </c>
      <c r="R8" s="49">
        <v>8.5592163353210446E-2</v>
      </c>
      <c r="S8" s="49">
        <v>7.1333323197035836E-2</v>
      </c>
      <c r="T8" s="49">
        <v>7.3427668268773616E-2</v>
      </c>
      <c r="U8" s="49">
        <v>7.5233746924163888E-2</v>
      </c>
      <c r="V8" s="49">
        <v>8.3188232028023279E-2</v>
      </c>
      <c r="W8" s="50">
        <v>8.3845956172911768E-2</v>
      </c>
      <c r="X8" s="51">
        <v>8.8552334491133547E-2</v>
      </c>
    </row>
    <row r="9" spans="1:24">
      <c r="A9" s="343" t="s">
        <v>2</v>
      </c>
      <c r="B9" s="49">
        <v>0.22814408706366993</v>
      </c>
      <c r="C9" s="49">
        <v>0.2249903089204989</v>
      </c>
      <c r="D9" s="49">
        <v>0.23161469789315392</v>
      </c>
      <c r="E9" s="49">
        <v>0.23438844935349609</v>
      </c>
      <c r="F9" s="49">
        <v>0.24258230592221985</v>
      </c>
      <c r="G9" s="49">
        <v>0.24290828246349905</v>
      </c>
      <c r="H9" s="49">
        <v>0.24735979259369481</v>
      </c>
      <c r="I9" s="49">
        <v>0.24585606050085027</v>
      </c>
      <c r="J9" s="49">
        <v>0.24473392842129349</v>
      </c>
      <c r="K9" s="49">
        <v>0.24730085843981878</v>
      </c>
      <c r="L9" s="49">
        <v>0.24699361239744225</v>
      </c>
      <c r="M9" s="49">
        <v>0.24902597338777457</v>
      </c>
      <c r="N9" s="49">
        <v>0.24806207996872284</v>
      </c>
      <c r="O9" s="49">
        <v>0.24957028216524091</v>
      </c>
      <c r="P9" s="49">
        <v>0.2466293808394342</v>
      </c>
      <c r="Q9" s="49">
        <v>0.2398059180366566</v>
      </c>
      <c r="R9" s="49">
        <v>0.23187022532997559</v>
      </c>
      <c r="S9" s="49">
        <v>0.2322126684624535</v>
      </c>
      <c r="T9" s="49">
        <v>0.23490093498089867</v>
      </c>
      <c r="U9" s="49">
        <v>0.23942804246636476</v>
      </c>
      <c r="V9" s="49">
        <v>0.24976881513695393</v>
      </c>
      <c r="W9" s="50">
        <v>0.24328513185796702</v>
      </c>
      <c r="X9" s="51">
        <v>0.24656793031687155</v>
      </c>
    </row>
  </sheetData>
  <customSheetViews>
    <customSheetView guid="{CDEF6930-6739-4FEE-9F65-E195F9A4F82A}" topLeftCell="L19">
      <pageMargins left="0.75" right="0.75" top="1" bottom="1" header="0.5" footer="0.5"/>
      <pageSetup paperSize="9" firstPageNumber="0" fitToWidth="0" fitToHeight="0" orientation="portrait" horizontalDpi="300" verticalDpi="300" r:id="rId1"/>
      <headerFooter alignWithMargins="0"/>
    </customSheetView>
    <customSheetView guid="{9883963A-B599-466E-88D7-AE85360E0737}" topLeftCell="L19">
      <pageMargins left="0.75" right="0.75" top="1" bottom="1" header="0.5" footer="0.5"/>
      <pageSetup paperSize="9" firstPageNumber="0" fitToWidth="0" fitToHeight="0" orientation="portrait" horizontalDpi="300" verticalDpi="300" r:id="rId2"/>
      <headerFooter alignWithMargins="0"/>
    </customSheetView>
  </customSheetViews>
  <hyperlinks>
    <hyperlink ref="C1" location="Index!A1" display="Index home" xr:uid="{00000000-0004-0000-5600-000000000000}"/>
  </hyperlinks>
  <pageMargins left="0.75" right="0.75" top="1" bottom="1" header="0.5" footer="0.5"/>
  <pageSetup paperSize="9" firstPageNumber="0" fitToWidth="0" fitToHeight="0" orientation="portrait" horizontalDpi="300" verticalDpi="300" r:id="rId3"/>
  <headerFooter alignWithMargins="0"/>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codeName="Sheet95">
    <tabColor theme="7" tint="-0.249977111117893"/>
  </sheetPr>
  <dimension ref="A1:C14"/>
  <sheetViews>
    <sheetView zoomScaleNormal="100" workbookViewId="0"/>
  </sheetViews>
  <sheetFormatPr defaultColWidth="9.140625" defaultRowHeight="15"/>
  <cols>
    <col min="1" max="1" width="16" style="74" bestFit="1" customWidth="1"/>
    <col min="2" max="5" width="13.28515625" style="183" customWidth="1"/>
    <col min="6" max="16384" width="9.140625" style="183"/>
  </cols>
  <sheetData>
    <row r="1" spans="1:3" ht="15" customHeight="1">
      <c r="A1" s="74" t="s">
        <v>30</v>
      </c>
      <c r="B1" s="74">
        <v>6.9</v>
      </c>
      <c r="C1" s="290" t="s">
        <v>2930</v>
      </c>
    </row>
    <row r="2" spans="1:3" ht="15" customHeight="1">
      <c r="A2" s="73" t="s">
        <v>31</v>
      </c>
      <c r="B2" s="74" t="s">
        <v>2973</v>
      </c>
    </row>
    <row r="3" spans="1:3" ht="15" customHeight="1">
      <c r="A3" s="53" t="s">
        <v>40</v>
      </c>
      <c r="B3" s="169" t="s">
        <v>3193</v>
      </c>
    </row>
    <row r="5" spans="1:3" ht="75">
      <c r="A5" s="298" t="s">
        <v>2970</v>
      </c>
      <c r="B5" s="298" t="s">
        <v>2975</v>
      </c>
      <c r="C5" s="298" t="s">
        <v>2974</v>
      </c>
    </row>
    <row r="6" spans="1:3">
      <c r="A6" s="74" t="s">
        <v>26</v>
      </c>
      <c r="B6" s="330">
        <v>69.8</v>
      </c>
      <c r="C6" s="330">
        <v>7.2</v>
      </c>
    </row>
    <row r="7" spans="1:3">
      <c r="A7" s="74" t="s">
        <v>27</v>
      </c>
      <c r="B7" s="330">
        <v>64.2</v>
      </c>
      <c r="C7" s="330">
        <v>7.4</v>
      </c>
    </row>
    <row r="8" spans="1:3">
      <c r="A8" s="74" t="s">
        <v>28</v>
      </c>
      <c r="B8" s="330">
        <v>93.5</v>
      </c>
      <c r="C8" s="330">
        <v>9.4</v>
      </c>
    </row>
    <row r="9" spans="1:3">
      <c r="A9" s="74" t="s">
        <v>29</v>
      </c>
      <c r="B9" s="330">
        <v>95.1</v>
      </c>
      <c r="C9" s="330">
        <v>9.5</v>
      </c>
    </row>
    <row r="10" spans="1:3">
      <c r="A10" s="74" t="s">
        <v>2430</v>
      </c>
      <c r="B10" s="330">
        <v>93.2</v>
      </c>
      <c r="C10" s="330">
        <v>10.199999999999999</v>
      </c>
    </row>
    <row r="11" spans="1:3">
      <c r="A11" s="74" t="s">
        <v>2496</v>
      </c>
      <c r="B11" s="330">
        <v>81.3</v>
      </c>
      <c r="C11" s="330">
        <v>8.8000000000000007</v>
      </c>
    </row>
    <row r="12" spans="1:3">
      <c r="A12" s="74" t="s">
        <v>2567</v>
      </c>
      <c r="B12" s="330">
        <v>84.7</v>
      </c>
      <c r="C12" s="330">
        <v>10.1</v>
      </c>
    </row>
    <row r="13" spans="1:3">
      <c r="A13" s="74" t="s">
        <v>2734</v>
      </c>
      <c r="B13" s="330">
        <v>76</v>
      </c>
      <c r="C13" s="330">
        <v>9</v>
      </c>
    </row>
    <row r="14" spans="1:3">
      <c r="A14" s="74" t="s">
        <v>2776</v>
      </c>
      <c r="B14" s="330">
        <v>66</v>
      </c>
      <c r="C14" s="330">
        <v>7</v>
      </c>
    </row>
  </sheetData>
  <customSheetViews>
    <customSheetView guid="{CDEF6930-6739-4FEE-9F65-E195F9A4F82A}">
      <selection activeCell="E25" sqref="E25"/>
      <pageMargins left="0.7" right="0.7" top="0.75" bottom="0.75" header="0.3" footer="0.3"/>
      <pageSetup paperSize="9" orientation="portrait" r:id="rId1"/>
    </customSheetView>
    <customSheetView guid="{9883963A-B599-466E-88D7-AE85360E0737}">
      <selection activeCell="E25" sqref="E25"/>
      <pageMargins left="0.7" right="0.7" top="0.75" bottom="0.75" header="0.3" footer="0.3"/>
      <pageSetup paperSize="9" orientation="portrait" r:id="rId2"/>
    </customSheetView>
  </customSheetViews>
  <hyperlinks>
    <hyperlink ref="C1" location="Index!A1" display="Index home" xr:uid="{00000000-0004-0000-5700-000000000000}"/>
  </hyperlinks>
  <pageMargins left="0.7" right="0.7" top="0.75" bottom="0.75" header="0.3" footer="0.3"/>
  <pageSetup paperSize="9" orientation="portrait" r:id="rId3"/>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codeName="Sheet96">
    <tabColor theme="7" tint="-0.249977111117893"/>
  </sheetPr>
  <dimension ref="A1:L10"/>
  <sheetViews>
    <sheetView zoomScaleNormal="100" workbookViewId="0"/>
  </sheetViews>
  <sheetFormatPr defaultColWidth="9.140625" defaultRowHeight="15"/>
  <cols>
    <col min="1" max="1" width="10.7109375" style="77" bestFit="1" customWidth="1"/>
    <col min="2" max="2" width="15.5703125" style="78" customWidth="1"/>
    <col min="3" max="3" width="11.140625" style="78" bestFit="1" customWidth="1"/>
    <col min="4" max="7" width="9.140625" style="78"/>
    <col min="8" max="8" width="11.85546875" style="78" bestFit="1" customWidth="1"/>
    <col min="9" max="16384" width="9.140625" style="78"/>
  </cols>
  <sheetData>
    <row r="1" spans="1:12" ht="15" customHeight="1">
      <c r="A1" s="77" t="s">
        <v>30</v>
      </c>
      <c r="B1" s="95">
        <v>6.1</v>
      </c>
      <c r="C1" s="290" t="s">
        <v>2930</v>
      </c>
    </row>
    <row r="2" spans="1:12" ht="15" customHeight="1">
      <c r="A2" s="53" t="s">
        <v>31</v>
      </c>
      <c r="B2" s="77" t="s">
        <v>2950</v>
      </c>
    </row>
    <row r="3" spans="1:12" ht="15" customHeight="1">
      <c r="A3" s="53" t="s">
        <v>40</v>
      </c>
      <c r="B3" s="80" t="s">
        <v>2951</v>
      </c>
    </row>
    <row r="4" spans="1:12">
      <c r="B4" s="77"/>
      <c r="C4" s="87"/>
      <c r="D4" s="87"/>
      <c r="E4" s="87"/>
      <c r="F4" s="87"/>
      <c r="G4" s="87"/>
      <c r="H4" s="87"/>
      <c r="I4" s="87"/>
    </row>
    <row r="5" spans="1:12">
      <c r="A5" s="77" t="s">
        <v>0</v>
      </c>
      <c r="B5" s="78">
        <v>2012</v>
      </c>
      <c r="C5" s="78">
        <v>2013</v>
      </c>
      <c r="D5" s="78">
        <v>2014</v>
      </c>
      <c r="E5" s="78">
        <v>2015</v>
      </c>
      <c r="F5" s="78">
        <v>2016</v>
      </c>
      <c r="G5" s="78">
        <v>2017</v>
      </c>
      <c r="H5" s="78">
        <v>2018</v>
      </c>
    </row>
    <row r="6" spans="1:12">
      <c r="A6" s="77" t="s">
        <v>55</v>
      </c>
      <c r="B6" s="87">
        <v>5554</v>
      </c>
      <c r="C6" s="87">
        <v>5638</v>
      </c>
      <c r="D6" s="87">
        <v>5549</v>
      </c>
      <c r="E6" s="87">
        <v>5885</v>
      </c>
      <c r="F6" s="87">
        <v>7087</v>
      </c>
      <c r="G6" s="87">
        <v>9683</v>
      </c>
      <c r="H6" s="87">
        <v>9020</v>
      </c>
      <c r="I6" s="96"/>
      <c r="J6" s="83"/>
      <c r="K6" s="83"/>
    </row>
    <row r="7" spans="1:12">
      <c r="C7" s="96"/>
      <c r="D7" s="96"/>
      <c r="E7" s="96"/>
      <c r="F7" s="96"/>
      <c r="G7" s="96"/>
      <c r="H7" s="96"/>
      <c r="I7" s="96"/>
      <c r="J7" s="96"/>
      <c r="K7" s="83"/>
      <c r="L7" s="83"/>
    </row>
    <row r="8" spans="1:12">
      <c r="C8" s="97"/>
      <c r="D8" s="97"/>
      <c r="E8" s="97"/>
      <c r="F8" s="97"/>
      <c r="G8" s="97"/>
      <c r="H8" s="97"/>
      <c r="I8" s="97"/>
      <c r="J8" s="98"/>
    </row>
    <row r="9" spans="1:12">
      <c r="C9" s="83"/>
      <c r="D9" s="83"/>
      <c r="E9" s="83"/>
      <c r="F9" s="83"/>
      <c r="G9" s="83"/>
      <c r="H9" s="83"/>
      <c r="I9" s="83"/>
      <c r="J9" s="97"/>
    </row>
    <row r="10" spans="1:12">
      <c r="C10" s="83"/>
      <c r="D10" s="83"/>
      <c r="E10" s="83"/>
      <c r="F10" s="83"/>
      <c r="G10" s="83"/>
      <c r="H10" s="83"/>
      <c r="I10" s="83"/>
    </row>
  </sheetData>
  <customSheetViews>
    <customSheetView guid="{CDEF6930-6739-4FEE-9F65-E195F9A4F82A}">
      <selection activeCell="B4" sqref="B4"/>
      <pageMargins left="0.75" right="0.75" top="1" bottom="1" header="0.5" footer="0.5"/>
      <pageSetup paperSize="9" orientation="portrait" horizontalDpi="300" verticalDpi="300" r:id="rId1"/>
      <headerFooter alignWithMargins="0"/>
    </customSheetView>
    <customSheetView guid="{9883963A-B599-466E-88D7-AE85360E0737}">
      <selection activeCell="B4" sqref="B4"/>
      <pageMargins left="0.75" right="0.75" top="1" bottom="1" header="0.5" footer="0.5"/>
      <pageSetup paperSize="9" orientation="portrait" horizontalDpi="300" verticalDpi="300" r:id="rId2"/>
      <headerFooter alignWithMargins="0"/>
    </customSheetView>
  </customSheetViews>
  <hyperlinks>
    <hyperlink ref="C1" location="Index!A1" display="Index home" xr:uid="{00000000-0004-0000-5800-000000000000}"/>
  </hyperlinks>
  <pageMargins left="0.75" right="0.75" top="1" bottom="1" header="0.5" footer="0.5"/>
  <pageSetup paperSize="9" orientation="portrait" horizontalDpi="300" verticalDpi="300" r:id="rId3"/>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5">
    <tabColor rgb="FF4477AA"/>
  </sheetPr>
  <dimension ref="A1:E12"/>
  <sheetViews>
    <sheetView zoomScaleNormal="100" workbookViewId="0"/>
  </sheetViews>
  <sheetFormatPr defaultColWidth="9.140625" defaultRowHeight="15"/>
  <cols>
    <col min="1" max="1" width="17.42578125" style="74" bestFit="1" customWidth="1"/>
    <col min="2" max="5" width="11.7109375" style="183" customWidth="1"/>
    <col min="6" max="16384" width="9.140625" style="183"/>
  </cols>
  <sheetData>
    <row r="1" spans="1:5" ht="15" customHeight="1">
      <c r="A1" s="74" t="s">
        <v>30</v>
      </c>
      <c r="B1" s="169">
        <v>1.7</v>
      </c>
      <c r="C1" s="290" t="s">
        <v>2930</v>
      </c>
    </row>
    <row r="2" spans="1:5" ht="15" customHeight="1">
      <c r="A2" s="73" t="s">
        <v>31</v>
      </c>
      <c r="B2" s="74" t="s">
        <v>3131</v>
      </c>
    </row>
    <row r="3" spans="1:5" ht="15" customHeight="1">
      <c r="A3" s="53" t="s">
        <v>40</v>
      </c>
      <c r="B3" s="169" t="s">
        <v>3162</v>
      </c>
    </row>
    <row r="4" spans="1:5">
      <c r="B4" s="74"/>
    </row>
    <row r="5" spans="1:5">
      <c r="B5" s="184" t="s">
        <v>2</v>
      </c>
      <c r="C5" s="184"/>
      <c r="D5" s="184" t="s">
        <v>2554</v>
      </c>
      <c r="E5" s="184"/>
    </row>
    <row r="6" spans="1:5">
      <c r="A6" s="74" t="s">
        <v>37</v>
      </c>
      <c r="B6" s="74" t="s">
        <v>38</v>
      </c>
      <c r="C6" s="74" t="s">
        <v>39</v>
      </c>
      <c r="D6" s="74" t="s">
        <v>38</v>
      </c>
      <c r="E6" s="74" t="s">
        <v>39</v>
      </c>
    </row>
    <row r="7" spans="1:5">
      <c r="A7" s="74" t="s">
        <v>32</v>
      </c>
      <c r="B7" s="185">
        <v>293851</v>
      </c>
      <c r="C7" s="185">
        <v>190458</v>
      </c>
      <c r="D7" s="185">
        <f t="shared" ref="D7:E11" si="0">B7/10</f>
        <v>29385.1</v>
      </c>
      <c r="E7" s="185">
        <f t="shared" si="0"/>
        <v>19045.8</v>
      </c>
    </row>
    <row r="8" spans="1:5">
      <c r="A8" s="74" t="s">
        <v>33</v>
      </c>
      <c r="B8" s="185">
        <v>279879</v>
      </c>
      <c r="C8" s="185">
        <v>112860</v>
      </c>
      <c r="D8" s="185">
        <f t="shared" si="0"/>
        <v>27987.9</v>
      </c>
      <c r="E8" s="185">
        <f t="shared" si="0"/>
        <v>11286</v>
      </c>
    </row>
    <row r="9" spans="1:5">
      <c r="A9" s="74" t="s">
        <v>34</v>
      </c>
      <c r="B9" s="185">
        <v>141800</v>
      </c>
      <c r="C9" s="185">
        <v>200062</v>
      </c>
      <c r="D9" s="185">
        <f t="shared" si="0"/>
        <v>14180</v>
      </c>
      <c r="E9" s="185">
        <f t="shared" si="0"/>
        <v>20006.2</v>
      </c>
    </row>
    <row r="10" spans="1:5">
      <c r="A10" s="74" t="s">
        <v>35</v>
      </c>
      <c r="B10" s="185">
        <v>146420</v>
      </c>
      <c r="C10" s="185">
        <v>176440</v>
      </c>
      <c r="D10" s="185">
        <f t="shared" si="0"/>
        <v>14642</v>
      </c>
      <c r="E10" s="185">
        <f t="shared" si="0"/>
        <v>17644</v>
      </c>
    </row>
    <row r="11" spans="1:5">
      <c r="A11" s="74" t="s">
        <v>36</v>
      </c>
      <c r="B11" s="185">
        <v>193490</v>
      </c>
      <c r="C11" s="185">
        <v>267761</v>
      </c>
      <c r="D11" s="185">
        <f t="shared" si="0"/>
        <v>19349</v>
      </c>
      <c r="E11" s="185">
        <f t="shared" si="0"/>
        <v>26776.1</v>
      </c>
    </row>
    <row r="12" spans="1:5">
      <c r="A12" s="74" t="s">
        <v>2839</v>
      </c>
      <c r="B12" s="185">
        <v>165340</v>
      </c>
      <c r="C12" s="185">
        <v>197998</v>
      </c>
      <c r="D12" s="185">
        <f>B12/8</f>
        <v>20667.5</v>
      </c>
      <c r="E12" s="185">
        <f>C12/7</f>
        <v>28285.428571428572</v>
      </c>
    </row>
  </sheetData>
  <customSheetViews>
    <customSheetView guid="{CDEF6930-6739-4FEE-9F65-E195F9A4F82A}">
      <selection activeCell="B31" sqref="B31:B33"/>
      <pageMargins left="0.7" right="0.7" top="0.75" bottom="0.75" header="0.3" footer="0.3"/>
      <pageSetup paperSize="9" orientation="portrait" r:id="rId1"/>
    </customSheetView>
    <customSheetView guid="{9883963A-B599-466E-88D7-AE85360E0737}">
      <selection activeCell="B31" sqref="B31:B33"/>
      <pageMargins left="0.7" right="0.7" top="0.75" bottom="0.75" header="0.3" footer="0.3"/>
      <pageSetup paperSize="9" orientation="portrait" r:id="rId2"/>
    </customSheetView>
  </customSheetViews>
  <mergeCells count="2">
    <mergeCell ref="B5:C5"/>
    <mergeCell ref="D5:E5"/>
  </mergeCells>
  <hyperlinks>
    <hyperlink ref="C1" location="Index!A1" display="Index home" xr:uid="{00000000-0004-0000-0800-000000000000}"/>
  </hyperlinks>
  <pageMargins left="0.7" right="0.7" top="0.75" bottom="0.75" header="0.3" footer="0.3"/>
  <pageSetup paperSize="9" orientation="portrait" r:id="rId3"/>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codeName="Sheet73">
    <tabColor theme="7" tint="-0.249977111117893"/>
  </sheetPr>
  <dimension ref="A1:M16"/>
  <sheetViews>
    <sheetView zoomScaleNormal="100" workbookViewId="0"/>
  </sheetViews>
  <sheetFormatPr defaultColWidth="9.140625" defaultRowHeight="15"/>
  <cols>
    <col min="1" max="1" width="23.140625" style="188" bestFit="1" customWidth="1"/>
    <col min="2" max="16384" width="9.140625" style="189"/>
  </cols>
  <sheetData>
    <row r="1" spans="1:13" ht="15" customHeight="1">
      <c r="A1" s="146" t="s">
        <v>30</v>
      </c>
      <c r="B1" s="188">
        <v>6.11</v>
      </c>
      <c r="C1" s="291" t="s">
        <v>2930</v>
      </c>
    </row>
    <row r="2" spans="1:13" ht="15" customHeight="1">
      <c r="A2" s="167" t="s">
        <v>31</v>
      </c>
      <c r="B2" s="189" t="s">
        <v>3076</v>
      </c>
    </row>
    <row r="3" spans="1:13" ht="15" customHeight="1">
      <c r="A3" s="167" t="s">
        <v>40</v>
      </c>
      <c r="B3" s="190" t="s">
        <v>2723</v>
      </c>
    </row>
    <row r="5" spans="1:13">
      <c r="A5" s="188" t="s">
        <v>2675</v>
      </c>
      <c r="B5" s="189" t="s">
        <v>2674</v>
      </c>
      <c r="C5" s="189" t="s">
        <v>2673</v>
      </c>
      <c r="D5" s="189" t="s">
        <v>2672</v>
      </c>
      <c r="E5" s="189" t="s">
        <v>2671</v>
      </c>
      <c r="F5" s="189" t="s">
        <v>2670</v>
      </c>
      <c r="G5" s="189" t="s">
        <v>2669</v>
      </c>
      <c r="H5" s="189" t="s">
        <v>2668</v>
      </c>
      <c r="I5" s="189" t="s">
        <v>2667</v>
      </c>
      <c r="J5" s="189" t="s">
        <v>2666</v>
      </c>
      <c r="K5" s="189" t="s">
        <v>2735</v>
      </c>
      <c r="L5" s="189" t="s">
        <v>2804</v>
      </c>
      <c r="M5" s="189" t="s">
        <v>3075</v>
      </c>
    </row>
    <row r="6" spans="1:13">
      <c r="A6" s="188" t="s">
        <v>2665</v>
      </c>
      <c r="B6" s="189">
        <v>2006</v>
      </c>
      <c r="C6" s="189">
        <v>2007</v>
      </c>
      <c r="D6" s="189">
        <v>2008</v>
      </c>
      <c r="E6" s="189">
        <v>2009</v>
      </c>
      <c r="F6" s="189">
        <v>2010</v>
      </c>
      <c r="G6" s="189">
        <v>2011</v>
      </c>
      <c r="H6" s="189">
        <v>2012</v>
      </c>
      <c r="I6" s="189">
        <v>2013</v>
      </c>
      <c r="J6" s="189">
        <v>2014</v>
      </c>
      <c r="K6" s="189">
        <v>2015</v>
      </c>
      <c r="L6" s="189">
        <v>2016</v>
      </c>
      <c r="M6" s="189">
        <v>2017</v>
      </c>
    </row>
    <row r="7" spans="1:13">
      <c r="A7" s="188" t="s">
        <v>43</v>
      </c>
      <c r="B7" s="200">
        <v>0.36931882618679884</v>
      </c>
      <c r="C7" s="200">
        <v>0.35370169657858208</v>
      </c>
      <c r="D7" s="200">
        <v>0.33656598393888626</v>
      </c>
      <c r="E7" s="200">
        <v>0.30277693760479418</v>
      </c>
      <c r="F7" s="200">
        <v>0.26233499757967926</v>
      </c>
      <c r="G7" s="200">
        <v>0.2238856784283009</v>
      </c>
      <c r="H7" s="193">
        <v>0.21220734318702078</v>
      </c>
      <c r="I7" s="193">
        <v>0.2110527734148025</v>
      </c>
      <c r="J7" s="193">
        <v>0.18508798411026975</v>
      </c>
      <c r="K7" s="193">
        <v>0.16180013900461218</v>
      </c>
      <c r="L7" s="193">
        <v>0.17247952788391868</v>
      </c>
      <c r="M7" s="200">
        <v>0.16655613686766699</v>
      </c>
    </row>
    <row r="8" spans="1:13">
      <c r="A8" s="188" t="s">
        <v>48</v>
      </c>
      <c r="B8" s="200">
        <v>0.34690162664601082</v>
      </c>
      <c r="C8" s="200">
        <v>0.34536349622559676</v>
      </c>
      <c r="D8" s="200">
        <v>0.33002020533152671</v>
      </c>
      <c r="E8" s="200">
        <v>0.30064806615519252</v>
      </c>
      <c r="F8" s="200">
        <v>0.26568501615266421</v>
      </c>
      <c r="G8" s="200">
        <v>0.23764654919662528</v>
      </c>
      <c r="H8" s="193">
        <v>0.21867469185798788</v>
      </c>
      <c r="I8" s="193">
        <v>0.20490686220719467</v>
      </c>
      <c r="J8" s="193">
        <v>0.2006356948271458</v>
      </c>
      <c r="K8" s="193">
        <v>0.19956748161707441</v>
      </c>
      <c r="L8" s="193">
        <v>0.20356159714563929</v>
      </c>
      <c r="M8" s="200">
        <v>0.19183835517869699</v>
      </c>
    </row>
    <row r="9" spans="1:13">
      <c r="I9" s="193"/>
      <c r="J9" s="193"/>
    </row>
    <row r="10" spans="1:13">
      <c r="A10" s="188" t="s">
        <v>2664</v>
      </c>
      <c r="I10" s="193"/>
      <c r="J10" s="193"/>
    </row>
    <row r="11" spans="1:13">
      <c r="A11" s="188" t="s">
        <v>43</v>
      </c>
      <c r="B11" s="200">
        <v>2.013997718375762E-2</v>
      </c>
      <c r="C11" s="200">
        <v>1.9826660332737819E-2</v>
      </c>
      <c r="D11" s="200">
        <v>1.9705714724576422E-2</v>
      </c>
      <c r="E11" s="200">
        <v>1.9952982649709829E-2</v>
      </c>
      <c r="F11" s="200">
        <v>1.8832940672818727E-2</v>
      </c>
      <c r="G11" s="200">
        <v>1.7970569420576444E-2</v>
      </c>
      <c r="H11" s="193">
        <v>1.8952149882582071E-2</v>
      </c>
      <c r="I11" s="193">
        <v>1.9969785408811933E-2</v>
      </c>
      <c r="J11" s="193">
        <v>1.9447830564053491E-2</v>
      </c>
      <c r="K11" s="193">
        <v>1.8477450264904216E-2</v>
      </c>
      <c r="L11" s="193">
        <v>1.9260919006988814E-2</v>
      </c>
      <c r="M11" s="200">
        <v>1.9033587918428501E-2</v>
      </c>
    </row>
    <row r="12" spans="1:13">
      <c r="A12" s="188" t="s">
        <v>48</v>
      </c>
      <c r="B12" s="200">
        <v>7.8670072818117776E-3</v>
      </c>
      <c r="C12" s="200">
        <v>7.8812339227470954E-3</v>
      </c>
      <c r="D12" s="200">
        <v>7.8056706983366036E-3</v>
      </c>
      <c r="E12" s="200">
        <v>7.5652537240164935E-3</v>
      </c>
      <c r="F12" s="200">
        <v>7.1711930661563453E-3</v>
      </c>
      <c r="G12" s="200">
        <v>7.3497853329829443E-3</v>
      </c>
      <c r="H12" s="193">
        <v>7.7333740089660097E-3</v>
      </c>
      <c r="I12" s="193">
        <v>7.5796585161232973E-3</v>
      </c>
      <c r="J12" s="193">
        <v>7.5652891227135444E-3</v>
      </c>
      <c r="K12" s="193">
        <v>7.5292092875834096E-3</v>
      </c>
      <c r="L12" s="193">
        <v>7.5890411895812634E-3</v>
      </c>
      <c r="M12" s="200">
        <v>7.4096564395843799E-3</v>
      </c>
    </row>
    <row r="15" spans="1:13">
      <c r="B15" s="62"/>
      <c r="C15" s="62"/>
      <c r="D15" s="62"/>
      <c r="E15" s="62"/>
      <c r="F15" s="62"/>
      <c r="G15" s="62"/>
    </row>
    <row r="16" spans="1:13">
      <c r="B16" s="62"/>
      <c r="C16" s="62"/>
      <c r="D16" s="62"/>
      <c r="E16" s="62"/>
      <c r="F16" s="62"/>
      <c r="G16" s="62"/>
    </row>
  </sheetData>
  <customSheetViews>
    <customSheetView guid="{CDEF6930-6739-4FEE-9F65-E195F9A4F82A}">
      <selection activeCell="B1" sqref="B1"/>
      <pageMargins left="0.7" right="0.7" top="0.75" bottom="0.75" header="0.3" footer="0.3"/>
      <pageSetup paperSize="9" orientation="portrait" r:id="rId1"/>
    </customSheetView>
    <customSheetView guid="{9883963A-B599-466E-88D7-AE85360E0737}">
      <selection activeCell="B1" sqref="B1"/>
      <pageMargins left="0.7" right="0.7" top="0.75" bottom="0.75" header="0.3" footer="0.3"/>
      <pageSetup paperSize="9" orientation="portrait" r:id="rId2"/>
    </customSheetView>
  </customSheetViews>
  <hyperlinks>
    <hyperlink ref="C1" location="Index!A1" display="Index home" xr:uid="{00000000-0004-0000-5900-000000000000}"/>
  </hyperlinks>
  <pageMargins left="0.7" right="0.7" top="0.75" bottom="0.75" header="0.3" footer="0.3"/>
  <pageSetup paperSize="9" orientation="portrait" r:id="rId3"/>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79">
    <tabColor theme="7" tint="-0.249977111117893"/>
  </sheetPr>
  <dimension ref="A1:N9"/>
  <sheetViews>
    <sheetView zoomScaleNormal="100" workbookViewId="0"/>
  </sheetViews>
  <sheetFormatPr defaultRowHeight="15"/>
  <cols>
    <col min="1" max="1" width="16.7109375" style="88" customWidth="1"/>
    <col min="2" max="2" width="9.140625" style="89" customWidth="1"/>
    <col min="3" max="3" width="11.140625" style="89" bestFit="1" customWidth="1"/>
    <col min="4" max="258" width="9.140625" style="89"/>
    <col min="259" max="259" width="25.140625" style="89" customWidth="1"/>
    <col min="260" max="514" width="9.140625" style="89"/>
    <col min="515" max="515" width="25.140625" style="89" customWidth="1"/>
    <col min="516" max="770" width="9.140625" style="89"/>
    <col min="771" max="771" width="25.140625" style="89" customWidth="1"/>
    <col min="772" max="1026" width="9.140625" style="89"/>
    <col min="1027" max="1027" width="25.140625" style="89" customWidth="1"/>
    <col min="1028" max="1282" width="9.140625" style="89"/>
    <col min="1283" max="1283" width="25.140625" style="89" customWidth="1"/>
    <col min="1284" max="1538" width="9.140625" style="89"/>
    <col min="1539" max="1539" width="25.140625" style="89" customWidth="1"/>
    <col min="1540" max="1794" width="9.140625" style="89"/>
    <col min="1795" max="1795" width="25.140625" style="89" customWidth="1"/>
    <col min="1796" max="2050" width="9.140625" style="89"/>
    <col min="2051" max="2051" width="25.140625" style="89" customWidth="1"/>
    <col min="2052" max="2306" width="9.140625" style="89"/>
    <col min="2307" max="2307" width="25.140625" style="89" customWidth="1"/>
    <col min="2308" max="2562" width="9.140625" style="89"/>
    <col min="2563" max="2563" width="25.140625" style="89" customWidth="1"/>
    <col min="2564" max="2818" width="9.140625" style="89"/>
    <col min="2819" max="2819" width="25.140625" style="89" customWidth="1"/>
    <col min="2820" max="3074" width="9.140625" style="89"/>
    <col min="3075" max="3075" width="25.140625" style="89" customWidth="1"/>
    <col min="3076" max="3330" width="9.140625" style="89"/>
    <col min="3331" max="3331" width="25.140625" style="89" customWidth="1"/>
    <col min="3332" max="3586" width="9.140625" style="89"/>
    <col min="3587" max="3587" width="25.140625" style="89" customWidth="1"/>
    <col min="3588" max="3842" width="9.140625" style="89"/>
    <col min="3843" max="3843" width="25.140625" style="89" customWidth="1"/>
    <col min="3844" max="4098" width="9.140625" style="89"/>
    <col min="4099" max="4099" width="25.140625" style="89" customWidth="1"/>
    <col min="4100" max="4354" width="9.140625" style="89"/>
    <col min="4355" max="4355" width="25.140625" style="89" customWidth="1"/>
    <col min="4356" max="4610" width="9.140625" style="89"/>
    <col min="4611" max="4611" width="25.140625" style="89" customWidth="1"/>
    <col min="4612" max="4866" width="9.140625" style="89"/>
    <col min="4867" max="4867" width="25.140625" style="89" customWidth="1"/>
    <col min="4868" max="5122" width="9.140625" style="89"/>
    <col min="5123" max="5123" width="25.140625" style="89" customWidth="1"/>
    <col min="5124" max="5378" width="9.140625" style="89"/>
    <col min="5379" max="5379" width="25.140625" style="89" customWidth="1"/>
    <col min="5380" max="5634" width="9.140625" style="89"/>
    <col min="5635" max="5635" width="25.140625" style="89" customWidth="1"/>
    <col min="5636" max="5890" width="9.140625" style="89"/>
    <col min="5891" max="5891" width="25.140625" style="89" customWidth="1"/>
    <col min="5892" max="6146" width="9.140625" style="89"/>
    <col min="6147" max="6147" width="25.140625" style="89" customWidth="1"/>
    <col min="6148" max="6402" width="9.140625" style="89"/>
    <col min="6403" max="6403" width="25.140625" style="89" customWidth="1"/>
    <col min="6404" max="6658" width="9.140625" style="89"/>
    <col min="6659" max="6659" width="25.140625" style="89" customWidth="1"/>
    <col min="6660" max="6914" width="9.140625" style="89"/>
    <col min="6915" max="6915" width="25.140625" style="89" customWidth="1"/>
    <col min="6916" max="7170" width="9.140625" style="89"/>
    <col min="7171" max="7171" width="25.140625" style="89" customWidth="1"/>
    <col min="7172" max="7426" width="9.140625" style="89"/>
    <col min="7427" max="7427" width="25.140625" style="89" customWidth="1"/>
    <col min="7428" max="7682" width="9.140625" style="89"/>
    <col min="7683" max="7683" width="25.140625" style="89" customWidth="1"/>
    <col min="7684" max="7938" width="9.140625" style="89"/>
    <col min="7939" max="7939" width="25.140625" style="89" customWidth="1"/>
    <col min="7940" max="8194" width="9.140625" style="89"/>
    <col min="8195" max="8195" width="25.140625" style="89" customWidth="1"/>
    <col min="8196" max="8450" width="9.140625" style="89"/>
    <col min="8451" max="8451" width="25.140625" style="89" customWidth="1"/>
    <col min="8452" max="8706" width="9.140625" style="89"/>
    <col min="8707" max="8707" width="25.140625" style="89" customWidth="1"/>
    <col min="8708" max="8962" width="9.140625" style="89"/>
    <col min="8963" max="8963" width="25.140625" style="89" customWidth="1"/>
    <col min="8964" max="9218" width="9.140625" style="89"/>
    <col min="9219" max="9219" width="25.140625" style="89" customWidth="1"/>
    <col min="9220" max="9474" width="9.140625" style="89"/>
    <col min="9475" max="9475" width="25.140625" style="89" customWidth="1"/>
    <col min="9476" max="9730" width="9.140625" style="89"/>
    <col min="9731" max="9731" width="25.140625" style="89" customWidth="1"/>
    <col min="9732" max="9986" width="9.140625" style="89"/>
    <col min="9987" max="9987" width="25.140625" style="89" customWidth="1"/>
    <col min="9988" max="10242" width="9.140625" style="89"/>
    <col min="10243" max="10243" width="25.140625" style="89" customWidth="1"/>
    <col min="10244" max="10498" width="9.140625" style="89"/>
    <col min="10499" max="10499" width="25.140625" style="89" customWidth="1"/>
    <col min="10500" max="10754" width="9.140625" style="89"/>
    <col min="10755" max="10755" width="25.140625" style="89" customWidth="1"/>
    <col min="10756" max="11010" width="9.140625" style="89"/>
    <col min="11011" max="11011" width="25.140625" style="89" customWidth="1"/>
    <col min="11012" max="11266" width="9.140625" style="89"/>
    <col min="11267" max="11267" width="25.140625" style="89" customWidth="1"/>
    <col min="11268" max="11522" width="9.140625" style="89"/>
    <col min="11523" max="11523" width="25.140625" style="89" customWidth="1"/>
    <col min="11524" max="11778" width="9.140625" style="89"/>
    <col min="11779" max="11779" width="25.140625" style="89" customWidth="1"/>
    <col min="11780" max="12034" width="9.140625" style="89"/>
    <col min="12035" max="12035" width="25.140625" style="89" customWidth="1"/>
    <col min="12036" max="12290" width="9.140625" style="89"/>
    <col min="12291" max="12291" width="25.140625" style="89" customWidth="1"/>
    <col min="12292" max="12546" width="9.140625" style="89"/>
    <col min="12547" max="12547" width="25.140625" style="89" customWidth="1"/>
    <col min="12548" max="12802" width="9.140625" style="89"/>
    <col min="12803" max="12803" width="25.140625" style="89" customWidth="1"/>
    <col min="12804" max="13058" width="9.140625" style="89"/>
    <col min="13059" max="13059" width="25.140625" style="89" customWidth="1"/>
    <col min="13060" max="13314" width="9.140625" style="89"/>
    <col min="13315" max="13315" width="25.140625" style="89" customWidth="1"/>
    <col min="13316" max="13570" width="9.140625" style="89"/>
    <col min="13571" max="13571" width="25.140625" style="89" customWidth="1"/>
    <col min="13572" max="13826" width="9.140625" style="89"/>
    <col min="13827" max="13827" width="25.140625" style="89" customWidth="1"/>
    <col min="13828" max="14082" width="9.140625" style="89"/>
    <col min="14083" max="14083" width="25.140625" style="89" customWidth="1"/>
    <col min="14084" max="14338" width="9.140625" style="89"/>
    <col min="14339" max="14339" width="25.140625" style="89" customWidth="1"/>
    <col min="14340" max="14594" width="9.140625" style="89"/>
    <col min="14595" max="14595" width="25.140625" style="89" customWidth="1"/>
    <col min="14596" max="14850" width="9.140625" style="89"/>
    <col min="14851" max="14851" width="25.140625" style="89" customWidth="1"/>
    <col min="14852" max="15106" width="9.140625" style="89"/>
    <col min="15107" max="15107" width="25.140625" style="89" customWidth="1"/>
    <col min="15108" max="15362" width="9.140625" style="89"/>
    <col min="15363" max="15363" width="25.140625" style="89" customWidth="1"/>
    <col min="15364" max="15618" width="9.140625" style="89"/>
    <col min="15619" max="15619" width="25.140625" style="89" customWidth="1"/>
    <col min="15620" max="15874" width="9.140625" style="89"/>
    <col min="15875" max="15875" width="25.140625" style="89" customWidth="1"/>
    <col min="15876" max="16130" width="9.140625" style="89"/>
    <col min="16131" max="16131" width="25.140625" style="89" customWidth="1"/>
    <col min="16132" max="16384" width="9.140625" style="89"/>
  </cols>
  <sheetData>
    <row r="1" spans="1:14" ht="15" customHeight="1">
      <c r="A1" s="146" t="s">
        <v>30</v>
      </c>
      <c r="B1" s="88">
        <v>6.12</v>
      </c>
      <c r="C1" s="290" t="s">
        <v>2930</v>
      </c>
    </row>
    <row r="2" spans="1:14" ht="15" customHeight="1">
      <c r="A2" s="167" t="s">
        <v>31</v>
      </c>
      <c r="B2" s="90" t="s">
        <v>3077</v>
      </c>
    </row>
    <row r="3" spans="1:14" ht="15" customHeight="1">
      <c r="A3" s="167" t="s">
        <v>40</v>
      </c>
      <c r="B3" s="91" t="s">
        <v>2805</v>
      </c>
    </row>
    <row r="5" spans="1:14">
      <c r="A5" s="342" t="s">
        <v>58</v>
      </c>
      <c r="B5" s="92">
        <v>2006</v>
      </c>
      <c r="C5" s="92">
        <v>2007</v>
      </c>
      <c r="D5" s="92">
        <v>2008</v>
      </c>
      <c r="E5" s="92">
        <v>2009</v>
      </c>
      <c r="F5" s="92">
        <v>2010</v>
      </c>
      <c r="G5" s="92">
        <v>2011</v>
      </c>
      <c r="H5" s="92">
        <v>2012</v>
      </c>
      <c r="I5" s="92">
        <v>2013</v>
      </c>
      <c r="J5" s="92">
        <v>2014</v>
      </c>
      <c r="K5" s="92">
        <v>2015</v>
      </c>
      <c r="L5" s="92">
        <v>2016</v>
      </c>
      <c r="M5" s="92">
        <v>2017</v>
      </c>
      <c r="N5" s="92"/>
    </row>
    <row r="6" spans="1:14">
      <c r="A6" s="342" t="s">
        <v>49</v>
      </c>
      <c r="B6" s="93">
        <v>0.35662646540478316</v>
      </c>
      <c r="C6" s="93">
        <v>0.34129139667357633</v>
      </c>
      <c r="D6" s="199">
        <v>0.32899999999999996</v>
      </c>
      <c r="E6" s="199">
        <v>0.29028409788214005</v>
      </c>
      <c r="F6" s="199">
        <v>0.25125410247095042</v>
      </c>
      <c r="G6" s="94">
        <v>0.2006106069427992</v>
      </c>
      <c r="H6" s="199">
        <v>0.17983515425499111</v>
      </c>
      <c r="I6" s="199">
        <v>0.19574453150575186</v>
      </c>
      <c r="J6" s="199">
        <v>0.16876244073910759</v>
      </c>
      <c r="K6" s="94">
        <v>0.12497151132424861</v>
      </c>
      <c r="L6" s="94">
        <v>0.14709948957838442</v>
      </c>
      <c r="M6" s="94">
        <v>0.16613703768127869</v>
      </c>
      <c r="N6" s="92"/>
    </row>
    <row r="7" spans="1:14">
      <c r="A7" s="342" t="s">
        <v>51</v>
      </c>
      <c r="B7" s="93">
        <v>0.40581778467898499</v>
      </c>
      <c r="C7" s="93">
        <v>0.39617601056396712</v>
      </c>
      <c r="D7" s="199">
        <v>0.38700000000000001</v>
      </c>
      <c r="E7" s="199">
        <v>0.36777671915526616</v>
      </c>
      <c r="F7" s="199">
        <v>0.33156991320074292</v>
      </c>
      <c r="G7" s="94">
        <v>0.29853438409469935</v>
      </c>
      <c r="H7" s="199">
        <v>0.30325427828080975</v>
      </c>
      <c r="I7" s="199">
        <v>0.28078336313082009</v>
      </c>
      <c r="J7" s="199">
        <v>0.23755631364861965</v>
      </c>
      <c r="K7" s="94">
        <v>0.23890134718170933</v>
      </c>
      <c r="L7" s="94">
        <v>0.22773671628979375</v>
      </c>
      <c r="M7" s="94">
        <v>0.19972323589913443</v>
      </c>
      <c r="N7" s="92"/>
    </row>
    <row r="8" spans="1:14">
      <c r="A8" s="342" t="s">
        <v>2663</v>
      </c>
      <c r="B8" s="93">
        <v>0.3713710125450399</v>
      </c>
      <c r="C8" s="93">
        <v>0.34882821982290052</v>
      </c>
      <c r="D8" s="93">
        <v>0.31296723852211122</v>
      </c>
      <c r="E8" s="93">
        <v>0.26850020293220178</v>
      </c>
      <c r="F8" s="93">
        <v>0.21729681743771564</v>
      </c>
      <c r="G8" s="94">
        <v>0.19851951376859811</v>
      </c>
      <c r="H8" s="93">
        <v>0.1855708169975413</v>
      </c>
      <c r="I8" s="93">
        <v>0.16238601166711594</v>
      </c>
      <c r="J8" s="93">
        <v>0.15482391792208322</v>
      </c>
      <c r="K8" s="94">
        <v>0.14758725651945925</v>
      </c>
      <c r="L8" s="94">
        <v>0.15505852417302798</v>
      </c>
      <c r="M8" s="94">
        <v>0.1245787912594189</v>
      </c>
      <c r="N8" s="92"/>
    </row>
    <row r="9" spans="1:14">
      <c r="A9" s="342" t="s">
        <v>2</v>
      </c>
      <c r="B9" s="94">
        <v>0.36931882618679884</v>
      </c>
      <c r="C9" s="94">
        <v>0.35370169657858208</v>
      </c>
      <c r="D9" s="199">
        <v>0.33700000000000002</v>
      </c>
      <c r="E9" s="199">
        <v>0.30277693760479418</v>
      </c>
      <c r="F9" s="199">
        <v>0.26233499757967926</v>
      </c>
      <c r="G9" s="94">
        <v>0.22388567842830087</v>
      </c>
      <c r="H9" s="199">
        <v>0.21220734318702078</v>
      </c>
      <c r="I9" s="199">
        <v>0.2110527734148025</v>
      </c>
      <c r="J9" s="199">
        <v>0.18508798411026978</v>
      </c>
      <c r="K9" s="94">
        <v>0.16180013900461218</v>
      </c>
      <c r="L9" s="94">
        <v>0.17247952788391868</v>
      </c>
      <c r="M9" s="94">
        <v>0.16655613686766663</v>
      </c>
      <c r="N9" s="92"/>
    </row>
  </sheetData>
  <customSheetViews>
    <customSheetView guid="{CDEF6930-6739-4FEE-9F65-E195F9A4F82A}">
      <selection activeCell="K8" sqref="K8"/>
      <pageMargins left="0.7" right="0.7" top="0.75" bottom="0.75" header="0.3" footer="0.3"/>
      <pageSetup paperSize="9" orientation="portrait" r:id="rId1"/>
    </customSheetView>
    <customSheetView guid="{9883963A-B599-466E-88D7-AE85360E0737}">
      <selection activeCell="K8" sqref="K8"/>
      <pageMargins left="0.7" right="0.7" top="0.75" bottom="0.75" header="0.3" footer="0.3"/>
      <pageSetup paperSize="9" orientation="portrait" r:id="rId2"/>
    </customSheetView>
  </customSheetViews>
  <hyperlinks>
    <hyperlink ref="C1" location="Index!A1" display="Index home" xr:uid="{00000000-0004-0000-5A00-000000000000}"/>
  </hyperlinks>
  <pageMargins left="0.7" right="0.7" top="0.75" bottom="0.75" header="0.3" footer="0.3"/>
  <pageSetup paperSize="9" orientation="portrait" r:id="rId3"/>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codeName="Sheet100">
    <tabColor theme="7" tint="-0.249977111117893"/>
  </sheetPr>
  <dimension ref="A1:C19"/>
  <sheetViews>
    <sheetView zoomScaleNormal="100" workbookViewId="0"/>
  </sheetViews>
  <sheetFormatPr defaultColWidth="9.140625" defaultRowHeight="15"/>
  <cols>
    <col min="1" max="1" width="12" style="77" customWidth="1"/>
    <col min="2" max="3" width="12" style="78" customWidth="1"/>
    <col min="4" max="16384" width="9.140625" style="78"/>
  </cols>
  <sheetData>
    <row r="1" spans="1:3" s="77" customFormat="1" ht="15" customHeight="1">
      <c r="A1" s="77" t="s">
        <v>30</v>
      </c>
      <c r="B1" s="80">
        <v>6.13</v>
      </c>
      <c r="C1" s="290" t="s">
        <v>2930</v>
      </c>
    </row>
    <row r="2" spans="1:3" s="77" customFormat="1" ht="15" customHeight="1">
      <c r="A2" s="53" t="s">
        <v>31</v>
      </c>
      <c r="B2" s="77" t="s">
        <v>2962</v>
      </c>
    </row>
    <row r="3" spans="1:3" s="77" customFormat="1" ht="15" customHeight="1">
      <c r="A3" s="53" t="s">
        <v>40</v>
      </c>
      <c r="B3" s="80" t="s">
        <v>3194</v>
      </c>
    </row>
    <row r="5" spans="1:3" ht="30">
      <c r="A5" s="77" t="s">
        <v>0</v>
      </c>
      <c r="B5" s="77" t="s">
        <v>483</v>
      </c>
      <c r="C5" s="339" t="s">
        <v>441</v>
      </c>
    </row>
    <row r="6" spans="1:3">
      <c r="A6" s="77">
        <v>2005</v>
      </c>
      <c r="B6" s="340">
        <v>211769</v>
      </c>
      <c r="C6" s="340">
        <v>48521</v>
      </c>
    </row>
    <row r="7" spans="1:3">
      <c r="A7" s="77">
        <v>2006</v>
      </c>
      <c r="B7" s="340">
        <v>173520</v>
      </c>
      <c r="C7" s="340">
        <v>47702</v>
      </c>
    </row>
    <row r="8" spans="1:3">
      <c r="A8" s="77">
        <v>2007</v>
      </c>
      <c r="B8" s="340">
        <v>151921</v>
      </c>
      <c r="C8" s="340">
        <v>36736</v>
      </c>
    </row>
    <row r="9" spans="1:3">
      <c r="A9" s="77">
        <v>2008</v>
      </c>
      <c r="B9" s="340">
        <v>140138</v>
      </c>
      <c r="C9" s="340">
        <v>35357</v>
      </c>
    </row>
    <row r="10" spans="1:3">
      <c r="A10" s="77">
        <v>2009</v>
      </c>
      <c r="B10" s="340">
        <v>132448</v>
      </c>
      <c r="C10" s="340">
        <v>31234</v>
      </c>
    </row>
    <row r="11" spans="1:3">
      <c r="A11" s="77">
        <v>2010</v>
      </c>
      <c r="B11" s="340">
        <v>108658</v>
      </c>
      <c r="C11" s="340">
        <v>22068</v>
      </c>
    </row>
    <row r="12" spans="1:3">
      <c r="A12" s="77">
        <v>2011</v>
      </c>
      <c r="B12" s="340">
        <v>93305</v>
      </c>
      <c r="C12" s="340">
        <v>6967</v>
      </c>
    </row>
    <row r="13" spans="1:3">
      <c r="A13" s="77">
        <v>2012</v>
      </c>
      <c r="B13" s="340">
        <v>95545</v>
      </c>
      <c r="C13" s="340">
        <v>7062</v>
      </c>
    </row>
    <row r="14" spans="1:3">
      <c r="A14" s="77">
        <v>2013</v>
      </c>
      <c r="B14" s="340">
        <v>81847</v>
      </c>
      <c r="C14" s="340">
        <v>8330</v>
      </c>
    </row>
    <row r="15" spans="1:3">
      <c r="A15" s="77">
        <v>2014</v>
      </c>
      <c r="B15" s="340">
        <v>72885</v>
      </c>
      <c r="C15" s="340">
        <v>6872</v>
      </c>
    </row>
    <row r="16" spans="1:3">
      <c r="A16" s="77">
        <v>2015</v>
      </c>
      <c r="B16" s="340">
        <v>58004</v>
      </c>
      <c r="C16" s="340">
        <v>7269</v>
      </c>
    </row>
    <row r="17" spans="1:3">
      <c r="A17" s="77">
        <v>2016</v>
      </c>
      <c r="B17" s="340">
        <v>39978</v>
      </c>
      <c r="C17" s="340">
        <v>1449</v>
      </c>
    </row>
    <row r="18" spans="1:3">
      <c r="A18" s="77">
        <v>2017</v>
      </c>
      <c r="B18" s="340">
        <v>47232</v>
      </c>
      <c r="C18" s="340">
        <v>1357</v>
      </c>
    </row>
    <row r="19" spans="1:3">
      <c r="A19" s="77">
        <v>2018</v>
      </c>
      <c r="B19" s="340">
        <v>38303</v>
      </c>
      <c r="C19" s="340">
        <v>3480</v>
      </c>
    </row>
  </sheetData>
  <customSheetViews>
    <customSheetView guid="{CDEF6930-6739-4FEE-9F65-E195F9A4F82A}">
      <selection activeCell="O26" sqref="O26"/>
      <pageMargins left="0.75" right="0.75" top="1" bottom="1" header="0.5" footer="0.5"/>
      <pageSetup paperSize="9" orientation="landscape" r:id="rId1"/>
      <headerFooter alignWithMargins="0"/>
    </customSheetView>
    <customSheetView guid="{9883963A-B599-466E-88D7-AE85360E0737}">
      <selection activeCell="O26" sqref="O26"/>
      <pageMargins left="0.75" right="0.75" top="1" bottom="1" header="0.5" footer="0.5"/>
      <pageSetup paperSize="9" orientation="landscape" r:id="rId2"/>
      <headerFooter alignWithMargins="0"/>
    </customSheetView>
  </customSheetViews>
  <hyperlinks>
    <hyperlink ref="C1" location="Index!A1" display="Index home" xr:uid="{00000000-0004-0000-5B00-000000000000}"/>
  </hyperlinks>
  <pageMargins left="0.75" right="0.75" top="1" bottom="1" header="0.5" footer="0.5"/>
  <pageSetup paperSize="9" orientation="landscape" r:id="rId3"/>
  <headerFooter alignWithMargins="0"/>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codeName="Sheet101">
    <tabColor theme="7" tint="-0.249977111117893"/>
  </sheetPr>
  <dimension ref="A1:C5"/>
  <sheetViews>
    <sheetView zoomScaleNormal="100" workbookViewId="0"/>
  </sheetViews>
  <sheetFormatPr defaultColWidth="9.140625" defaultRowHeight="15"/>
  <cols>
    <col min="1" max="1" width="17.42578125" style="146" bestFit="1" customWidth="1"/>
    <col min="2" max="2" width="10.7109375" style="75" customWidth="1"/>
    <col min="3" max="3" width="11.140625" style="75" bestFit="1" customWidth="1"/>
    <col min="4" max="16384" width="9.140625" style="75"/>
  </cols>
  <sheetData>
    <row r="1" spans="1:3" ht="15" customHeight="1">
      <c r="A1" s="146" t="s">
        <v>30</v>
      </c>
      <c r="B1" s="85">
        <v>6.14</v>
      </c>
      <c r="C1" s="290" t="s">
        <v>2930</v>
      </c>
    </row>
    <row r="2" spans="1:3" ht="15" customHeight="1">
      <c r="A2" s="167" t="s">
        <v>31</v>
      </c>
      <c r="B2" s="75" t="s">
        <v>3130</v>
      </c>
    </row>
    <row r="3" spans="1:3" ht="15" customHeight="1">
      <c r="A3" s="167" t="s">
        <v>40</v>
      </c>
      <c r="B3" s="86" t="s">
        <v>3112</v>
      </c>
    </row>
    <row r="5" spans="1:3">
      <c r="A5" s="146" t="s">
        <v>3160</v>
      </c>
    </row>
  </sheetData>
  <hyperlinks>
    <hyperlink ref="C1" location="Index!A1" display="Index home" xr:uid="{00000000-0004-0000-5C00-000000000000}"/>
  </hyperlinks>
  <pageMargins left="0.75" right="0.75" top="1" bottom="1" header="0.5" footer="0.5"/>
  <pageSetup paperSize="9" orientation="landscape" r:id="rId1"/>
  <headerFooter alignWithMargins="0"/>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codeName="Sheet103">
    <tabColor theme="7" tint="-0.249977111117893"/>
  </sheetPr>
  <dimension ref="A1:S10"/>
  <sheetViews>
    <sheetView zoomScaleNormal="100" workbookViewId="0"/>
  </sheetViews>
  <sheetFormatPr defaultColWidth="9.140625" defaultRowHeight="15"/>
  <cols>
    <col min="1" max="1" width="10.7109375" style="188" bestFit="1" customWidth="1"/>
    <col min="2" max="2" width="10.140625" style="189" bestFit="1" customWidth="1"/>
    <col min="3" max="3" width="11.140625" style="189" bestFit="1" customWidth="1"/>
    <col min="4" max="17" width="10.140625" style="189" bestFit="1" customWidth="1"/>
    <col min="18" max="18" width="10.28515625" style="189" bestFit="1" customWidth="1"/>
    <col min="19" max="19" width="10.140625" style="189" customWidth="1"/>
    <col min="20" max="16384" width="9.140625" style="189"/>
  </cols>
  <sheetData>
    <row r="1" spans="1:19" s="183" customFormat="1" ht="15" customHeight="1">
      <c r="A1" s="77" t="s">
        <v>30</v>
      </c>
      <c r="B1" s="74">
        <v>6.15</v>
      </c>
      <c r="C1" s="290" t="s">
        <v>2930</v>
      </c>
    </row>
    <row r="2" spans="1:19" s="183" customFormat="1" ht="15" customHeight="1">
      <c r="A2" s="53" t="s">
        <v>31</v>
      </c>
      <c r="B2" s="74" t="s">
        <v>2954</v>
      </c>
    </row>
    <row r="3" spans="1:19" s="183" customFormat="1" ht="15" customHeight="1">
      <c r="A3" s="53" t="s">
        <v>40</v>
      </c>
      <c r="B3" s="169" t="s">
        <v>3195</v>
      </c>
    </row>
    <row r="4" spans="1:19" s="183" customFormat="1">
      <c r="A4" s="74"/>
    </row>
    <row r="5" spans="1:19" s="183" customFormat="1">
      <c r="A5" s="74" t="s">
        <v>3189</v>
      </c>
      <c r="C5" s="184" t="s">
        <v>2677</v>
      </c>
      <c r="D5" s="184"/>
      <c r="E5" s="184"/>
      <c r="F5" s="184"/>
      <c r="G5" s="184"/>
      <c r="H5" s="184"/>
      <c r="I5" s="184"/>
      <c r="J5" s="184"/>
      <c r="K5" s="184"/>
      <c r="L5" s="184"/>
      <c r="M5" s="195" t="s">
        <v>2699</v>
      </c>
      <c r="N5" s="196"/>
      <c r="O5" s="196"/>
      <c r="P5" s="196"/>
      <c r="Q5" s="196"/>
      <c r="S5" s="183" t="s">
        <v>2739</v>
      </c>
    </row>
    <row r="6" spans="1:19" s="183" customFormat="1">
      <c r="A6" s="74" t="s">
        <v>2961</v>
      </c>
      <c r="B6" s="183">
        <v>1990</v>
      </c>
      <c r="C6" s="183">
        <v>2000</v>
      </c>
      <c r="D6" s="183">
        <v>2001</v>
      </c>
      <c r="E6" s="183">
        <v>2002</v>
      </c>
      <c r="F6" s="183">
        <v>2003</v>
      </c>
      <c r="G6" s="183">
        <v>2004</v>
      </c>
      <c r="H6" s="183">
        <v>2005</v>
      </c>
      <c r="I6" s="183">
        <v>2006</v>
      </c>
      <c r="J6" s="183">
        <v>2007</v>
      </c>
      <c r="K6" s="183">
        <v>2008</v>
      </c>
      <c r="L6" s="183">
        <v>2009</v>
      </c>
      <c r="M6" s="183">
        <v>2010</v>
      </c>
      <c r="N6" s="183">
        <v>2011</v>
      </c>
      <c r="O6" s="183">
        <v>2012</v>
      </c>
      <c r="P6" s="183">
        <v>2013</v>
      </c>
      <c r="Q6" s="183">
        <v>2014</v>
      </c>
      <c r="R6" s="183">
        <v>2015</v>
      </c>
      <c r="S6" s="183">
        <v>2016</v>
      </c>
    </row>
    <row r="7" spans="1:19" s="183" customFormat="1">
      <c r="A7" s="74" t="s">
        <v>434</v>
      </c>
      <c r="B7" s="197">
        <v>2.329822909925281</v>
      </c>
      <c r="C7" s="198">
        <v>2.4232956254257569</v>
      </c>
      <c r="D7" s="198">
        <v>2.429741947922293</v>
      </c>
      <c r="E7" s="198">
        <v>2.4333474093625784</v>
      </c>
      <c r="F7" s="198">
        <v>2.4488296140292727</v>
      </c>
      <c r="G7" s="198">
        <v>2.2668352667857339</v>
      </c>
      <c r="H7" s="198">
        <v>2.3021625216119164</v>
      </c>
      <c r="I7" s="198">
        <v>2.267032562057437</v>
      </c>
      <c r="J7" s="198">
        <v>2.1886048143911827</v>
      </c>
      <c r="K7" s="198">
        <v>2.1665378116839902</v>
      </c>
      <c r="L7" s="198">
        <v>1.9202077431539186</v>
      </c>
      <c r="M7" s="198">
        <v>2.0169956068942549</v>
      </c>
      <c r="N7" s="198">
        <v>1.7173697014299754</v>
      </c>
      <c r="O7" s="198">
        <v>1.7818835604796639</v>
      </c>
      <c r="P7" s="198">
        <v>1.7714976887227873</v>
      </c>
      <c r="Q7" s="198">
        <v>1.5672168631555849</v>
      </c>
      <c r="R7" s="198">
        <v>1.4043334265104803</v>
      </c>
      <c r="S7" s="198">
        <v>1.2974410819021525</v>
      </c>
    </row>
    <row r="8" spans="1:19" s="183" customFormat="1">
      <c r="A8" s="74" t="s">
        <v>485</v>
      </c>
      <c r="B8" s="197">
        <v>2.9034535506265811</v>
      </c>
      <c r="C8" s="198">
        <v>3.3253274791617073</v>
      </c>
      <c r="D8" s="198">
        <v>2.9713495900804809</v>
      </c>
      <c r="E8" s="198">
        <v>2.8607104195386164</v>
      </c>
      <c r="F8" s="198">
        <v>2.7651586067528142</v>
      </c>
      <c r="G8" s="198">
        <v>2.6981609100874082</v>
      </c>
      <c r="H8" s="198">
        <v>2.5574525782196553</v>
      </c>
      <c r="I8" s="198">
        <v>2.7139550060090443</v>
      </c>
      <c r="J8" s="198">
        <v>2.5797113632961834</v>
      </c>
      <c r="K8" s="198">
        <v>2.5410487551240122</v>
      </c>
      <c r="L8" s="198">
        <v>2.1880150197709574</v>
      </c>
      <c r="M8" s="198">
        <v>2.3506806119708563</v>
      </c>
      <c r="N8" s="198">
        <v>1.9903936993861955</v>
      </c>
      <c r="O8" s="198">
        <v>2.0903724268821984</v>
      </c>
      <c r="P8" s="198">
        <v>2.053759818438988</v>
      </c>
      <c r="Q8" s="198">
        <v>1.8722556558700492</v>
      </c>
      <c r="R8" s="198">
        <v>1.5728824259582637</v>
      </c>
      <c r="S8" s="198">
        <v>1.2965152068650649</v>
      </c>
    </row>
    <row r="9" spans="1:19" s="183" customFormat="1">
      <c r="A9" s="74" t="s">
        <v>484</v>
      </c>
      <c r="B9" s="197">
        <v>1.3935248492051036</v>
      </c>
      <c r="C9" s="198">
        <v>1.2039891318905069</v>
      </c>
      <c r="D9" s="198">
        <v>1.2713014310835613</v>
      </c>
      <c r="E9" s="198">
        <v>1.3395668267677814</v>
      </c>
      <c r="F9" s="198">
        <v>1.4137214830785845</v>
      </c>
      <c r="G9" s="198">
        <v>1.2988614979243209</v>
      </c>
      <c r="H9" s="198">
        <v>1.311557038088929</v>
      </c>
      <c r="I9" s="198">
        <v>1.2889953844753179</v>
      </c>
      <c r="J9" s="198">
        <v>1.2729449324330053</v>
      </c>
      <c r="K9" s="198">
        <v>1.2665887815295616</v>
      </c>
      <c r="L9" s="198">
        <v>1.2458417622690019</v>
      </c>
      <c r="M9" s="198">
        <v>1.0643187150770423</v>
      </c>
      <c r="N9" s="198">
        <v>1.045579320813282</v>
      </c>
      <c r="O9" s="198">
        <v>1.0324960649600108</v>
      </c>
      <c r="P9" s="198">
        <v>1.0312521494098901</v>
      </c>
      <c r="Q9" s="198">
        <v>1.0042053718671284</v>
      </c>
      <c r="R9" s="198">
        <v>0.95488637576105062</v>
      </c>
      <c r="S9" s="198">
        <v>0.92624216240395263</v>
      </c>
    </row>
    <row r="10" spans="1:19" s="183" customFormat="1">
      <c r="A10" s="74" t="s">
        <v>2</v>
      </c>
      <c r="B10" s="197">
        <v>6.6268013097569654</v>
      </c>
      <c r="C10" s="198">
        <v>6.9526122364779726</v>
      </c>
      <c r="D10" s="198">
        <v>6.6723929690863351</v>
      </c>
      <c r="E10" s="198">
        <v>6.6336246556689762</v>
      </c>
      <c r="F10" s="198">
        <v>6.6277097038606714</v>
      </c>
      <c r="G10" s="198">
        <v>6.2638576747974621</v>
      </c>
      <c r="H10" s="198">
        <v>6.1711721379205011</v>
      </c>
      <c r="I10" s="198">
        <v>6.2699829525417989</v>
      </c>
      <c r="J10" s="198">
        <v>6.0412611101203719</v>
      </c>
      <c r="K10" s="198">
        <v>5.974175348337563</v>
      </c>
      <c r="L10" s="198">
        <v>5.3540645251938779</v>
      </c>
      <c r="M10" s="198">
        <v>5.4319949339421534</v>
      </c>
      <c r="N10" s="198">
        <v>4.7523239644254609</v>
      </c>
      <c r="O10" s="198">
        <v>4.9047520523218724</v>
      </c>
      <c r="P10" s="198">
        <v>4.8565096565716646</v>
      </c>
      <c r="Q10" s="198">
        <v>4.4436778908927623</v>
      </c>
      <c r="R10" s="198">
        <v>3.9321022282297942</v>
      </c>
      <c r="S10" s="198">
        <v>3.5201984511711704</v>
      </c>
    </row>
  </sheetData>
  <customSheetViews>
    <customSheetView guid="{CDEF6930-6739-4FEE-9F65-E195F9A4F82A}" scale="85">
      <selection activeCell="T7" sqref="T7"/>
      <pageMargins left="0.7" right="0.7" top="0.75" bottom="0.75" header="0.3" footer="0.3"/>
      <pageSetup paperSize="9" orientation="portrait" r:id="rId1"/>
    </customSheetView>
    <customSheetView guid="{9883963A-B599-466E-88D7-AE85360E0737}" scale="85">
      <selection activeCell="T7" sqref="T7"/>
      <pageMargins left="0.7" right="0.7" top="0.75" bottom="0.75" header="0.3" footer="0.3"/>
      <pageSetup paperSize="9" orientation="portrait" r:id="rId2"/>
    </customSheetView>
  </customSheetViews>
  <mergeCells count="2">
    <mergeCell ref="M5:Q5"/>
    <mergeCell ref="C5:L5"/>
  </mergeCells>
  <hyperlinks>
    <hyperlink ref="C1" location="Index!A1" display="Index home" xr:uid="{00000000-0004-0000-5D00-000000000000}"/>
  </hyperlinks>
  <pageMargins left="0.7" right="0.7" top="0.75" bottom="0.75" header="0.3" footer="0.3"/>
  <pageSetup paperSize="9" orientation="portrait" r:id="rId3"/>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codeName="Sheet104">
    <tabColor theme="7" tint="-0.249977111117893"/>
  </sheetPr>
  <dimension ref="A1:K11"/>
  <sheetViews>
    <sheetView zoomScaleNormal="100" workbookViewId="0"/>
  </sheetViews>
  <sheetFormatPr defaultColWidth="9.140625" defaultRowHeight="15"/>
  <cols>
    <col min="1" max="1" width="17.42578125" style="341" bestFit="1" customWidth="1"/>
    <col min="2" max="6" width="11.7109375" style="79" customWidth="1"/>
    <col min="7" max="16384" width="9.140625" style="79"/>
  </cols>
  <sheetData>
    <row r="1" spans="1:11" ht="15" customHeight="1">
      <c r="A1" s="77" t="s">
        <v>30</v>
      </c>
      <c r="B1" s="77">
        <v>6.16</v>
      </c>
      <c r="C1" s="290" t="s">
        <v>2930</v>
      </c>
      <c r="D1" s="78"/>
      <c r="E1" s="78"/>
      <c r="F1" s="78"/>
      <c r="G1" s="78"/>
      <c r="H1" s="78"/>
      <c r="I1" s="78"/>
      <c r="J1" s="78"/>
      <c r="K1" s="78"/>
    </row>
    <row r="2" spans="1:11" ht="15" customHeight="1">
      <c r="A2" s="53" t="s">
        <v>31</v>
      </c>
      <c r="B2" s="77" t="s">
        <v>3063</v>
      </c>
      <c r="C2" s="78"/>
      <c r="D2" s="78"/>
      <c r="E2" s="78"/>
      <c r="F2" s="78"/>
      <c r="G2" s="78"/>
      <c r="H2" s="78"/>
      <c r="I2" s="78"/>
      <c r="J2" s="78"/>
      <c r="K2" s="78"/>
    </row>
    <row r="3" spans="1:11" ht="15" customHeight="1">
      <c r="A3" s="53" t="s">
        <v>40</v>
      </c>
      <c r="B3" s="80" t="s">
        <v>3196</v>
      </c>
      <c r="C3" s="78"/>
      <c r="D3" s="78"/>
      <c r="E3" s="78"/>
      <c r="F3" s="78"/>
      <c r="G3" s="78"/>
      <c r="H3" s="78"/>
      <c r="I3" s="78"/>
      <c r="J3" s="78"/>
      <c r="K3" s="78"/>
    </row>
    <row r="4" spans="1:11">
      <c r="A4" s="77"/>
      <c r="C4" s="78"/>
      <c r="D4" s="78"/>
      <c r="E4" s="78"/>
      <c r="F4" s="78"/>
      <c r="G4" s="78"/>
      <c r="H4" s="78"/>
      <c r="I4" s="78"/>
      <c r="J4" s="78"/>
      <c r="K4" s="78"/>
    </row>
    <row r="5" spans="1:11">
      <c r="A5" s="341" t="s">
        <v>3166</v>
      </c>
      <c r="B5" s="81" t="s">
        <v>3062</v>
      </c>
      <c r="C5" s="81" t="s">
        <v>3061</v>
      </c>
    </row>
    <row r="6" spans="1:11">
      <c r="A6" s="341" t="s">
        <v>3033</v>
      </c>
      <c r="B6" s="82">
        <v>9.4817446410139471E-3</v>
      </c>
      <c r="C6" s="82">
        <v>1.2985798730508316E-4</v>
      </c>
      <c r="D6" s="83"/>
    </row>
    <row r="7" spans="1:11">
      <c r="A7" s="341" t="s">
        <v>3032</v>
      </c>
      <c r="B7" s="83">
        <v>0.78400825751938352</v>
      </c>
      <c r="C7" s="83">
        <v>3.2719018481388751E-2</v>
      </c>
      <c r="D7" s="83"/>
    </row>
    <row r="8" spans="1:11">
      <c r="A8" s="341" t="s">
        <v>486</v>
      </c>
      <c r="B8" s="83">
        <v>0.11637341270793826</v>
      </c>
      <c r="C8" s="83">
        <v>0.3705523639348009</v>
      </c>
      <c r="D8" s="83"/>
    </row>
    <row r="9" spans="1:11">
      <c r="A9" s="341" t="s">
        <v>487</v>
      </c>
      <c r="B9" s="83">
        <v>6.2291461628939726E-2</v>
      </c>
      <c r="C9" s="83">
        <v>0.44325725386717085</v>
      </c>
      <c r="D9" s="83"/>
    </row>
    <row r="10" spans="1:11">
      <c r="A10" s="341" t="s">
        <v>488</v>
      </c>
      <c r="B10" s="82">
        <v>2.1531961880986102E-2</v>
      </c>
      <c r="C10" s="84">
        <v>0.13300574491735837</v>
      </c>
      <c r="D10" s="83"/>
    </row>
    <row r="11" spans="1:11">
      <c r="A11" s="341" t="s">
        <v>3034</v>
      </c>
      <c r="B11" s="82">
        <v>6.3131616217383998E-3</v>
      </c>
      <c r="C11" s="82">
        <v>2.0335760811976022E-2</v>
      </c>
      <c r="D11" s="83"/>
    </row>
  </sheetData>
  <customSheetViews>
    <customSheetView guid="{CDEF6930-6739-4FEE-9F65-E195F9A4F82A}">
      <selection activeCell="H10" sqref="H10"/>
      <pageMargins left="0.7" right="0.7" top="0.75" bottom="0.75" header="0.3" footer="0.3"/>
      <pageSetup paperSize="9" orientation="portrait" r:id="rId1"/>
    </customSheetView>
    <customSheetView guid="{9883963A-B599-466E-88D7-AE85360E0737}">
      <selection activeCell="H10" sqref="H10"/>
      <pageMargins left="0.7" right="0.7" top="0.75" bottom="0.75" header="0.3" footer="0.3"/>
      <pageSetup paperSize="9" orientation="portrait" r:id="rId2"/>
    </customSheetView>
  </customSheetViews>
  <hyperlinks>
    <hyperlink ref="C1" location="Index!A1" display="Index home" xr:uid="{00000000-0004-0000-5E00-000000000000}"/>
  </hyperlinks>
  <pageMargins left="0.7" right="0.7" top="0.75" bottom="0.75" header="0.3" footer="0.3"/>
  <pageSetup paperSize="9" orientation="portrait" r:id="rId3"/>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codeName="Sheet86">
    <tabColor theme="7" tint="-0.249977111117893"/>
  </sheetPr>
  <dimension ref="A1:I9"/>
  <sheetViews>
    <sheetView zoomScaleNormal="100" workbookViewId="0"/>
  </sheetViews>
  <sheetFormatPr defaultColWidth="9.140625" defaultRowHeight="15"/>
  <cols>
    <col min="1" max="1" width="9.140625" style="188"/>
    <col min="2" max="14" width="9.140625" style="189"/>
    <col min="15" max="15" width="17.140625" style="189" customWidth="1"/>
    <col min="16" max="16384" width="9.140625" style="189"/>
  </cols>
  <sheetData>
    <row r="1" spans="1:9" ht="15" customHeight="1">
      <c r="A1" s="146" t="s">
        <v>30</v>
      </c>
      <c r="B1" s="188">
        <v>6.17</v>
      </c>
      <c r="C1" s="290" t="s">
        <v>2930</v>
      </c>
    </row>
    <row r="2" spans="1:9" ht="15" customHeight="1">
      <c r="A2" s="167" t="s">
        <v>31</v>
      </c>
      <c r="B2" s="189" t="s">
        <v>3155</v>
      </c>
    </row>
    <row r="3" spans="1:9" ht="15" customHeight="1">
      <c r="A3" s="167" t="s">
        <v>40</v>
      </c>
      <c r="B3" s="190" t="s">
        <v>3156</v>
      </c>
    </row>
    <row r="5" spans="1:9">
      <c r="A5" s="188" t="s">
        <v>58</v>
      </c>
      <c r="B5" s="189">
        <v>1996</v>
      </c>
      <c r="C5" s="189">
        <v>2001</v>
      </c>
      <c r="D5" s="189">
        <v>2006</v>
      </c>
      <c r="E5" s="189">
        <v>2010</v>
      </c>
      <c r="F5" s="189">
        <v>2013</v>
      </c>
      <c r="G5" s="189">
        <v>2015</v>
      </c>
      <c r="H5" s="189">
        <v>2016</v>
      </c>
      <c r="I5" s="189">
        <v>2017</v>
      </c>
    </row>
    <row r="6" spans="1:9">
      <c r="A6" s="188" t="s">
        <v>49</v>
      </c>
      <c r="B6" s="189">
        <v>46.01</v>
      </c>
      <c r="C6" s="189">
        <v>47.46</v>
      </c>
      <c r="D6" s="189">
        <v>48.11</v>
      </c>
      <c r="E6" s="189">
        <v>55.27</v>
      </c>
      <c r="F6" s="189">
        <v>59.56</v>
      </c>
      <c r="G6" s="189">
        <v>58.95</v>
      </c>
      <c r="H6" s="189">
        <v>60.17</v>
      </c>
      <c r="I6" s="189">
        <v>61.19</v>
      </c>
    </row>
    <row r="7" spans="1:9">
      <c r="A7" s="188" t="s">
        <v>51</v>
      </c>
      <c r="B7" s="189">
        <v>52.15</v>
      </c>
      <c r="C7" s="189">
        <v>49.91</v>
      </c>
      <c r="D7" s="189">
        <v>48.5</v>
      </c>
      <c r="E7" s="189">
        <v>57.26</v>
      </c>
      <c r="F7" s="189">
        <v>63.23</v>
      </c>
      <c r="G7" s="189">
        <v>63.76</v>
      </c>
      <c r="H7" s="189">
        <v>64.069999999999993</v>
      </c>
      <c r="I7" s="189">
        <v>63.96</v>
      </c>
    </row>
    <row r="8" spans="1:9">
      <c r="A8" s="188" t="s">
        <v>50</v>
      </c>
      <c r="B8" s="189">
        <v>54.02</v>
      </c>
      <c r="C8" s="189">
        <v>56.87</v>
      </c>
      <c r="D8" s="189">
        <v>57.18</v>
      </c>
      <c r="E8" s="189">
        <v>63.34</v>
      </c>
      <c r="F8" s="189">
        <v>68.260000000000005</v>
      </c>
      <c r="G8" s="189">
        <v>68.73</v>
      </c>
      <c r="H8" s="189">
        <v>68.52</v>
      </c>
      <c r="I8" s="189">
        <v>68.569999999999993</v>
      </c>
    </row>
    <row r="9" spans="1:9">
      <c r="A9" s="188" t="s">
        <v>2</v>
      </c>
      <c r="B9" s="189">
        <v>48.05</v>
      </c>
      <c r="C9" s="189">
        <v>50.14</v>
      </c>
      <c r="D9" s="189">
        <v>50.47</v>
      </c>
      <c r="E9" s="189">
        <v>57.78</v>
      </c>
      <c r="F9" s="189">
        <v>62.43</v>
      </c>
      <c r="G9" s="189">
        <v>62.33</v>
      </c>
      <c r="H9" s="189">
        <v>63.41</v>
      </c>
      <c r="I9" s="189">
        <v>63.96</v>
      </c>
    </row>
  </sheetData>
  <customSheetViews>
    <customSheetView guid="{CDEF6930-6739-4FEE-9F65-E195F9A4F82A}">
      <selection activeCell="L27" sqref="L27"/>
      <pageMargins left="0.7" right="0.7" top="0.75" bottom="0.75" header="0.3" footer="0.3"/>
      <pageSetup paperSize="9" orientation="portrait" r:id="rId1"/>
    </customSheetView>
    <customSheetView guid="{9883963A-B599-466E-88D7-AE85360E0737}">
      <selection activeCell="L27" sqref="L27"/>
      <pageMargins left="0.7" right="0.7" top="0.75" bottom="0.75" header="0.3" footer="0.3"/>
      <pageSetup paperSize="9" orientation="portrait" r:id="rId2"/>
    </customSheetView>
  </customSheetViews>
  <hyperlinks>
    <hyperlink ref="C1" location="Index!A1" display="Index home" xr:uid="{00000000-0004-0000-5F00-000000000000}"/>
  </hyperlinks>
  <pageMargins left="0.7" right="0.7" top="0.75" bottom="0.75" header="0.3" footer="0.3"/>
  <pageSetup paperSize="9" orientation="portrait" r:id="rId3"/>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codeName="Sheet105">
    <tabColor theme="7" tint="-0.249977111117893"/>
  </sheetPr>
  <dimension ref="A1:K20"/>
  <sheetViews>
    <sheetView zoomScaleNormal="100" workbookViewId="0"/>
  </sheetViews>
  <sheetFormatPr defaultColWidth="9.140625" defaultRowHeight="15"/>
  <cols>
    <col min="1" max="1" width="9.140625" style="188"/>
    <col min="2" max="16384" width="9.140625" style="189"/>
  </cols>
  <sheetData>
    <row r="1" spans="1:11" ht="15" customHeight="1">
      <c r="A1" s="146" t="s">
        <v>30</v>
      </c>
      <c r="B1" s="76">
        <v>6.18</v>
      </c>
      <c r="C1" s="290" t="s">
        <v>2930</v>
      </c>
    </row>
    <row r="2" spans="1:11" ht="15" customHeight="1">
      <c r="A2" s="167" t="s">
        <v>31</v>
      </c>
      <c r="B2" s="189" t="s">
        <v>2935</v>
      </c>
    </row>
    <row r="3" spans="1:11" ht="15" customHeight="1">
      <c r="A3" s="167" t="s">
        <v>40</v>
      </c>
      <c r="B3" s="194" t="s">
        <v>2936</v>
      </c>
      <c r="C3" s="194"/>
      <c r="D3" s="194"/>
      <c r="E3" s="194"/>
      <c r="F3" s="194"/>
      <c r="G3" s="194"/>
      <c r="H3" s="194"/>
      <c r="I3" s="194"/>
      <c r="J3" s="194"/>
      <c r="K3" s="194"/>
    </row>
    <row r="4" spans="1:11">
      <c r="A4" s="167"/>
      <c r="B4" s="75"/>
    </row>
    <row r="5" spans="1:11">
      <c r="A5" s="188" t="s">
        <v>0</v>
      </c>
      <c r="B5" s="189" t="s">
        <v>43</v>
      </c>
      <c r="C5" s="189" t="s">
        <v>46</v>
      </c>
    </row>
    <row r="6" spans="1:11">
      <c r="A6" s="188">
        <v>2003</v>
      </c>
      <c r="B6" s="193">
        <v>8.5000000000000006E-2</v>
      </c>
      <c r="C6" s="193">
        <v>0.11699999999999999</v>
      </c>
    </row>
    <row r="7" spans="1:11">
      <c r="A7" s="188">
        <v>2004</v>
      </c>
      <c r="B7" s="193">
        <v>8.4000000000000005E-2</v>
      </c>
      <c r="C7" s="193">
        <v>0.11599999999999999</v>
      </c>
    </row>
    <row r="8" spans="1:11">
      <c r="A8" s="188">
        <v>2005</v>
      </c>
      <c r="B8" s="193">
        <v>9.0999999999999998E-2</v>
      </c>
      <c r="C8" s="193">
        <v>0.113</v>
      </c>
    </row>
    <row r="9" spans="1:11">
      <c r="A9" s="188">
        <v>2006</v>
      </c>
      <c r="B9" s="193">
        <v>0.10800000000000001</v>
      </c>
      <c r="C9" s="193">
        <v>0.107</v>
      </c>
    </row>
    <row r="10" spans="1:11">
      <c r="A10" s="188">
        <v>2007</v>
      </c>
      <c r="B10" s="193">
        <v>9.5000000000000001E-2</v>
      </c>
      <c r="C10" s="193">
        <v>0.111</v>
      </c>
    </row>
    <row r="11" spans="1:11">
      <c r="A11" s="188">
        <v>2008</v>
      </c>
      <c r="B11" s="193">
        <v>9.3000000000000013E-2</v>
      </c>
      <c r="C11" s="193">
        <v>0.11699999999999999</v>
      </c>
    </row>
    <row r="12" spans="1:11">
      <c r="A12" s="188">
        <v>2009</v>
      </c>
      <c r="B12" s="193">
        <v>0.10800000000000001</v>
      </c>
      <c r="C12" s="193">
        <v>0.11900000000000001</v>
      </c>
    </row>
    <row r="13" spans="1:11">
      <c r="A13" s="188">
        <v>2010</v>
      </c>
      <c r="B13" s="193">
        <v>0.10400000000000001</v>
      </c>
      <c r="C13" s="193">
        <v>0.114</v>
      </c>
    </row>
    <row r="14" spans="1:11">
      <c r="A14" s="188">
        <v>2011</v>
      </c>
      <c r="B14" s="193">
        <v>8.5999999999999993E-2</v>
      </c>
      <c r="C14" s="193">
        <v>0.111</v>
      </c>
    </row>
    <row r="15" spans="1:11">
      <c r="A15" s="188">
        <v>2012</v>
      </c>
      <c r="B15" s="193">
        <v>8.5000000000000006E-2</v>
      </c>
      <c r="C15" s="193">
        <v>0.107</v>
      </c>
    </row>
    <row r="16" spans="1:11">
      <c r="A16" s="188">
        <v>2013</v>
      </c>
      <c r="B16" s="193">
        <v>9.6000000000000002E-2</v>
      </c>
      <c r="C16" s="193">
        <v>0.105</v>
      </c>
    </row>
    <row r="17" spans="1:3">
      <c r="A17" s="188">
        <v>2014</v>
      </c>
      <c r="B17" s="193">
        <v>9.6000000000000002E-2</v>
      </c>
      <c r="C17" s="193">
        <v>0.105</v>
      </c>
    </row>
    <row r="18" spans="1:3">
      <c r="A18" s="188">
        <v>2015</v>
      </c>
      <c r="B18" s="193">
        <v>9.6999999999999989E-2</v>
      </c>
      <c r="C18" s="193">
        <v>0.11</v>
      </c>
    </row>
    <row r="19" spans="1:3">
      <c r="A19" s="188">
        <v>2016</v>
      </c>
      <c r="B19" s="193">
        <v>0.1</v>
      </c>
      <c r="C19" s="193">
        <v>0.111</v>
      </c>
    </row>
    <row r="20" spans="1:3">
      <c r="A20" s="188">
        <v>2017</v>
      </c>
      <c r="B20" s="193">
        <v>0.11800000000000001</v>
      </c>
      <c r="C20" s="193">
        <v>0.109</v>
      </c>
    </row>
  </sheetData>
  <customSheetViews>
    <customSheetView guid="{CDEF6930-6739-4FEE-9F65-E195F9A4F82A}">
      <selection activeCell="T24" sqref="T24"/>
      <pageMargins left="0.7" right="0.7" top="0.75" bottom="0.75" header="0.3" footer="0.3"/>
      <pageSetup paperSize="9" orientation="portrait" r:id="rId1"/>
    </customSheetView>
    <customSheetView guid="{9883963A-B599-466E-88D7-AE85360E0737}">
      <selection activeCell="T24" sqref="T24"/>
      <pageMargins left="0.7" right="0.7" top="0.75" bottom="0.75" header="0.3" footer="0.3"/>
      <pageSetup paperSize="9" orientation="portrait" r:id="rId2"/>
    </customSheetView>
  </customSheetViews>
  <mergeCells count="1">
    <mergeCell ref="B3:K3"/>
  </mergeCells>
  <hyperlinks>
    <hyperlink ref="C1" location="Index!A1" display="Index home" xr:uid="{00000000-0004-0000-6000-000000000000}"/>
  </hyperlinks>
  <pageMargins left="0.7" right="0.7" top="0.75" bottom="0.75" header="0.3" footer="0.3"/>
  <pageSetup paperSize="9" orientation="portrait" r:id="rId3"/>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codeName="Sheet88">
    <tabColor theme="7" tint="-0.249977111117893"/>
  </sheetPr>
  <dimension ref="A1:E10"/>
  <sheetViews>
    <sheetView zoomScaleNormal="100" workbookViewId="0"/>
  </sheetViews>
  <sheetFormatPr defaultColWidth="9.140625" defaultRowHeight="15"/>
  <cols>
    <col min="1" max="1" width="22.140625" style="188" bestFit="1" customWidth="1"/>
    <col min="2" max="2" width="9.28515625" style="189" bestFit="1" customWidth="1"/>
    <col min="3" max="3" width="10.140625" style="189" bestFit="1" customWidth="1"/>
    <col min="4" max="4" width="9.28515625" style="189" bestFit="1" customWidth="1"/>
    <col min="5" max="5" width="10.140625" style="189" bestFit="1" customWidth="1"/>
    <col min="6" max="6" width="9.28515625" style="189" bestFit="1" customWidth="1"/>
    <col min="7" max="10" width="9.140625" style="189"/>
    <col min="11" max="14" width="9.28515625" style="189" bestFit="1" customWidth="1"/>
    <col min="15" max="16384" width="9.140625" style="189"/>
  </cols>
  <sheetData>
    <row r="1" spans="1:5" ht="15" customHeight="1">
      <c r="A1" s="146" t="s">
        <v>30</v>
      </c>
      <c r="B1" s="188">
        <v>6.19</v>
      </c>
      <c r="C1" s="290" t="s">
        <v>2930</v>
      </c>
    </row>
    <row r="2" spans="1:5" ht="15" customHeight="1">
      <c r="A2" s="167" t="s">
        <v>31</v>
      </c>
      <c r="B2" s="189" t="s">
        <v>3074</v>
      </c>
    </row>
    <row r="3" spans="1:5" ht="15" customHeight="1">
      <c r="A3" s="167" t="s">
        <v>40</v>
      </c>
      <c r="B3" s="190" t="s">
        <v>2937</v>
      </c>
    </row>
    <row r="4" spans="1:5">
      <c r="B4" s="191"/>
    </row>
    <row r="5" spans="1:5">
      <c r="A5" s="188" t="s">
        <v>58</v>
      </c>
      <c r="B5" s="189" t="s">
        <v>46</v>
      </c>
      <c r="C5" s="189" t="s">
        <v>43</v>
      </c>
      <c r="D5" s="189" t="s">
        <v>3167</v>
      </c>
      <c r="E5" s="189" t="s">
        <v>3168</v>
      </c>
    </row>
    <row r="6" spans="1:5">
      <c r="A6" s="188" t="s">
        <v>49</v>
      </c>
      <c r="B6" s="121">
        <v>8.0212554573561232E-2</v>
      </c>
      <c r="C6" s="121">
        <v>8.9289274796896648E-2</v>
      </c>
      <c r="D6" s="121">
        <v>7.4192420162991967E-3</v>
      </c>
      <c r="E6" s="121">
        <v>2.7636579507887907E-2</v>
      </c>
    </row>
    <row r="7" spans="1:5">
      <c r="A7" s="188" t="s">
        <v>51</v>
      </c>
      <c r="B7" s="121">
        <v>0.19441102170238697</v>
      </c>
      <c r="C7" s="121">
        <v>0.16531937365830504</v>
      </c>
      <c r="D7" s="121">
        <v>1.5503967372855939E-2</v>
      </c>
      <c r="E7" s="121">
        <v>3.7058211982291554E-2</v>
      </c>
    </row>
    <row r="8" spans="1:5">
      <c r="A8" s="188" t="s">
        <v>445</v>
      </c>
      <c r="B8" s="121">
        <v>0.12540046809356301</v>
      </c>
      <c r="C8" s="121">
        <v>0.11975379308043564</v>
      </c>
      <c r="D8" s="121">
        <v>1.5307893311967642E-2</v>
      </c>
      <c r="E8" s="121">
        <v>3.2516470920436628E-2</v>
      </c>
    </row>
    <row r="9" spans="1:5">
      <c r="A9" s="188" t="s">
        <v>441</v>
      </c>
      <c r="B9" s="121">
        <v>0.11327588528342535</v>
      </c>
      <c r="C9" s="121">
        <v>0.10313937305664633</v>
      </c>
      <c r="D9" s="121">
        <v>1.2391469699574957E-2</v>
      </c>
      <c r="E9" s="121">
        <v>3.6688404932405848E-2</v>
      </c>
    </row>
    <row r="10" spans="1:5">
      <c r="A10" s="188" t="s">
        <v>2</v>
      </c>
      <c r="B10" s="121">
        <v>0.10916093648215104</v>
      </c>
      <c r="C10" s="121">
        <v>0.11739952614874515</v>
      </c>
      <c r="D10" s="121">
        <v>5.5881656668500222E-3</v>
      </c>
      <c r="E10" s="121">
        <v>1.6614554141770974E-2</v>
      </c>
    </row>
  </sheetData>
  <customSheetViews>
    <customSheetView guid="{CDEF6930-6739-4FEE-9F65-E195F9A4F82A}" scale="70">
      <selection activeCell="Q25" sqref="Q25"/>
      <pageMargins left="0.7" right="0.7" top="0.75" bottom="0.75" header="0.3" footer="0.3"/>
      <pageSetup paperSize="9" orientation="portrait" r:id="rId1"/>
    </customSheetView>
    <customSheetView guid="{9883963A-B599-466E-88D7-AE85360E0737}" scale="70">
      <selection activeCell="Q25" sqref="Q25"/>
      <pageMargins left="0.7" right="0.7" top="0.75" bottom="0.75" header="0.3" footer="0.3"/>
      <pageSetup paperSize="9" orientation="portrait" r:id="rId2"/>
    </customSheetView>
  </customSheetViews>
  <hyperlinks>
    <hyperlink ref="C1" location="Index!A1" display="Index home" xr:uid="{00000000-0004-0000-6100-000000000000}"/>
  </hyperlinks>
  <pageMargins left="0.7" right="0.7" top="0.75" bottom="0.75" header="0.3" footer="0.3"/>
  <pageSetup paperSize="9"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98</vt:i4>
      </vt:variant>
    </vt:vector>
  </HeadingPairs>
  <TitlesOfParts>
    <vt:vector size="98" baseType="lpstr">
      <vt:lpstr>Index</vt:lpstr>
      <vt:lpstr>Key Stats</vt:lpstr>
      <vt:lpstr>1.1 Historic pop</vt:lpstr>
      <vt:lpstr>1.2 Dwellings and households</vt:lpstr>
      <vt:lpstr>1.3 People per dwelling</vt:lpstr>
      <vt:lpstr>1.4 Short-term tenure trend</vt:lpstr>
      <vt:lpstr>1.5 Ownership trend by age</vt:lpstr>
      <vt:lpstr>1.6 Historic building</vt:lpstr>
      <vt:lpstr>1.7 Net dwelling change</vt:lpstr>
      <vt:lpstr>1.8 LP capacity targets</vt:lpstr>
      <vt:lpstr>1.9 Ipsos MORI trend</vt:lpstr>
      <vt:lpstr>1.10 Support for housebuilding</vt:lpstr>
      <vt:lpstr>2.1 Inner and outer pop trend</vt:lpstr>
      <vt:lpstr>2.2 Components of change</vt:lpstr>
      <vt:lpstr>2.3 20s and 30s migration</vt:lpstr>
      <vt:lpstr>2.4 Living with parents</vt:lpstr>
      <vt:lpstr>2.5 Households with children</vt:lpstr>
      <vt:lpstr>2.6 Satisfaction</vt:lpstr>
      <vt:lpstr>2.7 Quintile by tenure</vt:lpstr>
      <vt:lpstr>2.8 Wealth distribution</vt:lpstr>
      <vt:lpstr>2.9 Construction workforce</vt:lpstr>
      <vt:lpstr>2.10 Stamp Duty</vt:lpstr>
      <vt:lpstr>2.11 SDLT and council tax</vt:lpstr>
      <vt:lpstr>3.1 Jobs people homes trends</vt:lpstr>
      <vt:lpstr>3.2 Supply trend</vt:lpstr>
      <vt:lpstr>3.3 Housebuilding datasets</vt:lpstr>
      <vt:lpstr>3.4 New build starts</vt:lpstr>
      <vt:lpstr>3.5 Dwelling change by LA</vt:lpstr>
      <vt:lpstr>3.6 Completions by tenure</vt:lpstr>
      <vt:lpstr>3.7 Changes in dwelling stock</vt:lpstr>
      <vt:lpstr>3.8 Size trend</vt:lpstr>
      <vt:lpstr>3.9 Size by age</vt:lpstr>
      <vt:lpstr>3.10 Leasehold over time</vt:lpstr>
      <vt:lpstr>3.11 Approvals trend</vt:lpstr>
      <vt:lpstr>3.12 Mayoral planning decisions</vt:lpstr>
      <vt:lpstr>3.13 Site size</vt:lpstr>
      <vt:lpstr>3.14 Tall buildings</vt:lpstr>
      <vt:lpstr>3.15 Build to Rent</vt:lpstr>
      <vt:lpstr>3.16 Community led housing</vt:lpstr>
      <vt:lpstr>3.17 Affordable housing Starts</vt:lpstr>
      <vt:lpstr>3.18 Council starts</vt:lpstr>
      <vt:lpstr>3.19 Affordable completions</vt:lpstr>
      <vt:lpstr>3.20 Conversions</vt:lpstr>
      <vt:lpstr>3.21 RtB sales</vt:lpstr>
      <vt:lpstr>3.22 Changes in AH stock</vt:lpstr>
      <vt:lpstr>3.23 Empty homes trend</vt:lpstr>
      <vt:lpstr>3.24 Second homes</vt:lpstr>
      <vt:lpstr>4.1 Affordability by tenure</vt:lpstr>
      <vt:lpstr>4.2 Income distribution tenure</vt:lpstr>
      <vt:lpstr>4.3 Real terms price index</vt:lpstr>
      <vt:lpstr>4.4 London-UK price ratio</vt:lpstr>
      <vt:lpstr>4.5 Median price by MSOA</vt:lpstr>
      <vt:lpstr>4.6 Mortgage lending</vt:lpstr>
      <vt:lpstr>4.7 FtB LTVs</vt:lpstr>
      <vt:lpstr>4.8 LTI ratios</vt:lpstr>
      <vt:lpstr>4.9 Help to Buy</vt:lpstr>
      <vt:lpstr>4.10 London FTB affordability</vt:lpstr>
      <vt:lpstr>4.11 Mortgage possessions trend</vt:lpstr>
      <vt:lpstr>4.12 Possessions</vt:lpstr>
      <vt:lpstr>4.13 Airbnb trend</vt:lpstr>
      <vt:lpstr>4.14 Regional rents index</vt:lpstr>
      <vt:lpstr>4.15 Private rent indicators</vt:lpstr>
      <vt:lpstr>4.16 Rental affordability</vt:lpstr>
      <vt:lpstr>4.17 Regional VOA rents</vt:lpstr>
      <vt:lpstr>4.18 Borough VOA rents</vt:lpstr>
      <vt:lpstr>4.19 HB Caseload</vt:lpstr>
      <vt:lpstr>4.20 MSOA caseload change</vt:lpstr>
      <vt:lpstr>4.21 Social rents</vt:lpstr>
      <vt:lpstr>5.1 Rough sleeping trend</vt:lpstr>
      <vt:lpstr>5.2 No of contacts</vt:lpstr>
      <vt:lpstr>5.3 Country of origin</vt:lpstr>
      <vt:lpstr>5.4 Support needs</vt:lpstr>
      <vt:lpstr>5.5 Homeless acceptances trend</vt:lpstr>
      <vt:lpstr>5.6 Homeless reasons</vt:lpstr>
      <vt:lpstr>5.7 Homelessness prevention</vt:lpstr>
      <vt:lpstr>5.8 TA trend</vt:lpstr>
      <vt:lpstr>5.9 TA waiting time</vt:lpstr>
      <vt:lpstr>5.10 Overcrowding short trend</vt:lpstr>
      <vt:lpstr>5.11 Overcrowded children</vt:lpstr>
      <vt:lpstr>6.1 Time in current home</vt:lpstr>
      <vt:lpstr>6.2 Mobility by tenure</vt:lpstr>
      <vt:lpstr>6.3 Tenure flows</vt:lpstr>
      <vt:lpstr>6.4 Social housing lettings</vt:lpstr>
      <vt:lpstr>6.5 Reason for moving</vt:lpstr>
      <vt:lpstr>6.6 Housing Moves</vt:lpstr>
      <vt:lpstr>6.7 SCH homes freed up</vt:lpstr>
      <vt:lpstr>6.8 Under-occupation trend</vt:lpstr>
      <vt:lpstr>6.9 Accessible homes</vt:lpstr>
      <vt:lpstr>6.10 Licensed HMOs</vt:lpstr>
      <vt:lpstr>6.11 Decent homes trend</vt:lpstr>
      <vt:lpstr>6.12 Decent homes tenure trend</vt:lpstr>
      <vt:lpstr>6.13 Decent social homes</vt:lpstr>
      <vt:lpstr>6.14 Domestic fires</vt:lpstr>
      <vt:lpstr>6.15 Greenhouse gas emissions</vt:lpstr>
      <vt:lpstr>6.16 SAP rating</vt:lpstr>
      <vt:lpstr>6.17 SAP trend</vt:lpstr>
      <vt:lpstr>6.18 Fuel poverty</vt:lpstr>
      <vt:lpstr>6.19 Fuel poverty by tenure</vt:lpstr>
    </vt:vector>
  </TitlesOfParts>
  <Company>Greater London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James Gleeson</dc:creator>
  <cp:lastModifiedBy>James Gleeson</cp:lastModifiedBy>
  <cp:lastPrinted>2019-09-04T10:16:04Z</cp:lastPrinted>
  <dcterms:created xsi:type="dcterms:W3CDTF">2013-10-31T16:06:54Z</dcterms:created>
  <dcterms:modified xsi:type="dcterms:W3CDTF">2019-09-06T14:58:37Z</dcterms:modified>
</cp:coreProperties>
</file>