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225" windowWidth="14805" windowHeight="6000"/>
  </bookViews>
  <sheets>
    <sheet name="Metadata" sheetId="16" r:id="rId1"/>
    <sheet name="Summary" sheetId="3" r:id="rId2"/>
    <sheet name="Diversity Index Summary" sheetId="15" r:id="rId3"/>
    <sheet name="Local Authorities" sheetId="28" r:id="rId4"/>
    <sheet name="Overcrowding" sheetId="23" r:id="rId5"/>
    <sheet name="Age 2001" sheetId="1" r:id="rId6"/>
    <sheet name="Age 2011" sheetId="2" r:id="rId7"/>
    <sheet name="Population Projections" sheetId="22" r:id="rId8"/>
    <sheet name="CoB 2001" sheetId="4" r:id="rId9"/>
    <sheet name="CoB 2011" sheetId="5" r:id="rId10"/>
    <sheet name="CoB Case Studies" sheetId="6" r:id="rId11"/>
    <sheet name="SEG 2001" sheetId="7" r:id="rId12"/>
    <sheet name="SEG 2011" sheetId="8" r:id="rId13"/>
    <sheet name="Commuters" sheetId="31" r:id="rId14"/>
    <sheet name="Distance Travelled" sheetId="30" r:id="rId15"/>
    <sheet name="Qualifications 2001" sheetId="9" r:id="rId16"/>
    <sheet name="Qualifications 2011" sheetId="10" r:id="rId17"/>
    <sheet name="Household Comp 2001" sheetId="11" r:id="rId18"/>
    <sheet name="Household Comp 2011" sheetId="12" r:id="rId19"/>
    <sheet name="Tenure 2001" sheetId="13" r:id="rId20"/>
    <sheet name="Tenure 2011" sheetId="14" r:id="rId21"/>
    <sheet name="PLA" sheetId="36" r:id="rId22"/>
    <sheet name="Population Increase Chart" sheetId="32" r:id="rId23"/>
    <sheet name="Pop &amp; HH Growth Chart" sheetId="24" r:id="rId24"/>
    <sheet name="AHS Chart" sheetId="33" r:id="rId25"/>
    <sheet name="Overcrowding Chart" sheetId="25" r:id="rId26"/>
    <sheet name="Age Chart" sheetId="17" r:id="rId27"/>
    <sheet name="Projections Chart" sheetId="26" r:id="rId28"/>
    <sheet name="Country of Birth Chart" sheetId="19" r:id="rId29"/>
    <sheet name="Intra flow Chart" sheetId="35" r:id="rId30"/>
    <sheet name="Qualifications Chart" sheetId="27" r:id="rId31"/>
  </sheets>
  <definedNames>
    <definedName name="Index">Metadata!$B$1</definedName>
    <definedName name="Start_10">'CoB 2011'!$A$1</definedName>
    <definedName name="Start_11">'CoB Case Studies'!$A$1</definedName>
    <definedName name="Start_12">'SEG 2001'!$A$1</definedName>
    <definedName name="Start_13">'SEG 2011'!$A$1</definedName>
    <definedName name="Start_14">Commuters!$A$1</definedName>
    <definedName name="Start_15">'Distance Travelled'!$A$1</definedName>
    <definedName name="Start_16">'Qualifications 2001'!$A$1</definedName>
    <definedName name="Start_17">'Qualifications 2011'!$A$1</definedName>
    <definedName name="Start_18">'Household Comp 2001'!$A$1</definedName>
    <definedName name="Start_19">'Household Comp 2011'!$A$1</definedName>
    <definedName name="Start_2">Summary!$A$1</definedName>
    <definedName name="Start_20">'Tenure 2001'!$A$1</definedName>
    <definedName name="Start_21">'Tenure 2011'!$A$1</definedName>
    <definedName name="Start_22">PLA!$A$1</definedName>
    <definedName name="Start_23">'Population Increase Chart'!$A$1</definedName>
    <definedName name="Start_24">'Pop &amp; HH Growth Chart'!$A$1</definedName>
    <definedName name="Start_25">'AHS Chart'!$A$1</definedName>
    <definedName name="Start_26">'Overcrowding Chart'!$A$1</definedName>
    <definedName name="Start_27">'Age Chart'!$A$1</definedName>
    <definedName name="Start_28">'Projections Chart'!$A$1</definedName>
    <definedName name="Start_29">'Country of Birth Chart'!$A$1</definedName>
    <definedName name="Start_3">'Diversity Index Summary'!$A$1</definedName>
    <definedName name="Start_30">'Intra flow Chart'!$A$1</definedName>
    <definedName name="Start_31">'Qualifications Chart'!$A$1</definedName>
    <definedName name="Start_32">'Qualifications Chart'!$A$1</definedName>
    <definedName name="Start_33">'Qualifications Chart'!$A$1</definedName>
    <definedName name="Start_34">#REF!</definedName>
    <definedName name="Start_4">'Local Authorities'!$A$1</definedName>
    <definedName name="Start_5">Overcrowding!$A$1</definedName>
    <definedName name="Start_6">'Age 2001'!$A$1</definedName>
    <definedName name="Start_7">'Age 2011'!$A$1</definedName>
    <definedName name="Start_8">'Population Projections'!$A$1</definedName>
    <definedName name="Start_9">'CoB 2001'!$A$1</definedName>
  </definedNames>
  <calcPr calcId="145621"/>
</workbook>
</file>

<file path=xl/calcChain.xml><?xml version="1.0" encoding="utf-8"?>
<calcChain xmlns="http://schemas.openxmlformats.org/spreadsheetml/2006/main">
  <c r="E16" i="13" l="1"/>
  <c r="D16" i="13"/>
  <c r="C16" i="13"/>
  <c r="E15" i="13"/>
  <c r="D15" i="13"/>
  <c r="C15" i="13"/>
  <c r="E12" i="13"/>
  <c r="B12" i="13" s="1"/>
  <c r="D12" i="13"/>
  <c r="C12" i="13"/>
  <c r="E11" i="13"/>
  <c r="D11" i="13"/>
  <c r="C11" i="13"/>
  <c r="E10" i="13"/>
  <c r="D10" i="13"/>
  <c r="C10" i="13"/>
  <c r="E9" i="13"/>
  <c r="D9" i="13"/>
  <c r="C9" i="13"/>
  <c r="E8" i="13"/>
  <c r="B8" i="13" s="1"/>
  <c r="D8" i="13"/>
  <c r="C8" i="13"/>
  <c r="E7" i="13"/>
  <c r="B7" i="13" s="1"/>
  <c r="D7" i="13"/>
  <c r="C7" i="13"/>
  <c r="E6" i="13"/>
  <c r="D6" i="13"/>
  <c r="C6" i="13"/>
  <c r="E5" i="13"/>
  <c r="D5" i="13"/>
  <c r="C5" i="13"/>
  <c r="E4" i="13"/>
  <c r="E14" i="13" s="1"/>
  <c r="D4" i="13"/>
  <c r="C4" i="13"/>
  <c r="F18" i="30"/>
  <c r="F17" i="30"/>
  <c r="F16" i="30"/>
  <c r="F14" i="30"/>
  <c r="F13" i="30"/>
  <c r="F12" i="30"/>
  <c r="F11" i="30"/>
  <c r="F10" i="30"/>
  <c r="F9" i="30"/>
  <c r="F8" i="30"/>
  <c r="F7" i="30"/>
  <c r="F6" i="30"/>
  <c r="C7" i="30"/>
  <c r="C8" i="30"/>
  <c r="C9" i="30"/>
  <c r="C10" i="30"/>
  <c r="C11" i="30"/>
  <c r="C12" i="30"/>
  <c r="C13" i="30"/>
  <c r="C14" i="30"/>
  <c r="C16" i="30"/>
  <c r="C17" i="30"/>
  <c r="C18" i="30"/>
  <c r="C6" i="30"/>
  <c r="N14" i="6"/>
  <c r="M14" i="6"/>
  <c r="L14" i="6"/>
  <c r="D14" i="6"/>
  <c r="C14" i="6"/>
  <c r="B14" i="6"/>
  <c r="G14" i="6"/>
  <c r="I14" i="6"/>
  <c r="H14" i="6"/>
  <c r="O5" i="14"/>
  <c r="Q5" i="14" s="1"/>
  <c r="O6" i="14"/>
  <c r="Q6" i="14" s="1"/>
  <c r="O7" i="14"/>
  <c r="Q7" i="14" s="1"/>
  <c r="O8" i="14"/>
  <c r="Q8" i="14" s="1"/>
  <c r="O9" i="14"/>
  <c r="Q9" i="14" s="1"/>
  <c r="O10" i="14"/>
  <c r="Q10" i="14" s="1"/>
  <c r="O11" i="14"/>
  <c r="Q11" i="14" s="1"/>
  <c r="O12" i="14"/>
  <c r="Q12" i="14" s="1"/>
  <c r="O14" i="14"/>
  <c r="Q14" i="14" s="1"/>
  <c r="O15" i="14"/>
  <c r="Q15" i="14" s="1"/>
  <c r="O16" i="14"/>
  <c r="Q16" i="14" s="1"/>
  <c r="O4" i="14"/>
  <c r="Q4" i="14" s="1"/>
  <c r="C4" i="14"/>
  <c r="D4" i="14"/>
  <c r="E4" i="14"/>
  <c r="C14" i="13" l="1"/>
  <c r="B6" i="13"/>
  <c r="B10" i="13"/>
  <c r="D14" i="13"/>
  <c r="B5" i="13"/>
  <c r="B9" i="13"/>
  <c r="B15" i="13"/>
  <c r="B11" i="13"/>
  <c r="B4" i="13"/>
  <c r="B14" i="13"/>
  <c r="E14" i="6"/>
  <c r="C16" i="14" l="1"/>
  <c r="D16" i="14"/>
  <c r="E16" i="14"/>
  <c r="N16" i="6"/>
  <c r="O16" i="6" s="1"/>
  <c r="N15" i="6"/>
  <c r="O15" i="6" s="1"/>
  <c r="N8" i="6"/>
  <c r="O8" i="6" s="1"/>
  <c r="N5" i="6"/>
  <c r="O5" i="6" s="1"/>
  <c r="N6" i="6"/>
  <c r="O6" i="6" s="1"/>
  <c r="N7" i="6"/>
  <c r="O7" i="6" s="1"/>
  <c r="N9" i="6"/>
  <c r="O9" i="6" s="1"/>
  <c r="N10" i="6"/>
  <c r="O10" i="6" s="1"/>
  <c r="N11" i="6"/>
  <c r="O11" i="6" s="1"/>
  <c r="N12" i="6"/>
  <c r="O12" i="6" s="1"/>
  <c r="N4" i="6"/>
  <c r="O4" i="6" s="1"/>
  <c r="B48" i="14"/>
  <c r="O14" i="6" l="1"/>
  <c r="C26" i="28" l="1"/>
  <c r="C15" i="3"/>
  <c r="N6" i="31" l="1"/>
  <c r="N7" i="31"/>
  <c r="N8" i="31"/>
  <c r="N9" i="31"/>
  <c r="N10" i="31"/>
  <c r="N11" i="31"/>
  <c r="N12" i="31"/>
  <c r="N13" i="31"/>
  <c r="N14" i="31"/>
  <c r="N5" i="31"/>
  <c r="M6" i="31"/>
  <c r="M7" i="31"/>
  <c r="M8" i="31"/>
  <c r="M9" i="31"/>
  <c r="M10" i="31"/>
  <c r="M11" i="31"/>
  <c r="M12" i="31"/>
  <c r="M13" i="31"/>
  <c r="M14" i="31"/>
  <c r="M5" i="31"/>
  <c r="K6" i="31"/>
  <c r="K7" i="31"/>
  <c r="K8" i="31"/>
  <c r="K9" i="31"/>
  <c r="K10" i="31"/>
  <c r="K11" i="31"/>
  <c r="K12" i="31"/>
  <c r="K13" i="31"/>
  <c r="K14" i="31"/>
  <c r="K5" i="31"/>
  <c r="J6" i="31"/>
  <c r="J7" i="31"/>
  <c r="J8" i="31"/>
  <c r="J9" i="31"/>
  <c r="J10" i="31"/>
  <c r="J11" i="31"/>
  <c r="J12" i="31"/>
  <c r="J13" i="31"/>
  <c r="J14" i="31"/>
  <c r="J5" i="31"/>
  <c r="O48" i="2" l="1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6" i="2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47" i="1"/>
  <c r="K8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4" i="1"/>
  <c r="K6" i="1"/>
  <c r="N14" i="15"/>
  <c r="O14" i="15"/>
  <c r="P14" i="15"/>
  <c r="R14" i="15"/>
  <c r="S14" i="15"/>
  <c r="T14" i="15" s="1"/>
  <c r="F14" i="15"/>
  <c r="G14" i="15"/>
  <c r="H14" i="15" s="1"/>
  <c r="J14" i="15"/>
  <c r="K14" i="15"/>
  <c r="L14" i="15"/>
  <c r="D14" i="15"/>
  <c r="H15" i="3"/>
  <c r="B15" i="3"/>
  <c r="S17" i="15" l="1"/>
  <c r="E13" i="9"/>
  <c r="E13" i="12"/>
  <c r="B46" i="4"/>
  <c r="B47" i="7"/>
  <c r="B47" i="4"/>
  <c r="B47" i="8"/>
  <c r="B47" i="13"/>
  <c r="B47" i="10"/>
  <c r="B47" i="5"/>
  <c r="B46" i="7"/>
  <c r="B46" i="9"/>
  <c r="B46" i="13"/>
  <c r="B47" i="12"/>
  <c r="B47" i="11"/>
  <c r="B46" i="12"/>
  <c r="B46" i="5"/>
  <c r="B47" i="9"/>
  <c r="B46" i="10"/>
  <c r="B46" i="11"/>
  <c r="B46" i="8"/>
  <c r="B48" i="13"/>
  <c r="B17" i="15" l="1"/>
  <c r="B16" i="15"/>
  <c r="C16" i="15"/>
  <c r="C17" i="15"/>
  <c r="F17" i="15"/>
  <c r="F16" i="15"/>
  <c r="G16" i="15"/>
  <c r="G17" i="15"/>
  <c r="J16" i="15"/>
  <c r="N16" i="15"/>
  <c r="O17" i="15"/>
  <c r="K17" i="15"/>
  <c r="O16" i="15"/>
  <c r="K16" i="15"/>
  <c r="J17" i="15"/>
  <c r="N17" i="15"/>
  <c r="R15" i="15"/>
  <c r="R17" i="15"/>
  <c r="T17" i="15" s="1"/>
  <c r="R16" i="15"/>
  <c r="L27" i="3"/>
  <c r="L28" i="3"/>
  <c r="L29" i="3"/>
  <c r="L30" i="3"/>
  <c r="L31" i="3"/>
  <c r="L32" i="3"/>
  <c r="L33" i="3"/>
  <c r="L34" i="3"/>
  <c r="L37" i="3"/>
  <c r="L38" i="3"/>
  <c r="L26" i="3"/>
  <c r="B36" i="13"/>
  <c r="L16" i="15" l="1"/>
  <c r="P17" i="15"/>
  <c r="L17" i="15"/>
  <c r="H17" i="15"/>
  <c r="D17" i="15"/>
  <c r="H16" i="15"/>
  <c r="D16" i="15"/>
  <c r="P16" i="15"/>
  <c r="B21" i="3"/>
  <c r="O16" i="3"/>
  <c r="O17" i="3"/>
  <c r="O6" i="3"/>
  <c r="O7" i="3"/>
  <c r="O8" i="3"/>
  <c r="O9" i="3"/>
  <c r="O10" i="3"/>
  <c r="O11" i="3"/>
  <c r="O12" i="3"/>
  <c r="O13" i="3"/>
  <c r="O5" i="3"/>
  <c r="N6" i="3"/>
  <c r="N7" i="3"/>
  <c r="N8" i="3"/>
  <c r="N9" i="3"/>
  <c r="N10" i="3"/>
  <c r="N11" i="3"/>
  <c r="N12" i="3"/>
  <c r="N13" i="3"/>
  <c r="N16" i="3"/>
  <c r="N17" i="3"/>
  <c r="N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5" i="3"/>
  <c r="N15" i="3" s="1"/>
  <c r="O15" i="3" s="1"/>
  <c r="L36" i="3" s="1"/>
  <c r="M15" i="3"/>
  <c r="L16" i="3"/>
  <c r="M16" i="3"/>
  <c r="L17" i="3"/>
  <c r="M17" i="3"/>
  <c r="M5" i="3"/>
  <c r="L5" i="3"/>
  <c r="E15" i="14" l="1"/>
  <c r="D15" i="14"/>
  <c r="C15" i="14"/>
  <c r="C12" i="14"/>
  <c r="B15" i="14" l="1"/>
  <c r="G31" i="14" s="1"/>
  <c r="B47" i="14"/>
  <c r="I31" i="14" l="1"/>
  <c r="L31" i="14"/>
  <c r="J31" i="14"/>
  <c r="K31" i="14"/>
  <c r="H31" i="14"/>
  <c r="S16" i="15"/>
  <c r="T16" i="15" s="1"/>
  <c r="C37" i="28"/>
  <c r="D40" i="28" s="1"/>
  <c r="D38" i="28"/>
  <c r="D39" i="28"/>
  <c r="D71" i="28"/>
  <c r="D75" i="28"/>
  <c r="D78" i="28"/>
  <c r="D79" i="28"/>
  <c r="D82" i="28"/>
  <c r="D83" i="28"/>
  <c r="D86" i="28"/>
  <c r="D87" i="28"/>
  <c r="D90" i="28"/>
  <c r="D91" i="28"/>
  <c r="D94" i="28"/>
  <c r="D95" i="28"/>
  <c r="D98" i="28"/>
  <c r="D99" i="28"/>
  <c r="D63" i="28"/>
  <c r="D45" i="28"/>
  <c r="D46" i="28"/>
  <c r="D47" i="28"/>
  <c r="D44" i="28"/>
  <c r="D35" i="28"/>
  <c r="D34" i="28"/>
  <c r="D31" i="28"/>
  <c r="D16" i="28"/>
  <c r="D17" i="28"/>
  <c r="D18" i="28"/>
  <c r="D20" i="28"/>
  <c r="D21" i="28"/>
  <c r="D22" i="28"/>
  <c r="D24" i="28"/>
  <c r="D15" i="28"/>
  <c r="C59" i="28"/>
  <c r="D64" i="28" s="1"/>
  <c r="C50" i="28"/>
  <c r="D52" i="28" s="1"/>
  <c r="C43" i="28"/>
  <c r="D48" i="28" s="1"/>
  <c r="C33" i="28"/>
  <c r="D28" i="28"/>
  <c r="C9" i="28"/>
  <c r="D12" i="28" s="1"/>
  <c r="C14" i="28"/>
  <c r="D19" i="28" s="1"/>
  <c r="C66" i="28"/>
  <c r="D69" i="28" s="1"/>
  <c r="I15" i="3"/>
  <c r="J15" i="3" s="1"/>
  <c r="D15" i="3"/>
  <c r="E15" i="3" s="1"/>
  <c r="G15" i="3"/>
  <c r="F13" i="10"/>
  <c r="E13" i="10"/>
  <c r="D11" i="28" l="1"/>
  <c r="D30" i="28"/>
  <c r="D56" i="28"/>
  <c r="D62" i="28"/>
  <c r="D10" i="28"/>
  <c r="D29" i="28"/>
  <c r="D55" i="28"/>
  <c r="D60" i="28"/>
  <c r="D61" i="28"/>
  <c r="D97" i="28"/>
  <c r="D93" i="28"/>
  <c r="D89" i="28"/>
  <c r="D85" i="28"/>
  <c r="D81" i="28"/>
  <c r="D77" i="28"/>
  <c r="D73" i="28"/>
  <c r="D23" i="28"/>
  <c r="D27" i="28"/>
  <c r="D51" i="28"/>
  <c r="D54" i="28"/>
  <c r="D67" i="28"/>
  <c r="D96" i="28"/>
  <c r="D92" i="28"/>
  <c r="D88" i="28"/>
  <c r="D84" i="28"/>
  <c r="D80" i="28"/>
  <c r="D76" i="28"/>
  <c r="D72" i="28"/>
  <c r="D68" i="28"/>
  <c r="D74" i="28"/>
  <c r="D70" i="28"/>
  <c r="D57" i="28"/>
  <c r="D53" i="28"/>
  <c r="D41" i="28"/>
  <c r="P87" i="2" l="1"/>
  <c r="Q87" i="2"/>
  <c r="R87" i="2"/>
  <c r="S87" i="2"/>
  <c r="T87" i="2"/>
  <c r="U87" i="2"/>
  <c r="V87" i="2"/>
  <c r="W87" i="2"/>
  <c r="Y87" i="2"/>
  <c r="Z87" i="2"/>
  <c r="P88" i="2"/>
  <c r="Q88" i="2"/>
  <c r="R88" i="2"/>
  <c r="S88" i="2"/>
  <c r="T88" i="2"/>
  <c r="U88" i="2"/>
  <c r="V88" i="2"/>
  <c r="W88" i="2"/>
  <c r="Y88" i="2"/>
  <c r="Z88" i="2"/>
  <c r="P89" i="2"/>
  <c r="Q89" i="2"/>
  <c r="R89" i="2"/>
  <c r="S89" i="2"/>
  <c r="T89" i="2"/>
  <c r="U89" i="2"/>
  <c r="V89" i="2"/>
  <c r="W89" i="2"/>
  <c r="Y89" i="2"/>
  <c r="Z89" i="2"/>
  <c r="P90" i="2"/>
  <c r="Q90" i="2"/>
  <c r="R90" i="2"/>
  <c r="S90" i="2"/>
  <c r="T90" i="2"/>
  <c r="U90" i="2"/>
  <c r="V90" i="2"/>
  <c r="W90" i="2"/>
  <c r="Y90" i="2"/>
  <c r="Z90" i="2"/>
  <c r="P91" i="2"/>
  <c r="Q91" i="2"/>
  <c r="R91" i="2"/>
  <c r="S91" i="2"/>
  <c r="T91" i="2"/>
  <c r="U91" i="2"/>
  <c r="V91" i="2"/>
  <c r="W91" i="2"/>
  <c r="Y91" i="2"/>
  <c r="Z91" i="2"/>
  <c r="P92" i="2"/>
  <c r="Q92" i="2"/>
  <c r="R92" i="2"/>
  <c r="S92" i="2"/>
  <c r="T92" i="2"/>
  <c r="U92" i="2"/>
  <c r="V92" i="2"/>
  <c r="W92" i="2"/>
  <c r="Y92" i="2"/>
  <c r="Z92" i="2"/>
  <c r="P93" i="2"/>
  <c r="Q93" i="2"/>
  <c r="R93" i="2"/>
  <c r="S93" i="2"/>
  <c r="T93" i="2"/>
  <c r="U93" i="2"/>
  <c r="V93" i="2"/>
  <c r="W93" i="2"/>
  <c r="Y93" i="2"/>
  <c r="Z93" i="2"/>
  <c r="P94" i="2"/>
  <c r="Q94" i="2"/>
  <c r="R94" i="2"/>
  <c r="S94" i="2"/>
  <c r="T94" i="2"/>
  <c r="U94" i="2"/>
  <c r="V94" i="2"/>
  <c r="W94" i="2"/>
  <c r="Y94" i="2"/>
  <c r="Z94" i="2"/>
  <c r="P95" i="2"/>
  <c r="Q95" i="2"/>
  <c r="R95" i="2"/>
  <c r="S95" i="2"/>
  <c r="T95" i="2"/>
  <c r="U95" i="2"/>
  <c r="V95" i="2"/>
  <c r="W95" i="2"/>
  <c r="Y95" i="2"/>
  <c r="Z95" i="2"/>
  <c r="P96" i="2"/>
  <c r="Q96" i="2"/>
  <c r="R96" i="2"/>
  <c r="S96" i="2"/>
  <c r="T96" i="2"/>
  <c r="U96" i="2"/>
  <c r="V96" i="2"/>
  <c r="W96" i="2"/>
  <c r="Y96" i="2"/>
  <c r="Z96" i="2"/>
  <c r="P97" i="2"/>
  <c r="Q97" i="2"/>
  <c r="R97" i="2"/>
  <c r="S97" i="2"/>
  <c r="T97" i="2"/>
  <c r="U97" i="2"/>
  <c r="V97" i="2"/>
  <c r="W97" i="2"/>
  <c r="Y97" i="2"/>
  <c r="Z97" i="2"/>
  <c r="P98" i="2"/>
  <c r="Q98" i="2"/>
  <c r="R98" i="2"/>
  <c r="S98" i="2"/>
  <c r="T98" i="2"/>
  <c r="U98" i="2"/>
  <c r="V98" i="2"/>
  <c r="W98" i="2"/>
  <c r="Y98" i="2"/>
  <c r="Z98" i="2"/>
  <c r="P99" i="2"/>
  <c r="Q99" i="2"/>
  <c r="R99" i="2"/>
  <c r="S99" i="2"/>
  <c r="T99" i="2"/>
  <c r="U99" i="2"/>
  <c r="V99" i="2"/>
  <c r="W99" i="2"/>
  <c r="Y99" i="2"/>
  <c r="Z99" i="2"/>
  <c r="P100" i="2"/>
  <c r="Q100" i="2"/>
  <c r="R100" i="2"/>
  <c r="S100" i="2"/>
  <c r="T100" i="2"/>
  <c r="U100" i="2"/>
  <c r="V100" i="2"/>
  <c r="W100" i="2"/>
  <c r="Y100" i="2"/>
  <c r="Z100" i="2"/>
  <c r="P101" i="2"/>
  <c r="Q101" i="2"/>
  <c r="R101" i="2"/>
  <c r="S101" i="2"/>
  <c r="T101" i="2"/>
  <c r="U101" i="2"/>
  <c r="V101" i="2"/>
  <c r="W101" i="2"/>
  <c r="Y101" i="2"/>
  <c r="Z101" i="2"/>
  <c r="P102" i="2"/>
  <c r="Q102" i="2"/>
  <c r="R102" i="2"/>
  <c r="S102" i="2"/>
  <c r="T102" i="2"/>
  <c r="U102" i="2"/>
  <c r="V102" i="2"/>
  <c r="W102" i="2"/>
  <c r="Y102" i="2"/>
  <c r="Z102" i="2"/>
  <c r="P103" i="2"/>
  <c r="Q103" i="2"/>
  <c r="R103" i="2"/>
  <c r="S103" i="2"/>
  <c r="T103" i="2"/>
  <c r="U103" i="2"/>
  <c r="V103" i="2"/>
  <c r="W103" i="2"/>
  <c r="Y103" i="2"/>
  <c r="Z103" i="2"/>
  <c r="P104" i="2"/>
  <c r="Q104" i="2"/>
  <c r="R104" i="2"/>
  <c r="S104" i="2"/>
  <c r="T104" i="2"/>
  <c r="U104" i="2"/>
  <c r="V104" i="2"/>
  <c r="W104" i="2"/>
  <c r="Y104" i="2"/>
  <c r="Z104" i="2"/>
  <c r="P105" i="2"/>
  <c r="Q105" i="2"/>
  <c r="R105" i="2"/>
  <c r="S105" i="2"/>
  <c r="T105" i="2"/>
  <c r="U105" i="2"/>
  <c r="V105" i="2"/>
  <c r="W105" i="2"/>
  <c r="Y105" i="2"/>
  <c r="Z105" i="2"/>
  <c r="P106" i="2"/>
  <c r="Q106" i="2"/>
  <c r="R106" i="2"/>
  <c r="S106" i="2"/>
  <c r="T106" i="2"/>
  <c r="U106" i="2"/>
  <c r="V106" i="2"/>
  <c r="W106" i="2"/>
  <c r="Y106" i="2"/>
  <c r="Z106" i="2"/>
  <c r="K4" i="2"/>
  <c r="X106" i="2" l="1"/>
  <c r="X102" i="2"/>
  <c r="X98" i="2"/>
  <c r="X94" i="2"/>
  <c r="X90" i="2"/>
  <c r="X105" i="2"/>
  <c r="X101" i="2"/>
  <c r="X97" i="2"/>
  <c r="X93" i="2"/>
  <c r="X89" i="2"/>
  <c r="X104" i="2"/>
  <c r="X100" i="2"/>
  <c r="X96" i="2"/>
  <c r="X92" i="2"/>
  <c r="X88" i="2"/>
  <c r="X103" i="2"/>
  <c r="X99" i="2"/>
  <c r="X95" i="2"/>
  <c r="X91" i="2"/>
  <c r="X87" i="2"/>
  <c r="G42" i="23"/>
  <c r="H42" i="23"/>
  <c r="G43" i="23"/>
  <c r="L43" i="23" s="1"/>
  <c r="N43" i="23" s="1"/>
  <c r="H43" i="23"/>
  <c r="G44" i="23"/>
  <c r="L44" i="23" s="1"/>
  <c r="N44" i="23" s="1"/>
  <c r="H44" i="23"/>
  <c r="G45" i="23"/>
  <c r="L45" i="23" s="1"/>
  <c r="N45" i="23" s="1"/>
  <c r="H45" i="23"/>
  <c r="G46" i="23"/>
  <c r="H46" i="23"/>
  <c r="G47" i="23"/>
  <c r="L47" i="23" s="1"/>
  <c r="N47" i="23" s="1"/>
  <c r="H47" i="23"/>
  <c r="G48" i="23"/>
  <c r="H48" i="23"/>
  <c r="G49" i="23"/>
  <c r="L49" i="23" s="1"/>
  <c r="N49" i="23" s="1"/>
  <c r="H49" i="23"/>
  <c r="G52" i="23"/>
  <c r="H52" i="23"/>
  <c r="M52" i="23" s="1"/>
  <c r="O52" i="23" s="1"/>
  <c r="G53" i="23"/>
  <c r="L53" i="23" s="1"/>
  <c r="N53" i="23" s="1"/>
  <c r="H53" i="23"/>
  <c r="H41" i="23"/>
  <c r="M41" i="23" s="1"/>
  <c r="O41" i="23" s="1"/>
  <c r="G41" i="23"/>
  <c r="L41" i="23" s="1"/>
  <c r="N41" i="23" s="1"/>
  <c r="B53" i="23"/>
  <c r="C53" i="23"/>
  <c r="B42" i="23"/>
  <c r="C42" i="23"/>
  <c r="B43" i="23"/>
  <c r="C43" i="23"/>
  <c r="M43" i="23" s="1"/>
  <c r="O43" i="23" s="1"/>
  <c r="B44" i="23"/>
  <c r="C44" i="23"/>
  <c r="B45" i="23"/>
  <c r="C45" i="23"/>
  <c r="M45" i="23" s="1"/>
  <c r="O45" i="23" s="1"/>
  <c r="B46" i="23"/>
  <c r="C46" i="23"/>
  <c r="B47" i="23"/>
  <c r="C47" i="23"/>
  <c r="M47" i="23" s="1"/>
  <c r="O47" i="23" s="1"/>
  <c r="B48" i="23"/>
  <c r="L48" i="23" s="1"/>
  <c r="N48" i="23" s="1"/>
  <c r="C48" i="23"/>
  <c r="B49" i="23"/>
  <c r="C49" i="23"/>
  <c r="M49" i="23" s="1"/>
  <c r="O49" i="23" s="1"/>
  <c r="B52" i="23"/>
  <c r="L52" i="23" s="1"/>
  <c r="N52" i="23" s="1"/>
  <c r="C52" i="23"/>
  <c r="C41" i="23"/>
  <c r="B41" i="23"/>
  <c r="K21" i="23"/>
  <c r="L21" i="23"/>
  <c r="M21" i="23"/>
  <c r="N21" i="23"/>
  <c r="K22" i="23"/>
  <c r="L22" i="23"/>
  <c r="M22" i="23"/>
  <c r="N22" i="23"/>
  <c r="K23" i="23"/>
  <c r="L23" i="23"/>
  <c r="M23" i="23"/>
  <c r="N23" i="23"/>
  <c r="K24" i="23"/>
  <c r="L24" i="23"/>
  <c r="M24" i="23"/>
  <c r="N24" i="23"/>
  <c r="K25" i="23"/>
  <c r="L25" i="23"/>
  <c r="M25" i="23"/>
  <c r="N25" i="23"/>
  <c r="K26" i="23"/>
  <c r="L26" i="23"/>
  <c r="M26" i="23"/>
  <c r="N26" i="23"/>
  <c r="K27" i="23"/>
  <c r="L27" i="23"/>
  <c r="M27" i="23"/>
  <c r="N27" i="23"/>
  <c r="K28" i="23"/>
  <c r="L28" i="23"/>
  <c r="M28" i="23"/>
  <c r="N28" i="23"/>
  <c r="K29" i="23"/>
  <c r="L29" i="23"/>
  <c r="M29" i="23"/>
  <c r="N29" i="23"/>
  <c r="K32" i="23"/>
  <c r="L32" i="23"/>
  <c r="M32" i="23"/>
  <c r="N32" i="23"/>
  <c r="K33" i="23"/>
  <c r="L33" i="23"/>
  <c r="M33" i="23"/>
  <c r="N33" i="23"/>
  <c r="J32" i="23"/>
  <c r="I52" i="23" s="1"/>
  <c r="J33" i="23"/>
  <c r="J22" i="23"/>
  <c r="J23" i="23"/>
  <c r="J24" i="23"/>
  <c r="I44" i="23" s="1"/>
  <c r="J25" i="23"/>
  <c r="I45" i="23" s="1"/>
  <c r="J26" i="23"/>
  <c r="J27" i="23"/>
  <c r="J28" i="23"/>
  <c r="I48" i="23" s="1"/>
  <c r="J29" i="23"/>
  <c r="I49" i="23" s="1"/>
  <c r="J21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4" i="23"/>
  <c r="E24" i="23"/>
  <c r="F24" i="23"/>
  <c r="G24" i="23"/>
  <c r="D25" i="23"/>
  <c r="E25" i="23"/>
  <c r="F25" i="23"/>
  <c r="G25" i="23"/>
  <c r="D26" i="23"/>
  <c r="E26" i="23"/>
  <c r="F26" i="23"/>
  <c r="G26" i="23"/>
  <c r="D27" i="23"/>
  <c r="E27" i="23"/>
  <c r="F27" i="23"/>
  <c r="G27" i="23"/>
  <c r="D28" i="23"/>
  <c r="E28" i="23"/>
  <c r="F28" i="23"/>
  <c r="G28" i="23"/>
  <c r="D29" i="23"/>
  <c r="E29" i="23"/>
  <c r="F29" i="23"/>
  <c r="G29" i="23"/>
  <c r="D32" i="23"/>
  <c r="E32" i="23"/>
  <c r="F32" i="23"/>
  <c r="G32" i="23"/>
  <c r="D33" i="23"/>
  <c r="E33" i="23"/>
  <c r="F33" i="23"/>
  <c r="G33" i="23"/>
  <c r="C22" i="23"/>
  <c r="C23" i="23"/>
  <c r="C24" i="23"/>
  <c r="C25" i="23"/>
  <c r="C26" i="23"/>
  <c r="D46" i="23" s="1"/>
  <c r="C27" i="23"/>
  <c r="C28" i="23"/>
  <c r="C29" i="23"/>
  <c r="C32" i="23"/>
  <c r="D52" i="23" s="1"/>
  <c r="C33" i="23"/>
  <c r="C21" i="23"/>
  <c r="G15" i="23"/>
  <c r="F15" i="23"/>
  <c r="C51" i="23" s="1"/>
  <c r="E15" i="23"/>
  <c r="D15" i="23"/>
  <c r="C15" i="23"/>
  <c r="B15" i="23"/>
  <c r="I53" i="23" l="1"/>
  <c r="I47" i="23"/>
  <c r="I43" i="23"/>
  <c r="L46" i="23"/>
  <c r="N46" i="23" s="1"/>
  <c r="L42" i="23"/>
  <c r="N42" i="23" s="1"/>
  <c r="G51" i="23"/>
  <c r="H51" i="23"/>
  <c r="M51" i="23" s="1"/>
  <c r="O51" i="23" s="1"/>
  <c r="I46" i="23"/>
  <c r="I42" i="23"/>
  <c r="M53" i="23"/>
  <c r="O53" i="23" s="1"/>
  <c r="M48" i="23"/>
  <c r="O48" i="23" s="1"/>
  <c r="M46" i="23"/>
  <c r="O46" i="23" s="1"/>
  <c r="M44" i="23"/>
  <c r="O44" i="23" s="1"/>
  <c r="M42" i="23"/>
  <c r="O42" i="23" s="1"/>
  <c r="D42" i="23"/>
  <c r="J53" i="23"/>
  <c r="J49" i="23"/>
  <c r="J46" i="23"/>
  <c r="J44" i="23"/>
  <c r="J43" i="23"/>
  <c r="D53" i="23"/>
  <c r="D47" i="23"/>
  <c r="D43" i="23"/>
  <c r="J47" i="23"/>
  <c r="J52" i="23"/>
  <c r="J48" i="23"/>
  <c r="J45" i="23"/>
  <c r="J42" i="23"/>
  <c r="D45" i="23"/>
  <c r="D41" i="23"/>
  <c r="D49" i="23"/>
  <c r="B51" i="23"/>
  <c r="D48" i="23"/>
  <c r="D44" i="23"/>
  <c r="E53" i="23"/>
  <c r="E52" i="23"/>
  <c r="E49" i="23"/>
  <c r="E48" i="23"/>
  <c r="E47" i="23"/>
  <c r="E46" i="23"/>
  <c r="E45" i="23"/>
  <c r="E44" i="23"/>
  <c r="E43" i="23"/>
  <c r="E42" i="23"/>
  <c r="J31" i="23"/>
  <c r="C31" i="23"/>
  <c r="G31" i="23"/>
  <c r="L31" i="23"/>
  <c r="M31" i="23"/>
  <c r="D31" i="23"/>
  <c r="F31" i="23"/>
  <c r="E51" i="23" s="1"/>
  <c r="K31" i="23"/>
  <c r="N31" i="23"/>
  <c r="I41" i="23"/>
  <c r="E31" i="23"/>
  <c r="E41" i="23"/>
  <c r="J41" i="23"/>
  <c r="L51" i="23" l="1"/>
  <c r="N51" i="23" s="1"/>
  <c r="I51" i="23"/>
  <c r="J51" i="23"/>
  <c r="D51" i="23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4" i="1"/>
  <c r="X4" i="2"/>
  <c r="X37" i="1"/>
  <c r="X41" i="1"/>
  <c r="X45" i="1"/>
  <c r="X49" i="1"/>
  <c r="X53" i="1"/>
  <c r="X57" i="1"/>
  <c r="X61" i="1"/>
  <c r="X65" i="1"/>
  <c r="X69" i="1"/>
  <c r="X72" i="1"/>
  <c r="X73" i="1"/>
  <c r="X74" i="1"/>
  <c r="X76" i="1"/>
  <c r="X77" i="1"/>
  <c r="X78" i="1"/>
  <c r="X80" i="1"/>
  <c r="X81" i="1"/>
  <c r="X82" i="1"/>
  <c r="X84" i="1"/>
  <c r="X85" i="1"/>
  <c r="X86" i="1"/>
  <c r="Z86" i="1"/>
  <c r="Y86" i="1"/>
  <c r="W86" i="1"/>
  <c r="V86" i="1"/>
  <c r="U86" i="1"/>
  <c r="T86" i="1"/>
  <c r="S86" i="1"/>
  <c r="R86" i="1"/>
  <c r="Q86" i="1"/>
  <c r="P86" i="1"/>
  <c r="Z85" i="1"/>
  <c r="Y85" i="1"/>
  <c r="W85" i="1"/>
  <c r="V85" i="1"/>
  <c r="U85" i="1"/>
  <c r="T85" i="1"/>
  <c r="S85" i="1"/>
  <c r="R85" i="1"/>
  <c r="Q85" i="1"/>
  <c r="P85" i="1"/>
  <c r="Z84" i="1"/>
  <c r="Y84" i="1"/>
  <c r="W84" i="1"/>
  <c r="V84" i="1"/>
  <c r="U84" i="1"/>
  <c r="T84" i="1"/>
  <c r="S84" i="1"/>
  <c r="R84" i="1"/>
  <c r="Q84" i="1"/>
  <c r="P84" i="1"/>
  <c r="Z83" i="1"/>
  <c r="Y83" i="1"/>
  <c r="W83" i="1"/>
  <c r="V83" i="1"/>
  <c r="U83" i="1"/>
  <c r="T83" i="1"/>
  <c r="S83" i="1"/>
  <c r="R83" i="1"/>
  <c r="Q83" i="1"/>
  <c r="P83" i="1"/>
  <c r="Z82" i="1"/>
  <c r="Y82" i="1"/>
  <c r="W82" i="1"/>
  <c r="V82" i="1"/>
  <c r="U82" i="1"/>
  <c r="T82" i="1"/>
  <c r="S82" i="1"/>
  <c r="R82" i="1"/>
  <c r="Q82" i="1"/>
  <c r="P82" i="1"/>
  <c r="Z81" i="1"/>
  <c r="Y81" i="1"/>
  <c r="W81" i="1"/>
  <c r="V81" i="1"/>
  <c r="U81" i="1"/>
  <c r="T81" i="1"/>
  <c r="S81" i="1"/>
  <c r="R81" i="1"/>
  <c r="Q81" i="1"/>
  <c r="P81" i="1"/>
  <c r="Z80" i="1"/>
  <c r="Y80" i="1"/>
  <c r="W80" i="1"/>
  <c r="V80" i="1"/>
  <c r="U80" i="1"/>
  <c r="T80" i="1"/>
  <c r="S80" i="1"/>
  <c r="R80" i="1"/>
  <c r="Q80" i="1"/>
  <c r="P80" i="1"/>
  <c r="Z79" i="1"/>
  <c r="Y79" i="1"/>
  <c r="W79" i="1"/>
  <c r="V79" i="1"/>
  <c r="U79" i="1"/>
  <c r="T79" i="1"/>
  <c r="S79" i="1"/>
  <c r="R79" i="1"/>
  <c r="Q79" i="1"/>
  <c r="P79" i="1"/>
  <c r="Z78" i="1"/>
  <c r="Y78" i="1"/>
  <c r="W78" i="1"/>
  <c r="V78" i="1"/>
  <c r="U78" i="1"/>
  <c r="T78" i="1"/>
  <c r="S78" i="1"/>
  <c r="R78" i="1"/>
  <c r="Q78" i="1"/>
  <c r="P78" i="1"/>
  <c r="Z77" i="1"/>
  <c r="Y77" i="1"/>
  <c r="W77" i="1"/>
  <c r="V77" i="1"/>
  <c r="U77" i="1"/>
  <c r="T77" i="1"/>
  <c r="S77" i="1"/>
  <c r="R77" i="1"/>
  <c r="Q77" i="1"/>
  <c r="P77" i="1"/>
  <c r="Z76" i="1"/>
  <c r="Y76" i="1"/>
  <c r="W76" i="1"/>
  <c r="V76" i="1"/>
  <c r="U76" i="1"/>
  <c r="T76" i="1"/>
  <c r="S76" i="1"/>
  <c r="R76" i="1"/>
  <c r="Q76" i="1"/>
  <c r="P76" i="1"/>
  <c r="Z75" i="1"/>
  <c r="Y75" i="1"/>
  <c r="W75" i="1"/>
  <c r="V75" i="1"/>
  <c r="U75" i="1"/>
  <c r="T75" i="1"/>
  <c r="S75" i="1"/>
  <c r="R75" i="1"/>
  <c r="Q75" i="1"/>
  <c r="P75" i="1"/>
  <c r="Z74" i="1"/>
  <c r="Y74" i="1"/>
  <c r="W74" i="1"/>
  <c r="V74" i="1"/>
  <c r="U74" i="1"/>
  <c r="T74" i="1"/>
  <c r="S74" i="1"/>
  <c r="R74" i="1"/>
  <c r="Q74" i="1"/>
  <c r="P74" i="1"/>
  <c r="Z73" i="1"/>
  <c r="Y73" i="1"/>
  <c r="W73" i="1"/>
  <c r="V73" i="1"/>
  <c r="U73" i="1"/>
  <c r="T73" i="1"/>
  <c r="S73" i="1"/>
  <c r="R73" i="1"/>
  <c r="Q73" i="1"/>
  <c r="P73" i="1"/>
  <c r="Z72" i="1"/>
  <c r="Y72" i="1"/>
  <c r="W72" i="1"/>
  <c r="V72" i="1"/>
  <c r="U72" i="1"/>
  <c r="T72" i="1"/>
  <c r="S72" i="1"/>
  <c r="R72" i="1"/>
  <c r="Q72" i="1"/>
  <c r="P72" i="1"/>
  <c r="Z71" i="1"/>
  <c r="Y71" i="1"/>
  <c r="W71" i="1"/>
  <c r="V71" i="1"/>
  <c r="U71" i="1"/>
  <c r="T71" i="1"/>
  <c r="S71" i="1"/>
  <c r="R71" i="1"/>
  <c r="Q71" i="1"/>
  <c r="P71" i="1"/>
  <c r="Z70" i="1"/>
  <c r="Y70" i="1"/>
  <c r="W70" i="1"/>
  <c r="V70" i="1"/>
  <c r="U70" i="1"/>
  <c r="T70" i="1"/>
  <c r="S70" i="1"/>
  <c r="R70" i="1"/>
  <c r="Q70" i="1"/>
  <c r="P70" i="1"/>
  <c r="Z69" i="1"/>
  <c r="Y69" i="1"/>
  <c r="W69" i="1"/>
  <c r="V69" i="1"/>
  <c r="U69" i="1"/>
  <c r="T69" i="1"/>
  <c r="S69" i="1"/>
  <c r="R69" i="1"/>
  <c r="Q69" i="1"/>
  <c r="P69" i="1"/>
  <c r="Z68" i="1"/>
  <c r="Y68" i="1"/>
  <c r="W68" i="1"/>
  <c r="V68" i="1"/>
  <c r="U68" i="1"/>
  <c r="T68" i="1"/>
  <c r="S68" i="1"/>
  <c r="R68" i="1"/>
  <c r="Q68" i="1"/>
  <c r="P68" i="1"/>
  <c r="Z67" i="1"/>
  <c r="Y67" i="1"/>
  <c r="W67" i="1"/>
  <c r="V67" i="1"/>
  <c r="U67" i="1"/>
  <c r="T67" i="1"/>
  <c r="S67" i="1"/>
  <c r="R67" i="1"/>
  <c r="Q67" i="1"/>
  <c r="P67" i="1"/>
  <c r="Z66" i="1"/>
  <c r="Y66" i="1"/>
  <c r="W66" i="1"/>
  <c r="V66" i="1"/>
  <c r="U66" i="1"/>
  <c r="T66" i="1"/>
  <c r="S66" i="1"/>
  <c r="R66" i="1"/>
  <c r="Q66" i="1"/>
  <c r="P66" i="1"/>
  <c r="Z65" i="1"/>
  <c r="Y65" i="1"/>
  <c r="W65" i="1"/>
  <c r="V65" i="1"/>
  <c r="U65" i="1"/>
  <c r="T65" i="1"/>
  <c r="S65" i="1"/>
  <c r="R65" i="1"/>
  <c r="Q65" i="1"/>
  <c r="P65" i="1"/>
  <c r="Z64" i="1"/>
  <c r="Y64" i="1"/>
  <c r="W64" i="1"/>
  <c r="V64" i="1"/>
  <c r="U64" i="1"/>
  <c r="T64" i="1"/>
  <c r="S64" i="1"/>
  <c r="R64" i="1"/>
  <c r="Q64" i="1"/>
  <c r="P64" i="1"/>
  <c r="Z63" i="1"/>
  <c r="Y63" i="1"/>
  <c r="W63" i="1"/>
  <c r="V63" i="1"/>
  <c r="U63" i="1"/>
  <c r="T63" i="1"/>
  <c r="S63" i="1"/>
  <c r="R63" i="1"/>
  <c r="Q63" i="1"/>
  <c r="P63" i="1"/>
  <c r="Z62" i="1"/>
  <c r="Y62" i="1"/>
  <c r="W62" i="1"/>
  <c r="V62" i="1"/>
  <c r="U62" i="1"/>
  <c r="T62" i="1"/>
  <c r="S62" i="1"/>
  <c r="R62" i="1"/>
  <c r="Q62" i="1"/>
  <c r="P62" i="1"/>
  <c r="Z61" i="1"/>
  <c r="Y61" i="1"/>
  <c r="W61" i="1"/>
  <c r="V61" i="1"/>
  <c r="U61" i="1"/>
  <c r="T61" i="1"/>
  <c r="S61" i="1"/>
  <c r="R61" i="1"/>
  <c r="Q61" i="1"/>
  <c r="P61" i="1"/>
  <c r="Z60" i="1"/>
  <c r="Y60" i="1"/>
  <c r="W60" i="1"/>
  <c r="V60" i="1"/>
  <c r="U60" i="1"/>
  <c r="T60" i="1"/>
  <c r="S60" i="1"/>
  <c r="R60" i="1"/>
  <c r="Q60" i="1"/>
  <c r="P60" i="1"/>
  <c r="Z59" i="1"/>
  <c r="Y59" i="1"/>
  <c r="W59" i="1"/>
  <c r="V59" i="1"/>
  <c r="U59" i="1"/>
  <c r="T59" i="1"/>
  <c r="S59" i="1"/>
  <c r="R59" i="1"/>
  <c r="Q59" i="1"/>
  <c r="P59" i="1"/>
  <c r="Z58" i="1"/>
  <c r="Y58" i="1"/>
  <c r="W58" i="1"/>
  <c r="V58" i="1"/>
  <c r="U58" i="1"/>
  <c r="T58" i="1"/>
  <c r="S58" i="1"/>
  <c r="R58" i="1"/>
  <c r="Q58" i="1"/>
  <c r="P58" i="1"/>
  <c r="Z57" i="1"/>
  <c r="Y57" i="1"/>
  <c r="W57" i="1"/>
  <c r="V57" i="1"/>
  <c r="U57" i="1"/>
  <c r="T57" i="1"/>
  <c r="S57" i="1"/>
  <c r="R57" i="1"/>
  <c r="Q57" i="1"/>
  <c r="P57" i="1"/>
  <c r="Z56" i="1"/>
  <c r="Y56" i="1"/>
  <c r="W56" i="1"/>
  <c r="V56" i="1"/>
  <c r="U56" i="1"/>
  <c r="T56" i="1"/>
  <c r="S56" i="1"/>
  <c r="R56" i="1"/>
  <c r="Q56" i="1"/>
  <c r="P56" i="1"/>
  <c r="Z55" i="1"/>
  <c r="Y55" i="1"/>
  <c r="W55" i="1"/>
  <c r="V55" i="1"/>
  <c r="U55" i="1"/>
  <c r="T55" i="1"/>
  <c r="S55" i="1"/>
  <c r="R55" i="1"/>
  <c r="Q55" i="1"/>
  <c r="P55" i="1"/>
  <c r="Z54" i="1"/>
  <c r="Y54" i="1"/>
  <c r="W54" i="1"/>
  <c r="V54" i="1"/>
  <c r="U54" i="1"/>
  <c r="T54" i="1"/>
  <c r="S54" i="1"/>
  <c r="R54" i="1"/>
  <c r="Q54" i="1"/>
  <c r="P54" i="1"/>
  <c r="Z53" i="1"/>
  <c r="Y53" i="1"/>
  <c r="W53" i="1"/>
  <c r="V53" i="1"/>
  <c r="U53" i="1"/>
  <c r="T53" i="1"/>
  <c r="S53" i="1"/>
  <c r="R53" i="1"/>
  <c r="Q53" i="1"/>
  <c r="P53" i="1"/>
  <c r="Z52" i="1"/>
  <c r="Y52" i="1"/>
  <c r="W52" i="1"/>
  <c r="V52" i="1"/>
  <c r="U52" i="1"/>
  <c r="T52" i="1"/>
  <c r="S52" i="1"/>
  <c r="R52" i="1"/>
  <c r="Q52" i="1"/>
  <c r="P52" i="1"/>
  <c r="Z51" i="1"/>
  <c r="Y51" i="1"/>
  <c r="W51" i="1"/>
  <c r="V51" i="1"/>
  <c r="U51" i="1"/>
  <c r="T51" i="1"/>
  <c r="S51" i="1"/>
  <c r="R51" i="1"/>
  <c r="Q51" i="1"/>
  <c r="P51" i="1"/>
  <c r="Z50" i="1"/>
  <c r="Y50" i="1"/>
  <c r="W50" i="1"/>
  <c r="V50" i="1"/>
  <c r="U50" i="1"/>
  <c r="T50" i="1"/>
  <c r="S50" i="1"/>
  <c r="R50" i="1"/>
  <c r="Q50" i="1"/>
  <c r="P50" i="1"/>
  <c r="Z49" i="1"/>
  <c r="Y49" i="1"/>
  <c r="W49" i="1"/>
  <c r="V49" i="1"/>
  <c r="U49" i="1"/>
  <c r="T49" i="1"/>
  <c r="S49" i="1"/>
  <c r="R49" i="1"/>
  <c r="Q49" i="1"/>
  <c r="P49" i="1"/>
  <c r="Z48" i="1"/>
  <c r="Y48" i="1"/>
  <c r="W48" i="1"/>
  <c r="V48" i="1"/>
  <c r="U48" i="1"/>
  <c r="T48" i="1"/>
  <c r="S48" i="1"/>
  <c r="R48" i="1"/>
  <c r="Q48" i="1"/>
  <c r="P48" i="1"/>
  <c r="Z47" i="1"/>
  <c r="Y47" i="1"/>
  <c r="W47" i="1"/>
  <c r="V47" i="1"/>
  <c r="U47" i="1"/>
  <c r="T47" i="1"/>
  <c r="S47" i="1"/>
  <c r="R47" i="1"/>
  <c r="Q47" i="1"/>
  <c r="P47" i="1"/>
  <c r="Z46" i="1"/>
  <c r="Y46" i="1"/>
  <c r="W46" i="1"/>
  <c r="V46" i="1"/>
  <c r="U46" i="1"/>
  <c r="T46" i="1"/>
  <c r="S46" i="1"/>
  <c r="R46" i="1"/>
  <c r="Q46" i="1"/>
  <c r="P46" i="1"/>
  <c r="Z45" i="1"/>
  <c r="Y45" i="1"/>
  <c r="W45" i="1"/>
  <c r="V45" i="1"/>
  <c r="U45" i="1"/>
  <c r="T45" i="1"/>
  <c r="S45" i="1"/>
  <c r="R45" i="1"/>
  <c r="Q45" i="1"/>
  <c r="P45" i="1"/>
  <c r="Z44" i="1"/>
  <c r="Y44" i="1"/>
  <c r="W44" i="1"/>
  <c r="V44" i="1"/>
  <c r="U44" i="1"/>
  <c r="T44" i="1"/>
  <c r="S44" i="1"/>
  <c r="R44" i="1"/>
  <c r="Q44" i="1"/>
  <c r="P44" i="1"/>
  <c r="Z43" i="1"/>
  <c r="Y43" i="1"/>
  <c r="W43" i="1"/>
  <c r="V43" i="1"/>
  <c r="U43" i="1"/>
  <c r="T43" i="1"/>
  <c r="S43" i="1"/>
  <c r="R43" i="1"/>
  <c r="Q43" i="1"/>
  <c r="P43" i="1"/>
  <c r="Z42" i="1"/>
  <c r="Y42" i="1"/>
  <c r="W42" i="1"/>
  <c r="V42" i="1"/>
  <c r="U42" i="1"/>
  <c r="T42" i="1"/>
  <c r="S42" i="1"/>
  <c r="R42" i="1"/>
  <c r="Q42" i="1"/>
  <c r="P42" i="1"/>
  <c r="Z41" i="1"/>
  <c r="Y41" i="1"/>
  <c r="W41" i="1"/>
  <c r="V41" i="1"/>
  <c r="U41" i="1"/>
  <c r="T41" i="1"/>
  <c r="S41" i="1"/>
  <c r="R41" i="1"/>
  <c r="Q41" i="1"/>
  <c r="P41" i="1"/>
  <c r="Z40" i="1"/>
  <c r="Y40" i="1"/>
  <c r="W40" i="1"/>
  <c r="V40" i="1"/>
  <c r="U40" i="1"/>
  <c r="T40" i="1"/>
  <c r="S40" i="1"/>
  <c r="R40" i="1"/>
  <c r="Q40" i="1"/>
  <c r="P40" i="1"/>
  <c r="Z39" i="1"/>
  <c r="Y39" i="1"/>
  <c r="W39" i="1"/>
  <c r="V39" i="1"/>
  <c r="U39" i="1"/>
  <c r="T39" i="1"/>
  <c r="S39" i="1"/>
  <c r="R39" i="1"/>
  <c r="Q39" i="1"/>
  <c r="P39" i="1"/>
  <c r="Z38" i="1"/>
  <c r="Y38" i="1"/>
  <c r="W38" i="1"/>
  <c r="V38" i="1"/>
  <c r="U38" i="1"/>
  <c r="T38" i="1"/>
  <c r="S38" i="1"/>
  <c r="R38" i="1"/>
  <c r="Q38" i="1"/>
  <c r="P38" i="1"/>
  <c r="Z37" i="1"/>
  <c r="Y37" i="1"/>
  <c r="W37" i="1"/>
  <c r="V37" i="1"/>
  <c r="U37" i="1"/>
  <c r="T37" i="1"/>
  <c r="S37" i="1"/>
  <c r="R37" i="1"/>
  <c r="Q37" i="1"/>
  <c r="P37" i="1"/>
  <c r="Z36" i="1"/>
  <c r="Y36" i="1"/>
  <c r="W36" i="1"/>
  <c r="V36" i="1"/>
  <c r="U36" i="1"/>
  <c r="T36" i="1"/>
  <c r="S36" i="1"/>
  <c r="R36" i="1"/>
  <c r="Q36" i="1"/>
  <c r="P36" i="1"/>
  <c r="Z35" i="1"/>
  <c r="Y35" i="1"/>
  <c r="W35" i="1"/>
  <c r="V35" i="1"/>
  <c r="U35" i="1"/>
  <c r="T35" i="1"/>
  <c r="S35" i="1"/>
  <c r="R35" i="1"/>
  <c r="Q35" i="1"/>
  <c r="P35" i="1"/>
  <c r="Z34" i="1"/>
  <c r="Y34" i="1"/>
  <c r="W34" i="1"/>
  <c r="V34" i="1"/>
  <c r="U34" i="1"/>
  <c r="T34" i="1"/>
  <c r="S34" i="1"/>
  <c r="R34" i="1"/>
  <c r="Q34" i="1"/>
  <c r="P34" i="1"/>
  <c r="Z33" i="1"/>
  <c r="Y33" i="1"/>
  <c r="W33" i="1"/>
  <c r="V33" i="1"/>
  <c r="U33" i="1"/>
  <c r="T33" i="1"/>
  <c r="S33" i="1"/>
  <c r="R33" i="1"/>
  <c r="Q33" i="1"/>
  <c r="P33" i="1"/>
  <c r="Z32" i="1"/>
  <c r="Y32" i="1"/>
  <c r="W32" i="1"/>
  <c r="V32" i="1"/>
  <c r="U32" i="1"/>
  <c r="T32" i="1"/>
  <c r="S32" i="1"/>
  <c r="R32" i="1"/>
  <c r="Q32" i="1"/>
  <c r="P32" i="1"/>
  <c r="Z31" i="1"/>
  <c r="Y31" i="1"/>
  <c r="W31" i="1"/>
  <c r="V31" i="1"/>
  <c r="U31" i="1"/>
  <c r="T31" i="1"/>
  <c r="S31" i="1"/>
  <c r="R31" i="1"/>
  <c r="Q31" i="1"/>
  <c r="P31" i="1"/>
  <c r="Z30" i="1"/>
  <c r="Y30" i="1"/>
  <c r="W30" i="1"/>
  <c r="V30" i="1"/>
  <c r="U30" i="1"/>
  <c r="T30" i="1"/>
  <c r="S30" i="1"/>
  <c r="R30" i="1"/>
  <c r="Q30" i="1"/>
  <c r="P30" i="1"/>
  <c r="Z29" i="1"/>
  <c r="Y29" i="1"/>
  <c r="W29" i="1"/>
  <c r="V29" i="1"/>
  <c r="U29" i="1"/>
  <c r="T29" i="1"/>
  <c r="S29" i="1"/>
  <c r="R29" i="1"/>
  <c r="Q29" i="1"/>
  <c r="P29" i="1"/>
  <c r="Z28" i="1"/>
  <c r="Y28" i="1"/>
  <c r="W28" i="1"/>
  <c r="V28" i="1"/>
  <c r="U28" i="1"/>
  <c r="T28" i="1"/>
  <c r="S28" i="1"/>
  <c r="R28" i="1"/>
  <c r="Q28" i="1"/>
  <c r="P28" i="1"/>
  <c r="Z27" i="1"/>
  <c r="Y27" i="1"/>
  <c r="W27" i="1"/>
  <c r="V27" i="1"/>
  <c r="U27" i="1"/>
  <c r="T27" i="1"/>
  <c r="S27" i="1"/>
  <c r="R27" i="1"/>
  <c r="Q27" i="1"/>
  <c r="P27" i="1"/>
  <c r="Z26" i="1"/>
  <c r="Y26" i="1"/>
  <c r="W26" i="1"/>
  <c r="V26" i="1"/>
  <c r="U26" i="1"/>
  <c r="T26" i="1"/>
  <c r="S26" i="1"/>
  <c r="R26" i="1"/>
  <c r="Q26" i="1"/>
  <c r="P26" i="1"/>
  <c r="Z25" i="1"/>
  <c r="Y25" i="1"/>
  <c r="W25" i="1"/>
  <c r="V25" i="1"/>
  <c r="U25" i="1"/>
  <c r="T25" i="1"/>
  <c r="S25" i="1"/>
  <c r="R25" i="1"/>
  <c r="Q25" i="1"/>
  <c r="P25" i="1"/>
  <c r="Z24" i="1"/>
  <c r="Y24" i="1"/>
  <c r="W24" i="1"/>
  <c r="V24" i="1"/>
  <c r="U24" i="1"/>
  <c r="T24" i="1"/>
  <c r="S24" i="1"/>
  <c r="R24" i="1"/>
  <c r="Q24" i="1"/>
  <c r="P24" i="1"/>
  <c r="Z23" i="1"/>
  <c r="Y23" i="1"/>
  <c r="W23" i="1"/>
  <c r="V23" i="1"/>
  <c r="U23" i="1"/>
  <c r="T23" i="1"/>
  <c r="S23" i="1"/>
  <c r="R23" i="1"/>
  <c r="Q23" i="1"/>
  <c r="P23" i="1"/>
  <c r="Z22" i="1"/>
  <c r="Y22" i="1"/>
  <c r="W22" i="1"/>
  <c r="V22" i="1"/>
  <c r="U22" i="1"/>
  <c r="T22" i="1"/>
  <c r="S22" i="1"/>
  <c r="R22" i="1"/>
  <c r="Q22" i="1"/>
  <c r="P22" i="1"/>
  <c r="Z21" i="1"/>
  <c r="Y21" i="1"/>
  <c r="W21" i="1"/>
  <c r="V21" i="1"/>
  <c r="U21" i="1"/>
  <c r="T21" i="1"/>
  <c r="S21" i="1"/>
  <c r="R21" i="1"/>
  <c r="Q21" i="1"/>
  <c r="P21" i="1"/>
  <c r="Z20" i="1"/>
  <c r="Y20" i="1"/>
  <c r="W20" i="1"/>
  <c r="V20" i="1"/>
  <c r="U20" i="1"/>
  <c r="T20" i="1"/>
  <c r="S20" i="1"/>
  <c r="R20" i="1"/>
  <c r="Q20" i="1"/>
  <c r="P20" i="1"/>
  <c r="Z19" i="1"/>
  <c r="Y19" i="1"/>
  <c r="W19" i="1"/>
  <c r="V19" i="1"/>
  <c r="U19" i="1"/>
  <c r="T19" i="1"/>
  <c r="S19" i="1"/>
  <c r="R19" i="1"/>
  <c r="Q19" i="1"/>
  <c r="P19" i="1"/>
  <c r="Z18" i="1"/>
  <c r="Y18" i="1"/>
  <c r="W18" i="1"/>
  <c r="V18" i="1"/>
  <c r="U18" i="1"/>
  <c r="T18" i="1"/>
  <c r="S18" i="1"/>
  <c r="R18" i="1"/>
  <c r="Q18" i="1"/>
  <c r="P18" i="1"/>
  <c r="Z17" i="1"/>
  <c r="Y17" i="1"/>
  <c r="W17" i="1"/>
  <c r="V17" i="1"/>
  <c r="U17" i="1"/>
  <c r="T17" i="1"/>
  <c r="S17" i="1"/>
  <c r="R17" i="1"/>
  <c r="Q17" i="1"/>
  <c r="P17" i="1"/>
  <c r="Z16" i="1"/>
  <c r="Y16" i="1"/>
  <c r="W16" i="1"/>
  <c r="V16" i="1"/>
  <c r="U16" i="1"/>
  <c r="T16" i="1"/>
  <c r="S16" i="1"/>
  <c r="R16" i="1"/>
  <c r="Q16" i="1"/>
  <c r="P16" i="1"/>
  <c r="Z15" i="1"/>
  <c r="Y15" i="1"/>
  <c r="W15" i="1"/>
  <c r="V15" i="1"/>
  <c r="U15" i="1"/>
  <c r="T15" i="1"/>
  <c r="S15" i="1"/>
  <c r="R15" i="1"/>
  <c r="Q15" i="1"/>
  <c r="P15" i="1"/>
  <c r="Z14" i="1"/>
  <c r="Y14" i="1"/>
  <c r="W14" i="1"/>
  <c r="V14" i="1"/>
  <c r="U14" i="1"/>
  <c r="T14" i="1"/>
  <c r="S14" i="1"/>
  <c r="R14" i="1"/>
  <c r="Q14" i="1"/>
  <c r="P14" i="1"/>
  <c r="Z13" i="1"/>
  <c r="Y13" i="1"/>
  <c r="W13" i="1"/>
  <c r="V13" i="1"/>
  <c r="U13" i="1"/>
  <c r="T13" i="1"/>
  <c r="S13" i="1"/>
  <c r="R13" i="1"/>
  <c r="Q13" i="1"/>
  <c r="P13" i="1"/>
  <c r="Z12" i="1"/>
  <c r="Y12" i="1"/>
  <c r="W12" i="1"/>
  <c r="V12" i="1"/>
  <c r="U12" i="1"/>
  <c r="T12" i="1"/>
  <c r="S12" i="1"/>
  <c r="R12" i="1"/>
  <c r="Q12" i="1"/>
  <c r="P12" i="1"/>
  <c r="Z11" i="1"/>
  <c r="Y11" i="1"/>
  <c r="W11" i="1"/>
  <c r="V11" i="1"/>
  <c r="U11" i="1"/>
  <c r="T11" i="1"/>
  <c r="S11" i="1"/>
  <c r="R11" i="1"/>
  <c r="Q11" i="1"/>
  <c r="P11" i="1"/>
  <c r="Z10" i="1"/>
  <c r="Y10" i="1"/>
  <c r="W10" i="1"/>
  <c r="V10" i="1"/>
  <c r="U10" i="1"/>
  <c r="T10" i="1"/>
  <c r="S10" i="1"/>
  <c r="R10" i="1"/>
  <c r="Q10" i="1"/>
  <c r="P10" i="1"/>
  <c r="Z9" i="1"/>
  <c r="Y9" i="1"/>
  <c r="W9" i="1"/>
  <c r="V9" i="1"/>
  <c r="U9" i="1"/>
  <c r="T9" i="1"/>
  <c r="S9" i="1"/>
  <c r="R9" i="1"/>
  <c r="Q9" i="1"/>
  <c r="P9" i="1"/>
  <c r="Z8" i="1"/>
  <c r="Y8" i="1"/>
  <c r="W8" i="1"/>
  <c r="V8" i="1"/>
  <c r="U8" i="1"/>
  <c r="T8" i="1"/>
  <c r="S8" i="1"/>
  <c r="R8" i="1"/>
  <c r="Q8" i="1"/>
  <c r="P8" i="1"/>
  <c r="Z7" i="1"/>
  <c r="Y7" i="1"/>
  <c r="W7" i="1"/>
  <c r="V7" i="1"/>
  <c r="U7" i="1"/>
  <c r="T7" i="1"/>
  <c r="S7" i="1"/>
  <c r="R7" i="1"/>
  <c r="Q7" i="1"/>
  <c r="P7" i="1"/>
  <c r="Z6" i="1"/>
  <c r="Y6" i="1"/>
  <c r="W6" i="1"/>
  <c r="V6" i="1"/>
  <c r="U6" i="1"/>
  <c r="T6" i="1"/>
  <c r="S6" i="1"/>
  <c r="R6" i="1"/>
  <c r="Q6" i="1"/>
  <c r="P6" i="1"/>
  <c r="Z86" i="2"/>
  <c r="Y86" i="2"/>
  <c r="W86" i="2"/>
  <c r="V86" i="2"/>
  <c r="U86" i="2"/>
  <c r="T86" i="2"/>
  <c r="S86" i="2"/>
  <c r="R86" i="2"/>
  <c r="Q86" i="2"/>
  <c r="P86" i="2"/>
  <c r="Z85" i="2"/>
  <c r="Y85" i="2"/>
  <c r="W85" i="2"/>
  <c r="V85" i="2"/>
  <c r="U85" i="2"/>
  <c r="T85" i="2"/>
  <c r="S85" i="2"/>
  <c r="R85" i="2"/>
  <c r="Q85" i="2"/>
  <c r="P85" i="2"/>
  <c r="Z84" i="2"/>
  <c r="Y84" i="2"/>
  <c r="W84" i="2"/>
  <c r="V84" i="2"/>
  <c r="U84" i="2"/>
  <c r="T84" i="2"/>
  <c r="S84" i="2"/>
  <c r="R84" i="2"/>
  <c r="Q84" i="2"/>
  <c r="P84" i="2"/>
  <c r="Z83" i="2"/>
  <c r="Y83" i="2"/>
  <c r="W83" i="2"/>
  <c r="V83" i="2"/>
  <c r="U83" i="2"/>
  <c r="T83" i="2"/>
  <c r="S83" i="2"/>
  <c r="R83" i="2"/>
  <c r="Q83" i="2"/>
  <c r="P83" i="2"/>
  <c r="Z82" i="2"/>
  <c r="Y82" i="2"/>
  <c r="W82" i="2"/>
  <c r="V82" i="2"/>
  <c r="U82" i="2"/>
  <c r="T82" i="2"/>
  <c r="S82" i="2"/>
  <c r="R82" i="2"/>
  <c r="Q82" i="2"/>
  <c r="P82" i="2"/>
  <c r="Z81" i="2"/>
  <c r="Y81" i="2"/>
  <c r="W81" i="2"/>
  <c r="V81" i="2"/>
  <c r="U81" i="2"/>
  <c r="T81" i="2"/>
  <c r="S81" i="2"/>
  <c r="R81" i="2"/>
  <c r="Q81" i="2"/>
  <c r="P81" i="2"/>
  <c r="Z80" i="2"/>
  <c r="Y80" i="2"/>
  <c r="W80" i="2"/>
  <c r="V80" i="2"/>
  <c r="U80" i="2"/>
  <c r="T80" i="2"/>
  <c r="S80" i="2"/>
  <c r="R80" i="2"/>
  <c r="Q80" i="2"/>
  <c r="P80" i="2"/>
  <c r="Z79" i="2"/>
  <c r="Y79" i="2"/>
  <c r="W79" i="2"/>
  <c r="V79" i="2"/>
  <c r="U79" i="2"/>
  <c r="T79" i="2"/>
  <c r="S79" i="2"/>
  <c r="R79" i="2"/>
  <c r="Q79" i="2"/>
  <c r="P79" i="2"/>
  <c r="Z78" i="2"/>
  <c r="Y78" i="2"/>
  <c r="W78" i="2"/>
  <c r="V78" i="2"/>
  <c r="U78" i="2"/>
  <c r="T78" i="2"/>
  <c r="S78" i="2"/>
  <c r="R78" i="2"/>
  <c r="Q78" i="2"/>
  <c r="P78" i="2"/>
  <c r="Z77" i="2"/>
  <c r="Y77" i="2"/>
  <c r="W77" i="2"/>
  <c r="V77" i="2"/>
  <c r="U77" i="2"/>
  <c r="T77" i="2"/>
  <c r="S77" i="2"/>
  <c r="R77" i="2"/>
  <c r="Q77" i="2"/>
  <c r="P77" i="2"/>
  <c r="Z76" i="2"/>
  <c r="Y76" i="2"/>
  <c r="W76" i="2"/>
  <c r="V76" i="2"/>
  <c r="U76" i="2"/>
  <c r="T76" i="2"/>
  <c r="S76" i="2"/>
  <c r="R76" i="2"/>
  <c r="Q76" i="2"/>
  <c r="P76" i="2"/>
  <c r="Z75" i="2"/>
  <c r="Y75" i="2"/>
  <c r="W75" i="2"/>
  <c r="V75" i="2"/>
  <c r="U75" i="2"/>
  <c r="T75" i="2"/>
  <c r="S75" i="2"/>
  <c r="R75" i="2"/>
  <c r="Q75" i="2"/>
  <c r="P75" i="2"/>
  <c r="Z74" i="2"/>
  <c r="Y74" i="2"/>
  <c r="W74" i="2"/>
  <c r="V74" i="2"/>
  <c r="U74" i="2"/>
  <c r="T74" i="2"/>
  <c r="S74" i="2"/>
  <c r="R74" i="2"/>
  <c r="Q74" i="2"/>
  <c r="P74" i="2"/>
  <c r="Z73" i="2"/>
  <c r="Y73" i="2"/>
  <c r="W73" i="2"/>
  <c r="V73" i="2"/>
  <c r="U73" i="2"/>
  <c r="T73" i="2"/>
  <c r="S73" i="2"/>
  <c r="R73" i="2"/>
  <c r="Q73" i="2"/>
  <c r="P73" i="2"/>
  <c r="Z72" i="2"/>
  <c r="Y72" i="2"/>
  <c r="W72" i="2"/>
  <c r="V72" i="2"/>
  <c r="U72" i="2"/>
  <c r="T72" i="2"/>
  <c r="S72" i="2"/>
  <c r="R72" i="2"/>
  <c r="Q72" i="2"/>
  <c r="P72" i="2"/>
  <c r="Z71" i="2"/>
  <c r="Y71" i="2"/>
  <c r="W71" i="2"/>
  <c r="V71" i="2"/>
  <c r="U71" i="2"/>
  <c r="T71" i="2"/>
  <c r="S71" i="2"/>
  <c r="R71" i="2"/>
  <c r="Q71" i="2"/>
  <c r="P71" i="2"/>
  <c r="Z70" i="2"/>
  <c r="Y70" i="2"/>
  <c r="W70" i="2"/>
  <c r="V70" i="2"/>
  <c r="U70" i="2"/>
  <c r="T70" i="2"/>
  <c r="S70" i="2"/>
  <c r="R70" i="2"/>
  <c r="Q70" i="2"/>
  <c r="P70" i="2"/>
  <c r="Z69" i="2"/>
  <c r="Y69" i="2"/>
  <c r="W69" i="2"/>
  <c r="V69" i="2"/>
  <c r="U69" i="2"/>
  <c r="T69" i="2"/>
  <c r="S69" i="2"/>
  <c r="R69" i="2"/>
  <c r="Q69" i="2"/>
  <c r="P69" i="2"/>
  <c r="Z68" i="2"/>
  <c r="Y68" i="2"/>
  <c r="W68" i="2"/>
  <c r="V68" i="2"/>
  <c r="U68" i="2"/>
  <c r="T68" i="2"/>
  <c r="S68" i="2"/>
  <c r="R68" i="2"/>
  <c r="Q68" i="2"/>
  <c r="P68" i="2"/>
  <c r="Z67" i="2"/>
  <c r="Y67" i="2"/>
  <c r="W67" i="2"/>
  <c r="V67" i="2"/>
  <c r="U67" i="2"/>
  <c r="T67" i="2"/>
  <c r="S67" i="2"/>
  <c r="R67" i="2"/>
  <c r="Q67" i="2"/>
  <c r="P67" i="2"/>
  <c r="Z66" i="2"/>
  <c r="Y66" i="2"/>
  <c r="W66" i="2"/>
  <c r="V66" i="2"/>
  <c r="U66" i="2"/>
  <c r="T66" i="2"/>
  <c r="S66" i="2"/>
  <c r="R66" i="2"/>
  <c r="Q66" i="2"/>
  <c r="P66" i="2"/>
  <c r="Z65" i="2"/>
  <c r="Y65" i="2"/>
  <c r="W65" i="2"/>
  <c r="V65" i="2"/>
  <c r="U65" i="2"/>
  <c r="T65" i="2"/>
  <c r="S65" i="2"/>
  <c r="R65" i="2"/>
  <c r="Q65" i="2"/>
  <c r="P65" i="2"/>
  <c r="Z64" i="2"/>
  <c r="Y64" i="2"/>
  <c r="W64" i="2"/>
  <c r="V64" i="2"/>
  <c r="U64" i="2"/>
  <c r="T64" i="2"/>
  <c r="S64" i="2"/>
  <c r="R64" i="2"/>
  <c r="Q64" i="2"/>
  <c r="P64" i="2"/>
  <c r="Z63" i="2"/>
  <c r="Y63" i="2"/>
  <c r="W63" i="2"/>
  <c r="V63" i="2"/>
  <c r="U63" i="2"/>
  <c r="T63" i="2"/>
  <c r="S63" i="2"/>
  <c r="R63" i="2"/>
  <c r="Q63" i="2"/>
  <c r="P63" i="2"/>
  <c r="Z62" i="2"/>
  <c r="Y62" i="2"/>
  <c r="W62" i="2"/>
  <c r="V62" i="2"/>
  <c r="U62" i="2"/>
  <c r="T62" i="2"/>
  <c r="S62" i="2"/>
  <c r="R62" i="2"/>
  <c r="Q62" i="2"/>
  <c r="P62" i="2"/>
  <c r="Z61" i="2"/>
  <c r="Y61" i="2"/>
  <c r="W61" i="2"/>
  <c r="V61" i="2"/>
  <c r="U61" i="2"/>
  <c r="T61" i="2"/>
  <c r="S61" i="2"/>
  <c r="R61" i="2"/>
  <c r="Q61" i="2"/>
  <c r="P61" i="2"/>
  <c r="Z60" i="2"/>
  <c r="Y60" i="2"/>
  <c r="W60" i="2"/>
  <c r="V60" i="2"/>
  <c r="U60" i="2"/>
  <c r="T60" i="2"/>
  <c r="S60" i="2"/>
  <c r="R60" i="2"/>
  <c r="Q60" i="2"/>
  <c r="P60" i="2"/>
  <c r="Z59" i="2"/>
  <c r="Y59" i="2"/>
  <c r="W59" i="2"/>
  <c r="V59" i="2"/>
  <c r="U59" i="2"/>
  <c r="T59" i="2"/>
  <c r="S59" i="2"/>
  <c r="R59" i="2"/>
  <c r="Q59" i="2"/>
  <c r="P59" i="2"/>
  <c r="Z58" i="2"/>
  <c r="Y58" i="2"/>
  <c r="W58" i="2"/>
  <c r="V58" i="2"/>
  <c r="U58" i="2"/>
  <c r="T58" i="2"/>
  <c r="S58" i="2"/>
  <c r="R58" i="2"/>
  <c r="Q58" i="2"/>
  <c r="P58" i="2"/>
  <c r="Z57" i="2"/>
  <c r="Y57" i="2"/>
  <c r="W57" i="2"/>
  <c r="V57" i="2"/>
  <c r="U57" i="2"/>
  <c r="T57" i="2"/>
  <c r="S57" i="2"/>
  <c r="R57" i="2"/>
  <c r="Q57" i="2"/>
  <c r="P57" i="2"/>
  <c r="Z56" i="2"/>
  <c r="Y56" i="2"/>
  <c r="W56" i="2"/>
  <c r="V56" i="2"/>
  <c r="U56" i="2"/>
  <c r="T56" i="2"/>
  <c r="S56" i="2"/>
  <c r="R56" i="2"/>
  <c r="Q56" i="2"/>
  <c r="P56" i="2"/>
  <c r="Z55" i="2"/>
  <c r="Y55" i="2"/>
  <c r="W55" i="2"/>
  <c r="V55" i="2"/>
  <c r="U55" i="2"/>
  <c r="T55" i="2"/>
  <c r="S55" i="2"/>
  <c r="R55" i="2"/>
  <c r="Q55" i="2"/>
  <c r="P55" i="2"/>
  <c r="Z54" i="2"/>
  <c r="Y54" i="2"/>
  <c r="W54" i="2"/>
  <c r="V54" i="2"/>
  <c r="U54" i="2"/>
  <c r="T54" i="2"/>
  <c r="S54" i="2"/>
  <c r="R54" i="2"/>
  <c r="Q54" i="2"/>
  <c r="P54" i="2"/>
  <c r="Z53" i="2"/>
  <c r="Y53" i="2"/>
  <c r="W53" i="2"/>
  <c r="V53" i="2"/>
  <c r="U53" i="2"/>
  <c r="T53" i="2"/>
  <c r="S53" i="2"/>
  <c r="R53" i="2"/>
  <c r="Q53" i="2"/>
  <c r="P53" i="2"/>
  <c r="Z52" i="2"/>
  <c r="Y52" i="2"/>
  <c r="W52" i="2"/>
  <c r="V52" i="2"/>
  <c r="U52" i="2"/>
  <c r="T52" i="2"/>
  <c r="S52" i="2"/>
  <c r="R52" i="2"/>
  <c r="Q52" i="2"/>
  <c r="P52" i="2"/>
  <c r="Z51" i="2"/>
  <c r="Y51" i="2"/>
  <c r="W51" i="2"/>
  <c r="V51" i="2"/>
  <c r="U51" i="2"/>
  <c r="T51" i="2"/>
  <c r="S51" i="2"/>
  <c r="R51" i="2"/>
  <c r="Q51" i="2"/>
  <c r="P51" i="2"/>
  <c r="Z50" i="2"/>
  <c r="Y50" i="2"/>
  <c r="W50" i="2"/>
  <c r="V50" i="2"/>
  <c r="U50" i="2"/>
  <c r="T50" i="2"/>
  <c r="S50" i="2"/>
  <c r="R50" i="2"/>
  <c r="Q50" i="2"/>
  <c r="P50" i="2"/>
  <c r="Z49" i="2"/>
  <c r="Y49" i="2"/>
  <c r="W49" i="2"/>
  <c r="V49" i="2"/>
  <c r="U49" i="2"/>
  <c r="T49" i="2"/>
  <c r="S49" i="2"/>
  <c r="R49" i="2"/>
  <c r="Q49" i="2"/>
  <c r="P49" i="2"/>
  <c r="Z48" i="2"/>
  <c r="Y48" i="2"/>
  <c r="W48" i="2"/>
  <c r="V48" i="2"/>
  <c r="U48" i="2"/>
  <c r="T48" i="2"/>
  <c r="S48" i="2"/>
  <c r="R48" i="2"/>
  <c r="Q48" i="2"/>
  <c r="P48" i="2"/>
  <c r="Z47" i="2"/>
  <c r="Y47" i="2"/>
  <c r="W47" i="2"/>
  <c r="V47" i="2"/>
  <c r="U47" i="2"/>
  <c r="T47" i="2"/>
  <c r="S47" i="2"/>
  <c r="R47" i="2"/>
  <c r="Q47" i="2"/>
  <c r="P47" i="2"/>
  <c r="Z46" i="2"/>
  <c r="Y46" i="2"/>
  <c r="W46" i="2"/>
  <c r="V46" i="2"/>
  <c r="U46" i="2"/>
  <c r="T46" i="2"/>
  <c r="S46" i="2"/>
  <c r="R46" i="2"/>
  <c r="Q46" i="2"/>
  <c r="P46" i="2"/>
  <c r="Z45" i="2"/>
  <c r="Y45" i="2"/>
  <c r="W45" i="2"/>
  <c r="V45" i="2"/>
  <c r="U45" i="2"/>
  <c r="T45" i="2"/>
  <c r="S45" i="2"/>
  <c r="R45" i="2"/>
  <c r="Q45" i="2"/>
  <c r="P45" i="2"/>
  <c r="Z44" i="2"/>
  <c r="Y44" i="2"/>
  <c r="W44" i="2"/>
  <c r="V44" i="2"/>
  <c r="U44" i="2"/>
  <c r="T44" i="2"/>
  <c r="S44" i="2"/>
  <c r="R44" i="2"/>
  <c r="Q44" i="2"/>
  <c r="P44" i="2"/>
  <c r="Z43" i="2"/>
  <c r="Y43" i="2"/>
  <c r="W43" i="2"/>
  <c r="V43" i="2"/>
  <c r="U43" i="2"/>
  <c r="T43" i="2"/>
  <c r="S43" i="2"/>
  <c r="R43" i="2"/>
  <c r="Q43" i="2"/>
  <c r="P43" i="2"/>
  <c r="Z42" i="2"/>
  <c r="Y42" i="2"/>
  <c r="W42" i="2"/>
  <c r="V42" i="2"/>
  <c r="U42" i="2"/>
  <c r="T42" i="2"/>
  <c r="S42" i="2"/>
  <c r="R42" i="2"/>
  <c r="Q42" i="2"/>
  <c r="P42" i="2"/>
  <c r="Z41" i="2"/>
  <c r="Y41" i="2"/>
  <c r="W41" i="2"/>
  <c r="V41" i="2"/>
  <c r="U41" i="2"/>
  <c r="T41" i="2"/>
  <c r="S41" i="2"/>
  <c r="R41" i="2"/>
  <c r="Q41" i="2"/>
  <c r="P41" i="2"/>
  <c r="Z40" i="2"/>
  <c r="Y40" i="2"/>
  <c r="W40" i="2"/>
  <c r="V40" i="2"/>
  <c r="U40" i="2"/>
  <c r="T40" i="2"/>
  <c r="S40" i="2"/>
  <c r="R40" i="2"/>
  <c r="Q40" i="2"/>
  <c r="P40" i="2"/>
  <c r="Z39" i="2"/>
  <c r="Y39" i="2"/>
  <c r="W39" i="2"/>
  <c r="V39" i="2"/>
  <c r="U39" i="2"/>
  <c r="T39" i="2"/>
  <c r="S39" i="2"/>
  <c r="R39" i="2"/>
  <c r="Q39" i="2"/>
  <c r="P39" i="2"/>
  <c r="Z38" i="2"/>
  <c r="Y38" i="2"/>
  <c r="W38" i="2"/>
  <c r="V38" i="2"/>
  <c r="U38" i="2"/>
  <c r="T38" i="2"/>
  <c r="S38" i="2"/>
  <c r="R38" i="2"/>
  <c r="Q38" i="2"/>
  <c r="P38" i="2"/>
  <c r="Z37" i="2"/>
  <c r="Y37" i="2"/>
  <c r="W37" i="2"/>
  <c r="V37" i="2"/>
  <c r="U37" i="2"/>
  <c r="T37" i="2"/>
  <c r="S37" i="2"/>
  <c r="R37" i="2"/>
  <c r="Q37" i="2"/>
  <c r="P37" i="2"/>
  <c r="Z36" i="2"/>
  <c r="Y36" i="2"/>
  <c r="W36" i="2"/>
  <c r="V36" i="2"/>
  <c r="U36" i="2"/>
  <c r="T36" i="2"/>
  <c r="S36" i="2"/>
  <c r="R36" i="2"/>
  <c r="Q36" i="2"/>
  <c r="P36" i="2"/>
  <c r="Z35" i="2"/>
  <c r="Y35" i="2"/>
  <c r="W35" i="2"/>
  <c r="V35" i="2"/>
  <c r="U35" i="2"/>
  <c r="T35" i="2"/>
  <c r="S35" i="2"/>
  <c r="R35" i="2"/>
  <c r="Q35" i="2"/>
  <c r="P35" i="2"/>
  <c r="Z34" i="2"/>
  <c r="Y34" i="2"/>
  <c r="W34" i="2"/>
  <c r="V34" i="2"/>
  <c r="U34" i="2"/>
  <c r="T34" i="2"/>
  <c r="S34" i="2"/>
  <c r="R34" i="2"/>
  <c r="Q34" i="2"/>
  <c r="P34" i="2"/>
  <c r="Z33" i="2"/>
  <c r="Y33" i="2"/>
  <c r="W33" i="2"/>
  <c r="V33" i="2"/>
  <c r="U33" i="2"/>
  <c r="T33" i="2"/>
  <c r="S33" i="2"/>
  <c r="R33" i="2"/>
  <c r="Q33" i="2"/>
  <c r="P33" i="2"/>
  <c r="Z32" i="2"/>
  <c r="Y32" i="2"/>
  <c r="W32" i="2"/>
  <c r="V32" i="2"/>
  <c r="U32" i="2"/>
  <c r="T32" i="2"/>
  <c r="S32" i="2"/>
  <c r="R32" i="2"/>
  <c r="Q32" i="2"/>
  <c r="P32" i="2"/>
  <c r="Z31" i="2"/>
  <c r="Y31" i="2"/>
  <c r="W31" i="2"/>
  <c r="V31" i="2"/>
  <c r="U31" i="2"/>
  <c r="T31" i="2"/>
  <c r="S31" i="2"/>
  <c r="R31" i="2"/>
  <c r="Q31" i="2"/>
  <c r="P31" i="2"/>
  <c r="Z30" i="2"/>
  <c r="Y30" i="2"/>
  <c r="W30" i="2"/>
  <c r="V30" i="2"/>
  <c r="U30" i="2"/>
  <c r="T30" i="2"/>
  <c r="S30" i="2"/>
  <c r="R30" i="2"/>
  <c r="Q30" i="2"/>
  <c r="P30" i="2"/>
  <c r="Z29" i="2"/>
  <c r="Y29" i="2"/>
  <c r="W29" i="2"/>
  <c r="V29" i="2"/>
  <c r="U29" i="2"/>
  <c r="T29" i="2"/>
  <c r="S29" i="2"/>
  <c r="R29" i="2"/>
  <c r="Q29" i="2"/>
  <c r="P29" i="2"/>
  <c r="Z28" i="2"/>
  <c r="Y28" i="2"/>
  <c r="W28" i="2"/>
  <c r="V28" i="2"/>
  <c r="U28" i="2"/>
  <c r="T28" i="2"/>
  <c r="S28" i="2"/>
  <c r="R28" i="2"/>
  <c r="Q28" i="2"/>
  <c r="P28" i="2"/>
  <c r="Z27" i="2"/>
  <c r="Y27" i="2"/>
  <c r="W27" i="2"/>
  <c r="V27" i="2"/>
  <c r="U27" i="2"/>
  <c r="T27" i="2"/>
  <c r="S27" i="2"/>
  <c r="R27" i="2"/>
  <c r="Q27" i="2"/>
  <c r="P27" i="2"/>
  <c r="Z26" i="2"/>
  <c r="Y26" i="2"/>
  <c r="W26" i="2"/>
  <c r="V26" i="2"/>
  <c r="U26" i="2"/>
  <c r="T26" i="2"/>
  <c r="S26" i="2"/>
  <c r="R26" i="2"/>
  <c r="Q26" i="2"/>
  <c r="P26" i="2"/>
  <c r="Z25" i="2"/>
  <c r="Y25" i="2"/>
  <c r="W25" i="2"/>
  <c r="V25" i="2"/>
  <c r="U25" i="2"/>
  <c r="T25" i="2"/>
  <c r="S25" i="2"/>
  <c r="R25" i="2"/>
  <c r="Q25" i="2"/>
  <c r="P25" i="2"/>
  <c r="Z24" i="2"/>
  <c r="Y24" i="2"/>
  <c r="W24" i="2"/>
  <c r="V24" i="2"/>
  <c r="U24" i="2"/>
  <c r="T24" i="2"/>
  <c r="S24" i="2"/>
  <c r="R24" i="2"/>
  <c r="Q24" i="2"/>
  <c r="P24" i="2"/>
  <c r="Z23" i="2"/>
  <c r="Y23" i="2"/>
  <c r="W23" i="2"/>
  <c r="V23" i="2"/>
  <c r="U23" i="2"/>
  <c r="T23" i="2"/>
  <c r="S23" i="2"/>
  <c r="R23" i="2"/>
  <c r="Q23" i="2"/>
  <c r="P23" i="2"/>
  <c r="Z22" i="2"/>
  <c r="Y22" i="2"/>
  <c r="W22" i="2"/>
  <c r="V22" i="2"/>
  <c r="U22" i="2"/>
  <c r="T22" i="2"/>
  <c r="S22" i="2"/>
  <c r="R22" i="2"/>
  <c r="Q22" i="2"/>
  <c r="P22" i="2"/>
  <c r="Z21" i="2"/>
  <c r="Y21" i="2"/>
  <c r="W21" i="2"/>
  <c r="V21" i="2"/>
  <c r="U21" i="2"/>
  <c r="T21" i="2"/>
  <c r="S21" i="2"/>
  <c r="R21" i="2"/>
  <c r="Q21" i="2"/>
  <c r="P21" i="2"/>
  <c r="Z20" i="2"/>
  <c r="Y20" i="2"/>
  <c r="W20" i="2"/>
  <c r="V20" i="2"/>
  <c r="U20" i="2"/>
  <c r="T20" i="2"/>
  <c r="S20" i="2"/>
  <c r="R20" i="2"/>
  <c r="Q20" i="2"/>
  <c r="P20" i="2"/>
  <c r="Z19" i="2"/>
  <c r="Y19" i="2"/>
  <c r="W19" i="2"/>
  <c r="V19" i="2"/>
  <c r="U19" i="2"/>
  <c r="T19" i="2"/>
  <c r="S19" i="2"/>
  <c r="R19" i="2"/>
  <c r="Q19" i="2"/>
  <c r="P19" i="2"/>
  <c r="Z18" i="2"/>
  <c r="Y18" i="2"/>
  <c r="W18" i="2"/>
  <c r="V18" i="2"/>
  <c r="U18" i="2"/>
  <c r="T18" i="2"/>
  <c r="S18" i="2"/>
  <c r="R18" i="2"/>
  <c r="Q18" i="2"/>
  <c r="P18" i="2"/>
  <c r="Z17" i="2"/>
  <c r="Y17" i="2"/>
  <c r="W17" i="2"/>
  <c r="V17" i="2"/>
  <c r="U17" i="2"/>
  <c r="T17" i="2"/>
  <c r="S17" i="2"/>
  <c r="R17" i="2"/>
  <c r="Q17" i="2"/>
  <c r="P17" i="2"/>
  <c r="Z16" i="2"/>
  <c r="Y16" i="2"/>
  <c r="W16" i="2"/>
  <c r="V16" i="2"/>
  <c r="U16" i="2"/>
  <c r="T16" i="2"/>
  <c r="S16" i="2"/>
  <c r="R16" i="2"/>
  <c r="Q16" i="2"/>
  <c r="P16" i="2"/>
  <c r="Z15" i="2"/>
  <c r="Y15" i="2"/>
  <c r="W15" i="2"/>
  <c r="V15" i="2"/>
  <c r="U15" i="2"/>
  <c r="T15" i="2"/>
  <c r="S15" i="2"/>
  <c r="R15" i="2"/>
  <c r="Q15" i="2"/>
  <c r="P15" i="2"/>
  <c r="Z14" i="2"/>
  <c r="Y14" i="2"/>
  <c r="W14" i="2"/>
  <c r="V14" i="2"/>
  <c r="U14" i="2"/>
  <c r="T14" i="2"/>
  <c r="S14" i="2"/>
  <c r="R14" i="2"/>
  <c r="Q14" i="2"/>
  <c r="P14" i="2"/>
  <c r="Z13" i="2"/>
  <c r="Y13" i="2"/>
  <c r="W13" i="2"/>
  <c r="V13" i="2"/>
  <c r="U13" i="2"/>
  <c r="T13" i="2"/>
  <c r="S13" i="2"/>
  <c r="R13" i="2"/>
  <c r="Q13" i="2"/>
  <c r="P13" i="2"/>
  <c r="Z12" i="2"/>
  <c r="Y12" i="2"/>
  <c r="W12" i="2"/>
  <c r="V12" i="2"/>
  <c r="U12" i="2"/>
  <c r="T12" i="2"/>
  <c r="S12" i="2"/>
  <c r="R12" i="2"/>
  <c r="Q12" i="2"/>
  <c r="P12" i="2"/>
  <c r="Z11" i="2"/>
  <c r="Y11" i="2"/>
  <c r="W11" i="2"/>
  <c r="V11" i="2"/>
  <c r="U11" i="2"/>
  <c r="T11" i="2"/>
  <c r="S11" i="2"/>
  <c r="R11" i="2"/>
  <c r="Q11" i="2"/>
  <c r="P11" i="2"/>
  <c r="Z10" i="2"/>
  <c r="Y10" i="2"/>
  <c r="W10" i="2"/>
  <c r="V10" i="2"/>
  <c r="U10" i="2"/>
  <c r="T10" i="2"/>
  <c r="S10" i="2"/>
  <c r="R10" i="2"/>
  <c r="Q10" i="2"/>
  <c r="P10" i="2"/>
  <c r="Z9" i="2"/>
  <c r="Y9" i="2"/>
  <c r="W9" i="2"/>
  <c r="V9" i="2"/>
  <c r="U9" i="2"/>
  <c r="T9" i="2"/>
  <c r="S9" i="2"/>
  <c r="R9" i="2"/>
  <c r="Q9" i="2"/>
  <c r="P9" i="2"/>
  <c r="Z8" i="2"/>
  <c r="Y8" i="2"/>
  <c r="W8" i="2"/>
  <c r="V8" i="2"/>
  <c r="U8" i="2"/>
  <c r="T8" i="2"/>
  <c r="S8" i="2"/>
  <c r="R8" i="2"/>
  <c r="Q8" i="2"/>
  <c r="P8" i="2"/>
  <c r="Z7" i="2"/>
  <c r="Y7" i="2"/>
  <c r="W7" i="2"/>
  <c r="V7" i="2"/>
  <c r="U7" i="2"/>
  <c r="T7" i="2"/>
  <c r="S7" i="2"/>
  <c r="R7" i="2"/>
  <c r="Q7" i="2"/>
  <c r="P7" i="2"/>
  <c r="Z6" i="2"/>
  <c r="Y6" i="2"/>
  <c r="W6" i="2"/>
  <c r="V6" i="2"/>
  <c r="U6" i="2"/>
  <c r="T6" i="2"/>
  <c r="S6" i="2"/>
  <c r="R6" i="2"/>
  <c r="Q6" i="2"/>
  <c r="P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6" i="1"/>
  <c r="O6" i="2"/>
  <c r="J13" i="5"/>
  <c r="K13" i="5"/>
  <c r="L13" i="5"/>
  <c r="M13" i="5"/>
  <c r="N13" i="5"/>
  <c r="O13" i="5"/>
  <c r="P13" i="5"/>
  <c r="Q13" i="5"/>
  <c r="I13" i="5"/>
  <c r="H13" i="5"/>
  <c r="G13" i="5"/>
  <c r="C13" i="5"/>
  <c r="C29" i="5" s="1"/>
  <c r="D13" i="5"/>
  <c r="B13" i="5"/>
  <c r="O13" i="7"/>
  <c r="N13" i="7"/>
  <c r="M13" i="7"/>
  <c r="L13" i="7"/>
  <c r="K13" i="7"/>
  <c r="J13" i="7"/>
  <c r="I13" i="7"/>
  <c r="H13" i="7"/>
  <c r="G13" i="7"/>
  <c r="F13" i="7"/>
  <c r="O13" i="8"/>
  <c r="N13" i="8"/>
  <c r="M13" i="8"/>
  <c r="L13" i="8"/>
  <c r="K13" i="8"/>
  <c r="J13" i="8"/>
  <c r="I13" i="8"/>
  <c r="H13" i="8"/>
  <c r="G13" i="8"/>
  <c r="F13" i="8"/>
  <c r="F13" i="9"/>
  <c r="L13" i="11"/>
  <c r="K13" i="11"/>
  <c r="J13" i="11"/>
  <c r="I13" i="11"/>
  <c r="H13" i="11"/>
  <c r="G13" i="11"/>
  <c r="F13" i="11"/>
  <c r="L13" i="12"/>
  <c r="K13" i="12"/>
  <c r="J13" i="12"/>
  <c r="I13" i="12"/>
  <c r="H13" i="12"/>
  <c r="G13" i="12"/>
  <c r="F13" i="12"/>
  <c r="Q13" i="4"/>
  <c r="P13" i="4"/>
  <c r="O13" i="4"/>
  <c r="N13" i="4"/>
  <c r="N29" i="4" s="1"/>
  <c r="M13" i="4"/>
  <c r="L13" i="4"/>
  <c r="K13" i="4"/>
  <c r="J13" i="4"/>
  <c r="J29" i="4" s="1"/>
  <c r="I13" i="4"/>
  <c r="H13" i="4"/>
  <c r="G13" i="4"/>
  <c r="F13" i="4"/>
  <c r="C13" i="7"/>
  <c r="D13" i="7"/>
  <c r="C13" i="8"/>
  <c r="D13" i="8"/>
  <c r="C13" i="9"/>
  <c r="D13" i="9"/>
  <c r="D29" i="9" s="1"/>
  <c r="C13" i="10"/>
  <c r="D13" i="10"/>
  <c r="D29" i="10" s="1"/>
  <c r="C13" i="11"/>
  <c r="D13" i="11"/>
  <c r="C13" i="12"/>
  <c r="D13" i="12"/>
  <c r="C13" i="4"/>
  <c r="D13" i="4"/>
  <c r="D29" i="4" s="1"/>
  <c r="B13" i="7"/>
  <c r="E29" i="7" s="1"/>
  <c r="B13" i="8"/>
  <c r="E29" i="8" s="1"/>
  <c r="B13" i="9"/>
  <c r="E29" i="9" s="1"/>
  <c r="B13" i="10"/>
  <c r="F29" i="10" s="1"/>
  <c r="B13" i="11"/>
  <c r="E29" i="11" s="1"/>
  <c r="B13" i="12"/>
  <c r="E29" i="12" s="1"/>
  <c r="B13" i="4"/>
  <c r="B45" i="4"/>
  <c r="B45" i="10"/>
  <c r="B45" i="5"/>
  <c r="B45" i="12"/>
  <c r="B45" i="11"/>
  <c r="B45" i="9"/>
  <c r="B45" i="8"/>
  <c r="B45" i="7"/>
  <c r="B15" i="15" l="1"/>
  <c r="J15" i="15"/>
  <c r="F15" i="15"/>
  <c r="C15" i="15"/>
  <c r="K15" i="15"/>
  <c r="G15" i="15"/>
  <c r="N15" i="15"/>
  <c r="O15" i="15"/>
  <c r="F29" i="4"/>
  <c r="C29" i="10"/>
  <c r="G29" i="4"/>
  <c r="K29" i="4"/>
  <c r="O29" i="4"/>
  <c r="F29" i="9"/>
  <c r="G29" i="8"/>
  <c r="K29" i="8"/>
  <c r="O29" i="8"/>
  <c r="I29" i="7"/>
  <c r="M29" i="7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C29" i="12"/>
  <c r="H29" i="11"/>
  <c r="L29" i="11"/>
  <c r="H29" i="8"/>
  <c r="L29" i="8"/>
  <c r="F29" i="7"/>
  <c r="J29" i="7"/>
  <c r="N29" i="7"/>
  <c r="X33" i="1"/>
  <c r="X29" i="1"/>
  <c r="X25" i="1"/>
  <c r="X21" i="1"/>
  <c r="X17" i="1"/>
  <c r="X13" i="1"/>
  <c r="X9" i="1"/>
  <c r="D29" i="8"/>
  <c r="C29" i="8"/>
  <c r="H29" i="4"/>
  <c r="I29" i="11"/>
  <c r="M29" i="8"/>
  <c r="K29" i="7"/>
  <c r="X68" i="1"/>
  <c r="X64" i="1"/>
  <c r="X60" i="1"/>
  <c r="X56" i="1"/>
  <c r="X52" i="1"/>
  <c r="X48" i="1"/>
  <c r="X44" i="1"/>
  <c r="X40" i="1"/>
  <c r="X36" i="1"/>
  <c r="X32" i="1"/>
  <c r="X28" i="1"/>
  <c r="X24" i="1"/>
  <c r="X20" i="1"/>
  <c r="X16" i="1"/>
  <c r="X12" i="1"/>
  <c r="X8" i="1"/>
  <c r="D29" i="11"/>
  <c r="D29" i="7"/>
  <c r="L29" i="4"/>
  <c r="I29" i="8"/>
  <c r="G29" i="7"/>
  <c r="O29" i="7"/>
  <c r="C29" i="4"/>
  <c r="C29" i="11"/>
  <c r="C29" i="9"/>
  <c r="C29" i="7"/>
  <c r="I29" i="4"/>
  <c r="M29" i="4"/>
  <c r="I29" i="12"/>
  <c r="F29" i="11"/>
  <c r="J29" i="11"/>
  <c r="F29" i="8"/>
  <c r="J29" i="8"/>
  <c r="N29" i="8"/>
  <c r="H29" i="7"/>
  <c r="X83" i="1"/>
  <c r="X79" i="1"/>
  <c r="X75" i="1"/>
  <c r="X71" i="1"/>
  <c r="X67" i="1"/>
  <c r="X63" i="1"/>
  <c r="X59" i="1"/>
  <c r="X55" i="1"/>
  <c r="X51" i="1"/>
  <c r="X47" i="1"/>
  <c r="X43" i="1"/>
  <c r="X39" i="1"/>
  <c r="X35" i="1"/>
  <c r="X31" i="1"/>
  <c r="X27" i="1"/>
  <c r="X23" i="1"/>
  <c r="X19" i="1"/>
  <c r="X15" i="1"/>
  <c r="X11" i="1"/>
  <c r="X7" i="1"/>
  <c r="D29" i="12"/>
  <c r="F29" i="12"/>
  <c r="J29" i="12"/>
  <c r="G29" i="12"/>
  <c r="K29" i="12"/>
  <c r="G29" i="11"/>
  <c r="K29" i="11"/>
  <c r="E29" i="10"/>
  <c r="L29" i="7"/>
  <c r="H29" i="12"/>
  <c r="L29" i="12"/>
  <c r="O29" i="5"/>
  <c r="K29" i="5"/>
  <c r="I29" i="5"/>
  <c r="D29" i="5"/>
  <c r="L29" i="5"/>
  <c r="G29" i="5"/>
  <c r="M29" i="5"/>
  <c r="J29" i="5"/>
  <c r="N29" i="5"/>
  <c r="H29" i="5"/>
  <c r="G30" i="13"/>
  <c r="K30" i="13"/>
  <c r="H30" i="13"/>
  <c r="L30" i="13"/>
  <c r="I30" i="13"/>
  <c r="J30" i="13"/>
  <c r="B38" i="9"/>
  <c r="B43" i="8"/>
  <c r="B39" i="11"/>
  <c r="B41" i="12"/>
  <c r="B39" i="10"/>
  <c r="B36" i="8"/>
  <c r="B37" i="7"/>
  <c r="B36" i="12"/>
  <c r="B37" i="9"/>
  <c r="B40" i="10"/>
  <c r="B40" i="11"/>
  <c r="B42" i="11"/>
  <c r="B40" i="7"/>
  <c r="B41" i="8"/>
  <c r="B36" i="10"/>
  <c r="B41" i="9"/>
  <c r="B38" i="8"/>
  <c r="B35" i="8"/>
  <c r="B36" i="9"/>
  <c r="B39" i="9"/>
  <c r="B43" i="10"/>
  <c r="B38" i="12"/>
  <c r="B37" i="10"/>
  <c r="B39" i="12"/>
  <c r="B35" i="9"/>
  <c r="B37" i="13"/>
  <c r="B43" i="13"/>
  <c r="B36" i="7"/>
  <c r="B42" i="10"/>
  <c r="B39" i="7"/>
  <c r="B42" i="13"/>
  <c r="B40" i="12"/>
  <c r="B43" i="12"/>
  <c r="B42" i="9"/>
  <c r="B35" i="11"/>
  <c r="B37" i="8"/>
  <c r="B41" i="11"/>
  <c r="B39" i="8"/>
  <c r="B36" i="11"/>
  <c r="B35" i="7"/>
  <c r="B38" i="7"/>
  <c r="B40" i="9"/>
  <c r="B38" i="10"/>
  <c r="B37" i="12"/>
  <c r="B41" i="13"/>
  <c r="B39" i="13"/>
  <c r="B41" i="10"/>
  <c r="B35" i="10"/>
  <c r="B40" i="8"/>
  <c r="B41" i="7"/>
  <c r="B43" i="7"/>
  <c r="B42" i="12"/>
  <c r="B35" i="12"/>
  <c r="B42" i="8"/>
  <c r="B37" i="11"/>
  <c r="B38" i="11"/>
  <c r="B42" i="7"/>
  <c r="B43" i="9"/>
  <c r="B44" i="13"/>
  <c r="B40" i="13"/>
  <c r="B43" i="11"/>
  <c r="B38" i="13"/>
  <c r="P15" i="15" l="1"/>
  <c r="L15" i="15"/>
  <c r="D15" i="15"/>
  <c r="O8" i="15"/>
  <c r="O7" i="15"/>
  <c r="O9" i="15"/>
  <c r="O12" i="15"/>
  <c r="O11" i="15"/>
  <c r="O6" i="15"/>
  <c r="O13" i="15"/>
  <c r="O10" i="15"/>
  <c r="F8" i="15"/>
  <c r="F11" i="15"/>
  <c r="J11" i="15"/>
  <c r="J10" i="15"/>
  <c r="K12" i="15"/>
  <c r="K7" i="15"/>
  <c r="K10" i="15"/>
  <c r="N13" i="15"/>
  <c r="N12" i="15"/>
  <c r="N11" i="15"/>
  <c r="R12" i="15"/>
  <c r="R6" i="15"/>
  <c r="G12" i="15"/>
  <c r="G11" i="15"/>
  <c r="H11" i="15" s="1"/>
  <c r="F10" i="15"/>
  <c r="F7" i="15"/>
  <c r="J12" i="15"/>
  <c r="J7" i="15"/>
  <c r="J13" i="15"/>
  <c r="K8" i="15"/>
  <c r="K9" i="15"/>
  <c r="N10" i="15"/>
  <c r="N8" i="15"/>
  <c r="R8" i="15"/>
  <c r="R7" i="15"/>
  <c r="G7" i="15"/>
  <c r="G10" i="15"/>
  <c r="H10" i="15" s="1"/>
  <c r="G9" i="15"/>
  <c r="G13" i="15"/>
  <c r="J8" i="15"/>
  <c r="J9" i="15"/>
  <c r="K6" i="15"/>
  <c r="N6" i="15"/>
  <c r="R13" i="15"/>
  <c r="R11" i="15"/>
  <c r="F6" i="15"/>
  <c r="F13" i="15"/>
  <c r="F12" i="15"/>
  <c r="G6" i="15"/>
  <c r="G8" i="15"/>
  <c r="F9" i="15"/>
  <c r="J6" i="15"/>
  <c r="K11" i="15"/>
  <c r="L11" i="15" s="1"/>
  <c r="K13" i="15"/>
  <c r="N9" i="15"/>
  <c r="N7" i="15"/>
  <c r="P7" i="15" s="1"/>
  <c r="R9" i="15"/>
  <c r="R10" i="15"/>
  <c r="H15" i="15"/>
  <c r="G5" i="15"/>
  <c r="F5" i="15"/>
  <c r="J5" i="15"/>
  <c r="K5" i="15"/>
  <c r="N5" i="15"/>
  <c r="O5" i="15"/>
  <c r="R5" i="15"/>
  <c r="B41" i="4"/>
  <c r="B35" i="5"/>
  <c r="B36" i="5"/>
  <c r="B40" i="5"/>
  <c r="B42" i="4"/>
  <c r="B43" i="5"/>
  <c r="B39" i="5"/>
  <c r="B43" i="4"/>
  <c r="B42" i="5"/>
  <c r="B37" i="4"/>
  <c r="B38" i="5"/>
  <c r="B38" i="4"/>
  <c r="B40" i="4"/>
  <c r="B35" i="4"/>
  <c r="B36" i="4"/>
  <c r="B37" i="5"/>
  <c r="B39" i="4"/>
  <c r="B41" i="5"/>
  <c r="L13" i="15" l="1"/>
  <c r="P13" i="15"/>
  <c r="P9" i="15"/>
  <c r="L9" i="15"/>
  <c r="H8" i="15"/>
  <c r="H7" i="15"/>
  <c r="P11" i="15"/>
  <c r="P6" i="15"/>
  <c r="C9" i="15"/>
  <c r="B13" i="15"/>
  <c r="B6" i="15"/>
  <c r="C13" i="15"/>
  <c r="B11" i="15"/>
  <c r="C10" i="15"/>
  <c r="C8" i="15"/>
  <c r="C7" i="15"/>
  <c r="B9" i="15"/>
  <c r="B10" i="15"/>
  <c r="C11" i="15"/>
  <c r="B8" i="15"/>
  <c r="B12" i="15"/>
  <c r="B7" i="15"/>
  <c r="C6" i="15"/>
  <c r="D6" i="15" s="1"/>
  <c r="C12" i="15"/>
  <c r="L6" i="15"/>
  <c r="H9" i="15"/>
  <c r="L8" i="15"/>
  <c r="P10" i="15"/>
  <c r="P12" i="15"/>
  <c r="L7" i="15"/>
  <c r="H6" i="15"/>
  <c r="L10" i="15"/>
  <c r="H13" i="15"/>
  <c r="H12" i="15"/>
  <c r="L12" i="15"/>
  <c r="P8" i="15"/>
  <c r="P5" i="15"/>
  <c r="L5" i="15"/>
  <c r="H5" i="15"/>
  <c r="C5" i="15"/>
  <c r="B5" i="15"/>
  <c r="D11" i="15" l="1"/>
  <c r="D12" i="15"/>
  <c r="D13" i="15"/>
  <c r="D7" i="15"/>
  <c r="D8" i="15"/>
  <c r="D10" i="15"/>
  <c r="D9" i="15"/>
  <c r="D5" i="15"/>
  <c r="C5" i="14" l="1"/>
  <c r="D5" i="14"/>
  <c r="E5" i="14"/>
  <c r="C6" i="14"/>
  <c r="D6" i="14"/>
  <c r="E6" i="14"/>
  <c r="C7" i="14"/>
  <c r="D7" i="14"/>
  <c r="E7" i="14"/>
  <c r="C8" i="14"/>
  <c r="D8" i="14"/>
  <c r="E8" i="14"/>
  <c r="C9" i="14"/>
  <c r="D9" i="14"/>
  <c r="E9" i="14"/>
  <c r="C10" i="14"/>
  <c r="D10" i="14"/>
  <c r="E10" i="14"/>
  <c r="C11" i="14"/>
  <c r="D11" i="14"/>
  <c r="E11" i="14"/>
  <c r="D12" i="14"/>
  <c r="E12" i="14"/>
  <c r="C31" i="14"/>
  <c r="D31" i="14"/>
  <c r="E31" i="14"/>
  <c r="C32" i="14"/>
  <c r="D32" i="14"/>
  <c r="E32" i="14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C31" i="13"/>
  <c r="D31" i="13"/>
  <c r="E31" i="13"/>
  <c r="C32" i="13"/>
  <c r="D32" i="13"/>
  <c r="E32" i="13"/>
  <c r="B4" i="14"/>
  <c r="H32" i="14"/>
  <c r="I32" i="14"/>
  <c r="J32" i="14"/>
  <c r="K32" i="14"/>
  <c r="L32" i="14"/>
  <c r="H20" i="13"/>
  <c r="I20" i="13"/>
  <c r="J20" i="13"/>
  <c r="K20" i="13"/>
  <c r="L20" i="13"/>
  <c r="H21" i="13"/>
  <c r="I21" i="13"/>
  <c r="J21" i="13"/>
  <c r="K21" i="13"/>
  <c r="L21" i="13"/>
  <c r="H22" i="13"/>
  <c r="I22" i="13"/>
  <c r="J22" i="13"/>
  <c r="K22" i="13"/>
  <c r="L22" i="13"/>
  <c r="H23" i="13"/>
  <c r="I23" i="13"/>
  <c r="J23" i="13"/>
  <c r="K23" i="13"/>
  <c r="L23" i="13"/>
  <c r="H24" i="13"/>
  <c r="I24" i="13"/>
  <c r="J24" i="13"/>
  <c r="K24" i="13"/>
  <c r="L24" i="13"/>
  <c r="H25" i="13"/>
  <c r="I25" i="13"/>
  <c r="J25" i="13"/>
  <c r="K25" i="13"/>
  <c r="L25" i="13"/>
  <c r="H26" i="13"/>
  <c r="I26" i="13"/>
  <c r="J26" i="13"/>
  <c r="K26" i="13"/>
  <c r="L26" i="13"/>
  <c r="H27" i="13"/>
  <c r="I27" i="13"/>
  <c r="J27" i="13"/>
  <c r="K27" i="13"/>
  <c r="L27" i="13"/>
  <c r="H28" i="13"/>
  <c r="I28" i="13"/>
  <c r="J28" i="13"/>
  <c r="K28" i="13"/>
  <c r="L28" i="13"/>
  <c r="H31" i="13"/>
  <c r="I31" i="13"/>
  <c r="J31" i="13"/>
  <c r="K31" i="13"/>
  <c r="L31" i="13"/>
  <c r="H32" i="13"/>
  <c r="I32" i="13"/>
  <c r="J32" i="13"/>
  <c r="K32" i="13"/>
  <c r="L32" i="13"/>
  <c r="G32" i="14"/>
  <c r="G21" i="13"/>
  <c r="G22" i="13"/>
  <c r="G23" i="13"/>
  <c r="G24" i="13"/>
  <c r="G25" i="13"/>
  <c r="G26" i="13"/>
  <c r="G27" i="13"/>
  <c r="G28" i="13"/>
  <c r="G31" i="13"/>
  <c r="G32" i="13"/>
  <c r="G20" i="13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K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30" i="12"/>
  <c r="E30" i="12"/>
  <c r="F30" i="12"/>
  <c r="G30" i="12"/>
  <c r="H30" i="12"/>
  <c r="I30" i="12"/>
  <c r="J30" i="12"/>
  <c r="K30" i="12"/>
  <c r="L30" i="12"/>
  <c r="D31" i="12"/>
  <c r="E31" i="12"/>
  <c r="F31" i="12"/>
  <c r="G31" i="12"/>
  <c r="H31" i="12"/>
  <c r="I31" i="12"/>
  <c r="J31" i="12"/>
  <c r="K31" i="12"/>
  <c r="L31" i="12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C20" i="12"/>
  <c r="C21" i="12"/>
  <c r="C22" i="12"/>
  <c r="C23" i="12"/>
  <c r="C24" i="12"/>
  <c r="C25" i="12"/>
  <c r="C26" i="12"/>
  <c r="C27" i="12"/>
  <c r="C30" i="12"/>
  <c r="C31" i="12"/>
  <c r="C20" i="11"/>
  <c r="C21" i="11"/>
  <c r="C22" i="11"/>
  <c r="C23" i="11"/>
  <c r="C24" i="11"/>
  <c r="C25" i="11"/>
  <c r="C26" i="11"/>
  <c r="C27" i="11"/>
  <c r="C30" i="11"/>
  <c r="C31" i="11"/>
  <c r="C19" i="12"/>
  <c r="C19" i="11"/>
  <c r="D19" i="10"/>
  <c r="E19" i="10"/>
  <c r="F19" i="10"/>
  <c r="D20" i="10"/>
  <c r="E20" i="10"/>
  <c r="F20" i="10"/>
  <c r="D21" i="10"/>
  <c r="E21" i="10"/>
  <c r="F21" i="10"/>
  <c r="D22" i="10"/>
  <c r="E22" i="10"/>
  <c r="F22" i="10"/>
  <c r="D23" i="10"/>
  <c r="E23" i="10"/>
  <c r="F23" i="10"/>
  <c r="D24" i="10"/>
  <c r="E24" i="10"/>
  <c r="F24" i="10"/>
  <c r="D25" i="10"/>
  <c r="E25" i="10"/>
  <c r="F25" i="10"/>
  <c r="D26" i="10"/>
  <c r="E26" i="10"/>
  <c r="F26" i="10"/>
  <c r="D27" i="10"/>
  <c r="E27" i="10"/>
  <c r="F27" i="10"/>
  <c r="D30" i="10"/>
  <c r="E30" i="10"/>
  <c r="F30" i="10"/>
  <c r="D31" i="10"/>
  <c r="E31" i="10"/>
  <c r="F31" i="10"/>
  <c r="D19" i="9"/>
  <c r="E19" i="9"/>
  <c r="F19" i="9"/>
  <c r="D20" i="9"/>
  <c r="E20" i="9"/>
  <c r="F20" i="9"/>
  <c r="D21" i="9"/>
  <c r="E21" i="9"/>
  <c r="F21" i="9"/>
  <c r="D22" i="9"/>
  <c r="E22" i="9"/>
  <c r="F22" i="9"/>
  <c r="D23" i="9"/>
  <c r="E23" i="9"/>
  <c r="F23" i="9"/>
  <c r="D24" i="9"/>
  <c r="E24" i="9"/>
  <c r="F24" i="9"/>
  <c r="D25" i="9"/>
  <c r="E25" i="9"/>
  <c r="F25" i="9"/>
  <c r="D26" i="9"/>
  <c r="E26" i="9"/>
  <c r="F26" i="9"/>
  <c r="D27" i="9"/>
  <c r="E27" i="9"/>
  <c r="F27" i="9"/>
  <c r="D30" i="9"/>
  <c r="E30" i="9"/>
  <c r="F30" i="9"/>
  <c r="D31" i="9"/>
  <c r="E31" i="9"/>
  <c r="F31" i="9"/>
  <c r="C20" i="10"/>
  <c r="C21" i="10"/>
  <c r="C22" i="10"/>
  <c r="C23" i="10"/>
  <c r="C24" i="10"/>
  <c r="C25" i="10"/>
  <c r="C26" i="10"/>
  <c r="C27" i="10"/>
  <c r="C30" i="10"/>
  <c r="C31" i="10"/>
  <c r="C20" i="9"/>
  <c r="C21" i="9"/>
  <c r="C22" i="9"/>
  <c r="C23" i="9"/>
  <c r="C24" i="9"/>
  <c r="C25" i="9"/>
  <c r="C26" i="9"/>
  <c r="C27" i="9"/>
  <c r="C30" i="9"/>
  <c r="C31" i="9"/>
  <c r="C19" i="10"/>
  <c r="C19" i="9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D19" i="8"/>
  <c r="E19" i="8"/>
  <c r="F19" i="8"/>
  <c r="G19" i="8"/>
  <c r="H19" i="8"/>
  <c r="I19" i="8"/>
  <c r="J19" i="8"/>
  <c r="K19" i="8"/>
  <c r="L19" i="8"/>
  <c r="M19" i="8"/>
  <c r="N19" i="8"/>
  <c r="O19" i="8"/>
  <c r="D19" i="7"/>
  <c r="E19" i="7"/>
  <c r="F19" i="7"/>
  <c r="G19" i="7"/>
  <c r="H19" i="7"/>
  <c r="I19" i="7"/>
  <c r="J19" i="7"/>
  <c r="K19" i="7"/>
  <c r="L19" i="7"/>
  <c r="M19" i="7"/>
  <c r="N19" i="7"/>
  <c r="O19" i="7"/>
  <c r="C19" i="8"/>
  <c r="C19" i="7"/>
  <c r="I16" i="6"/>
  <c r="J16" i="6" s="1"/>
  <c r="I15" i="6"/>
  <c r="J15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I4" i="6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30" i="5"/>
  <c r="D30" i="5"/>
  <c r="C31" i="5"/>
  <c r="D31" i="5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30" i="4"/>
  <c r="D30" i="4"/>
  <c r="C31" i="4"/>
  <c r="D31" i="4"/>
  <c r="D19" i="5"/>
  <c r="D19" i="4"/>
  <c r="C19" i="5"/>
  <c r="C19" i="4"/>
  <c r="G19" i="5"/>
  <c r="H19" i="5"/>
  <c r="I19" i="5"/>
  <c r="J19" i="5"/>
  <c r="K19" i="5"/>
  <c r="L19" i="5"/>
  <c r="M19" i="5"/>
  <c r="N19" i="5"/>
  <c r="O19" i="5"/>
  <c r="P19" i="5"/>
  <c r="Q19" i="5"/>
  <c r="G20" i="5"/>
  <c r="H20" i="5"/>
  <c r="I20" i="5"/>
  <c r="J20" i="5"/>
  <c r="K20" i="5"/>
  <c r="L20" i="5"/>
  <c r="M20" i="5"/>
  <c r="N20" i="5"/>
  <c r="O20" i="5"/>
  <c r="P20" i="5"/>
  <c r="Q20" i="5"/>
  <c r="G21" i="5"/>
  <c r="H21" i="5"/>
  <c r="I21" i="5"/>
  <c r="J21" i="5"/>
  <c r="K21" i="5"/>
  <c r="L21" i="5"/>
  <c r="M21" i="5"/>
  <c r="N21" i="5"/>
  <c r="O21" i="5"/>
  <c r="P21" i="5"/>
  <c r="Q21" i="5"/>
  <c r="G22" i="5"/>
  <c r="H22" i="5"/>
  <c r="I22" i="5"/>
  <c r="J22" i="5"/>
  <c r="K22" i="5"/>
  <c r="L22" i="5"/>
  <c r="M22" i="5"/>
  <c r="N22" i="5"/>
  <c r="O22" i="5"/>
  <c r="P22" i="5"/>
  <c r="Q22" i="5"/>
  <c r="G23" i="5"/>
  <c r="H23" i="5"/>
  <c r="I23" i="5"/>
  <c r="J23" i="5"/>
  <c r="K23" i="5"/>
  <c r="L23" i="5"/>
  <c r="M23" i="5"/>
  <c r="N23" i="5"/>
  <c r="O23" i="5"/>
  <c r="P23" i="5"/>
  <c r="Q23" i="5"/>
  <c r="G24" i="5"/>
  <c r="H24" i="5"/>
  <c r="I24" i="5"/>
  <c r="J24" i="5"/>
  <c r="K24" i="5"/>
  <c r="L24" i="5"/>
  <c r="M24" i="5"/>
  <c r="N24" i="5"/>
  <c r="O24" i="5"/>
  <c r="P24" i="5"/>
  <c r="Q24" i="5"/>
  <c r="G25" i="5"/>
  <c r="H25" i="5"/>
  <c r="I25" i="5"/>
  <c r="J25" i="5"/>
  <c r="K25" i="5"/>
  <c r="L25" i="5"/>
  <c r="M25" i="5"/>
  <c r="N25" i="5"/>
  <c r="O25" i="5"/>
  <c r="P25" i="5"/>
  <c r="Q25" i="5"/>
  <c r="G26" i="5"/>
  <c r="H26" i="5"/>
  <c r="I26" i="5"/>
  <c r="J26" i="5"/>
  <c r="K26" i="5"/>
  <c r="L26" i="5"/>
  <c r="M26" i="5"/>
  <c r="N26" i="5"/>
  <c r="O26" i="5"/>
  <c r="P26" i="5"/>
  <c r="Q26" i="5"/>
  <c r="G27" i="5"/>
  <c r="H27" i="5"/>
  <c r="I27" i="5"/>
  <c r="J27" i="5"/>
  <c r="K27" i="5"/>
  <c r="L27" i="5"/>
  <c r="M27" i="5"/>
  <c r="N27" i="5"/>
  <c r="O27" i="5"/>
  <c r="P27" i="5"/>
  <c r="Q27" i="5"/>
  <c r="G30" i="5"/>
  <c r="H30" i="5"/>
  <c r="I30" i="5"/>
  <c r="J30" i="5"/>
  <c r="K30" i="5"/>
  <c r="L30" i="5"/>
  <c r="M30" i="5"/>
  <c r="N30" i="5"/>
  <c r="O30" i="5"/>
  <c r="P30" i="5"/>
  <c r="Q30" i="5"/>
  <c r="G31" i="5"/>
  <c r="H31" i="5"/>
  <c r="I31" i="5"/>
  <c r="J31" i="5"/>
  <c r="K31" i="5"/>
  <c r="L31" i="5"/>
  <c r="M31" i="5"/>
  <c r="N31" i="5"/>
  <c r="O31" i="5"/>
  <c r="P31" i="5"/>
  <c r="Q31" i="5"/>
  <c r="G19" i="4"/>
  <c r="H19" i="4"/>
  <c r="I19" i="4"/>
  <c r="J19" i="4"/>
  <c r="K19" i="4"/>
  <c r="L19" i="4"/>
  <c r="M19" i="4"/>
  <c r="N19" i="4"/>
  <c r="O19" i="4"/>
  <c r="P19" i="4"/>
  <c r="Q19" i="4"/>
  <c r="G20" i="4"/>
  <c r="H20" i="4"/>
  <c r="I20" i="4"/>
  <c r="J20" i="4"/>
  <c r="K20" i="4"/>
  <c r="L20" i="4"/>
  <c r="M20" i="4"/>
  <c r="N20" i="4"/>
  <c r="O20" i="4"/>
  <c r="P20" i="4"/>
  <c r="Q20" i="4"/>
  <c r="G21" i="4"/>
  <c r="H21" i="4"/>
  <c r="I21" i="4"/>
  <c r="J21" i="4"/>
  <c r="K21" i="4"/>
  <c r="L21" i="4"/>
  <c r="M21" i="4"/>
  <c r="N21" i="4"/>
  <c r="O21" i="4"/>
  <c r="P21" i="4"/>
  <c r="Q21" i="4"/>
  <c r="G22" i="4"/>
  <c r="H22" i="4"/>
  <c r="I22" i="4"/>
  <c r="J22" i="4"/>
  <c r="K22" i="4"/>
  <c r="L22" i="4"/>
  <c r="M22" i="4"/>
  <c r="N22" i="4"/>
  <c r="O22" i="4"/>
  <c r="P22" i="4"/>
  <c r="Q22" i="4"/>
  <c r="G23" i="4"/>
  <c r="H23" i="4"/>
  <c r="I23" i="4"/>
  <c r="J23" i="4"/>
  <c r="K23" i="4"/>
  <c r="L23" i="4"/>
  <c r="M23" i="4"/>
  <c r="N23" i="4"/>
  <c r="O23" i="4"/>
  <c r="P23" i="4"/>
  <c r="Q23" i="4"/>
  <c r="G24" i="4"/>
  <c r="H24" i="4"/>
  <c r="I24" i="4"/>
  <c r="J24" i="4"/>
  <c r="K24" i="4"/>
  <c r="L24" i="4"/>
  <c r="M24" i="4"/>
  <c r="N24" i="4"/>
  <c r="O24" i="4"/>
  <c r="P24" i="4"/>
  <c r="Q24" i="4"/>
  <c r="G25" i="4"/>
  <c r="H25" i="4"/>
  <c r="I25" i="4"/>
  <c r="J25" i="4"/>
  <c r="K25" i="4"/>
  <c r="L25" i="4"/>
  <c r="M25" i="4"/>
  <c r="N25" i="4"/>
  <c r="O25" i="4"/>
  <c r="P25" i="4"/>
  <c r="Q25" i="4"/>
  <c r="G26" i="4"/>
  <c r="H26" i="4"/>
  <c r="I26" i="4"/>
  <c r="J26" i="4"/>
  <c r="K26" i="4"/>
  <c r="L26" i="4"/>
  <c r="M26" i="4"/>
  <c r="N26" i="4"/>
  <c r="O26" i="4"/>
  <c r="P26" i="4"/>
  <c r="Q26" i="4"/>
  <c r="G27" i="4"/>
  <c r="H27" i="4"/>
  <c r="I27" i="4"/>
  <c r="J27" i="4"/>
  <c r="K27" i="4"/>
  <c r="L27" i="4"/>
  <c r="M27" i="4"/>
  <c r="N27" i="4"/>
  <c r="O27" i="4"/>
  <c r="P27" i="4"/>
  <c r="Q27" i="4"/>
  <c r="G30" i="4"/>
  <c r="H30" i="4"/>
  <c r="I30" i="4"/>
  <c r="J30" i="4"/>
  <c r="K30" i="4"/>
  <c r="L30" i="4"/>
  <c r="M30" i="4"/>
  <c r="N30" i="4"/>
  <c r="O30" i="4"/>
  <c r="P30" i="4"/>
  <c r="Q30" i="4"/>
  <c r="G31" i="4"/>
  <c r="H31" i="4"/>
  <c r="I31" i="4"/>
  <c r="J31" i="4"/>
  <c r="K31" i="4"/>
  <c r="L31" i="4"/>
  <c r="M31" i="4"/>
  <c r="N31" i="4"/>
  <c r="O31" i="4"/>
  <c r="P31" i="4"/>
  <c r="Q31" i="4"/>
  <c r="F20" i="4"/>
  <c r="F21" i="4"/>
  <c r="F22" i="4"/>
  <c r="F23" i="4"/>
  <c r="F24" i="4"/>
  <c r="F25" i="4"/>
  <c r="F26" i="4"/>
  <c r="F27" i="4"/>
  <c r="F30" i="4"/>
  <c r="F31" i="4"/>
  <c r="F19" i="4"/>
  <c r="D6" i="3"/>
  <c r="D7" i="3"/>
  <c r="E7" i="3" s="1"/>
  <c r="D8" i="3"/>
  <c r="E8" i="3" s="1"/>
  <c r="D9" i="3"/>
  <c r="D10" i="3"/>
  <c r="D11" i="3"/>
  <c r="E11" i="3" s="1"/>
  <c r="D12" i="3"/>
  <c r="E12" i="3" s="1"/>
  <c r="D13" i="3"/>
  <c r="D16" i="3"/>
  <c r="D17" i="3"/>
  <c r="E17" i="3" s="1"/>
  <c r="E6" i="3"/>
  <c r="E9" i="3"/>
  <c r="E10" i="3"/>
  <c r="E13" i="3"/>
  <c r="E16" i="3"/>
  <c r="E5" i="3"/>
  <c r="D5" i="3"/>
  <c r="I5" i="3"/>
  <c r="J5" i="3" s="1"/>
  <c r="I9" i="3"/>
  <c r="J9" i="3" s="1"/>
  <c r="I6" i="3"/>
  <c r="J6" i="3" s="1"/>
  <c r="I17" i="3"/>
  <c r="J17" i="3" s="1"/>
  <c r="I16" i="3"/>
  <c r="J16" i="3" s="1"/>
  <c r="I13" i="3"/>
  <c r="J13" i="3" s="1"/>
  <c r="I12" i="3"/>
  <c r="J12" i="3" s="1"/>
  <c r="I11" i="3"/>
  <c r="J11" i="3" s="1"/>
  <c r="I10" i="3"/>
  <c r="J10" i="3" s="1"/>
  <c r="I8" i="3"/>
  <c r="J8" i="3" s="1"/>
  <c r="I7" i="3"/>
  <c r="J7" i="3" s="1"/>
  <c r="C20" i="14" l="1"/>
  <c r="L20" i="14"/>
  <c r="E14" i="14"/>
  <c r="D14" i="14"/>
  <c r="B8" i="14"/>
  <c r="L24" i="14" s="1"/>
  <c r="B9" i="14"/>
  <c r="B5" i="14"/>
  <c r="B10" i="14"/>
  <c r="B6" i="14"/>
  <c r="B12" i="14"/>
  <c r="L28" i="14" s="1"/>
  <c r="B11" i="14"/>
  <c r="B7" i="14"/>
  <c r="C14" i="14"/>
  <c r="J4" i="6"/>
  <c r="J14" i="6"/>
  <c r="C30" i="13"/>
  <c r="E20" i="13"/>
  <c r="E30" i="13"/>
  <c r="D30" i="13"/>
  <c r="C20" i="13"/>
  <c r="D20" i="13"/>
  <c r="D10" i="6"/>
  <c r="D11" i="6"/>
  <c r="D12" i="6"/>
  <c r="D5" i="6"/>
  <c r="D8" i="6"/>
  <c r="D4" i="6"/>
  <c r="D15" i="6"/>
  <c r="D16" i="6"/>
  <c r="D6" i="6"/>
  <c r="D7" i="6"/>
  <c r="D9" i="6"/>
  <c r="B40" i="14"/>
  <c r="B44" i="14"/>
  <c r="B36" i="14"/>
  <c r="B39" i="14"/>
  <c r="B41" i="14"/>
  <c r="B38" i="14"/>
  <c r="B37" i="14"/>
  <c r="B42" i="14"/>
  <c r="B43" i="14"/>
  <c r="D24" i="14" l="1"/>
  <c r="E23" i="14"/>
  <c r="L23" i="14"/>
  <c r="E25" i="14"/>
  <c r="L25" i="14"/>
  <c r="E24" i="14"/>
  <c r="E27" i="14"/>
  <c r="L27" i="14"/>
  <c r="D26" i="14"/>
  <c r="L26" i="14"/>
  <c r="D22" i="14"/>
  <c r="L22" i="14"/>
  <c r="D21" i="14"/>
  <c r="L21" i="14"/>
  <c r="B14" i="14"/>
  <c r="C30" i="14" s="1"/>
  <c r="S13" i="15"/>
  <c r="T13" i="15" s="1"/>
  <c r="S9" i="15"/>
  <c r="T9" i="15" s="1"/>
  <c r="S12" i="15"/>
  <c r="T12" i="15" s="1"/>
  <c r="S11" i="15"/>
  <c r="T11" i="15" s="1"/>
  <c r="S10" i="15"/>
  <c r="T10" i="15" s="1"/>
  <c r="S8" i="15"/>
  <c r="T8" i="15" s="1"/>
  <c r="S7" i="15"/>
  <c r="T7" i="15" s="1"/>
  <c r="S6" i="15"/>
  <c r="T6" i="15" s="1"/>
  <c r="D20" i="14"/>
  <c r="E20" i="14"/>
  <c r="S5" i="15"/>
  <c r="T5" i="15" s="1"/>
  <c r="K30" i="14"/>
  <c r="J28" i="14"/>
  <c r="K28" i="14"/>
  <c r="H28" i="14"/>
  <c r="G28" i="14"/>
  <c r="C28" i="14"/>
  <c r="I28" i="14"/>
  <c r="D23" i="14"/>
  <c r="D27" i="14"/>
  <c r="J24" i="14"/>
  <c r="K24" i="14"/>
  <c r="H24" i="14"/>
  <c r="G24" i="14"/>
  <c r="I24" i="14"/>
  <c r="E21" i="14"/>
  <c r="D28" i="14"/>
  <c r="E28" i="14"/>
  <c r="C24" i="14"/>
  <c r="K27" i="14"/>
  <c r="H27" i="14"/>
  <c r="G27" i="14"/>
  <c r="I27" i="14"/>
  <c r="J27" i="14"/>
  <c r="H26" i="14"/>
  <c r="G26" i="14"/>
  <c r="I26" i="14"/>
  <c r="J26" i="14"/>
  <c r="K26" i="14"/>
  <c r="I25" i="14"/>
  <c r="J25" i="14"/>
  <c r="K25" i="14"/>
  <c r="H25" i="14"/>
  <c r="G25" i="14"/>
  <c r="D25" i="14"/>
  <c r="K23" i="14"/>
  <c r="H23" i="14"/>
  <c r="G23" i="14"/>
  <c r="I23" i="14"/>
  <c r="J23" i="14"/>
  <c r="H22" i="14"/>
  <c r="G22" i="14"/>
  <c r="I22" i="14"/>
  <c r="J22" i="14"/>
  <c r="K22" i="14"/>
  <c r="I21" i="14"/>
  <c r="J21" i="14"/>
  <c r="K21" i="14"/>
  <c r="H21" i="14"/>
  <c r="G21" i="14"/>
  <c r="J20" i="14"/>
  <c r="K20" i="14"/>
  <c r="H20" i="14"/>
  <c r="G20" i="14"/>
  <c r="I20" i="14"/>
  <c r="C23" i="14"/>
  <c r="C27" i="14"/>
  <c r="C22" i="14"/>
  <c r="C26" i="14"/>
  <c r="C21" i="14"/>
  <c r="C25" i="14"/>
  <c r="E22" i="14"/>
  <c r="E26" i="14"/>
  <c r="E7" i="6"/>
  <c r="E4" i="6"/>
  <c r="E11" i="6"/>
  <c r="E6" i="6"/>
  <c r="E8" i="6"/>
  <c r="E10" i="6"/>
  <c r="E16" i="6"/>
  <c r="E5" i="6"/>
  <c r="E9" i="6"/>
  <c r="E15" i="6"/>
  <c r="E12" i="6"/>
  <c r="B46" i="14"/>
  <c r="D30" i="14" l="1"/>
  <c r="E30" i="14"/>
  <c r="H30" i="14"/>
  <c r="S15" i="15"/>
  <c r="T15" i="15" s="1"/>
  <c r="I30" i="14"/>
  <c r="L30" i="14"/>
  <c r="J30" i="14"/>
  <c r="G30" i="14"/>
</calcChain>
</file>

<file path=xl/sharedStrings.xml><?xml version="1.0" encoding="utf-8"?>
<sst xmlns="http://schemas.openxmlformats.org/spreadsheetml/2006/main" count="1028" uniqueCount="279">
  <si>
    <t>Total</t>
  </si>
  <si>
    <t>Under 1</t>
  </si>
  <si>
    <t xml:space="preserve">Bristol </t>
  </si>
  <si>
    <t xml:space="preserve">East Midlands </t>
  </si>
  <si>
    <t xml:space="preserve">Greater Manchester </t>
  </si>
  <si>
    <t xml:space="preserve">Merseyside </t>
  </si>
  <si>
    <t xml:space="preserve">South Hampshire </t>
  </si>
  <si>
    <t xml:space="preserve">South Yorkshire </t>
  </si>
  <si>
    <t xml:space="preserve">Tyne &amp; Wear </t>
  </si>
  <si>
    <t xml:space="preserve">West Midlands </t>
  </si>
  <si>
    <t xml:space="preserve">West Yorkshire </t>
  </si>
  <si>
    <t xml:space="preserve">London </t>
  </si>
  <si>
    <t xml:space="preserve">England </t>
  </si>
  <si>
    <t>Change</t>
  </si>
  <si>
    <t>% Change</t>
  </si>
  <si>
    <t>Households</t>
  </si>
  <si>
    <t>Greater Manchester</t>
  </si>
  <si>
    <t>Merseyside</t>
  </si>
  <si>
    <t>South Yorkshire</t>
  </si>
  <si>
    <t>Tyne &amp; Wear</t>
  </si>
  <si>
    <t>West Midlands</t>
  </si>
  <si>
    <t>West Yorkshire</t>
  </si>
  <si>
    <t>London</t>
  </si>
  <si>
    <t>England</t>
  </si>
  <si>
    <t>East Midlands</t>
  </si>
  <si>
    <t>South Hampshire</t>
  </si>
  <si>
    <t>Bristol</t>
  </si>
  <si>
    <t>UK</t>
  </si>
  <si>
    <t>Total non-UK</t>
  </si>
  <si>
    <t>Ireland</t>
  </si>
  <si>
    <t>Africa</t>
  </si>
  <si>
    <t>India</t>
  </si>
  <si>
    <t>Pakistan</t>
  </si>
  <si>
    <t>Bangladesh</t>
  </si>
  <si>
    <t>Other Asian</t>
  </si>
  <si>
    <t>North America</t>
  </si>
  <si>
    <t>The Caribbean</t>
  </si>
  <si>
    <t>Central &amp; South America</t>
  </si>
  <si>
    <t>Tyne and Wear</t>
  </si>
  <si>
    <t>Non UK</t>
  </si>
  <si>
    <t>All</t>
  </si>
  <si>
    <t>Managers and senior officials</t>
  </si>
  <si>
    <t>Professional occupations</t>
  </si>
  <si>
    <t>Associate professional and technical occupations</t>
  </si>
  <si>
    <t>Adminstrative and secretarial occupations</t>
  </si>
  <si>
    <t>Skilled trades occupations</t>
  </si>
  <si>
    <t>Personal service occupations</t>
  </si>
  <si>
    <t>Sales and customer service occupations</t>
  </si>
  <si>
    <t>Process; plant and machine operatives</t>
  </si>
  <si>
    <t>Elementary occupations</t>
  </si>
  <si>
    <t>Unemployed</t>
  </si>
  <si>
    <t>Retired</t>
  </si>
  <si>
    <t>Full-time Student</t>
  </si>
  <si>
    <t>Other</t>
  </si>
  <si>
    <t>EU Accession States</t>
  </si>
  <si>
    <t>Low or no</t>
  </si>
  <si>
    <t>Intermediate</t>
  </si>
  <si>
    <t>High</t>
  </si>
  <si>
    <t>Other (inc apprenticeships)</t>
  </si>
  <si>
    <t>One person household (aged 65+)</t>
  </si>
  <si>
    <t>One person household (aged&lt;65)</t>
  </si>
  <si>
    <t>Couple without children</t>
  </si>
  <si>
    <t>Couple with dependent children</t>
  </si>
  <si>
    <t>Couple with non-dependent children</t>
  </si>
  <si>
    <t>Lone parent with dependent children</t>
  </si>
  <si>
    <t>Lone parent with non-dependent children</t>
  </si>
  <si>
    <t>Other: All persons over 65+</t>
  </si>
  <si>
    <t>All Student</t>
  </si>
  <si>
    <t>All others</t>
  </si>
  <si>
    <t>Shared ownership</t>
  </si>
  <si>
    <t>Owned outright</t>
  </si>
  <si>
    <t>Owned with a mortgage or loan</t>
  </si>
  <si>
    <t>Rented from council</t>
  </si>
  <si>
    <t>Other social rent</t>
  </si>
  <si>
    <t>Private rent: Total</t>
  </si>
  <si>
    <t>Owner Occupied</t>
  </si>
  <si>
    <t>Social Rent</t>
  </si>
  <si>
    <t>Private Rent</t>
  </si>
  <si>
    <t>Country of Birth</t>
  </si>
  <si>
    <t>Socio-Economic Group</t>
  </si>
  <si>
    <t>Qualifications</t>
  </si>
  <si>
    <t>Household Composition</t>
  </si>
  <si>
    <t>Tenure</t>
  </si>
  <si>
    <t>Summary</t>
  </si>
  <si>
    <t>Diversity Index Summary</t>
  </si>
  <si>
    <t>Age 2001</t>
  </si>
  <si>
    <t>Age 2011</t>
  </si>
  <si>
    <t>Qualifications 2011</t>
  </si>
  <si>
    <t>Tenure 2001</t>
  </si>
  <si>
    <t>Tenure 2011</t>
  </si>
  <si>
    <t>Back to Index</t>
  </si>
  <si>
    <t>CoB 2001</t>
  </si>
  <si>
    <t>CoB 2011</t>
  </si>
  <si>
    <t>CoB Case Studies</t>
  </si>
  <si>
    <t>SEG 2001</t>
  </si>
  <si>
    <t>SEG 2011</t>
  </si>
  <si>
    <t>Qualifications 2001</t>
  </si>
  <si>
    <t>Household Comp 2001</t>
  </si>
  <si>
    <t>Household Comp 2011</t>
  </si>
  <si>
    <t>Core Cities Combined</t>
  </si>
  <si>
    <t>Non-EU Europe
(as of 01)</t>
  </si>
  <si>
    <t>EU Europe
(as of 01)</t>
  </si>
  <si>
    <t>Australasia &amp; Other</t>
  </si>
  <si>
    <t>75-79</t>
  </si>
  <si>
    <t>80-84</t>
  </si>
  <si>
    <t>85-89</t>
  </si>
  <si>
    <t>90-94</t>
  </si>
  <si>
    <t>95-99</t>
  </si>
  <si>
    <t>100+</t>
  </si>
  <si>
    <t>UNDER</t>
  </si>
  <si>
    <t>OVER</t>
  </si>
  <si>
    <t>Under-occupied</t>
  </si>
  <si>
    <t>Overcrowded</t>
  </si>
  <si>
    <t>Core Cities combined</t>
  </si>
  <si>
    <t>All Households</t>
  </si>
  <si>
    <t>TOTAL OVERCROWDING/UNDER-OCCUPANCY</t>
  </si>
  <si>
    <t>Country of Birth Chart</t>
  </si>
  <si>
    <t>Age Chart</t>
  </si>
  <si>
    <t>Distance Travelled</t>
  </si>
  <si>
    <t>Overcrowding</t>
  </si>
  <si>
    <t>Projections Chart</t>
  </si>
  <si>
    <t>Pop &amp; HH Growth Chart</t>
  </si>
  <si>
    <t>Overcrowding Chart</t>
  </si>
  <si>
    <t>Core Cities Total</t>
  </si>
  <si>
    <t>Gateshead</t>
  </si>
  <si>
    <t>Newcastle upon Tyne</t>
  </si>
  <si>
    <t>North Tyneside</t>
  </si>
  <si>
    <t>South Tyneside</t>
  </si>
  <si>
    <t>Sunderland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</si>
  <si>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</si>
  <si>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</si>
  <si>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</si>
  <si>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</si>
  <si>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</si>
  <si>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</si>
  <si>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</si>
  <si>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</si>
  <si>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</si>
  <si>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</si>
  <si>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</si>
  <si>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</si>
  <si>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</si>
  <si>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</si>
  <si>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</si>
  <si>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</si>
  <si>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</si>
  <si>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</si>
  <si>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</si>
  <si>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</si>
  <si>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</si>
  <si>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</si>
  <si>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</si>
  <si>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</si>
  <si>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Derby</t>
  </si>
  <si>
    <t>Leicester</t>
  </si>
  <si>
    <t>Nottingham</t>
  </si>
  <si>
    <t>Birmingham</t>
  </si>
  <si>
    <t>Coventry</t>
  </si>
  <si>
    <t>Dudley</t>
  </si>
  <si>
    <t>Sandwell</t>
  </si>
  <si>
    <t>Solihull</t>
  </si>
  <si>
    <t>Walsall</t>
  </si>
  <si>
    <t>Wolverhampton</t>
  </si>
  <si>
    <t>City of London</t>
  </si>
  <si>
    <t>Camden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</si>
  <si>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</si>
  <si>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</si>
  <si>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</si>
  <si>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</si>
  <si>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</si>
  <si>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</si>
  <si>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</si>
  <si>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</si>
  <si>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</si>
  <si>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</si>
  <si>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</si>
  <si>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</si>
  <si>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</si>
  <si>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</si>
  <si>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</si>
  <si>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</si>
  <si>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</si>
  <si>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</si>
  <si>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</si>
  <si>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</si>
  <si>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</si>
  <si>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</si>
  <si>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</si>
  <si>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</si>
  <si>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</si>
  <si>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</si>
  <si>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</si>
  <si>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</si>
  <si>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</si>
  <si>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</si>
  <si>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</si>
  <si>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Portsmouth</t>
  </si>
  <si>
    <t>Southampton</t>
  </si>
  <si>
    <t>City of Bristol</t>
  </si>
  <si>
    <t>Population</t>
  </si>
  <si>
    <t>LA pop as % of Core City pop</t>
  </si>
  <si>
    <t>Chart</t>
  </si>
  <si>
    <t>Average Household Size</t>
  </si>
  <si>
    <t>*Set chart data source using dropdown in cell J22</t>
  </si>
  <si>
    <t>Local Authorities</t>
  </si>
  <si>
    <t>Qualifications Chart</t>
  </si>
  <si>
    <t>Figure 6</t>
  </si>
  <si>
    <t>Proportion of households under-occupied and overcrowded, Core Cities &amp; London, 2011</t>
  </si>
  <si>
    <t>Figure 10</t>
  </si>
  <si>
    <t>Proportion of residents born outside the UK, London &amp; Core Cities, 2001 &amp; 2011</t>
  </si>
  <si>
    <t>Figure 8</t>
  </si>
  <si>
    <t>Figure 4</t>
  </si>
  <si>
    <t>Household &amp; Population Growth, London and the Core Cities, 2001 &amp; 2011</t>
  </si>
  <si>
    <t>Figure 7</t>
  </si>
  <si>
    <t>The age structure of London compared with Core Cities (combined), 2011</t>
  </si>
  <si>
    <t>Figure 14</t>
  </si>
  <si>
    <t>Highest level of qualification 2001 &amp; 2011</t>
  </si>
  <si>
    <t>Appendix A: composition of Core Cities</t>
  </si>
  <si>
    <t>Proportional population increase 2001-2011</t>
  </si>
  <si>
    <t>Figure 3</t>
  </si>
  <si>
    <t>Proportional change in average number of people per household</t>
  </si>
  <si>
    <t>Figure 5</t>
  </si>
  <si>
    <t>Projected Population Growth (proportional) 2014-37, London &amp; Core Cities</t>
  </si>
  <si>
    <t>Figure 13</t>
  </si>
  <si>
    <t>Proportion of workers in area who live in same area</t>
  </si>
  <si>
    <t>Figure 15</t>
  </si>
  <si>
    <t>Population Projections</t>
  </si>
  <si>
    <t>PLA</t>
  </si>
  <si>
    <t>Population Increase Chart</t>
  </si>
  <si>
    <t>AHS Chart</t>
  </si>
  <si>
    <t>Intra flow Chart</t>
  </si>
  <si>
    <t>London and the Core Cities</t>
  </si>
  <si>
    <t>Geography:</t>
  </si>
  <si>
    <t>This workbook contains data for England &amp; Wales and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</si>
  <si>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</si>
  <si>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</si>
  <si>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</si>
  <si>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</si>
  <si>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</si>
  <si>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km</t>
  </si>
  <si>
    <t>miles</t>
  </si>
  <si>
    <t>Residents</t>
  </si>
  <si>
    <t>Workers</t>
  </si>
  <si>
    <t>Combined Core Cities</t>
  </si>
  <si>
    <t>Emloyed Residents</t>
  </si>
  <si>
    <t>In</t>
  </si>
  <si>
    <t>Out</t>
  </si>
  <si>
    <t>Intra flow</t>
  </si>
  <si>
    <t>Proportion of workers in area who live in area</t>
  </si>
  <si>
    <t>Proportion of area residents who work in area</t>
  </si>
  <si>
    <t>Lives and works in area</t>
  </si>
  <si>
    <t>Works from Home</t>
  </si>
  <si>
    <t>No fixed place of Work</t>
  </si>
  <si>
    <t>Difference between working pop &amp; resident pop</t>
  </si>
  <si>
    <t>Commuters</t>
  </si>
  <si>
    <t>2013-2014</t>
  </si>
  <si>
    <t>Core City</t>
  </si>
  <si>
    <t>Primary Local Authority (PLA)</t>
  </si>
  <si>
    <t>Population of PLA</t>
  </si>
  <si>
    <t>% of Core City in PLA</t>
  </si>
  <si>
    <t xml:space="preserve">% CC </t>
  </si>
  <si>
    <t>aged 20-30</t>
  </si>
  <si>
    <t xml:space="preserve">% PLA </t>
  </si>
  <si>
    <t>-</t>
  </si>
  <si>
    <t>Core City Average</t>
  </si>
  <si>
    <t>PLA Average</t>
  </si>
  <si>
    <t>% CC</t>
  </si>
  <si>
    <t>private renting</t>
  </si>
  <si>
    <t>% PLA private renting</t>
  </si>
  <si>
    <t>non-UK born</t>
  </si>
  <si>
    <t>% PLA</t>
  </si>
  <si>
    <t>Table 8: Proportion of population aged 20-30, Core Cities &amp; PLA</t>
  </si>
  <si>
    <t>Table 9: Proportion of households in private rent, Core Cities &amp; PLA</t>
  </si>
  <si>
    <t>Table 10: Proportion of population born outside the UK, Core Cities &amp; PLA</t>
  </si>
  <si>
    <t>Table 7: Core cities primary local authority</t>
  </si>
  <si>
    <t>ONS 2012 Sub Nation Population Projection</t>
  </si>
  <si>
    <t>Shared Ownership</t>
  </si>
  <si>
    <t>CIS2015-02</t>
  </si>
  <si>
    <t>Download report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</si>
</sst>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Foundry Form Sans"/>
    </font>
    <font>
      <b/>
      <sz val="12"/>
      <color theme="1"/>
      <name val="Foundry Form Sans"/>
    </font>
    <font>
      <b/>
      <u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FFFF"/>
      <name val="Foundry Form Sans"/>
    </font>
    <font>
      <sz val="11"/>
      <color theme="1"/>
      <name val="Foundry Form Sans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2" borderId="0" xfId="1" applyNumberFormat="1" applyFont="1" applyFill="1"/>
    <xf numFmtId="0" fontId="5" fillId="2" borderId="0" xfId="3" applyFill="1"/>
    <xf numFmtId="164" fontId="2" fillId="2" borderId="10" xfId="1" applyNumberFormat="1" applyFont="1" applyFill="1" applyBorder="1" applyAlignment="1">
      <alignment horizontal="right" vertical="top"/>
    </xf>
    <xf numFmtId="9" fontId="0" fillId="2" borderId="0" xfId="2" applyFont="1" applyFill="1" applyAlignment="1">
      <alignment vertical="top"/>
    </xf>
    <xf numFmtId="9" fontId="2" fillId="2" borderId="10" xfId="2" applyFont="1" applyFill="1" applyBorder="1" applyAlignment="1">
      <alignment horizontal="right" vertical="top" wrapText="1"/>
    </xf>
    <xf numFmtId="164" fontId="2" fillId="2" borderId="0" xfId="1" applyNumberFormat="1" applyFont="1" applyFill="1" applyAlignment="1">
      <alignment horizontal="right" vertical="top"/>
    </xf>
    <xf numFmtId="164" fontId="1" fillId="2" borderId="0" xfId="1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9" fontId="2" fillId="2" borderId="0" xfId="2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10" xfId="0" applyFill="1" applyBorder="1" applyAlignment="1">
      <alignment vertical="top"/>
    </xf>
    <xf numFmtId="16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0" fontId="2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right" wrapText="1"/>
    </xf>
    <xf numFmtId="0" fontId="0" fillId="2" borderId="10" xfId="0" applyFill="1" applyBorder="1"/>
    <xf numFmtId="0" fontId="24" fillId="2" borderId="0" xfId="3" applyFont="1" applyFill="1" applyBorder="1" applyAlignment="1">
      <alignment horizontal="left" vertical="top"/>
    </xf>
    <xf numFmtId="164" fontId="22" fillId="2" borderId="0" xfId="1" applyNumberFormat="1" applyFont="1" applyFill="1" applyAlignment="1">
      <alignment horizontal="left" vertical="top"/>
    </xf>
    <xf numFmtId="0" fontId="2" fillId="2" borderId="0" xfId="0" applyFont="1" applyFill="1" applyAlignment="1">
      <alignment horizontal="right"/>
    </xf>
    <xf numFmtId="2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5" fillId="2" borderId="0" xfId="3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5" fillId="2" borderId="0" xfId="3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5" fillId="2" borderId="0" xfId="3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ont="1" applyFill="1"/>
    <xf numFmtId="165" fontId="0" fillId="2" borderId="0" xfId="0" applyNumberFormat="1" applyFill="1"/>
    <xf numFmtId="0" fontId="2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3" applyFill="1" applyBorder="1" applyAlignment="1">
      <alignment horizontal="left" vertical="top"/>
    </xf>
    <xf numFmtId="0" fontId="2" fillId="2" borderId="0" xfId="0" applyFont="1" applyFill="1" applyAlignment="1"/>
    <xf numFmtId="0" fontId="0" fillId="2" borderId="0" xfId="0" applyNumberFormat="1" applyFill="1"/>
    <xf numFmtId="0" fontId="0" fillId="2" borderId="0" xfId="0" applyFill="1"/>
    <xf numFmtId="0" fontId="4" fillId="2" borderId="0" xfId="0" applyFont="1" applyFill="1"/>
    <xf numFmtId="0" fontId="0" fillId="2" borderId="0" xfId="0" applyFill="1"/>
    <xf numFmtId="0" fontId="5" fillId="2" borderId="0" xfId="3" applyFill="1"/>
    <xf numFmtId="0" fontId="0" fillId="2" borderId="0" xfId="0" applyFill="1" applyBorder="1"/>
    <xf numFmtId="0" fontId="0" fillId="2" borderId="17" xfId="0" applyFill="1" applyBorder="1"/>
    <xf numFmtId="0" fontId="0" fillId="2" borderId="10" xfId="0" applyFill="1" applyBorder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 wrapText="1"/>
    </xf>
    <xf numFmtId="0" fontId="0" fillId="2" borderId="10" xfId="0" applyFill="1" applyBorder="1" applyAlignment="1">
      <alignment horizontal="right" wrapText="1"/>
    </xf>
    <xf numFmtId="0" fontId="0" fillId="2" borderId="16" xfId="0" applyFill="1" applyBorder="1" applyAlignment="1">
      <alignment horizontal="right" wrapText="1"/>
    </xf>
    <xf numFmtId="0" fontId="0" fillId="2" borderId="10" xfId="0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17" xfId="1" applyNumberFormat="1" applyFont="1" applyFill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2" borderId="15" xfId="0" applyNumberFormat="1" applyFill="1" applyBorder="1" applyAlignment="1">
      <alignment horizontal="right"/>
    </xf>
    <xf numFmtId="9" fontId="0" fillId="2" borderId="17" xfId="2" applyFont="1" applyFill="1" applyBorder="1" applyAlignment="1">
      <alignment horizontal="right"/>
    </xf>
    <xf numFmtId="9" fontId="0" fillId="2" borderId="0" xfId="2" applyFont="1" applyFill="1" applyAlignment="1">
      <alignment horizontal="right"/>
    </xf>
    <xf numFmtId="164" fontId="0" fillId="2" borderId="18" xfId="0" applyNumberFormat="1" applyFill="1" applyBorder="1" applyAlignment="1">
      <alignment horizontal="center" wrapText="1"/>
    </xf>
    <xf numFmtId="0" fontId="26" fillId="2" borderId="0" xfId="0" applyFont="1" applyFill="1"/>
    <xf numFmtId="164" fontId="0" fillId="2" borderId="17" xfId="0" applyNumberFormat="1" applyFill="1" applyBorder="1"/>
    <xf numFmtId="164" fontId="11" fillId="4" borderId="17" xfId="10" applyNumberFormat="1" applyBorder="1"/>
    <xf numFmtId="9" fontId="11" fillId="4" borderId="0" xfId="2" applyFont="1" applyFill="1" applyBorder="1"/>
    <xf numFmtId="0" fontId="0" fillId="34" borderId="0" xfId="0" applyFill="1"/>
    <xf numFmtId="0" fontId="5" fillId="34" borderId="0" xfId="3" applyFill="1"/>
    <xf numFmtId="0" fontId="2" fillId="34" borderId="0" xfId="0" applyFont="1" applyFill="1"/>
    <xf numFmtId="0" fontId="2" fillId="2" borderId="10" xfId="0" applyFont="1" applyFill="1" applyBorder="1" applyAlignment="1">
      <alignment horizontal="right"/>
    </xf>
    <xf numFmtId="0" fontId="0" fillId="2" borderId="10" xfId="0" applyFont="1" applyFill="1" applyBorder="1"/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8" fillId="2" borderId="21" xfId="0" applyFont="1" applyFill="1" applyBorder="1" applyAlignment="1">
      <alignment vertical="center" wrapText="1"/>
    </xf>
    <xf numFmtId="0" fontId="28" fillId="2" borderId="22" xfId="0" applyFont="1" applyFill="1" applyBorder="1" applyAlignment="1">
      <alignment vertical="center" wrapText="1"/>
    </xf>
    <xf numFmtId="3" fontId="28" fillId="2" borderId="22" xfId="0" applyNumberFormat="1" applyFont="1" applyFill="1" applyBorder="1" applyAlignment="1">
      <alignment horizontal="right" vertical="center" wrapText="1"/>
    </xf>
    <xf numFmtId="9" fontId="28" fillId="2" borderId="22" xfId="0" applyNumberFormat="1" applyFont="1" applyFill="1" applyBorder="1" applyAlignment="1">
      <alignment horizontal="right" vertical="center" wrapText="1"/>
    </xf>
    <xf numFmtId="0" fontId="28" fillId="2" borderId="23" xfId="0" applyFont="1" applyFill="1" applyBorder="1" applyAlignment="1">
      <alignment vertical="center" wrapText="1"/>
    </xf>
    <xf numFmtId="0" fontId="28" fillId="2" borderId="24" xfId="0" applyFont="1" applyFill="1" applyBorder="1" applyAlignment="1">
      <alignment vertical="center" wrapText="1"/>
    </xf>
    <xf numFmtId="3" fontId="28" fillId="2" borderId="24" xfId="0" applyNumberFormat="1" applyFont="1" applyFill="1" applyBorder="1" applyAlignment="1">
      <alignment horizontal="right" vertical="center" wrapText="1"/>
    </xf>
    <xf numFmtId="9" fontId="28" fillId="2" borderId="24" xfId="0" applyNumberFormat="1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vertical="center" wrapText="1"/>
    </xf>
    <xf numFmtId="3" fontId="28" fillId="2" borderId="0" xfId="0" applyNumberFormat="1" applyFont="1" applyFill="1" applyBorder="1" applyAlignment="1">
      <alignment horizontal="right" vertical="center" wrapText="1"/>
    </xf>
    <xf numFmtId="9" fontId="28" fillId="2" borderId="0" xfId="0" applyNumberFormat="1" applyFont="1" applyFill="1" applyBorder="1" applyAlignment="1">
      <alignment horizontal="right" vertical="center" wrapText="1"/>
    </xf>
    <xf numFmtId="0" fontId="30" fillId="2" borderId="21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vertical="center" wrapText="1"/>
    </xf>
    <xf numFmtId="0" fontId="31" fillId="2" borderId="22" xfId="0" applyFont="1" applyFill="1" applyBorder="1" applyAlignment="1">
      <alignment horizontal="right" vertical="center" wrapText="1"/>
    </xf>
    <xf numFmtId="0" fontId="30" fillId="2" borderId="23" xfId="0" applyFont="1" applyFill="1" applyBorder="1" applyAlignment="1">
      <alignment vertical="center" wrapText="1"/>
    </xf>
    <xf numFmtId="0" fontId="30" fillId="2" borderId="24" xfId="0" applyFont="1" applyFill="1" applyBorder="1" applyAlignment="1">
      <alignment vertical="center" wrapText="1"/>
    </xf>
    <xf numFmtId="0" fontId="31" fillId="2" borderId="24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right" vertical="center" wrapText="1"/>
    </xf>
    <xf numFmtId="0" fontId="27" fillId="35" borderId="19" xfId="0" applyFont="1" applyFill="1" applyBorder="1" applyAlignment="1">
      <alignment vertical="center" wrapText="1"/>
    </xf>
    <xf numFmtId="0" fontId="27" fillId="35" borderId="20" xfId="0" applyFont="1" applyFill="1" applyBorder="1" applyAlignment="1">
      <alignment vertical="center" wrapText="1"/>
    </xf>
    <xf numFmtId="0" fontId="27" fillId="35" borderId="20" xfId="0" applyFont="1" applyFill="1" applyBorder="1" applyAlignment="1">
      <alignment horizontal="right" vertical="center" wrapText="1"/>
    </xf>
    <xf numFmtId="0" fontId="29" fillId="35" borderId="20" xfId="0" applyFont="1" applyFill="1" applyBorder="1" applyAlignment="1">
      <alignment horizontal="right" vertical="center" wrapText="1"/>
    </xf>
    <xf numFmtId="0" fontId="29" fillId="35" borderId="22" xfId="0" applyFont="1" applyFill="1" applyBorder="1" applyAlignment="1">
      <alignment horizontal="right" vertical="center" wrapText="1"/>
    </xf>
    <xf numFmtId="9" fontId="0" fillId="2" borderId="0" xfId="2" applyNumberFormat="1" applyFont="1" applyFill="1"/>
    <xf numFmtId="164" fontId="0" fillId="2" borderId="0" xfId="1" applyNumberFormat="1" applyFont="1" applyFill="1"/>
    <xf numFmtId="0" fontId="0" fillId="2" borderId="0" xfId="0" applyFill="1"/>
    <xf numFmtId="0" fontId="2" fillId="2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8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right" wrapText="1"/>
    </xf>
    <xf numFmtId="0" fontId="0" fillId="2" borderId="18" xfId="0" applyFill="1" applyBorder="1" applyAlignment="1">
      <alignment horizontal="right" wrapText="1"/>
    </xf>
    <xf numFmtId="0" fontId="0" fillId="2" borderId="0" xfId="0" applyFill="1" applyBorder="1" applyAlignment="1">
      <alignment horizontal="right" wrapText="1"/>
    </xf>
    <xf numFmtId="0" fontId="0" fillId="2" borderId="10" xfId="0" applyFill="1" applyBorder="1" applyAlignment="1">
      <alignment horizontal="right" wrapText="1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29" fillId="35" borderId="19" xfId="0" applyFont="1" applyFill="1" applyBorder="1" applyAlignment="1">
      <alignment horizontal="right" vertical="center" wrapText="1"/>
    </xf>
    <xf numFmtId="0" fontId="29" fillId="35" borderId="21" xfId="0" applyFont="1" applyFill="1" applyBorder="1" applyAlignment="1">
      <alignment horizontal="right" vertical="center" wrapText="1"/>
    </xf>
    <xf numFmtId="0" fontId="29" fillId="35" borderId="19" xfId="0" applyFont="1" applyFill="1" applyBorder="1" applyAlignment="1">
      <alignment vertical="center" wrapText="1"/>
    </xf>
    <xf numFmtId="0" fontId="29" fillId="35" borderId="21" xfId="0" applyFont="1" applyFill="1" applyBorder="1" applyAlignment="1">
      <alignment vertical="center" wrapText="1"/>
    </xf>
    <xf numFmtId="0" fontId="32" fillId="2" borderId="0" xfId="3" applyFont="1" applyFill="1"/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eadings" xfId="45"/>
    <cellStyle name="Headings 2" xfId="46"/>
    <cellStyle name="Hyperlink" xfId="3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7"/>
    <cellStyle name="Note" xfId="18" builtinId="10" customBuiltin="1"/>
    <cellStyle name="Output" xfId="13" builtinId="21" customBuiltin="1"/>
    <cellStyle name="Percent" xfId="2" builtinId="5"/>
    <cellStyle name="Row_Headings" xfId="48"/>
    <cellStyle name="Title" xfId="4" builtinId="15" customBuiltin="1"/>
    <cellStyle name="Total" xfId="20" builtinId="25" customBuiltin="1"/>
    <cellStyle name="Warning Text" xfId="17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cat>
            <c:strRef>
              <c:f>Summary!$J$26:$J$38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Summary!$L$26:$L$38</c:f>
              <c:numCache>
                <c:formatCode>0%</c:formatCode>
                <c:ptCount val="13"/>
                <c:pt idx="0">
                  <c:v>-2.0673964773848252E-3</c:v>
                </c:pt>
                <c:pt idx="1">
                  <c:v>4.6192968771752163E-2</c:v>
                </c:pt>
                <c:pt idx="2">
                  <c:v>-3.4929396217255296E-3</c:v>
                </c:pt>
                <c:pt idx="3">
                  <c:v>-3.7771960811130045E-2</c:v>
                </c:pt>
                <c:pt idx="4">
                  <c:v>1.1429156710468312E-2</c:v>
                </c:pt>
                <c:pt idx="5">
                  <c:v>-4.056063664954309E-3</c:v>
                </c:pt>
                <c:pt idx="6">
                  <c:v>-1.9146524519722954E-2</c:v>
                </c:pt>
                <c:pt idx="7">
                  <c:v>1.7760313542263671E-2</c:v>
                </c:pt>
                <c:pt idx="8">
                  <c:v>-8.7747725313191208E-3</c:v>
                </c:pt>
                <c:pt idx="10">
                  <c:v>-1.5287813027548803E-3</c:v>
                </c:pt>
                <c:pt idx="11">
                  <c:v>5.2391733788571308E-2</c:v>
                </c:pt>
                <c:pt idx="12">
                  <c:v>1.1310544715910434E-5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31840"/>
        <c:axId val="95333376"/>
      </c:barChart>
      <c:catAx>
        <c:axId val="953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5333376"/>
        <c:crosses val="autoZero"/>
        <c:auto val="1"/>
        <c:lblAlgn val="ctr"/>
        <c:lblOffset val="100"/>
        <c:noMultiLvlLbl val="0"/>
      </c:catAx>
      <c:valAx>
        <c:axId val="95333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33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Commuters!$K$4</c:f>
              <c:strCache>
                <c:ptCount val="1"/>
                <c:pt idx="0">
                  <c:v>Proportion of area residents who work in area</c:v>
                </c:pt>
              </c:strCache>
            </c:strRef>
          </c:tx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Commuters!$A$5:$A$14</c:f>
              <c:strCache>
                <c:ptCount val="10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9">
                  <c:v>London</c:v>
                </c:pt>
              </c:strCache>
            </c:strRef>
          </c:cat>
          <c:val>
            <c:numRef>
              <c:f>Commuters!$K$5:$K$14</c:f>
              <c:numCache>
                <c:formatCode>0%</c:formatCode>
                <c:ptCount val="10"/>
                <c:pt idx="0">
                  <c:v>0.74087471850183717</c:v>
                </c:pt>
                <c:pt idx="1">
                  <c:v>0.72336574348459848</c:v>
                </c:pt>
                <c:pt idx="2">
                  <c:v>0.89361081491831207</c:v>
                </c:pt>
                <c:pt idx="3">
                  <c:v>0.84245255891802584</c:v>
                </c:pt>
                <c:pt idx="4">
                  <c:v>0.681299899546292</c:v>
                </c:pt>
                <c:pt idx="5">
                  <c:v>0.86851914605218572</c:v>
                </c:pt>
                <c:pt idx="6">
                  <c:v>0.88139898318910337</c:v>
                </c:pt>
                <c:pt idx="7">
                  <c:v>0.87726038958670882</c:v>
                </c:pt>
                <c:pt idx="8">
                  <c:v>0.92279714763388621</c:v>
                </c:pt>
                <c:pt idx="9">
                  <c:v>0.92865424546985531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47360"/>
        <c:axId val="104048896"/>
      </c:barChart>
      <c:catAx>
        <c:axId val="10404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048896"/>
        <c:crosses val="autoZero"/>
        <c:auto val="1"/>
        <c:lblAlgn val="ctr"/>
        <c:lblOffset val="100"/>
        <c:noMultiLvlLbl val="0"/>
      </c:catAx>
      <c:valAx>
        <c:axId val="104048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04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08516871134982E-2"/>
          <c:y val="2.7721647153656354E-2"/>
          <c:w val="0.91637168568828764"/>
          <c:h val="0.8123491305159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'Qualifications 2011'!$C$52</c:f>
              <c:strCache>
                <c:ptCount val="1"/>
                <c:pt idx="0">
                  <c:v>Core Cities Combined</c:v>
                </c:pt>
              </c:strCache>
            </c:strRef>
          </c:tx>
          <c:invertIfNegative val="0"/>
          <c:cat>
            <c:strRef>
              <c:f>'Qualifications 2011'!$A$53:$A$57</c:f>
              <c:strCache>
                <c:ptCount val="5"/>
                <c:pt idx="0">
                  <c:v>Total</c:v>
                </c:pt>
                <c:pt idx="1">
                  <c:v>Low or no</c:v>
                </c:pt>
                <c:pt idx="2">
                  <c:v>Intermediate</c:v>
                </c:pt>
                <c:pt idx="3">
                  <c:v>High</c:v>
                </c:pt>
                <c:pt idx="4">
                  <c:v>Other</c:v>
                </c:pt>
              </c:strCache>
            </c:strRef>
          </c:cat>
          <c:val>
            <c:numRef>
              <c:f>'Qualifications 2011'!$C$53:$C$57</c:f>
              <c:numCache>
                <c:formatCode>0%</c:formatCode>
                <c:ptCount val="5"/>
                <c:pt idx="0">
                  <c:v>0.24939995690481515</c:v>
                </c:pt>
                <c:pt idx="1">
                  <c:v>0.28175741141534127</c:v>
                </c:pt>
                <c:pt idx="2">
                  <c:v>0.25493872754449193</c:v>
                </c:pt>
                <c:pt idx="3">
                  <c:v>0.21021757145544567</c:v>
                </c:pt>
                <c:pt idx="4">
                  <c:v>0.23875245110433135</c:v>
                </c:pt>
              </c:numCache>
            </c:numRef>
          </c:val>
        </c:ser>
        <c:ser>
          <c:idx val="1"/>
          <c:order val="1"/>
          <c:tx>
            <c:strRef>
              <c:f>'Qualifications 2011'!$D$52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'Qualifications 2011'!$A$53:$A$57</c:f>
              <c:strCache>
                <c:ptCount val="5"/>
                <c:pt idx="0">
                  <c:v>Total</c:v>
                </c:pt>
                <c:pt idx="1">
                  <c:v>Low or no</c:v>
                </c:pt>
                <c:pt idx="2">
                  <c:v>Intermediate</c:v>
                </c:pt>
                <c:pt idx="3">
                  <c:v>High</c:v>
                </c:pt>
                <c:pt idx="4">
                  <c:v>Other</c:v>
                </c:pt>
              </c:strCache>
            </c:strRef>
          </c:cat>
          <c:val>
            <c:numRef>
              <c:f>'Qualifications 2011'!$D$53:$D$57</c:f>
              <c:numCache>
                <c:formatCode>0%</c:formatCode>
                <c:ptCount val="5"/>
                <c:pt idx="0">
                  <c:v>0.15733708381807701</c:v>
                </c:pt>
                <c:pt idx="1">
                  <c:v>0.12475887734044695</c:v>
                </c:pt>
                <c:pt idx="2">
                  <c:v>0.12404529167714358</c:v>
                </c:pt>
                <c:pt idx="3">
                  <c:v>0.21515118528857363</c:v>
                </c:pt>
                <c:pt idx="4">
                  <c:v>0.1996996870452464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24384"/>
        <c:axId val="113046656"/>
      </c:barChart>
      <c:catAx>
        <c:axId val="113024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3046656"/>
        <c:crosses val="autoZero"/>
        <c:auto val="1"/>
        <c:lblAlgn val="ctr"/>
        <c:lblOffset val="100"/>
        <c:noMultiLvlLbl val="0"/>
      </c:catAx>
      <c:valAx>
        <c:axId val="113046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02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53883665005329"/>
          <c:y val="0.89929359953601307"/>
          <c:w val="0.3771243356213313"/>
          <c:h val="9.030168981686277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Summary!$A$5:$A$17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Summary!$E$5:$E$17</c:f>
              <c:numCache>
                <c:formatCode>0%</c:formatCode>
                <c:ptCount val="13"/>
                <c:pt idx="0">
                  <c:v>0.12511067614255875</c:v>
                </c:pt>
                <c:pt idx="1">
                  <c:v>0.15047026022063004</c:v>
                </c:pt>
                <c:pt idx="2">
                  <c:v>8.0650099422799881E-2</c:v>
                </c:pt>
                <c:pt idx="3">
                  <c:v>1.4069481786691297E-2</c:v>
                </c:pt>
                <c:pt idx="4">
                  <c:v>9.3510760962622425E-2</c:v>
                </c:pt>
                <c:pt idx="5">
                  <c:v>6.1012936514579834E-2</c:v>
                </c:pt>
                <c:pt idx="6">
                  <c:v>2.6848201290408928E-2</c:v>
                </c:pt>
                <c:pt idx="7">
                  <c:v>7.0773425492019065E-2</c:v>
                </c:pt>
                <c:pt idx="8">
                  <c:v>7.062630969151279E-2</c:v>
                </c:pt>
                <c:pt idx="10">
                  <c:v>6.903483212794119E-2</c:v>
                </c:pt>
                <c:pt idx="11">
                  <c:v>0.13968729621528783</c:v>
                </c:pt>
                <c:pt idx="12">
                  <c:v>7.8830222884219606E-2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83296"/>
        <c:axId val="102585088"/>
      </c:barChart>
      <c:catAx>
        <c:axId val="10258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85088"/>
        <c:crosses val="autoZero"/>
        <c:auto val="1"/>
        <c:lblAlgn val="ctr"/>
        <c:lblOffset val="100"/>
        <c:noMultiLvlLbl val="0"/>
      </c:catAx>
      <c:valAx>
        <c:axId val="102585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58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98593837161129E-2"/>
          <c:y val="3.4030711678281596E-2"/>
          <c:w val="0.90667549584648688"/>
          <c:h val="0.80870484504200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Population</c:v>
                </c:pt>
              </c:strCache>
            </c:strRef>
          </c:tx>
          <c:invertIfNegative val="0"/>
          <c:cat>
            <c:strRef>
              <c:f>Summary!$A$5:$A$17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Summary!$E$5:$E$17</c:f>
              <c:numCache>
                <c:formatCode>0%</c:formatCode>
                <c:ptCount val="13"/>
                <c:pt idx="0">
                  <c:v>0.12511067614255875</c:v>
                </c:pt>
                <c:pt idx="1">
                  <c:v>0.15047026022063004</c:v>
                </c:pt>
                <c:pt idx="2">
                  <c:v>8.0650099422799881E-2</c:v>
                </c:pt>
                <c:pt idx="3">
                  <c:v>1.4069481786691297E-2</c:v>
                </c:pt>
                <c:pt idx="4">
                  <c:v>9.3510760962622425E-2</c:v>
                </c:pt>
                <c:pt idx="5">
                  <c:v>6.1012936514579834E-2</c:v>
                </c:pt>
                <c:pt idx="6">
                  <c:v>2.6848201290408928E-2</c:v>
                </c:pt>
                <c:pt idx="7">
                  <c:v>7.0773425492019065E-2</c:v>
                </c:pt>
                <c:pt idx="8">
                  <c:v>7.062630969151279E-2</c:v>
                </c:pt>
                <c:pt idx="10">
                  <c:v>6.903483212794119E-2</c:v>
                </c:pt>
                <c:pt idx="11">
                  <c:v>0.13968729621528783</c:v>
                </c:pt>
                <c:pt idx="12">
                  <c:v>7.8830222884219606E-2</c:v>
                </c:pt>
              </c:numCache>
            </c:numRef>
          </c:val>
        </c:ser>
        <c:ser>
          <c:idx val="1"/>
          <c:order val="1"/>
          <c:tx>
            <c:strRef>
              <c:f>Summary!$G$3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Summary!$A$5:$A$17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Summary!$J$5:$J$17</c:f>
              <c:numCache>
                <c:formatCode>0%</c:formatCode>
                <c:ptCount val="13"/>
                <c:pt idx="0">
                  <c:v>0.12744154482077857</c:v>
                </c:pt>
                <c:pt idx="1">
                  <c:v>9.9673095271612472E-2</c:v>
                </c:pt>
                <c:pt idx="2">
                  <c:v>8.4437975795760747E-2</c:v>
                </c:pt>
                <c:pt idx="3">
                  <c:v>5.3876462217336739E-2</c:v>
                </c:pt>
                <c:pt idx="4">
                  <c:v>8.1154081536578479E-2</c:v>
                </c:pt>
                <c:pt idx="5">
                  <c:v>6.5333999039122778E-2</c:v>
                </c:pt>
                <c:pt idx="6">
                  <c:v>4.6892555269389659E-2</c:v>
                </c:pt>
                <c:pt idx="7">
                  <c:v>5.2088012515683325E-2</c:v>
                </c:pt>
                <c:pt idx="8">
                  <c:v>8.0103976394548262E-2</c:v>
                </c:pt>
                <c:pt idx="10">
                  <c:v>7.0671654935396039E-2</c:v>
                </c:pt>
                <c:pt idx="11">
                  <c:v>8.2949684631649173E-2</c:v>
                </c:pt>
                <c:pt idx="12">
                  <c:v>7.8818020864754326E-2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18624"/>
        <c:axId val="102620160"/>
      </c:barChart>
      <c:catAx>
        <c:axId val="10261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20160"/>
        <c:crosses val="autoZero"/>
        <c:auto val="1"/>
        <c:lblAlgn val="ctr"/>
        <c:lblOffset val="100"/>
        <c:noMultiLvlLbl val="0"/>
      </c:catAx>
      <c:valAx>
        <c:axId val="102620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618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908103285663739"/>
          <c:y val="0.92273424442634322"/>
          <c:w val="0.31708093715647101"/>
          <c:h val="6.181096328476181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Summary!$O$4</c:f>
              <c:strCache>
                <c:ptCount val="1"/>
                <c:pt idx="0">
                  <c:v>% Change</c:v>
                </c:pt>
              </c:strCache>
            </c:strRef>
          </c:tx>
          <c:invertIfNegative val="0"/>
          <c:cat>
            <c:strRef>
              <c:f>Summary!$A$5:$A$17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Summary!$O$5:$O$17</c:f>
              <c:numCache>
                <c:formatCode>0%</c:formatCode>
                <c:ptCount val="13"/>
                <c:pt idx="0">
                  <c:v>-2.0673964773848252E-3</c:v>
                </c:pt>
                <c:pt idx="1">
                  <c:v>4.6192968771752163E-2</c:v>
                </c:pt>
                <c:pt idx="2">
                  <c:v>-3.4929396217255296E-3</c:v>
                </c:pt>
                <c:pt idx="3">
                  <c:v>-3.7771960811130045E-2</c:v>
                </c:pt>
                <c:pt idx="4">
                  <c:v>1.1429156710468312E-2</c:v>
                </c:pt>
                <c:pt idx="5">
                  <c:v>-4.056063664954309E-3</c:v>
                </c:pt>
                <c:pt idx="6">
                  <c:v>-1.9146524519722954E-2</c:v>
                </c:pt>
                <c:pt idx="7">
                  <c:v>1.7760313542263671E-2</c:v>
                </c:pt>
                <c:pt idx="8">
                  <c:v>-8.7747725313191208E-3</c:v>
                </c:pt>
                <c:pt idx="10">
                  <c:v>-1.5287813027548803E-3</c:v>
                </c:pt>
                <c:pt idx="11">
                  <c:v>5.2391733788571308E-2</c:v>
                </c:pt>
                <c:pt idx="12">
                  <c:v>1.1310544715910434E-5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42720"/>
        <c:axId val="102560896"/>
      </c:barChart>
      <c:catAx>
        <c:axId val="10254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60896"/>
        <c:crosses val="autoZero"/>
        <c:auto val="1"/>
        <c:lblAlgn val="ctr"/>
        <c:lblOffset val="100"/>
        <c:noMultiLvlLbl val="0"/>
      </c:catAx>
      <c:valAx>
        <c:axId val="102560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54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Overcrowding!$C$3</c:f>
              <c:strCache>
                <c:ptCount val="1"/>
                <c:pt idx="0">
                  <c:v>Under-occupied</c:v>
                </c:pt>
              </c:strCache>
            </c:strRef>
          </c:tx>
          <c:invertIfNegative val="0"/>
          <c:cat>
            <c:strRef>
              <c:f>Overcrowding!$A$21:$A$33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combined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Overcrowding!$I$41:$I$53</c:f>
              <c:numCache>
                <c:formatCode>0%</c:formatCode>
                <c:ptCount val="13"/>
                <c:pt idx="0">
                  <c:v>0.64787930855226072</c:v>
                </c:pt>
                <c:pt idx="1">
                  <c:v>0.66039308502618577</c:v>
                </c:pt>
                <c:pt idx="2">
                  <c:v>0.71647846845840579</c:v>
                </c:pt>
                <c:pt idx="3">
                  <c:v>0.76655367081501513</c:v>
                </c:pt>
                <c:pt idx="4">
                  <c:v>0.63056600281940045</c:v>
                </c:pt>
                <c:pt idx="5">
                  <c:v>0.76072170089947333</c:v>
                </c:pt>
                <c:pt idx="6">
                  <c:v>0.73014919705197023</c:v>
                </c:pt>
                <c:pt idx="7">
                  <c:v>0.7065511047639379</c:v>
                </c:pt>
                <c:pt idx="8">
                  <c:v>0.71850242614249837</c:v>
                </c:pt>
                <c:pt idx="10">
                  <c:v>0.71735596405004753</c:v>
                </c:pt>
                <c:pt idx="11">
                  <c:v>0.51023445481914154</c:v>
                </c:pt>
                <c:pt idx="12">
                  <c:v>0.7264463430968473</c:v>
                </c:pt>
              </c:numCache>
            </c:numRef>
          </c:val>
        </c:ser>
        <c:ser>
          <c:idx val="1"/>
          <c:order val="1"/>
          <c:tx>
            <c:strRef>
              <c:f>Overcrowding!$F$3</c:f>
              <c:strCache>
                <c:ptCount val="1"/>
                <c:pt idx="0">
                  <c:v>Overcrowded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Overcrowding!$A$21:$A$33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combined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Overcrowding!$J$41:$J$53</c:f>
              <c:numCache>
                <c:formatCode>0%</c:formatCode>
                <c:ptCount val="13"/>
                <c:pt idx="0">
                  <c:v>0.13100625454863829</c:v>
                </c:pt>
                <c:pt idx="1">
                  <c:v>0.11983716755754181</c:v>
                </c:pt>
                <c:pt idx="2">
                  <c:v>8.1849820843815882E-2</c:v>
                </c:pt>
                <c:pt idx="3">
                  <c:v>6.3080584699553383E-2</c:v>
                </c:pt>
                <c:pt idx="4">
                  <c:v>0.12308479428717609</c:v>
                </c:pt>
                <c:pt idx="5">
                  <c:v>6.4927967855235372E-2</c:v>
                </c:pt>
                <c:pt idx="6">
                  <c:v>6.2766368024898517E-2</c:v>
                </c:pt>
                <c:pt idx="7">
                  <c:v>9.1903550777181098E-2</c:v>
                </c:pt>
                <c:pt idx="8">
                  <c:v>8.2215660001821234E-2</c:v>
                </c:pt>
                <c:pt idx="10">
                  <c:v>8.3858164847059088E-2</c:v>
                </c:pt>
                <c:pt idx="11">
                  <c:v>0.21659507931759892</c:v>
                </c:pt>
                <c:pt idx="12">
                  <c:v>8.7411677129257875E-2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812672"/>
        <c:axId val="102814464"/>
      </c:barChart>
      <c:catAx>
        <c:axId val="102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14464"/>
        <c:crosses val="autoZero"/>
        <c:auto val="1"/>
        <c:lblAlgn val="ctr"/>
        <c:lblOffset val="100"/>
        <c:noMultiLvlLbl val="0"/>
      </c:catAx>
      <c:valAx>
        <c:axId val="102814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812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963593739724411E-2"/>
          <c:y val="2.1866114593873699E-2"/>
          <c:w val="0.94456751240462045"/>
          <c:h val="0.928795325990455"/>
        </c:manualLayout>
      </c:layout>
      <c:lineChart>
        <c:grouping val="standard"/>
        <c:varyColors val="0"/>
        <c:ser>
          <c:idx val="0"/>
          <c:order val="0"/>
          <c:tx>
            <c:v>Core Cities</c:v>
          </c:tx>
          <c:marker>
            <c:symbol val="none"/>
          </c:marker>
          <c:cat>
            <c:strRef>
              <c:f>'Age 2011'!$A$6:$A$107</c:f>
              <c:strCache>
                <c:ptCount val="101"/>
                <c:pt idx="0">
                  <c:v>Under 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'Age 2011'!$X$6:$X$106</c:f>
              <c:numCache>
                <c:formatCode>0%</c:formatCode>
                <c:ptCount val="101"/>
                <c:pt idx="0">
                  <c:v>1.3411943847444241E-2</c:v>
                </c:pt>
                <c:pt idx="1">
                  <c:v>1.336114675642432E-2</c:v>
                </c:pt>
                <c:pt idx="2">
                  <c:v>1.3158260755981659E-2</c:v>
                </c:pt>
                <c:pt idx="3">
                  <c:v>1.3093706119477177E-2</c:v>
                </c:pt>
                <c:pt idx="4">
                  <c:v>1.2688538845865903E-2</c:v>
                </c:pt>
                <c:pt idx="5">
                  <c:v>1.2491624527254453E-2</c:v>
                </c:pt>
                <c:pt idx="6">
                  <c:v>1.1764591162031835E-2</c:v>
                </c:pt>
                <c:pt idx="7">
                  <c:v>1.1520734888772512E-2</c:v>
                </c:pt>
                <c:pt idx="8">
                  <c:v>1.1111712478789192E-2</c:v>
                </c:pt>
                <c:pt idx="9">
                  <c:v>1.1069835115061459E-2</c:v>
                </c:pt>
                <c:pt idx="10">
                  <c:v>1.1208166478999635E-2</c:v>
                </c:pt>
                <c:pt idx="11">
                  <c:v>1.1561705161589175E-2</c:v>
                </c:pt>
                <c:pt idx="12">
                  <c:v>1.1809416571220544E-2</c:v>
                </c:pt>
                <c:pt idx="13">
                  <c:v>1.1981083526140546E-2</c:v>
                </c:pt>
                <c:pt idx="14">
                  <c:v>1.2330540299630269E-2</c:v>
                </c:pt>
                <c:pt idx="15">
                  <c:v>1.2501451345457711E-2</c:v>
                </c:pt>
                <c:pt idx="16">
                  <c:v>1.228987239045063E-2</c:v>
                </c:pt>
                <c:pt idx="17">
                  <c:v>1.2687631754954833E-2</c:v>
                </c:pt>
                <c:pt idx="18">
                  <c:v>1.4090069894378334E-2</c:v>
                </c:pt>
                <c:pt idx="19">
                  <c:v>1.6738397400156504E-2</c:v>
                </c:pt>
                <c:pt idx="20">
                  <c:v>1.7876191766275328E-2</c:v>
                </c:pt>
                <c:pt idx="21">
                  <c:v>1.6963204764283354E-2</c:v>
                </c:pt>
                <c:pt idx="22">
                  <c:v>1.5971981171211597E-2</c:v>
                </c:pt>
                <c:pt idx="23">
                  <c:v>1.5502108079277327E-2</c:v>
                </c:pt>
                <c:pt idx="24">
                  <c:v>1.4857242032415801E-2</c:v>
                </c:pt>
                <c:pt idx="25">
                  <c:v>1.5071617851065347E-2</c:v>
                </c:pt>
                <c:pt idx="26">
                  <c:v>1.4876290941548272E-2</c:v>
                </c:pt>
                <c:pt idx="27">
                  <c:v>1.457271784997684E-2</c:v>
                </c:pt>
                <c:pt idx="28">
                  <c:v>1.4430606940575869E-2</c:v>
                </c:pt>
                <c:pt idx="29">
                  <c:v>1.4295601576644949E-2</c:v>
                </c:pt>
                <c:pt idx="30">
                  <c:v>1.4443532986058617E-2</c:v>
                </c:pt>
                <c:pt idx="31">
                  <c:v>1.4238757212884562E-2</c:v>
                </c:pt>
                <c:pt idx="32">
                  <c:v>1.3222437437939863E-2</c:v>
                </c:pt>
                <c:pt idx="33">
                  <c:v>1.2267270708583137E-2</c:v>
                </c:pt>
                <c:pt idx="34">
                  <c:v>1.2251245435820899E-2</c:v>
                </c:pt>
                <c:pt idx="35">
                  <c:v>1.2354804981501393E-2</c:v>
                </c:pt>
                <c:pt idx="36">
                  <c:v>1.2507876572744457E-2</c:v>
                </c:pt>
                <c:pt idx="37">
                  <c:v>1.2728828800499263E-2</c:v>
                </c:pt>
                <c:pt idx="38">
                  <c:v>1.3368327892803624E-2</c:v>
                </c:pt>
                <c:pt idx="39">
                  <c:v>1.4133232303563417E-2</c:v>
                </c:pt>
                <c:pt idx="40">
                  <c:v>1.4368773576804597E-2</c:v>
                </c:pt>
                <c:pt idx="41">
                  <c:v>1.3996261575991844E-2</c:v>
                </c:pt>
                <c:pt idx="42">
                  <c:v>1.425130530382103E-2</c:v>
                </c:pt>
                <c:pt idx="43">
                  <c:v>1.4081301348904658E-2</c:v>
                </c:pt>
                <c:pt idx="44">
                  <c:v>1.4274738485690339E-2</c:v>
                </c:pt>
                <c:pt idx="45">
                  <c:v>1.4157874939980818E-2</c:v>
                </c:pt>
                <c:pt idx="46">
                  <c:v>1.4340426985833659E-2</c:v>
                </c:pt>
                <c:pt idx="47">
                  <c:v>1.4013042757846639E-2</c:v>
                </c:pt>
                <c:pt idx="48">
                  <c:v>1.3908424939436564E-2</c:v>
                </c:pt>
                <c:pt idx="49">
                  <c:v>1.3569324120514889E-2</c:v>
                </c:pt>
                <c:pt idx="50">
                  <c:v>1.3105725074048854E-2</c:v>
                </c:pt>
                <c:pt idx="51">
                  <c:v>1.255648152739596E-2</c:v>
                </c:pt>
                <c:pt idx="52">
                  <c:v>1.2342861617838971E-2</c:v>
                </c:pt>
                <c:pt idx="53">
                  <c:v>1.2227661072133078E-2</c:v>
                </c:pt>
                <c:pt idx="54">
                  <c:v>1.1693384525512839E-2</c:v>
                </c:pt>
                <c:pt idx="55">
                  <c:v>1.1086616296916254E-2</c:v>
                </c:pt>
                <c:pt idx="56">
                  <c:v>1.0797481069012686E-2</c:v>
                </c:pt>
                <c:pt idx="57">
                  <c:v>1.0978067751224875E-2</c:v>
                </c:pt>
                <c:pt idx="58">
                  <c:v>1.0628762159553664E-2</c:v>
                </c:pt>
                <c:pt idx="59">
                  <c:v>1.0365327840797078E-2</c:v>
                </c:pt>
                <c:pt idx="60">
                  <c:v>1.0406071340885973E-2</c:v>
                </c:pt>
                <c:pt idx="61">
                  <c:v>1.0638891341393945E-2</c:v>
                </c:pt>
                <c:pt idx="62">
                  <c:v>1.0804511023573479E-2</c:v>
                </c:pt>
                <c:pt idx="63">
                  <c:v>1.1644779570861337E-2</c:v>
                </c:pt>
                <c:pt idx="64">
                  <c:v>1.1551198025202615E-2</c:v>
                </c:pt>
                <c:pt idx="65">
                  <c:v>8.8599348829671298E-3</c:v>
                </c:pt>
                <c:pt idx="66">
                  <c:v>9.4032823386980702E-3</c:v>
                </c:pt>
                <c:pt idx="67">
                  <c:v>8.8737680193609492E-3</c:v>
                </c:pt>
                <c:pt idx="68">
                  <c:v>8.4212052456462665E-3</c:v>
                </c:pt>
                <c:pt idx="69">
                  <c:v>7.4210619252823165E-3</c:v>
                </c:pt>
                <c:pt idx="70">
                  <c:v>7.2781195158795331E-3</c:v>
                </c:pt>
                <c:pt idx="71">
                  <c:v>7.5884957892839904E-3</c:v>
                </c:pt>
                <c:pt idx="72">
                  <c:v>7.4186430161861305E-3</c:v>
                </c:pt>
                <c:pt idx="73">
                  <c:v>7.2738108340519511E-3</c:v>
                </c:pt>
                <c:pt idx="74">
                  <c:v>6.9403037424152084E-3</c:v>
                </c:pt>
                <c:pt idx="75">
                  <c:v>6.6080061053265587E-3</c:v>
                </c:pt>
                <c:pt idx="76">
                  <c:v>6.277598240969305E-3</c:v>
                </c:pt>
                <c:pt idx="77">
                  <c:v>5.8499048763997925E-3</c:v>
                </c:pt>
                <c:pt idx="78">
                  <c:v>5.6650851032692762E-3</c:v>
                </c:pt>
                <c:pt idx="79">
                  <c:v>5.4824574665071797E-3</c:v>
                </c:pt>
                <c:pt idx="80">
                  <c:v>5.2732218296870298E-3</c:v>
                </c:pt>
                <c:pt idx="81">
                  <c:v>4.825194510527697E-3</c:v>
                </c:pt>
                <c:pt idx="82">
                  <c:v>4.4299296460289378E-3</c:v>
                </c:pt>
                <c:pt idx="83">
                  <c:v>3.938966690412291E-3</c:v>
                </c:pt>
                <c:pt idx="84">
                  <c:v>3.7442445081692609E-3</c:v>
                </c:pt>
                <c:pt idx="85">
                  <c:v>3.3467875073020818E-3</c:v>
                </c:pt>
                <c:pt idx="86">
                  <c:v>2.934741460948527E-3</c:v>
                </c:pt>
                <c:pt idx="87">
                  <c:v>2.6024438238598773E-3</c:v>
                </c:pt>
                <c:pt idx="88">
                  <c:v>2.2844328686205807E-3</c:v>
                </c:pt>
                <c:pt idx="89">
                  <c:v>2.0949264591162034E-3</c:v>
                </c:pt>
                <c:pt idx="90">
                  <c:v>1.820607049426779E-3</c:v>
                </c:pt>
                <c:pt idx="91">
                  <c:v>1.3601828211494897E-3</c:v>
                </c:pt>
                <c:pt idx="92">
                  <c:v>8.2515036543669173E-4</c:v>
                </c:pt>
                <c:pt idx="93">
                  <c:v>6.2347381954212474E-4</c:v>
                </c:pt>
                <c:pt idx="94">
                  <c:v>5.3843404662931062E-4</c:v>
                </c:pt>
                <c:pt idx="95">
                  <c:v>4.1476731908676506E-4</c:v>
                </c:pt>
                <c:pt idx="96">
                  <c:v>3.3577481891441778E-4</c:v>
                </c:pt>
                <c:pt idx="97">
                  <c:v>2.336515005097851E-4</c:v>
                </c:pt>
                <c:pt idx="98">
                  <c:v>1.5435663670041448E-4</c:v>
                </c:pt>
                <c:pt idx="99">
                  <c:v>1.0151859113058602E-4</c:v>
                </c:pt>
                <c:pt idx="100">
                  <c:v>1.6191572762599794E-4</c:v>
                </c:pt>
              </c:numCache>
            </c:numRef>
          </c:val>
          <c:smooth val="0"/>
        </c:ser>
        <c:ser>
          <c:idx val="1"/>
          <c:order val="1"/>
          <c:tx>
            <c:v>London</c:v>
          </c:tx>
          <c:marker>
            <c:symbol val="none"/>
          </c:marker>
          <c:cat>
            <c:strRef>
              <c:f>'Age 2011'!$A$6:$A$107</c:f>
              <c:strCache>
                <c:ptCount val="101"/>
                <c:pt idx="0">
                  <c:v>Under 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'Age 2011'!$Y$6:$Y$106</c:f>
              <c:numCache>
                <c:formatCode>0%</c:formatCode>
                <c:ptCount val="101"/>
                <c:pt idx="0">
                  <c:v>1.5266197786355443E-2</c:v>
                </c:pt>
                <c:pt idx="1">
                  <c:v>1.4881193784002111E-2</c:v>
                </c:pt>
                <c:pt idx="2">
                  <c:v>1.4384248675149479E-2</c:v>
                </c:pt>
                <c:pt idx="3">
                  <c:v>1.4210281185048926E-2</c:v>
                </c:pt>
                <c:pt idx="4">
                  <c:v>1.3621581070868997E-2</c:v>
                </c:pt>
                <c:pt idx="5">
                  <c:v>1.2961312052533779E-2</c:v>
                </c:pt>
                <c:pt idx="6">
                  <c:v>1.2144814845127951E-2</c:v>
                </c:pt>
                <c:pt idx="7">
                  <c:v>1.1729837541034368E-2</c:v>
                </c:pt>
                <c:pt idx="8">
                  <c:v>1.1222982891606387E-2</c:v>
                </c:pt>
                <c:pt idx="9">
                  <c:v>1.1007909159119205E-2</c:v>
                </c:pt>
                <c:pt idx="10">
                  <c:v>1.1132940646378533E-2</c:v>
                </c:pt>
                <c:pt idx="11">
                  <c:v>1.1180286229127418E-2</c:v>
                </c:pt>
                <c:pt idx="12">
                  <c:v>1.1099908844460708E-2</c:v>
                </c:pt>
                <c:pt idx="13">
                  <c:v>1.1233259452203043E-2</c:v>
                </c:pt>
                <c:pt idx="14">
                  <c:v>1.1246472172970175E-2</c:v>
                </c:pt>
                <c:pt idx="15">
                  <c:v>1.1450902324839389E-2</c:v>
                </c:pt>
                <c:pt idx="16">
                  <c:v>1.1295163495797192E-2</c:v>
                </c:pt>
                <c:pt idx="17">
                  <c:v>1.1536662669818634E-2</c:v>
                </c:pt>
                <c:pt idx="18">
                  <c:v>1.1591593333007908E-2</c:v>
                </c:pt>
                <c:pt idx="19">
                  <c:v>1.1828443586759435E-2</c:v>
                </c:pt>
                <c:pt idx="20">
                  <c:v>1.2910785629600213E-2</c:v>
                </c:pt>
                <c:pt idx="21">
                  <c:v>1.3667458573532645E-2</c:v>
                </c:pt>
                <c:pt idx="22">
                  <c:v>1.5383399513160177E-2</c:v>
                </c:pt>
                <c:pt idx="23">
                  <c:v>1.713579777490442E-2</c:v>
                </c:pt>
                <c:pt idx="24">
                  <c:v>1.7973337463531972E-2</c:v>
                </c:pt>
                <c:pt idx="25">
                  <c:v>1.9514699213023436E-2</c:v>
                </c:pt>
                <c:pt idx="26">
                  <c:v>2.013471836902175E-2</c:v>
                </c:pt>
                <c:pt idx="27">
                  <c:v>2.038502602355461E-2</c:v>
                </c:pt>
                <c:pt idx="28">
                  <c:v>2.0883316872485378E-2</c:v>
                </c:pt>
                <c:pt idx="29">
                  <c:v>2.0987305878522978E-2</c:v>
                </c:pt>
                <c:pt idx="30">
                  <c:v>2.1124693706499716E-2</c:v>
                </c:pt>
                <c:pt idx="31">
                  <c:v>2.0553365873328424E-2</c:v>
                </c:pt>
                <c:pt idx="32">
                  <c:v>1.9648172160772876E-2</c:v>
                </c:pt>
                <c:pt idx="33">
                  <c:v>1.8318336283562605E-2</c:v>
                </c:pt>
                <c:pt idx="34">
                  <c:v>1.7846715556180306E-2</c:v>
                </c:pt>
                <c:pt idx="35">
                  <c:v>1.6948862244050941E-2</c:v>
                </c:pt>
                <c:pt idx="36">
                  <c:v>1.6619522944929504E-2</c:v>
                </c:pt>
                <c:pt idx="37">
                  <c:v>1.6061897192553749E-2</c:v>
                </c:pt>
                <c:pt idx="38">
                  <c:v>1.5963413486835786E-2</c:v>
                </c:pt>
                <c:pt idx="39">
                  <c:v>1.5645696488389139E-2</c:v>
                </c:pt>
                <c:pt idx="40">
                  <c:v>1.5457415217457528E-2</c:v>
                </c:pt>
                <c:pt idx="41">
                  <c:v>1.4971358369237067E-2</c:v>
                </c:pt>
                <c:pt idx="42">
                  <c:v>1.4909454325642918E-2</c:v>
                </c:pt>
                <c:pt idx="43">
                  <c:v>1.4694869953184149E-2</c:v>
                </c:pt>
                <c:pt idx="44">
                  <c:v>1.4596753267487494E-2</c:v>
                </c:pt>
                <c:pt idx="45">
                  <c:v>1.4357823233615216E-2</c:v>
                </c:pt>
                <c:pt idx="46">
                  <c:v>1.4146175021326922E-2</c:v>
                </c:pt>
                <c:pt idx="47">
                  <c:v>1.3747835958199357E-2</c:v>
                </c:pt>
                <c:pt idx="48">
                  <c:v>1.3288449231527362E-2</c:v>
                </c:pt>
                <c:pt idx="49">
                  <c:v>1.2561015549292563E-2</c:v>
                </c:pt>
                <c:pt idx="50">
                  <c:v>1.2418734121031703E-2</c:v>
                </c:pt>
                <c:pt idx="51">
                  <c:v>1.1684449398399133E-2</c:v>
                </c:pt>
                <c:pt idx="52">
                  <c:v>1.1295163495797192E-2</c:v>
                </c:pt>
                <c:pt idx="53">
                  <c:v>1.0758335544628963E-2</c:v>
                </c:pt>
                <c:pt idx="54">
                  <c:v>1.0277539316713933E-2</c:v>
                </c:pt>
                <c:pt idx="55">
                  <c:v>9.8796896136147793E-3</c:v>
                </c:pt>
                <c:pt idx="56">
                  <c:v>9.4054997460833161E-3</c:v>
                </c:pt>
                <c:pt idx="57">
                  <c:v>9.025144663999899E-3</c:v>
                </c:pt>
                <c:pt idx="58">
                  <c:v>8.7544062282808258E-3</c:v>
                </c:pt>
                <c:pt idx="59">
                  <c:v>8.4379126299052067E-3</c:v>
                </c:pt>
                <c:pt idx="60">
                  <c:v>8.3037056421131489E-3</c:v>
                </c:pt>
                <c:pt idx="61">
                  <c:v>8.2772802005788883E-3</c:v>
                </c:pt>
                <c:pt idx="62">
                  <c:v>8.2269984576595311E-3</c:v>
                </c:pt>
                <c:pt idx="63">
                  <c:v>8.5794600181234495E-3</c:v>
                </c:pt>
                <c:pt idx="64">
                  <c:v>8.5250187149625862E-3</c:v>
                </c:pt>
                <c:pt idx="65">
                  <c:v>6.7910937942909054E-3</c:v>
                </c:pt>
                <c:pt idx="66">
                  <c:v>6.7929288943974512E-3</c:v>
                </c:pt>
                <c:pt idx="67">
                  <c:v>6.3469995685067953E-3</c:v>
                </c:pt>
                <c:pt idx="68">
                  <c:v>6.1314364759912018E-3</c:v>
                </c:pt>
                <c:pt idx="69">
                  <c:v>5.3510295706807771E-3</c:v>
                </c:pt>
                <c:pt idx="70">
                  <c:v>5.2849659668451239E-3</c:v>
                </c:pt>
                <c:pt idx="71">
                  <c:v>5.557661842677847E-3</c:v>
                </c:pt>
                <c:pt idx="72">
                  <c:v>5.4227208148431702E-3</c:v>
                </c:pt>
                <c:pt idx="73">
                  <c:v>5.1640940398272996E-3</c:v>
                </c:pt>
                <c:pt idx="74">
                  <c:v>5.0309881120991695E-3</c:v>
                </c:pt>
                <c:pt idx="75">
                  <c:v>4.7815368376160289E-3</c:v>
                </c:pt>
                <c:pt idx="76">
                  <c:v>4.5569205845748095E-3</c:v>
                </c:pt>
                <c:pt idx="77">
                  <c:v>4.2230547051905565E-3</c:v>
                </c:pt>
                <c:pt idx="78">
                  <c:v>4.1277518396572715E-3</c:v>
                </c:pt>
                <c:pt idx="79">
                  <c:v>3.944241829002681E-3</c:v>
                </c:pt>
                <c:pt idx="80">
                  <c:v>3.8426996231071403E-3</c:v>
                </c:pt>
                <c:pt idx="81">
                  <c:v>3.5622963268269249E-3</c:v>
                </c:pt>
                <c:pt idx="82">
                  <c:v>3.1739891442818099E-3</c:v>
                </c:pt>
                <c:pt idx="83">
                  <c:v>2.898479448285717E-3</c:v>
                </c:pt>
                <c:pt idx="84">
                  <c:v>2.6506185938949154E-3</c:v>
                </c:pt>
                <c:pt idx="85">
                  <c:v>2.426002340853696E-3</c:v>
                </c:pt>
                <c:pt idx="86">
                  <c:v>2.2103169083309998E-3</c:v>
                </c:pt>
                <c:pt idx="87">
                  <c:v>1.9582964936986943E-3</c:v>
                </c:pt>
                <c:pt idx="88">
                  <c:v>1.7439568012541319E-3</c:v>
                </c:pt>
                <c:pt idx="89">
                  <c:v>1.5188511881845E-3</c:v>
                </c:pt>
                <c:pt idx="90">
                  <c:v>1.3689846794832504E-3</c:v>
                </c:pt>
                <c:pt idx="91">
                  <c:v>1.0680282620097209E-3</c:v>
                </c:pt>
                <c:pt idx="92">
                  <c:v>6.0264687498967759E-4</c:v>
                </c:pt>
                <c:pt idx="93">
                  <c:v>4.9682276884552995E-4</c:v>
                </c:pt>
                <c:pt idx="94">
                  <c:v>4.3699850537213321E-4</c:v>
                </c:pt>
                <c:pt idx="95">
                  <c:v>3.5062646035737227E-4</c:v>
                </c:pt>
                <c:pt idx="96">
                  <c:v>2.7208417579720727E-4</c:v>
                </c:pt>
                <c:pt idx="97">
                  <c:v>2.0394079184080238E-4</c:v>
                </c:pt>
                <c:pt idx="98">
                  <c:v>1.4264844828216892E-4</c:v>
                </c:pt>
                <c:pt idx="99">
                  <c:v>9.5180525526181308E-5</c:v>
                </c:pt>
                <c:pt idx="100">
                  <c:v>1.5610584906350559E-4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71072"/>
        <c:axId val="104013824"/>
      </c:lineChart>
      <c:catAx>
        <c:axId val="10397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013824"/>
        <c:crosses val="autoZero"/>
        <c:auto val="1"/>
        <c:lblAlgn val="ctr"/>
        <c:lblOffset val="100"/>
        <c:tickLblSkip val="5"/>
        <c:noMultiLvlLbl val="0"/>
      </c:catAx>
      <c:valAx>
        <c:axId val="1040138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0397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48773723781525"/>
          <c:y val="6.8522003434947298E-2"/>
          <c:w val="7.837892521817745E-2"/>
          <c:h val="7.12276253503762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25022282050806E-2"/>
          <c:y val="2.9226768106296042E-2"/>
          <c:w val="0.93120089497009595"/>
          <c:h val="0.8074133576514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'Population Projections'!$G$6</c:f>
              <c:strCache>
                <c:ptCount val="1"/>
                <c:pt idx="0">
                  <c:v>% Change</c:v>
                </c:pt>
              </c:strCache>
            </c:strRef>
          </c:tx>
          <c:invertIfNegative val="0"/>
          <c:cat>
            <c:strRef>
              <c:f>'Population Projections'!$C$7:$C$19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'Population Projections'!$G$7:$G$19</c:f>
              <c:numCache>
                <c:formatCode>0%</c:formatCode>
                <c:ptCount val="13"/>
                <c:pt idx="0">
                  <c:v>0.19691819623838666</c:v>
                </c:pt>
                <c:pt idx="1">
                  <c:v>0.13256484149855896</c:v>
                </c:pt>
                <c:pt idx="2">
                  <c:v>0.11714547118023766</c:v>
                </c:pt>
                <c:pt idx="3">
                  <c:v>4.0342914775592702E-2</c:v>
                </c:pt>
                <c:pt idx="4">
                  <c:v>0.14244762954796036</c:v>
                </c:pt>
                <c:pt idx="5">
                  <c:v>9.3275647136467174E-2</c:v>
                </c:pt>
                <c:pt idx="6">
                  <c:v>5.9066427289048637E-2</c:v>
                </c:pt>
                <c:pt idx="7">
                  <c:v>0.14505588686926429</c:v>
                </c:pt>
                <c:pt idx="8">
                  <c:v>0.12792848335388432</c:v>
                </c:pt>
                <c:pt idx="10">
                  <c:v>0.11412849759401189</c:v>
                </c:pt>
                <c:pt idx="11">
                  <c:v>0.24989449498265059</c:v>
                </c:pt>
                <c:pt idx="12">
                  <c:v>0.14638405691535167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4688"/>
        <c:axId val="104036224"/>
      </c:barChart>
      <c:catAx>
        <c:axId val="104034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4036224"/>
        <c:crosses val="autoZero"/>
        <c:auto val="1"/>
        <c:lblAlgn val="ctr"/>
        <c:lblOffset val="100"/>
        <c:noMultiLvlLbl val="0"/>
      </c:catAx>
      <c:valAx>
        <c:axId val="104036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034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2001</c:v>
          </c:tx>
          <c:invertIfNegative val="0"/>
          <c:cat>
            <c:strRef>
              <c:f>'CoB 2001'!$A$19:$A$31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and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'CoB 2001'!$D$19:$D$31</c:f>
              <c:numCache>
                <c:formatCode>0%</c:formatCode>
                <c:ptCount val="13"/>
                <c:pt idx="0">
                  <c:v>8.1347293196537176E-2</c:v>
                </c:pt>
                <c:pt idx="1">
                  <c:v>0.14252723719715124</c:v>
                </c:pt>
                <c:pt idx="2">
                  <c:v>7.1822096032434071E-2</c:v>
                </c:pt>
                <c:pt idx="3">
                  <c:v>3.2161647428169508E-2</c:v>
                </c:pt>
                <c:pt idx="4">
                  <c:v>8.0685788374555853E-2</c:v>
                </c:pt>
                <c:pt idx="5">
                  <c:v>3.9971160938074984E-2</c:v>
                </c:pt>
                <c:pt idx="6">
                  <c:v>3.5117265121224456E-2</c:v>
                </c:pt>
                <c:pt idx="7">
                  <c:v>0.11471314669947316</c:v>
                </c:pt>
                <c:pt idx="8">
                  <c:v>7.2619373406547005E-2</c:v>
                </c:pt>
                <c:pt idx="10">
                  <c:v>7.4971874324737328E-2</c:v>
                </c:pt>
                <c:pt idx="11">
                  <c:v>0.27005889914112913</c:v>
                </c:pt>
                <c:pt idx="12">
                  <c:v>9.1912320828307859E-2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'CoB 2001'!$A$19:$A$31</c:f>
              <c:strCache>
                <c:ptCount val="13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and Wear</c:v>
                </c:pt>
                <c:pt idx="7">
                  <c:v>West Midlands</c:v>
                </c:pt>
                <c:pt idx="8">
                  <c:v>West Yorkshire</c:v>
                </c:pt>
                <c:pt idx="10">
                  <c:v>Core Cities Total</c:v>
                </c:pt>
                <c:pt idx="11">
                  <c:v>London</c:v>
                </c:pt>
                <c:pt idx="12">
                  <c:v>England</c:v>
                </c:pt>
              </c:strCache>
            </c:strRef>
          </c:cat>
          <c:val>
            <c:numRef>
              <c:f>'CoB 2011'!$D$19:$D$31</c:f>
              <c:numCache>
                <c:formatCode>0%</c:formatCode>
                <c:ptCount val="13"/>
                <c:pt idx="0">
                  <c:v>0.14663945413021853</c:v>
                </c:pt>
                <c:pt idx="1">
                  <c:v>0.23173551999330522</c:v>
                </c:pt>
                <c:pt idx="2">
                  <c:v>0.12002074162879195</c:v>
                </c:pt>
                <c:pt idx="3">
                  <c:v>5.6370996293772971E-2</c:v>
                </c:pt>
                <c:pt idx="4">
                  <c:v>0.14960017015961516</c:v>
                </c:pt>
                <c:pt idx="5">
                  <c:v>7.7215631724001393E-2</c:v>
                </c:pt>
                <c:pt idx="6">
                  <c:v>6.4632860407756884E-2</c:v>
                </c:pt>
                <c:pt idx="7">
                  <c:v>0.16578133793294986</c:v>
                </c:pt>
                <c:pt idx="8">
                  <c:v>0.11385507475546459</c:v>
                </c:pt>
                <c:pt idx="10">
                  <c:v>0.12214750144832182</c:v>
                </c:pt>
                <c:pt idx="11">
                  <c:v>0.36641541699407909</c:v>
                </c:pt>
                <c:pt idx="12">
                  <c:v>0.13793901569095385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49440"/>
        <c:axId val="102359424"/>
      </c:barChart>
      <c:catAx>
        <c:axId val="10234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59424"/>
        <c:crosses val="autoZero"/>
        <c:auto val="1"/>
        <c:lblAlgn val="ctr"/>
        <c:lblOffset val="100"/>
        <c:noMultiLvlLbl val="0"/>
      </c:catAx>
      <c:valAx>
        <c:axId val="102359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34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Commuters!$J$4</c:f>
              <c:strCache>
                <c:ptCount val="1"/>
                <c:pt idx="0">
                  <c:v>Proportion of workers in area who live in area</c:v>
                </c:pt>
              </c:strCache>
            </c:strRef>
          </c:tx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Commuters!$A$5:$A$14</c:f>
              <c:strCache>
                <c:ptCount val="10"/>
                <c:pt idx="0">
                  <c:v>Bristol</c:v>
                </c:pt>
                <c:pt idx="1">
                  <c:v>East Midlands</c:v>
                </c:pt>
                <c:pt idx="2">
                  <c:v>Greater Manchester</c:v>
                </c:pt>
                <c:pt idx="3">
                  <c:v>Merseyside</c:v>
                </c:pt>
                <c:pt idx="4">
                  <c:v>South Hampshire</c:v>
                </c:pt>
                <c:pt idx="5">
                  <c:v>South Yorkshire</c:v>
                </c:pt>
                <c:pt idx="6">
                  <c:v>Tyne &amp; Wear</c:v>
                </c:pt>
                <c:pt idx="7">
                  <c:v>West Midlands</c:v>
                </c:pt>
                <c:pt idx="8">
                  <c:v>West Yorkshire</c:v>
                </c:pt>
                <c:pt idx="9">
                  <c:v>London</c:v>
                </c:pt>
              </c:strCache>
            </c:strRef>
          </c:cat>
          <c:val>
            <c:numRef>
              <c:f>Commuters!$J$5:$J$14</c:f>
              <c:numCache>
                <c:formatCode>0%</c:formatCode>
                <c:ptCount val="10"/>
                <c:pt idx="0">
                  <c:v>0.65866529540444507</c:v>
                </c:pt>
                <c:pt idx="1">
                  <c:v>0.58487653987873089</c:v>
                </c:pt>
                <c:pt idx="2">
                  <c:v>0.87562139264008509</c:v>
                </c:pt>
                <c:pt idx="3">
                  <c:v>0.87975630500060753</c:v>
                </c:pt>
                <c:pt idx="4">
                  <c:v>0.64014475444082108</c:v>
                </c:pt>
                <c:pt idx="5">
                  <c:v>0.89367867424268455</c:v>
                </c:pt>
                <c:pt idx="6">
                  <c:v>0.83194020407152036</c:v>
                </c:pt>
                <c:pt idx="7">
                  <c:v>0.83917033581764133</c:v>
                </c:pt>
                <c:pt idx="8">
                  <c:v>0.9036578206802196</c:v>
                </c:pt>
                <c:pt idx="9">
                  <c:v>0.8244823425371629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16544"/>
        <c:axId val="102718080"/>
      </c:barChart>
      <c:catAx>
        <c:axId val="10271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18080"/>
        <c:crosses val="autoZero"/>
        <c:auto val="1"/>
        <c:lblAlgn val="ctr"/>
        <c:lblOffset val="100"/>
        <c:noMultiLvlLbl val="0"/>
      </c:catAx>
      <c:valAx>
        <c:axId val="102718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71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95250</xdr:rowOff>
    </xdr:from>
    <xdr:to>
      <xdr:col>8</xdr:col>
      <xdr:colOff>238125</xdr:colOff>
      <xdr:row>40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4</xdr:row>
      <xdr:rowOff>104774</xdr:rowOff>
    </xdr:from>
    <xdr:to>
      <xdr:col>15</xdr:col>
      <xdr:colOff>323850</xdr:colOff>
      <xdr:row>39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166686</xdr:rowOff>
    </xdr:from>
    <xdr:to>
      <xdr:col>16</xdr:col>
      <xdr:colOff>152400</xdr:colOff>
      <xdr:row>30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</xdr:row>
      <xdr:rowOff>161925</xdr:rowOff>
    </xdr:from>
    <xdr:to>
      <xdr:col>17</xdr:col>
      <xdr:colOff>161925</xdr:colOff>
      <xdr:row>39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</xdr:row>
      <xdr:rowOff>42861</xdr:rowOff>
    </xdr:from>
    <xdr:to>
      <xdr:col>16</xdr:col>
      <xdr:colOff>123825</xdr:colOff>
      <xdr:row>32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114299</xdr:colOff>
      <xdr:row>3</xdr:row>
      <xdr:rowOff>85725</xdr:rowOff>
    </xdr:from>
    <xdr:to>
      <xdr:col>16</xdr:col>
      <xdr:colOff>190500</xdr:colOff>
      <xdr:row>35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</xdr:row>
      <xdr:rowOff>152400</xdr:rowOff>
    </xdr:from>
    <xdr:to>
      <xdr:col>21</xdr:col>
      <xdr:colOff>438149</xdr:colOff>
      <xdr:row>38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</xdr:row>
      <xdr:rowOff>138111</xdr:rowOff>
    </xdr:from>
    <xdr:to>
      <xdr:col>15</xdr:col>
      <xdr:colOff>285750</xdr:colOff>
      <xdr:row>31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4</xdr:row>
      <xdr:rowOff>57150</xdr:rowOff>
    </xdr:from>
    <xdr:to>
      <xdr:col>19</xdr:col>
      <xdr:colOff>38099</xdr:colOff>
      <xdr:row>39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15</xdr:col>
      <xdr:colOff>257175</xdr:colOff>
      <xdr:row>31</xdr:row>
      <xdr:rowOff>166689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34</xdr:row>
      <xdr:rowOff>95250</xdr:rowOff>
    </xdr:from>
    <xdr:to>
      <xdr:col>15</xdr:col>
      <xdr:colOff>257175</xdr:colOff>
      <xdr:row>62</xdr:row>
      <xdr:rowOff>71439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london.gov.uk/dataset/london-and-the-core-citi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100"/>
  <sheetViews>
    <sheetView tabSelected="1" workbookViewId="0">
      <selection activeCell="F5" sqref="F5"/>
    </sheetView>
  </sheetViews>
  <sheetFormatPr defaultRowHeight="15" x14ac:dyDescent="0.25"/>
  <cols>
    <col min="1" max="1" width="3.140625" style="48" customWidth="1"/>
    <col min="2" max="2" width="3.85546875" style="48" customWidth="1"/>
    <col min="3" max="3" width="28.140625" style="46" bestFit="1" customWidth="1"/>
    <col min="4" max="5" width="9.140625" style="46"/>
    <col min="6" max="6" width="11.5703125" style="46" customWidth="1"/>
    <col min="7" max="16384" width="9.140625" style="46"/>
  </cols>
  <sheetData>
    <row r="1" spans="1:3" ht="31.5" x14ac:dyDescent="0.5">
      <c r="B1" s="47" t="s">
        <v>231</v>
      </c>
    </row>
    <row r="2" spans="1:3" ht="18.75" x14ac:dyDescent="0.3">
      <c r="B2" s="128" t="s">
        <v>277</v>
      </c>
    </row>
    <row r="3" spans="1:3" s="104" customFormat="1" x14ac:dyDescent="0.25">
      <c r="A3" s="71"/>
      <c r="B3" s="72" t="s">
        <v>278</v>
      </c>
      <c r="C3" s="71"/>
    </row>
    <row r="4" spans="1:3" x14ac:dyDescent="0.25">
      <c r="A4" s="71"/>
      <c r="B4" s="71"/>
      <c r="C4" s="71"/>
    </row>
    <row r="5" spans="1:3" x14ac:dyDescent="0.25">
      <c r="A5" s="71"/>
      <c r="B5" s="71"/>
      <c r="C5" s="72" t="s">
        <v>83</v>
      </c>
    </row>
    <row r="6" spans="1:3" x14ac:dyDescent="0.25">
      <c r="A6" s="71"/>
      <c r="B6" s="71"/>
      <c r="C6" s="72" t="s">
        <v>84</v>
      </c>
    </row>
    <row r="7" spans="1:3" x14ac:dyDescent="0.25">
      <c r="A7" s="71"/>
      <c r="B7" s="71"/>
      <c r="C7" s="72" t="s">
        <v>204</v>
      </c>
    </row>
    <row r="8" spans="1:3" x14ac:dyDescent="0.25">
      <c r="A8" s="71"/>
      <c r="B8" s="71"/>
      <c r="C8" s="72" t="s">
        <v>119</v>
      </c>
    </row>
    <row r="9" spans="1:3" x14ac:dyDescent="0.25">
      <c r="A9" s="71"/>
      <c r="B9" s="71"/>
      <c r="C9" s="72" t="s">
        <v>85</v>
      </c>
    </row>
    <row r="10" spans="1:3" x14ac:dyDescent="0.25">
      <c r="A10" s="71"/>
      <c r="B10" s="71"/>
      <c r="C10" s="72" t="s">
        <v>86</v>
      </c>
    </row>
    <row r="11" spans="1:3" x14ac:dyDescent="0.25">
      <c r="A11" s="71"/>
      <c r="B11" s="71"/>
      <c r="C11" s="72" t="s">
        <v>226</v>
      </c>
    </row>
    <row r="12" spans="1:3" x14ac:dyDescent="0.25">
      <c r="A12" s="71"/>
      <c r="B12" s="71"/>
      <c r="C12" s="72" t="s">
        <v>91</v>
      </c>
    </row>
    <row r="13" spans="1:3" x14ac:dyDescent="0.25">
      <c r="A13" s="71"/>
      <c r="B13" s="71"/>
      <c r="C13" s="72" t="s">
        <v>92</v>
      </c>
    </row>
    <row r="14" spans="1:3" x14ac:dyDescent="0.25">
      <c r="A14" s="71"/>
      <c r="B14" s="71"/>
      <c r="C14" s="72" t="s">
        <v>93</v>
      </c>
    </row>
    <row r="15" spans="1:3" x14ac:dyDescent="0.25">
      <c r="A15" s="71"/>
      <c r="B15" s="71"/>
      <c r="C15" s="72" t="s">
        <v>94</v>
      </c>
    </row>
    <row r="16" spans="1:3" x14ac:dyDescent="0.25">
      <c r="A16" s="71"/>
      <c r="B16" s="71"/>
      <c r="C16" s="72" t="s">
        <v>95</v>
      </c>
    </row>
    <row r="17" spans="1:3" x14ac:dyDescent="0.25">
      <c r="A17" s="71"/>
      <c r="B17" s="71"/>
      <c r="C17" s="72" t="s">
        <v>254</v>
      </c>
    </row>
    <row r="18" spans="1:3" x14ac:dyDescent="0.25">
      <c r="A18" s="71"/>
      <c r="B18" s="71"/>
      <c r="C18" s="72" t="s">
        <v>118</v>
      </c>
    </row>
    <row r="19" spans="1:3" x14ac:dyDescent="0.25">
      <c r="A19" s="71"/>
      <c r="B19" s="71"/>
      <c r="C19" s="72" t="s">
        <v>96</v>
      </c>
    </row>
    <row r="20" spans="1:3" x14ac:dyDescent="0.25">
      <c r="A20" s="71"/>
      <c r="B20" s="71"/>
      <c r="C20" s="72" t="s">
        <v>87</v>
      </c>
    </row>
    <row r="21" spans="1:3" x14ac:dyDescent="0.25">
      <c r="A21" s="71"/>
      <c r="B21" s="71"/>
      <c r="C21" s="72" t="s">
        <v>97</v>
      </c>
    </row>
    <row r="22" spans="1:3" x14ac:dyDescent="0.25">
      <c r="A22" s="71"/>
      <c r="B22" s="71"/>
      <c r="C22" s="72" t="s">
        <v>98</v>
      </c>
    </row>
    <row r="23" spans="1:3" x14ac:dyDescent="0.25">
      <c r="A23" s="71"/>
      <c r="B23" s="71"/>
      <c r="C23" s="72" t="s">
        <v>88</v>
      </c>
    </row>
    <row r="24" spans="1:3" x14ac:dyDescent="0.25">
      <c r="A24" s="71"/>
      <c r="B24" s="71"/>
      <c r="C24" s="72" t="s">
        <v>89</v>
      </c>
    </row>
    <row r="25" spans="1:3" x14ac:dyDescent="0.25">
      <c r="A25" s="71"/>
      <c r="B25" s="71"/>
      <c r="C25" s="72" t="s">
        <v>227</v>
      </c>
    </row>
    <row r="26" spans="1:3" x14ac:dyDescent="0.25">
      <c r="A26" s="71"/>
      <c r="B26" s="71"/>
      <c r="C26" s="72" t="s">
        <v>228</v>
      </c>
    </row>
    <row r="27" spans="1:3" x14ac:dyDescent="0.25">
      <c r="A27" s="71"/>
      <c r="B27" s="71"/>
      <c r="C27" s="72" t="s">
        <v>121</v>
      </c>
    </row>
    <row r="28" spans="1:3" x14ac:dyDescent="0.25">
      <c r="A28" s="71"/>
      <c r="B28" s="71"/>
      <c r="C28" s="72" t="s">
        <v>229</v>
      </c>
    </row>
    <row r="29" spans="1:3" x14ac:dyDescent="0.25">
      <c r="A29" s="71"/>
      <c r="B29" s="71"/>
      <c r="C29" s="72" t="s">
        <v>122</v>
      </c>
    </row>
    <row r="30" spans="1:3" x14ac:dyDescent="0.25">
      <c r="A30" s="71"/>
      <c r="B30" s="71"/>
      <c r="C30" s="72" t="s">
        <v>117</v>
      </c>
    </row>
    <row r="31" spans="1:3" x14ac:dyDescent="0.25">
      <c r="A31" s="71"/>
      <c r="B31" s="71"/>
      <c r="C31" s="72" t="s">
        <v>120</v>
      </c>
    </row>
    <row r="32" spans="1:3" x14ac:dyDescent="0.25">
      <c r="A32" s="71"/>
      <c r="B32" s="71"/>
      <c r="C32" s="72" t="s">
        <v>116</v>
      </c>
    </row>
    <row r="33" spans="1:3" x14ac:dyDescent="0.25">
      <c r="A33" s="71"/>
      <c r="B33" s="71"/>
      <c r="C33" s="72" t="s">
        <v>230</v>
      </c>
    </row>
    <row r="34" spans="1:3" x14ac:dyDescent="0.25">
      <c r="A34" s="71"/>
      <c r="B34" s="71"/>
      <c r="C34" s="72" t="s">
        <v>205</v>
      </c>
    </row>
    <row r="35" spans="1:3" x14ac:dyDescent="0.25">
      <c r="A35" s="71"/>
      <c r="B35" s="71"/>
      <c r="C35" s="71"/>
    </row>
    <row r="36" spans="1:3" x14ac:dyDescent="0.25">
      <c r="A36" s="71"/>
      <c r="B36" s="71"/>
      <c r="C36" s="71"/>
    </row>
    <row r="37" spans="1:3" x14ac:dyDescent="0.25">
      <c r="A37" s="71"/>
      <c r="B37" s="73" t="s">
        <v>232</v>
      </c>
      <c r="C37" s="71"/>
    </row>
    <row r="38" spans="1:3" x14ac:dyDescent="0.25">
      <c r="A38" s="71"/>
      <c r="B38" s="71" t="s">
        <v>233</v>
      </c>
      <c r="C38" s="71"/>
    </row>
    <row r="39" spans="1:3" x14ac:dyDescent="0.25">
      <c r="A39" s="71"/>
      <c r="B39" s="71"/>
      <c r="C39" s="71"/>
    </row>
    <row r="40" spans="1:3" x14ac:dyDescent="0.25">
      <c r="A40" s="71"/>
      <c r="B40" s="73" t="s">
        <v>234</v>
      </c>
      <c r="C40" s="71"/>
    </row>
    <row r="41" spans="1:3" x14ac:dyDescent="0.25">
      <c r="A41" s="71"/>
      <c r="B41" s="71" t="s">
        <v>255</v>
      </c>
      <c r="C41" s="71"/>
    </row>
    <row r="42" spans="1:3" x14ac:dyDescent="0.25">
      <c r="A42" s="71"/>
      <c r="B42" s="71"/>
      <c r="C42" s="71"/>
    </row>
    <row r="43" spans="1:3" x14ac:dyDescent="0.25">
      <c r="A43" s="71"/>
      <c r="B43" s="73" t="s">
        <v>235</v>
      </c>
      <c r="C43" s="71"/>
    </row>
    <row r="44" spans="1:3" x14ac:dyDescent="0.25">
      <c r="A44" s="71"/>
      <c r="B44" s="71" t="s">
        <v>236</v>
      </c>
      <c r="C44" s="71"/>
    </row>
    <row r="45" spans="1:3" x14ac:dyDescent="0.25">
      <c r="A45" s="71"/>
      <c r="B45" s="71"/>
      <c r="C45" s="71"/>
    </row>
    <row r="46" spans="1:3" x14ac:dyDescent="0.25">
      <c r="A46" s="71"/>
      <c r="B46" s="73" t="s">
        <v>237</v>
      </c>
      <c r="C46" s="71"/>
    </row>
    <row r="47" spans="1:3" x14ac:dyDescent="0.25">
      <c r="A47" s="71"/>
      <c r="B47" s="72" t="s">
        <v>238</v>
      </c>
      <c r="C47" s="71"/>
    </row>
    <row r="48" spans="1:3" x14ac:dyDescent="0.25">
      <c r="A48" s="71"/>
      <c r="B48" s="71"/>
      <c r="C48" s="71"/>
    </row>
    <row r="49" spans="1:3" x14ac:dyDescent="0.25">
      <c r="A49" s="71"/>
      <c r="B49" s="71"/>
      <c r="C49" s="71"/>
    </row>
    <row r="50" spans="1:3" x14ac:dyDescent="0.25">
      <c r="A50" s="71"/>
      <c r="B50" s="71"/>
      <c r="C50" s="71"/>
    </row>
    <row r="51" spans="1:3" x14ac:dyDescent="0.25">
      <c r="A51" s="71"/>
      <c r="B51" s="71"/>
      <c r="C51" s="71"/>
    </row>
    <row r="52" spans="1:3" x14ac:dyDescent="0.25">
      <c r="A52" s="71"/>
      <c r="B52" s="71"/>
      <c r="C52" s="71"/>
    </row>
    <row r="53" spans="1:3" x14ac:dyDescent="0.25">
      <c r="A53" s="71"/>
      <c r="B53" s="71"/>
      <c r="C53" s="71"/>
    </row>
    <row r="54" spans="1:3" x14ac:dyDescent="0.25">
      <c r="A54" s="71"/>
      <c r="B54" s="71"/>
      <c r="C54" s="71"/>
    </row>
    <row r="55" spans="1:3" x14ac:dyDescent="0.25">
      <c r="A55" s="71"/>
      <c r="B55" s="71"/>
      <c r="C55" s="71"/>
    </row>
    <row r="56" spans="1:3" x14ac:dyDescent="0.25">
      <c r="A56" s="71"/>
      <c r="B56" s="71"/>
      <c r="C56" s="71"/>
    </row>
    <row r="57" spans="1:3" x14ac:dyDescent="0.25">
      <c r="A57" s="71"/>
      <c r="B57" s="71"/>
      <c r="C57" s="71"/>
    </row>
    <row r="58" spans="1:3" x14ac:dyDescent="0.25">
      <c r="A58" s="71"/>
      <c r="B58" s="71"/>
      <c r="C58" s="71"/>
    </row>
    <row r="59" spans="1:3" x14ac:dyDescent="0.25">
      <c r="A59" s="71"/>
      <c r="B59" s="71"/>
      <c r="C59" s="71"/>
    </row>
    <row r="60" spans="1:3" x14ac:dyDescent="0.25">
      <c r="A60" s="71"/>
      <c r="B60" s="71"/>
      <c r="C60" s="71"/>
    </row>
    <row r="61" spans="1:3" x14ac:dyDescent="0.25">
      <c r="A61" s="71"/>
      <c r="B61" s="71"/>
      <c r="C61" s="71"/>
    </row>
    <row r="62" spans="1:3" x14ac:dyDescent="0.25">
      <c r="A62" s="71"/>
      <c r="B62" s="71"/>
      <c r="C62" s="71"/>
    </row>
    <row r="63" spans="1:3" x14ac:dyDescent="0.25">
      <c r="A63" s="71"/>
      <c r="B63" s="71"/>
      <c r="C63" s="71"/>
    </row>
    <row r="64" spans="1:3" x14ac:dyDescent="0.25">
      <c r="A64" s="71"/>
      <c r="B64" s="71"/>
      <c r="C64" s="71"/>
    </row>
    <row r="65" spans="1:3" x14ac:dyDescent="0.25">
      <c r="A65" s="71"/>
      <c r="B65" s="71"/>
      <c r="C65" s="71"/>
    </row>
    <row r="66" spans="1:3" x14ac:dyDescent="0.25">
      <c r="A66" s="71"/>
      <c r="B66" s="71"/>
      <c r="C66" s="71"/>
    </row>
    <row r="67" spans="1:3" x14ac:dyDescent="0.25">
      <c r="A67" s="71"/>
      <c r="B67" s="71"/>
      <c r="C67" s="71"/>
    </row>
    <row r="68" spans="1:3" x14ac:dyDescent="0.25">
      <c r="A68" s="71"/>
      <c r="B68" s="71"/>
      <c r="C68" s="71"/>
    </row>
    <row r="69" spans="1:3" x14ac:dyDescent="0.25">
      <c r="A69" s="71"/>
      <c r="B69" s="71"/>
      <c r="C69" s="71"/>
    </row>
    <row r="70" spans="1:3" x14ac:dyDescent="0.25">
      <c r="A70" s="71"/>
      <c r="B70" s="71"/>
      <c r="C70" s="71"/>
    </row>
    <row r="71" spans="1:3" x14ac:dyDescent="0.25">
      <c r="A71" s="71"/>
      <c r="B71" s="71"/>
      <c r="C71" s="71"/>
    </row>
    <row r="72" spans="1:3" x14ac:dyDescent="0.25">
      <c r="A72" s="71"/>
      <c r="B72" s="71"/>
      <c r="C72" s="71"/>
    </row>
    <row r="73" spans="1:3" x14ac:dyDescent="0.25">
      <c r="A73" s="71"/>
      <c r="B73" s="71"/>
      <c r="C73" s="71"/>
    </row>
    <row r="74" spans="1:3" x14ac:dyDescent="0.25">
      <c r="A74" s="71"/>
      <c r="B74" s="71"/>
      <c r="C74" s="71"/>
    </row>
    <row r="75" spans="1:3" x14ac:dyDescent="0.25">
      <c r="A75" s="71"/>
      <c r="B75" s="71"/>
      <c r="C75" s="71"/>
    </row>
    <row r="76" spans="1:3" x14ac:dyDescent="0.25">
      <c r="A76" s="71"/>
      <c r="B76" s="71"/>
      <c r="C76" s="71"/>
    </row>
    <row r="77" spans="1:3" x14ac:dyDescent="0.25">
      <c r="A77" s="71"/>
      <c r="B77" s="71"/>
      <c r="C77" s="71"/>
    </row>
    <row r="78" spans="1:3" x14ac:dyDescent="0.25">
      <c r="A78" s="71"/>
      <c r="B78" s="71"/>
      <c r="C78" s="71"/>
    </row>
    <row r="79" spans="1:3" x14ac:dyDescent="0.25">
      <c r="A79" s="71"/>
      <c r="B79" s="71"/>
      <c r="C79" s="71"/>
    </row>
    <row r="80" spans="1:3" x14ac:dyDescent="0.25">
      <c r="A80" s="71"/>
      <c r="B80" s="71"/>
      <c r="C80" s="71"/>
    </row>
    <row r="81" spans="1:3" x14ac:dyDescent="0.25">
      <c r="A81" s="71"/>
      <c r="B81" s="71"/>
      <c r="C81" s="71"/>
    </row>
    <row r="82" spans="1:3" x14ac:dyDescent="0.25">
      <c r="A82" s="71"/>
      <c r="B82" s="71"/>
      <c r="C82" s="71"/>
    </row>
    <row r="83" spans="1:3" x14ac:dyDescent="0.25">
      <c r="A83" s="71"/>
      <c r="B83" s="71"/>
      <c r="C83" s="71"/>
    </row>
    <row r="84" spans="1:3" x14ac:dyDescent="0.25">
      <c r="A84" s="71"/>
      <c r="B84" s="71"/>
      <c r="C84" s="71"/>
    </row>
    <row r="85" spans="1:3" x14ac:dyDescent="0.25">
      <c r="A85" s="71"/>
      <c r="B85" s="71"/>
      <c r="C85" s="71"/>
    </row>
    <row r="86" spans="1:3" x14ac:dyDescent="0.25">
      <c r="A86" s="71"/>
      <c r="B86" s="71"/>
      <c r="C86" s="71"/>
    </row>
    <row r="87" spans="1:3" x14ac:dyDescent="0.25">
      <c r="A87" s="71"/>
      <c r="B87" s="71"/>
      <c r="C87" s="71"/>
    </row>
    <row r="88" spans="1:3" x14ac:dyDescent="0.25">
      <c r="A88" s="71"/>
      <c r="B88" s="71"/>
      <c r="C88" s="71"/>
    </row>
    <row r="89" spans="1:3" x14ac:dyDescent="0.25">
      <c r="A89" s="71"/>
      <c r="B89" s="71"/>
      <c r="C89" s="71"/>
    </row>
    <row r="90" spans="1:3" x14ac:dyDescent="0.25">
      <c r="A90" s="71"/>
      <c r="B90" s="71"/>
      <c r="C90" s="71"/>
    </row>
    <row r="91" spans="1:3" x14ac:dyDescent="0.25">
      <c r="A91" s="71"/>
      <c r="B91" s="71"/>
      <c r="C91" s="71"/>
    </row>
    <row r="92" spans="1:3" x14ac:dyDescent="0.25">
      <c r="A92" s="71"/>
      <c r="B92" s="71"/>
      <c r="C92" s="71"/>
    </row>
    <row r="93" spans="1:3" x14ac:dyDescent="0.25">
      <c r="A93" s="71"/>
      <c r="B93" s="71"/>
      <c r="C93" s="71"/>
    </row>
    <row r="94" spans="1:3" x14ac:dyDescent="0.25">
      <c r="A94" s="71"/>
      <c r="B94" s="71"/>
      <c r="C94" s="71"/>
    </row>
    <row r="95" spans="1:3" x14ac:dyDescent="0.25">
      <c r="A95" s="71"/>
      <c r="B95" s="71"/>
      <c r="C95" s="71"/>
    </row>
    <row r="96" spans="1:3" x14ac:dyDescent="0.25">
      <c r="A96" s="71"/>
      <c r="B96" s="71"/>
      <c r="C96" s="71"/>
    </row>
    <row r="97" spans="1:3" x14ac:dyDescent="0.25">
      <c r="A97" s="71"/>
      <c r="B97" s="71"/>
      <c r="C97" s="71"/>
    </row>
    <row r="98" spans="1:3" x14ac:dyDescent="0.25">
      <c r="A98" s="71"/>
      <c r="B98" s="71"/>
      <c r="C98" s="71"/>
    </row>
    <row r="99" spans="1:3" x14ac:dyDescent="0.25">
      <c r="A99" s="71"/>
      <c r="B99" s="71"/>
      <c r="C99" s="71"/>
    </row>
    <row r="100" spans="1:3" x14ac:dyDescent="0.25">
      <c r="A100" s="71"/>
      <c r="B100" s="71"/>
      <c r="C100" s="71"/>
    </row>
  </sheetData>
  <hyperlinks>
    <hyperlink ref="B3" r:id="rId1" location="http://data.london.gov.uk/dataset/london-and-the-core-cities"/>
    <hyperlink ref="C5" location="Start_2" display="Summary"/>
    <hyperlink ref="C6" location="Start_3" display="Diversity Index Summary"/>
    <hyperlink ref="C7" location="Start_4" display="Local Authorities"/>
    <hyperlink ref="C8" location="Start_5" display="Overcrowding"/>
    <hyperlink ref="C9" location="Start_6" display="Age 2001"/>
    <hyperlink ref="C10" location="Start_7" display="Age 2011"/>
    <hyperlink ref="C11" location="Start_8" display="Population Projections"/>
    <hyperlink ref="C12" location="Start_9" display="CoB 2001"/>
    <hyperlink ref="C13" location="Start_10" display="CoB 2011"/>
    <hyperlink ref="C14" location="Start_11" display="CoB Case Studies"/>
    <hyperlink ref="C15" location="Start_12" display="SEG 2001"/>
    <hyperlink ref="C16" location="Start_13" display="SEG 2011"/>
    <hyperlink ref="C17" location="Start_14" display="Commuters"/>
    <hyperlink ref="C18" location="Start_15" display="Distance Travelled"/>
    <hyperlink ref="C19" location="Start_16" display="Qualifications 2001"/>
    <hyperlink ref="C20" location="Start_17" display="Qualifications 2011"/>
    <hyperlink ref="C21" location="Start_18" display="Household Comp 2001"/>
    <hyperlink ref="C22" location="Start_19" display="Household Comp 2011"/>
    <hyperlink ref="C23" location="Start_20" display="Tenure 2001"/>
    <hyperlink ref="C24" location="Start_21" display="Tenure 2011"/>
    <hyperlink ref="C25" location="Start_22" display="PLA"/>
    <hyperlink ref="C26" location="Start_23" display="Population Increase Chart"/>
    <hyperlink ref="C27" location="Start_24" display="Pop &amp; HH Growth Chart"/>
    <hyperlink ref="C28" location="Start_25" display="AHS Chart"/>
    <hyperlink ref="C29" location="Start_26" display="Overcrowding Chart"/>
    <hyperlink ref="C30" location="Start_27" display="Age Chart"/>
    <hyperlink ref="C31" location="Start_28" display="Projections Chart"/>
    <hyperlink ref="C32" location="Start_29" display="Country of Birth Chart"/>
    <hyperlink ref="C33" location="Start_30" display="Intra flow Chart"/>
    <hyperlink ref="C34" location="Start_31" display="Qualifications Chart"/>
    <hyperlink ref="B47" location="mailto:census@london.gov.uk" display="census@london.gov.uk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47"/>
  <sheetViews>
    <sheetView workbookViewId="0">
      <selection activeCell="K27" sqref="K27"/>
    </sheetView>
  </sheetViews>
  <sheetFormatPr defaultRowHeight="15" x14ac:dyDescent="0.25"/>
  <cols>
    <col min="1" max="1" width="22.140625" style="1" customWidth="1"/>
    <col min="2" max="10" width="11.5703125" style="1" customWidth="1"/>
    <col min="11" max="17" width="15.140625" style="1" customWidth="1"/>
    <col min="18" max="16384" width="9.140625" style="1"/>
  </cols>
  <sheetData>
    <row r="1" spans="1:17" x14ac:dyDescent="0.25">
      <c r="A1" s="49" t="s">
        <v>90</v>
      </c>
    </row>
    <row r="2" spans="1:17" s="38" customFormat="1" ht="45" x14ac:dyDescent="0.25">
      <c r="A2" s="37"/>
      <c r="B2" s="38" t="s">
        <v>0</v>
      </c>
      <c r="C2" s="38" t="s">
        <v>27</v>
      </c>
      <c r="D2" s="38" t="s">
        <v>39</v>
      </c>
      <c r="G2" s="38" t="s">
        <v>101</v>
      </c>
      <c r="H2" s="38" t="s">
        <v>100</v>
      </c>
      <c r="I2" s="38" t="s">
        <v>30</v>
      </c>
      <c r="J2" s="38" t="s">
        <v>31</v>
      </c>
      <c r="K2" s="38" t="s">
        <v>32</v>
      </c>
      <c r="L2" s="38" t="s">
        <v>33</v>
      </c>
      <c r="M2" s="38" t="s">
        <v>34</v>
      </c>
      <c r="N2" s="38" t="s">
        <v>35</v>
      </c>
      <c r="O2" s="38" t="s">
        <v>36</v>
      </c>
      <c r="P2" s="38" t="s">
        <v>37</v>
      </c>
      <c r="Q2" s="38" t="s">
        <v>102</v>
      </c>
    </row>
    <row r="3" spans="1:17" x14ac:dyDescent="0.25">
      <c r="A3" s="1" t="s">
        <v>26</v>
      </c>
      <c r="B3" s="3">
        <v>428234</v>
      </c>
      <c r="C3" s="3">
        <v>365438</v>
      </c>
      <c r="D3" s="3">
        <v>62796</v>
      </c>
      <c r="G3" s="1">
        <v>9166</v>
      </c>
      <c r="H3" s="1">
        <v>12176</v>
      </c>
      <c r="I3" s="1">
        <v>12858</v>
      </c>
      <c r="J3" s="1">
        <v>3809</v>
      </c>
      <c r="K3" s="1">
        <v>2770</v>
      </c>
      <c r="L3" s="1">
        <v>1039</v>
      </c>
      <c r="M3" s="1">
        <v>9265</v>
      </c>
      <c r="N3" s="1">
        <v>2166</v>
      </c>
      <c r="O3" s="1">
        <v>3809</v>
      </c>
      <c r="P3" s="1">
        <v>1267</v>
      </c>
      <c r="Q3" s="1">
        <v>1571</v>
      </c>
    </row>
    <row r="4" spans="1:17" x14ac:dyDescent="0.25">
      <c r="A4" s="1" t="s">
        <v>24</v>
      </c>
      <c r="B4" s="3">
        <v>884271</v>
      </c>
      <c r="C4" s="3">
        <v>679354</v>
      </c>
      <c r="D4" s="3">
        <v>204917</v>
      </c>
      <c r="G4" s="3">
        <v>13221</v>
      </c>
      <c r="H4" s="3">
        <v>31246</v>
      </c>
      <c r="I4" s="3">
        <v>46467</v>
      </c>
      <c r="J4" s="1">
        <v>46646</v>
      </c>
      <c r="K4" s="1">
        <v>16493</v>
      </c>
      <c r="L4" s="1">
        <v>2525</v>
      </c>
      <c r="M4" s="1">
        <v>29696</v>
      </c>
      <c r="N4" s="1">
        <v>2406</v>
      </c>
      <c r="O4" s="1">
        <v>8058</v>
      </c>
      <c r="P4" s="1">
        <v>1238</v>
      </c>
      <c r="Q4" s="1">
        <v>1301</v>
      </c>
    </row>
    <row r="5" spans="1:17" x14ac:dyDescent="0.25">
      <c r="A5" s="1" t="s">
        <v>16</v>
      </c>
      <c r="B5" s="3">
        <v>2682528</v>
      </c>
      <c r="C5" s="3">
        <v>2360569</v>
      </c>
      <c r="D5" s="3">
        <v>321959</v>
      </c>
      <c r="G5" s="3">
        <v>26787</v>
      </c>
      <c r="H5" s="3">
        <v>45526</v>
      </c>
      <c r="I5" s="3">
        <v>52513</v>
      </c>
      <c r="J5" s="1">
        <v>24430</v>
      </c>
      <c r="K5" s="1">
        <v>56094</v>
      </c>
      <c r="L5" s="1">
        <v>14846</v>
      </c>
      <c r="M5" s="1">
        <v>54535</v>
      </c>
      <c r="N5" s="1">
        <v>5727</v>
      </c>
      <c r="O5" s="1">
        <v>8354</v>
      </c>
      <c r="P5" s="1">
        <v>3176</v>
      </c>
      <c r="Q5" s="1">
        <v>3538</v>
      </c>
    </row>
    <row r="6" spans="1:17" x14ac:dyDescent="0.25">
      <c r="A6" s="1" t="s">
        <v>17</v>
      </c>
      <c r="B6" s="3">
        <v>1381189</v>
      </c>
      <c r="C6" s="3">
        <v>1303330</v>
      </c>
      <c r="D6" s="3">
        <v>77859</v>
      </c>
      <c r="G6" s="3">
        <v>9234</v>
      </c>
      <c r="H6" s="3">
        <v>14356</v>
      </c>
      <c r="I6" s="3">
        <v>12485</v>
      </c>
      <c r="J6" s="1">
        <v>5168</v>
      </c>
      <c r="K6" s="1">
        <v>1342</v>
      </c>
      <c r="L6" s="1">
        <v>1175</v>
      </c>
      <c r="M6" s="1">
        <v>19488</v>
      </c>
      <c r="N6" s="1">
        <v>2610</v>
      </c>
      <c r="O6" s="1">
        <v>1066</v>
      </c>
      <c r="P6" s="1">
        <v>1256</v>
      </c>
      <c r="Q6" s="1">
        <v>1551</v>
      </c>
    </row>
    <row r="7" spans="1:17" x14ac:dyDescent="0.25">
      <c r="A7" s="1" t="s">
        <v>25</v>
      </c>
      <c r="B7" s="3">
        <v>441938</v>
      </c>
      <c r="C7" s="3">
        <v>375824</v>
      </c>
      <c r="D7" s="3">
        <v>66114</v>
      </c>
      <c r="G7" s="3">
        <v>7939</v>
      </c>
      <c r="H7" s="3">
        <v>17896</v>
      </c>
      <c r="I7" s="3">
        <v>9718</v>
      </c>
      <c r="J7" s="1">
        <v>4713</v>
      </c>
      <c r="K7" s="1">
        <v>1569</v>
      </c>
      <c r="L7" s="1">
        <v>2245</v>
      </c>
      <c r="M7" s="1">
        <v>15304</v>
      </c>
      <c r="N7" s="1">
        <v>1538</v>
      </c>
      <c r="O7" s="1">
        <v>946</v>
      </c>
      <c r="P7" s="1">
        <v>921</v>
      </c>
      <c r="Q7" s="1">
        <v>1106</v>
      </c>
    </row>
    <row r="8" spans="1:17" x14ac:dyDescent="0.25">
      <c r="A8" s="1" t="s">
        <v>18</v>
      </c>
      <c r="B8" s="3">
        <v>1343601</v>
      </c>
      <c r="C8" s="3">
        <v>1239854</v>
      </c>
      <c r="D8" s="3">
        <v>103747</v>
      </c>
      <c r="G8" s="3">
        <v>9675</v>
      </c>
      <c r="H8" s="3">
        <v>21986</v>
      </c>
      <c r="I8" s="3">
        <v>17161</v>
      </c>
      <c r="J8" s="1">
        <v>5817</v>
      </c>
      <c r="K8" s="1">
        <v>12915</v>
      </c>
      <c r="L8" s="1">
        <v>1537</v>
      </c>
      <c r="M8" s="1">
        <v>23324</v>
      </c>
      <c r="N8" s="1">
        <v>2181</v>
      </c>
      <c r="O8" s="1">
        <v>2779</v>
      </c>
      <c r="P8" s="1">
        <v>1099</v>
      </c>
      <c r="Q8" s="1">
        <v>1320</v>
      </c>
    </row>
    <row r="9" spans="1:17" x14ac:dyDescent="0.25">
      <c r="A9" s="1" t="s">
        <v>19</v>
      </c>
      <c r="B9" s="3">
        <v>1104825</v>
      </c>
      <c r="C9" s="3">
        <v>1033417</v>
      </c>
      <c r="D9" s="3">
        <v>71408</v>
      </c>
      <c r="G9" s="3">
        <v>8795</v>
      </c>
      <c r="H9" s="3">
        <v>10641</v>
      </c>
      <c r="I9" s="3">
        <v>10207</v>
      </c>
      <c r="J9" s="1">
        <v>6285</v>
      </c>
      <c r="K9" s="1">
        <v>3735</v>
      </c>
      <c r="L9" s="1">
        <v>4254</v>
      </c>
      <c r="M9" s="1">
        <v>20748</v>
      </c>
      <c r="N9" s="1">
        <v>2069</v>
      </c>
      <c r="O9" s="1">
        <v>339</v>
      </c>
      <c r="P9" s="1">
        <v>788</v>
      </c>
      <c r="Q9" s="1">
        <v>1118</v>
      </c>
    </row>
    <row r="10" spans="1:17" x14ac:dyDescent="0.25">
      <c r="A10" s="1" t="s">
        <v>20</v>
      </c>
      <c r="B10" s="3">
        <v>2736460</v>
      </c>
      <c r="C10" s="3">
        <v>2282806</v>
      </c>
      <c r="D10" s="3">
        <v>453654</v>
      </c>
      <c r="G10" s="3">
        <v>24841</v>
      </c>
      <c r="H10" s="3">
        <v>52484</v>
      </c>
      <c r="I10" s="3">
        <v>65254</v>
      </c>
      <c r="J10" s="1">
        <v>83186</v>
      </c>
      <c r="K10" s="1">
        <v>77581</v>
      </c>
      <c r="L10" s="1">
        <v>20458</v>
      </c>
      <c r="M10" s="1">
        <v>58700</v>
      </c>
      <c r="N10" s="1">
        <v>4540</v>
      </c>
      <c r="O10" s="1">
        <v>32871</v>
      </c>
      <c r="P10" s="1">
        <v>2142</v>
      </c>
      <c r="Q10" s="1">
        <v>2430</v>
      </c>
    </row>
    <row r="11" spans="1:17" x14ac:dyDescent="0.25">
      <c r="A11" s="1" t="s">
        <v>21</v>
      </c>
      <c r="B11" s="3">
        <v>2226058</v>
      </c>
      <c r="C11" s="3">
        <v>1972610</v>
      </c>
      <c r="D11" s="3">
        <v>253448</v>
      </c>
      <c r="G11" s="3">
        <v>18433</v>
      </c>
      <c r="H11" s="3">
        <v>41932</v>
      </c>
      <c r="I11" s="3">
        <v>31710</v>
      </c>
      <c r="J11" s="1">
        <v>23210</v>
      </c>
      <c r="K11" s="1">
        <v>72082</v>
      </c>
      <c r="L11" s="1">
        <v>6277</v>
      </c>
      <c r="M11" s="1">
        <v>33400</v>
      </c>
      <c r="N11" s="1">
        <v>3861</v>
      </c>
      <c r="O11" s="1">
        <v>6995</v>
      </c>
      <c r="P11" s="1">
        <v>1589</v>
      </c>
      <c r="Q11" s="1">
        <v>2819</v>
      </c>
    </row>
    <row r="13" spans="1:17" x14ac:dyDescent="0.25">
      <c r="A13" s="1" t="s">
        <v>99</v>
      </c>
      <c r="B13" s="3">
        <f>SUM(B3:B11)</f>
        <v>13229104</v>
      </c>
      <c r="C13" s="3">
        <f t="shared" ref="C13:D13" si="0">SUM(C3:C11)</f>
        <v>11613202</v>
      </c>
      <c r="D13" s="3">
        <f t="shared" si="0"/>
        <v>1615902</v>
      </c>
      <c r="F13" s="3"/>
      <c r="G13" s="3">
        <f>SUM(G3:G11)</f>
        <v>128091</v>
      </c>
      <c r="H13" s="3">
        <f t="shared" ref="H13:Q13" si="1">SUM(H3:H11)</f>
        <v>248243</v>
      </c>
      <c r="I13" s="3">
        <f t="shared" si="1"/>
        <v>258373</v>
      </c>
      <c r="J13" s="3">
        <f t="shared" si="1"/>
        <v>203264</v>
      </c>
      <c r="K13" s="3">
        <f t="shared" si="1"/>
        <v>244581</v>
      </c>
      <c r="L13" s="3">
        <f t="shared" si="1"/>
        <v>54356</v>
      </c>
      <c r="M13" s="3">
        <f t="shared" si="1"/>
        <v>264460</v>
      </c>
      <c r="N13" s="3">
        <f t="shared" si="1"/>
        <v>27098</v>
      </c>
      <c r="O13" s="3">
        <f t="shared" si="1"/>
        <v>65217</v>
      </c>
      <c r="P13" s="3">
        <f t="shared" si="1"/>
        <v>13476</v>
      </c>
      <c r="Q13" s="3">
        <f t="shared" si="1"/>
        <v>16754</v>
      </c>
    </row>
    <row r="14" spans="1:17" x14ac:dyDescent="0.25">
      <c r="A14" s="1" t="s">
        <v>22</v>
      </c>
      <c r="B14" s="3">
        <v>8173941</v>
      </c>
      <c r="C14" s="3">
        <v>5178883</v>
      </c>
      <c r="D14" s="3">
        <v>2995058</v>
      </c>
      <c r="G14" s="3">
        <v>341981</v>
      </c>
      <c r="H14" s="3">
        <v>523700</v>
      </c>
      <c r="I14" s="3">
        <v>621613</v>
      </c>
      <c r="J14" s="1">
        <v>262247</v>
      </c>
      <c r="K14" s="1">
        <v>112457</v>
      </c>
      <c r="L14" s="1">
        <v>109948</v>
      </c>
      <c r="M14" s="1">
        <v>482338</v>
      </c>
      <c r="N14" s="1">
        <v>86134</v>
      </c>
      <c r="O14" s="1">
        <v>144358</v>
      </c>
      <c r="P14" s="1">
        <v>95788</v>
      </c>
      <c r="Q14" s="1">
        <v>84687</v>
      </c>
    </row>
    <row r="15" spans="1:17" x14ac:dyDescent="0.25">
      <c r="A15" s="1" t="s">
        <v>23</v>
      </c>
      <c r="B15" s="3">
        <v>53012456</v>
      </c>
      <c r="C15" s="3">
        <v>45699970</v>
      </c>
      <c r="D15" s="3">
        <v>7312486</v>
      </c>
      <c r="G15" s="3">
        <v>894908</v>
      </c>
      <c r="H15" s="3">
        <v>1360260</v>
      </c>
      <c r="I15" s="3">
        <v>1290611</v>
      </c>
      <c r="J15" s="1">
        <v>682274</v>
      </c>
      <c r="K15" s="1">
        <v>476684</v>
      </c>
      <c r="L15" s="1">
        <v>206331</v>
      </c>
      <c r="M15" s="1">
        <v>1163848</v>
      </c>
      <c r="N15" s="1">
        <v>243857</v>
      </c>
      <c r="O15" s="1">
        <v>262092</v>
      </c>
      <c r="P15" s="1">
        <v>157142</v>
      </c>
      <c r="Q15" s="1">
        <v>179297</v>
      </c>
    </row>
    <row r="16" spans="1:17" x14ac:dyDescent="0.25">
      <c r="B16" s="3"/>
      <c r="C16" s="3"/>
      <c r="D16" s="3"/>
      <c r="G16" s="3"/>
      <c r="H16" s="3"/>
      <c r="I16" s="3"/>
    </row>
    <row r="19" spans="1:17" x14ac:dyDescent="0.25">
      <c r="A19" s="1" t="s">
        <v>26</v>
      </c>
      <c r="C19" s="16">
        <f t="shared" ref="C19:C27" si="2">C3/B3</f>
        <v>0.85336054586978149</v>
      </c>
      <c r="D19" s="16">
        <f t="shared" ref="D19:D27" si="3">D3/B3</f>
        <v>0.14663945413021853</v>
      </c>
      <c r="F19" s="16"/>
      <c r="G19" s="16">
        <f t="shared" ref="G19:Q19" si="4">G3/$D3</f>
        <v>0.14596471112809734</v>
      </c>
      <c r="H19" s="16">
        <f t="shared" si="4"/>
        <v>0.19389770049047711</v>
      </c>
      <c r="I19" s="16">
        <f t="shared" si="4"/>
        <v>0.20475826485763424</v>
      </c>
      <c r="J19" s="16">
        <f t="shared" si="4"/>
        <v>6.0656729728008153E-2</v>
      </c>
      <c r="K19" s="16">
        <f t="shared" si="4"/>
        <v>4.4111089878336202E-2</v>
      </c>
      <c r="L19" s="16">
        <f t="shared" si="4"/>
        <v>1.6545639849671955E-2</v>
      </c>
      <c r="M19" s="16">
        <f t="shared" si="4"/>
        <v>0.1475412446652653</v>
      </c>
      <c r="N19" s="16">
        <f t="shared" si="4"/>
        <v>3.4492642843493217E-2</v>
      </c>
      <c r="O19" s="16">
        <f t="shared" si="4"/>
        <v>6.0656729728008153E-2</v>
      </c>
      <c r="P19" s="16">
        <f t="shared" si="4"/>
        <v>2.0176444359513344E-2</v>
      </c>
      <c r="Q19" s="16">
        <f t="shared" si="4"/>
        <v>2.5017517039301867E-2</v>
      </c>
    </row>
    <row r="20" spans="1:17" x14ac:dyDescent="0.25">
      <c r="A20" s="1" t="s">
        <v>24</v>
      </c>
      <c r="C20" s="16">
        <f t="shared" si="2"/>
        <v>0.76826448000669478</v>
      </c>
      <c r="D20" s="16">
        <f t="shared" si="3"/>
        <v>0.23173551999330522</v>
      </c>
      <c r="F20" s="16"/>
      <c r="G20" s="16">
        <f t="shared" ref="G20:Q20" si="5">G4/$D4</f>
        <v>6.4518805174778079E-2</v>
      </c>
      <c r="H20" s="16">
        <f t="shared" si="5"/>
        <v>0.15248124850549247</v>
      </c>
      <c r="I20" s="16">
        <f t="shared" si="5"/>
        <v>0.22676010287091847</v>
      </c>
      <c r="J20" s="16">
        <f t="shared" si="5"/>
        <v>0.22763362727348146</v>
      </c>
      <c r="K20" s="16">
        <f t="shared" si="5"/>
        <v>8.0486245650678079E-2</v>
      </c>
      <c r="L20" s="16">
        <f t="shared" si="5"/>
        <v>1.2322062103192999E-2</v>
      </c>
      <c r="M20" s="16">
        <f t="shared" si="5"/>
        <v>0.14491721038274033</v>
      </c>
      <c r="N20" s="16">
        <f t="shared" si="5"/>
        <v>1.1741339176349449E-2</v>
      </c>
      <c r="O20" s="16">
        <f t="shared" si="5"/>
        <v>3.9323238189120473E-2</v>
      </c>
      <c r="P20" s="16">
        <f t="shared" si="5"/>
        <v>6.0414704490110629E-3</v>
      </c>
      <c r="Q20" s="16">
        <f t="shared" si="5"/>
        <v>6.3489119985164722E-3</v>
      </c>
    </row>
    <row r="21" spans="1:17" x14ac:dyDescent="0.25">
      <c r="A21" s="1" t="s">
        <v>16</v>
      </c>
      <c r="C21" s="16">
        <f t="shared" si="2"/>
        <v>0.87997925837120805</v>
      </c>
      <c r="D21" s="16">
        <f t="shared" si="3"/>
        <v>0.12002074162879195</v>
      </c>
      <c r="F21" s="16"/>
      <c r="G21" s="16">
        <f t="shared" ref="G21:Q21" si="6">G5/$D5</f>
        <v>8.3200034787038107E-2</v>
      </c>
      <c r="H21" s="16">
        <f t="shared" si="6"/>
        <v>0.14140309790998232</v>
      </c>
      <c r="I21" s="16">
        <f t="shared" si="6"/>
        <v>0.16310461891110359</v>
      </c>
      <c r="J21" s="16">
        <f t="shared" si="6"/>
        <v>7.58792268580782E-2</v>
      </c>
      <c r="K21" s="16">
        <f t="shared" si="6"/>
        <v>0.17422715314682927</v>
      </c>
      <c r="L21" s="16">
        <f t="shared" si="6"/>
        <v>4.6111461397258656E-2</v>
      </c>
      <c r="M21" s="16">
        <f t="shared" si="6"/>
        <v>0.16938492168257449</v>
      </c>
      <c r="N21" s="16">
        <f t="shared" si="6"/>
        <v>1.7787979214744735E-2</v>
      </c>
      <c r="O21" s="16">
        <f t="shared" si="6"/>
        <v>2.5947403240785316E-2</v>
      </c>
      <c r="P21" s="16">
        <f t="shared" si="6"/>
        <v>9.8646100901046401E-3</v>
      </c>
      <c r="Q21" s="16">
        <f t="shared" si="6"/>
        <v>1.0988976857301706E-2</v>
      </c>
    </row>
    <row r="22" spans="1:17" x14ac:dyDescent="0.25">
      <c r="A22" s="1" t="s">
        <v>17</v>
      </c>
      <c r="C22" s="16">
        <f t="shared" si="2"/>
        <v>0.94362900370622704</v>
      </c>
      <c r="D22" s="16">
        <f t="shared" si="3"/>
        <v>5.6370996293772971E-2</v>
      </c>
      <c r="F22" s="16"/>
      <c r="G22" s="16">
        <f t="shared" ref="G22:Q22" si="7">G6/$D6</f>
        <v>0.11859900589527222</v>
      </c>
      <c r="H22" s="16">
        <f t="shared" si="7"/>
        <v>0.1843845926610925</v>
      </c>
      <c r="I22" s="16">
        <f t="shared" si="7"/>
        <v>0.16035397320797853</v>
      </c>
      <c r="J22" s="16">
        <f t="shared" si="7"/>
        <v>6.637639836114001E-2</v>
      </c>
      <c r="K22" s="16">
        <f t="shared" si="7"/>
        <v>1.72362861069369E-2</v>
      </c>
      <c r="L22" s="16">
        <f t="shared" si="7"/>
        <v>1.5091383141319565E-2</v>
      </c>
      <c r="M22" s="16">
        <f t="shared" si="7"/>
        <v>0.25029861673024312</v>
      </c>
      <c r="N22" s="16">
        <f t="shared" si="7"/>
        <v>3.3522136169228993E-2</v>
      </c>
      <c r="O22" s="16">
        <f t="shared" si="7"/>
        <v>1.369141653501843E-2</v>
      </c>
      <c r="P22" s="16">
        <f t="shared" si="7"/>
        <v>1.6131725298295638E-2</v>
      </c>
      <c r="Q22" s="16">
        <f t="shared" si="7"/>
        <v>1.9920625746541826E-2</v>
      </c>
    </row>
    <row r="23" spans="1:17" x14ac:dyDescent="0.25">
      <c r="A23" s="1" t="s">
        <v>25</v>
      </c>
      <c r="C23" s="16">
        <f t="shared" si="2"/>
        <v>0.85039982984038487</v>
      </c>
      <c r="D23" s="16">
        <f t="shared" si="3"/>
        <v>0.14960017015961516</v>
      </c>
      <c r="F23" s="16"/>
      <c r="G23" s="16">
        <f t="shared" ref="G23:Q23" si="8">G7/$D7</f>
        <v>0.1200804670720271</v>
      </c>
      <c r="H23" s="16">
        <f t="shared" si="8"/>
        <v>0.27068397011223039</v>
      </c>
      <c r="I23" s="16">
        <f t="shared" si="8"/>
        <v>0.1469885349547751</v>
      </c>
      <c r="J23" s="16">
        <f t="shared" si="8"/>
        <v>7.1285960613485799E-2</v>
      </c>
      <c r="K23" s="16">
        <f t="shared" si="8"/>
        <v>2.3731736092204376E-2</v>
      </c>
      <c r="L23" s="16">
        <f t="shared" si="8"/>
        <v>3.3956499379859034E-2</v>
      </c>
      <c r="M23" s="16">
        <f t="shared" si="8"/>
        <v>0.23147896058323503</v>
      </c>
      <c r="N23" s="16">
        <f t="shared" si="8"/>
        <v>2.3262849018362224E-2</v>
      </c>
      <c r="O23" s="16">
        <f t="shared" si="8"/>
        <v>1.4308618446925008E-2</v>
      </c>
      <c r="P23" s="16">
        <f t="shared" si="8"/>
        <v>1.3930483709955531E-2</v>
      </c>
      <c r="Q23" s="16">
        <f t="shared" si="8"/>
        <v>1.6728680763529662E-2</v>
      </c>
    </row>
    <row r="24" spans="1:17" x14ac:dyDescent="0.25">
      <c r="A24" s="1" t="s">
        <v>18</v>
      </c>
      <c r="C24" s="16">
        <f t="shared" si="2"/>
        <v>0.92278436827599863</v>
      </c>
      <c r="D24" s="16">
        <f t="shared" si="3"/>
        <v>7.7215631724001393E-2</v>
      </c>
      <c r="F24" s="16"/>
      <c r="G24" s="16">
        <f t="shared" ref="G24:Q24" si="9">G8/$D8</f>
        <v>9.3255708598802861E-2</v>
      </c>
      <c r="H24" s="16">
        <f t="shared" si="9"/>
        <v>0.21191938080137257</v>
      </c>
      <c r="I24" s="16">
        <f t="shared" si="9"/>
        <v>0.1654120119135975</v>
      </c>
      <c r="J24" s="16">
        <f t="shared" si="9"/>
        <v>5.6069091154443022E-2</v>
      </c>
      <c r="K24" s="16">
        <f t="shared" si="9"/>
        <v>0.12448552729235544</v>
      </c>
      <c r="L24" s="16">
        <f t="shared" si="9"/>
        <v>1.4814886213577259E-2</v>
      </c>
      <c r="M24" s="16">
        <f t="shared" si="9"/>
        <v>0.22481613926185817</v>
      </c>
      <c r="N24" s="16">
        <f t="shared" si="9"/>
        <v>2.1022294620567341E-2</v>
      </c>
      <c r="O24" s="16">
        <f t="shared" si="9"/>
        <v>2.6786316712772418E-2</v>
      </c>
      <c r="P24" s="16">
        <f t="shared" si="9"/>
        <v>1.0593077390189595E-2</v>
      </c>
      <c r="Q24" s="16">
        <f t="shared" si="9"/>
        <v>1.2723259467743645E-2</v>
      </c>
    </row>
    <row r="25" spans="1:17" x14ac:dyDescent="0.25">
      <c r="A25" s="1" t="s">
        <v>19</v>
      </c>
      <c r="C25" s="16">
        <f t="shared" si="2"/>
        <v>0.93536713959224316</v>
      </c>
      <c r="D25" s="16">
        <f t="shared" si="3"/>
        <v>6.4632860407756884E-2</v>
      </c>
      <c r="F25" s="16"/>
      <c r="G25" s="16">
        <f t="shared" ref="G25:Q25" si="10">G9/$D9</f>
        <v>0.12316547165583688</v>
      </c>
      <c r="H25" s="16">
        <f t="shared" si="10"/>
        <v>0.14901691687205915</v>
      </c>
      <c r="I25" s="16">
        <f t="shared" si="10"/>
        <v>0.14293916647994623</v>
      </c>
      <c r="J25" s="16">
        <f t="shared" si="10"/>
        <v>8.8015348420345058E-2</v>
      </c>
      <c r="K25" s="16">
        <f t="shared" si="10"/>
        <v>5.2305063858391218E-2</v>
      </c>
      <c r="L25" s="16">
        <f t="shared" si="10"/>
        <v>5.9573157069235938E-2</v>
      </c>
      <c r="M25" s="16">
        <f t="shared" si="10"/>
        <v>0.29055568003585031</v>
      </c>
      <c r="N25" s="16">
        <f t="shared" si="10"/>
        <v>2.8974344611248041E-2</v>
      </c>
      <c r="O25" s="16">
        <f t="shared" si="10"/>
        <v>4.7473672417656281E-3</v>
      </c>
      <c r="P25" s="16">
        <f t="shared" si="10"/>
        <v>1.1035178131301815E-2</v>
      </c>
      <c r="Q25" s="16">
        <f t="shared" si="10"/>
        <v>1.5656509074613488E-2</v>
      </c>
    </row>
    <row r="26" spans="1:17" x14ac:dyDescent="0.25">
      <c r="A26" s="1" t="s">
        <v>20</v>
      </c>
      <c r="C26" s="16">
        <f t="shared" si="2"/>
        <v>0.83421866206705009</v>
      </c>
      <c r="D26" s="16">
        <f t="shared" si="3"/>
        <v>0.16578133793294986</v>
      </c>
      <c r="F26" s="16"/>
      <c r="G26" s="16">
        <f t="shared" ref="G26:Q26" si="11">G10/$D10</f>
        <v>5.4757590586658557E-2</v>
      </c>
      <c r="H26" s="16">
        <f t="shared" si="11"/>
        <v>0.11569169455135411</v>
      </c>
      <c r="I26" s="16">
        <f t="shared" si="11"/>
        <v>0.14384090077459916</v>
      </c>
      <c r="J26" s="16">
        <f t="shared" si="11"/>
        <v>0.18336882293554119</v>
      </c>
      <c r="K26" s="16">
        <f t="shared" si="11"/>
        <v>0.17101359185634868</v>
      </c>
      <c r="L26" s="16">
        <f t="shared" si="11"/>
        <v>4.5096042358273046E-2</v>
      </c>
      <c r="M26" s="16">
        <f t="shared" si="11"/>
        <v>0.12939376705595013</v>
      </c>
      <c r="N26" s="16">
        <f t="shared" si="11"/>
        <v>1.0007626957990011E-2</v>
      </c>
      <c r="O26" s="16">
        <f t="shared" si="11"/>
        <v>7.2458305228213574E-2</v>
      </c>
      <c r="P26" s="16">
        <f t="shared" si="11"/>
        <v>4.721660119827005E-3</v>
      </c>
      <c r="Q26" s="16">
        <f t="shared" si="11"/>
        <v>5.356505177955005E-3</v>
      </c>
    </row>
    <row r="27" spans="1:17" x14ac:dyDescent="0.25">
      <c r="A27" s="1" t="s">
        <v>21</v>
      </c>
      <c r="C27" s="16">
        <f t="shared" si="2"/>
        <v>0.88614492524453536</v>
      </c>
      <c r="D27" s="16">
        <f t="shared" si="3"/>
        <v>0.11385507475546459</v>
      </c>
      <c r="F27" s="16"/>
      <c r="G27" s="16">
        <f t="shared" ref="G27:Q27" si="12">G11/$D11</f>
        <v>7.2728922698147153E-2</v>
      </c>
      <c r="H27" s="16">
        <f t="shared" si="12"/>
        <v>0.16544616647201793</v>
      </c>
      <c r="I27" s="16">
        <f t="shared" si="12"/>
        <v>0.12511442189324831</v>
      </c>
      <c r="J27" s="16">
        <f t="shared" si="12"/>
        <v>9.1576970423913384E-2</v>
      </c>
      <c r="K27" s="16">
        <f t="shared" si="12"/>
        <v>0.28440547962501184</v>
      </c>
      <c r="L27" s="16">
        <f t="shared" si="12"/>
        <v>2.4766421514472396E-2</v>
      </c>
      <c r="M27" s="16">
        <f t="shared" si="12"/>
        <v>0.13178245636185726</v>
      </c>
      <c r="N27" s="16">
        <f t="shared" si="12"/>
        <v>1.5233894132129668E-2</v>
      </c>
      <c r="O27" s="16">
        <f t="shared" si="12"/>
        <v>2.7599349767999746E-2</v>
      </c>
      <c r="P27" s="16">
        <f t="shared" si="12"/>
        <v>6.26953063350273E-3</v>
      </c>
      <c r="Q27" s="16">
        <f t="shared" si="12"/>
        <v>1.1122597140241785E-2</v>
      </c>
    </row>
    <row r="28" spans="1:17" x14ac:dyDescent="0.25">
      <c r="C28" s="16"/>
      <c r="D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" t="s">
        <v>99</v>
      </c>
      <c r="C29" s="16">
        <f>C13/B13</f>
        <v>0.87785249855167813</v>
      </c>
      <c r="D29" s="16">
        <f>D13/B13</f>
        <v>0.12214750144832182</v>
      </c>
      <c r="F29" s="16"/>
      <c r="G29" s="16">
        <f t="shared" ref="G29:O29" si="13">G13/$D13</f>
        <v>7.926903983038576E-2</v>
      </c>
      <c r="H29" s="16">
        <f t="shared" si="13"/>
        <v>0.15362503419142992</v>
      </c>
      <c r="I29" s="16">
        <f t="shared" si="13"/>
        <v>0.15989397871900649</v>
      </c>
      <c r="J29" s="16">
        <f t="shared" si="13"/>
        <v>0.12578980656005129</v>
      </c>
      <c r="K29" s="16">
        <f t="shared" si="13"/>
        <v>0.15135880765046394</v>
      </c>
      <c r="L29" s="16">
        <f t="shared" si="13"/>
        <v>3.3638178552907294E-2</v>
      </c>
      <c r="M29" s="16">
        <f t="shared" si="13"/>
        <v>0.16366091508024622</v>
      </c>
      <c r="N29" s="16">
        <f t="shared" si="13"/>
        <v>1.6769581323619873E-2</v>
      </c>
      <c r="O29" s="16">
        <f t="shared" si="13"/>
        <v>4.0359501999502445E-2</v>
      </c>
      <c r="P29" s="16"/>
      <c r="Q29" s="16"/>
    </row>
    <row r="30" spans="1:17" x14ac:dyDescent="0.25">
      <c r="A30" s="1" t="s">
        <v>22</v>
      </c>
      <c r="C30" s="16">
        <f>C14/B14</f>
        <v>0.63358458300592091</v>
      </c>
      <c r="D30" s="16">
        <f>D14/B14</f>
        <v>0.36641541699407909</v>
      </c>
      <c r="F30" s="16"/>
      <c r="G30" s="16">
        <f t="shared" ref="G30:O30" si="14">G14/$D14</f>
        <v>0.1141817620894153</v>
      </c>
      <c r="H30" s="16">
        <f t="shared" si="14"/>
        <v>0.17485471066002728</v>
      </c>
      <c r="I30" s="16">
        <f t="shared" si="14"/>
        <v>0.20754623115812781</v>
      </c>
      <c r="J30" s="16">
        <f t="shared" si="14"/>
        <v>8.7559907020164557E-2</v>
      </c>
      <c r="K30" s="16">
        <f t="shared" si="14"/>
        <v>3.7547519947860777E-2</v>
      </c>
      <c r="L30" s="16">
        <f t="shared" si="14"/>
        <v>3.6709806621441056E-2</v>
      </c>
      <c r="M30" s="16">
        <f t="shared" si="14"/>
        <v>0.16104462751639534</v>
      </c>
      <c r="N30" s="16">
        <f t="shared" si="14"/>
        <v>2.8758708512489576E-2</v>
      </c>
      <c r="O30" s="16">
        <f t="shared" si="14"/>
        <v>4.8198732712354822E-2</v>
      </c>
      <c r="P30" s="16">
        <f>P14/$D14</f>
        <v>3.1982018378275148E-2</v>
      </c>
      <c r="Q30" s="16">
        <f>Q14/$D14</f>
        <v>2.8275579304307297E-2</v>
      </c>
    </row>
    <row r="31" spans="1:17" x14ac:dyDescent="0.25">
      <c r="A31" s="1" t="s">
        <v>23</v>
      </c>
      <c r="C31" s="16">
        <f t="shared" ref="C31" si="15">C15/B15</f>
        <v>0.86206098430904621</v>
      </c>
      <c r="D31" s="16">
        <f t="shared" ref="D31" si="16">D15/B15</f>
        <v>0.13793901569095385</v>
      </c>
      <c r="F31" s="16"/>
      <c r="G31" s="16">
        <f t="shared" ref="G31:Q31" si="17">G15/$D15</f>
        <v>0.12238081549831344</v>
      </c>
      <c r="H31" s="16">
        <f t="shared" si="17"/>
        <v>0.18601881767705264</v>
      </c>
      <c r="I31" s="16">
        <f t="shared" si="17"/>
        <v>0.17649414986914164</v>
      </c>
      <c r="J31" s="16">
        <f t="shared" si="17"/>
        <v>9.3302605981057607E-2</v>
      </c>
      <c r="K31" s="16">
        <f t="shared" si="17"/>
        <v>6.5187680359319669E-2</v>
      </c>
      <c r="L31" s="16">
        <f t="shared" si="17"/>
        <v>2.8216259149077345E-2</v>
      </c>
      <c r="M31" s="16">
        <f t="shared" si="17"/>
        <v>0.15915900556937818</v>
      </c>
      <c r="N31" s="16">
        <f t="shared" si="17"/>
        <v>3.3348029657766183E-2</v>
      </c>
      <c r="O31" s="16">
        <f t="shared" si="17"/>
        <v>3.5841709645666332E-2</v>
      </c>
      <c r="P31" s="16">
        <f t="shared" si="17"/>
        <v>2.1489545415881821E-2</v>
      </c>
      <c r="Q31" s="16">
        <f t="shared" si="17"/>
        <v>2.4519294806171252E-2</v>
      </c>
    </row>
    <row r="35" spans="1:2" x14ac:dyDescent="0.25">
      <c r="A35" s="1" t="s">
        <v>26</v>
      </c>
      <c r="B35" s="26">
        <f t="shared" ref="B35:B43" si="18">DivIndex(D3,F3:Q3)</f>
        <v>7.4406360367021573</v>
      </c>
    </row>
    <row r="36" spans="1:2" x14ac:dyDescent="0.25">
      <c r="A36" s="1" t="s">
        <v>24</v>
      </c>
      <c r="B36" s="26">
        <f t="shared" si="18"/>
        <v>6.2483492306019279</v>
      </c>
    </row>
    <row r="37" spans="1:2" x14ac:dyDescent="0.25">
      <c r="A37" s="1" t="s">
        <v>16</v>
      </c>
      <c r="B37" s="26">
        <f t="shared" si="18"/>
        <v>8.2197485186084744</v>
      </c>
    </row>
    <row r="38" spans="1:2" x14ac:dyDescent="0.25">
      <c r="A38" s="1" t="s">
        <v>17</v>
      </c>
      <c r="B38" s="26">
        <f t="shared" si="18"/>
        <v>6.9771442591299682</v>
      </c>
    </row>
    <row r="39" spans="1:2" x14ac:dyDescent="0.25">
      <c r="A39" s="1" t="s">
        <v>25</v>
      </c>
      <c r="B39" s="26">
        <f t="shared" si="18"/>
        <v>5.8515462704082504</v>
      </c>
    </row>
    <row r="40" spans="1:2" x14ac:dyDescent="0.25">
      <c r="A40" s="1" t="s">
        <v>18</v>
      </c>
      <c r="B40" s="26">
        <f t="shared" si="18"/>
        <v>6.5874725156703038</v>
      </c>
    </row>
    <row r="41" spans="1:2" x14ac:dyDescent="0.25">
      <c r="A41" s="1" t="s">
        <v>19</v>
      </c>
      <c r="B41" s="26">
        <f t="shared" si="18"/>
        <v>6.3495926738454811</v>
      </c>
    </row>
    <row r="42" spans="1:2" x14ac:dyDescent="0.25">
      <c r="A42" s="1" t="s">
        <v>20</v>
      </c>
      <c r="B42" s="26">
        <f t="shared" si="18"/>
        <v>8.0566748221074356</v>
      </c>
    </row>
    <row r="43" spans="1:2" x14ac:dyDescent="0.25">
      <c r="A43" s="1" t="s">
        <v>21</v>
      </c>
      <c r="B43" s="26">
        <f t="shared" si="18"/>
        <v>6.3805959085488837</v>
      </c>
    </row>
    <row r="44" spans="1:2" x14ac:dyDescent="0.25">
      <c r="B44" s="26"/>
    </row>
    <row r="45" spans="1:2" x14ac:dyDescent="0.25">
      <c r="A45" s="1" t="s">
        <v>99</v>
      </c>
      <c r="B45" s="26">
        <f>DivIndex(D13,F13:Q13)</f>
        <v>8.0524076735128123</v>
      </c>
    </row>
    <row r="46" spans="1:2" x14ac:dyDescent="0.25">
      <c r="A46" s="1" t="s">
        <v>22</v>
      </c>
      <c r="B46" s="26">
        <f t="shared" ref="B46:B47" si="19">DivIndex(D14,F14:Q14)</f>
        <v>7.8113309084690155</v>
      </c>
    </row>
    <row r="47" spans="1:2" x14ac:dyDescent="0.25">
      <c r="A47" s="1" t="s">
        <v>23</v>
      </c>
      <c r="B47" s="26">
        <f t="shared" si="19"/>
        <v>8.1121079449486047</v>
      </c>
    </row>
  </sheetData>
  <sortState ref="A2:P12">
    <sortCondition ref="A2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38"/>
  <sheetViews>
    <sheetView workbookViewId="0">
      <selection activeCell="M18" sqref="M18"/>
    </sheetView>
  </sheetViews>
  <sheetFormatPr defaultRowHeight="15" x14ac:dyDescent="0.25"/>
  <cols>
    <col min="1" max="1" width="22.140625" style="1" customWidth="1"/>
    <col min="2" max="10" width="11.5703125" style="1" customWidth="1"/>
    <col min="11" max="11" width="9.140625" style="1"/>
    <col min="12" max="16" width="11.5703125" style="48" customWidth="1"/>
    <col min="17" max="16384" width="9.140625" style="1"/>
  </cols>
  <sheetData>
    <row r="1" spans="1:18" x14ac:dyDescent="0.25">
      <c r="A1" s="49" t="s">
        <v>90</v>
      </c>
    </row>
    <row r="2" spans="1:18" x14ac:dyDescent="0.25">
      <c r="A2" s="4"/>
      <c r="B2" s="110" t="s">
        <v>32</v>
      </c>
      <c r="C2" s="110"/>
      <c r="D2" s="110"/>
      <c r="E2" s="110"/>
      <c r="G2" s="110" t="s">
        <v>30</v>
      </c>
      <c r="H2" s="110"/>
      <c r="I2" s="110"/>
      <c r="J2" s="110"/>
      <c r="L2" s="110" t="s">
        <v>54</v>
      </c>
      <c r="M2" s="110"/>
      <c r="N2" s="110"/>
      <c r="O2" s="110"/>
      <c r="P2" s="29"/>
      <c r="Q2" s="16"/>
      <c r="R2" s="16"/>
    </row>
    <row r="3" spans="1:18" x14ac:dyDescent="0.25">
      <c r="A3" s="22"/>
      <c r="B3" s="75">
        <v>2001</v>
      </c>
      <c r="C3" s="75">
        <v>2011</v>
      </c>
      <c r="D3" s="75" t="s">
        <v>13</v>
      </c>
      <c r="E3" s="75" t="s">
        <v>14</v>
      </c>
      <c r="G3" s="22">
        <v>2001</v>
      </c>
      <c r="H3" s="22">
        <v>2011</v>
      </c>
      <c r="I3" s="75" t="s">
        <v>13</v>
      </c>
      <c r="J3" s="75" t="s">
        <v>14</v>
      </c>
      <c r="L3" s="22">
        <v>2001</v>
      </c>
      <c r="M3" s="22">
        <v>2011</v>
      </c>
      <c r="N3" s="75" t="s">
        <v>13</v>
      </c>
      <c r="O3" s="75" t="s">
        <v>14</v>
      </c>
      <c r="Q3" s="16"/>
      <c r="R3" s="16"/>
    </row>
    <row r="4" spans="1:18" x14ac:dyDescent="0.25">
      <c r="A4" s="1" t="s">
        <v>26</v>
      </c>
      <c r="B4" s="3">
        <v>1828</v>
      </c>
      <c r="C4" s="3">
        <v>2770</v>
      </c>
      <c r="D4" s="3">
        <f t="shared" ref="D4:D12" si="0">C4-B4</f>
        <v>942</v>
      </c>
      <c r="E4" s="16">
        <f t="shared" ref="E4:E12" si="1">D4/B4</f>
        <v>0.51531728665207877</v>
      </c>
      <c r="G4" s="3">
        <v>4567</v>
      </c>
      <c r="H4" s="3">
        <v>12858</v>
      </c>
      <c r="I4" s="3">
        <f t="shared" ref="I4:I12" si="2">H4-G4</f>
        <v>8291</v>
      </c>
      <c r="J4" s="16">
        <f t="shared" ref="J4:J12" si="3">I4/G4</f>
        <v>1.8154149332165535</v>
      </c>
      <c r="L4" s="3">
        <v>1228</v>
      </c>
      <c r="M4" s="3">
        <v>10520</v>
      </c>
      <c r="N4" s="3">
        <f>M4-L4</f>
        <v>9292</v>
      </c>
      <c r="O4" s="16">
        <f>N4/L4</f>
        <v>7.5667752442996745</v>
      </c>
      <c r="P4" s="3"/>
      <c r="Q4" s="16"/>
      <c r="R4" s="16"/>
    </row>
    <row r="5" spans="1:18" x14ac:dyDescent="0.25">
      <c r="A5" s="1" t="s">
        <v>24</v>
      </c>
      <c r="B5" s="3">
        <v>9602</v>
      </c>
      <c r="C5" s="3">
        <v>16493</v>
      </c>
      <c r="D5" s="3">
        <f t="shared" si="0"/>
        <v>6891</v>
      </c>
      <c r="E5" s="16">
        <f t="shared" si="1"/>
        <v>0.71766298687773378</v>
      </c>
      <c r="G5" s="3">
        <v>26050</v>
      </c>
      <c r="H5" s="3">
        <v>46467</v>
      </c>
      <c r="I5" s="3">
        <f t="shared" si="2"/>
        <v>20417</v>
      </c>
      <c r="J5" s="16">
        <f t="shared" si="3"/>
        <v>0.78376199616122844</v>
      </c>
      <c r="L5" s="3">
        <v>2900</v>
      </c>
      <c r="M5" s="3">
        <v>26888</v>
      </c>
      <c r="N5" s="3">
        <f t="shared" ref="N5:N16" si="4">M5-L5</f>
        <v>23988</v>
      </c>
      <c r="O5" s="16">
        <f t="shared" ref="O5:O16" si="5">N5/L5</f>
        <v>8.2717241379310344</v>
      </c>
      <c r="P5" s="3"/>
      <c r="Q5" s="16"/>
      <c r="R5" s="16"/>
    </row>
    <row r="6" spans="1:18" x14ac:dyDescent="0.25">
      <c r="A6" s="1" t="s">
        <v>16</v>
      </c>
      <c r="B6" s="3">
        <v>29350</v>
      </c>
      <c r="C6" s="3">
        <v>56094</v>
      </c>
      <c r="D6" s="3">
        <f t="shared" si="0"/>
        <v>26744</v>
      </c>
      <c r="E6" s="16">
        <f t="shared" si="1"/>
        <v>0.91120954003407151</v>
      </c>
      <c r="G6" s="3">
        <v>20055</v>
      </c>
      <c r="H6" s="3">
        <v>52513</v>
      </c>
      <c r="I6" s="3">
        <f t="shared" si="2"/>
        <v>32458</v>
      </c>
      <c r="J6" s="16">
        <f t="shared" si="3"/>
        <v>1.618449264522563</v>
      </c>
      <c r="L6" s="3">
        <v>5924</v>
      </c>
      <c r="M6" s="3">
        <v>38609</v>
      </c>
      <c r="N6" s="3">
        <f t="shared" si="4"/>
        <v>32685</v>
      </c>
      <c r="O6" s="16">
        <f t="shared" si="5"/>
        <v>5.517386900742741</v>
      </c>
      <c r="P6" s="3"/>
      <c r="Q6" s="16"/>
      <c r="R6" s="16"/>
    </row>
    <row r="7" spans="1:18" x14ac:dyDescent="0.25">
      <c r="A7" s="1" t="s">
        <v>17</v>
      </c>
      <c r="B7" s="3">
        <v>616</v>
      </c>
      <c r="C7" s="3">
        <v>1342</v>
      </c>
      <c r="D7" s="3">
        <f t="shared" si="0"/>
        <v>726</v>
      </c>
      <c r="E7" s="16">
        <f t="shared" si="1"/>
        <v>1.1785714285714286</v>
      </c>
      <c r="G7" s="3">
        <v>5881</v>
      </c>
      <c r="H7" s="3">
        <v>12485</v>
      </c>
      <c r="I7" s="3">
        <f t="shared" si="2"/>
        <v>6604</v>
      </c>
      <c r="J7" s="16">
        <f t="shared" si="3"/>
        <v>1.1229382758034347</v>
      </c>
      <c r="L7" s="3">
        <v>1501</v>
      </c>
      <c r="M7" s="3">
        <v>12099</v>
      </c>
      <c r="N7" s="3">
        <f t="shared" si="4"/>
        <v>10598</v>
      </c>
      <c r="O7" s="16">
        <f t="shared" si="5"/>
        <v>7.060626249167222</v>
      </c>
      <c r="P7" s="3"/>
      <c r="Q7" s="16"/>
      <c r="R7" s="16"/>
    </row>
    <row r="8" spans="1:18" x14ac:dyDescent="0.25">
      <c r="A8" s="1" t="s">
        <v>25</v>
      </c>
      <c r="B8" s="3">
        <v>858</v>
      </c>
      <c r="C8" s="3">
        <v>1569</v>
      </c>
      <c r="D8" s="3">
        <f t="shared" si="0"/>
        <v>711</v>
      </c>
      <c r="E8" s="16">
        <f t="shared" si="1"/>
        <v>0.82867132867132864</v>
      </c>
      <c r="G8" s="3">
        <v>4909</v>
      </c>
      <c r="H8" s="3">
        <v>9718</v>
      </c>
      <c r="I8" s="3">
        <f t="shared" si="2"/>
        <v>4809</v>
      </c>
      <c r="J8" s="16">
        <f t="shared" si="3"/>
        <v>0.9796292523935628</v>
      </c>
      <c r="L8" s="3">
        <v>1707</v>
      </c>
      <c r="M8" s="3">
        <v>15923</v>
      </c>
      <c r="N8" s="3">
        <f t="shared" si="4"/>
        <v>14216</v>
      </c>
      <c r="O8" s="16">
        <f t="shared" si="5"/>
        <v>8.3280609256004681</v>
      </c>
      <c r="P8" s="3"/>
    </row>
    <row r="9" spans="1:18" x14ac:dyDescent="0.25">
      <c r="A9" s="1" t="s">
        <v>18</v>
      </c>
      <c r="B9" s="3">
        <v>9308</v>
      </c>
      <c r="C9" s="3">
        <v>12915</v>
      </c>
      <c r="D9" s="3">
        <f t="shared" si="0"/>
        <v>3607</v>
      </c>
      <c r="E9" s="16">
        <f t="shared" si="1"/>
        <v>0.38751611516974643</v>
      </c>
      <c r="G9" s="3">
        <v>5911</v>
      </c>
      <c r="H9" s="3">
        <v>17161</v>
      </c>
      <c r="I9" s="3">
        <f t="shared" si="2"/>
        <v>11250</v>
      </c>
      <c r="J9" s="16">
        <f t="shared" si="3"/>
        <v>1.9032312637455591</v>
      </c>
      <c r="L9" s="3">
        <v>2303</v>
      </c>
      <c r="M9" s="3">
        <v>18666</v>
      </c>
      <c r="N9" s="3">
        <f t="shared" si="4"/>
        <v>16363</v>
      </c>
      <c r="O9" s="16">
        <f t="shared" si="5"/>
        <v>7.1050803300043421</v>
      </c>
      <c r="P9" s="3"/>
    </row>
    <row r="10" spans="1:18" x14ac:dyDescent="0.25">
      <c r="A10" s="1" t="s">
        <v>38</v>
      </c>
      <c r="B10" s="3">
        <v>2461</v>
      </c>
      <c r="C10" s="3">
        <v>3735</v>
      </c>
      <c r="D10" s="3">
        <f t="shared" si="0"/>
        <v>1274</v>
      </c>
      <c r="E10" s="16">
        <f t="shared" si="1"/>
        <v>0.51767574156846807</v>
      </c>
      <c r="G10" s="3">
        <v>4127</v>
      </c>
      <c r="H10" s="3">
        <v>10207</v>
      </c>
      <c r="I10" s="3">
        <f t="shared" si="2"/>
        <v>6080</v>
      </c>
      <c r="J10" s="16">
        <f t="shared" si="3"/>
        <v>1.4732251029803731</v>
      </c>
      <c r="L10" s="3">
        <v>1314</v>
      </c>
      <c r="M10" s="3">
        <v>8272</v>
      </c>
      <c r="N10" s="3">
        <f t="shared" si="4"/>
        <v>6958</v>
      </c>
      <c r="O10" s="16">
        <f t="shared" si="5"/>
        <v>5.2952815829528159</v>
      </c>
      <c r="P10" s="3"/>
    </row>
    <row r="11" spans="1:18" x14ac:dyDescent="0.25">
      <c r="A11" s="1" t="s">
        <v>20</v>
      </c>
      <c r="B11" s="3">
        <v>56211</v>
      </c>
      <c r="C11" s="3">
        <v>77581</v>
      </c>
      <c r="D11" s="3">
        <f t="shared" si="0"/>
        <v>21370</v>
      </c>
      <c r="E11" s="16">
        <f t="shared" si="1"/>
        <v>0.38017469890235006</v>
      </c>
      <c r="G11" s="3">
        <v>25405</v>
      </c>
      <c r="H11" s="3">
        <v>65254</v>
      </c>
      <c r="I11" s="3">
        <f t="shared" si="2"/>
        <v>39849</v>
      </c>
      <c r="J11" s="16">
        <f t="shared" si="3"/>
        <v>1.5685494981302892</v>
      </c>
      <c r="L11" s="3">
        <v>5419</v>
      </c>
      <c r="M11" s="3">
        <v>45586</v>
      </c>
      <c r="N11" s="3">
        <f t="shared" si="4"/>
        <v>40167</v>
      </c>
      <c r="O11" s="16">
        <f t="shared" si="5"/>
        <v>7.4122531832441414</v>
      </c>
      <c r="P11" s="3"/>
    </row>
    <row r="12" spans="1:18" x14ac:dyDescent="0.25">
      <c r="A12" s="1" t="s">
        <v>21</v>
      </c>
      <c r="B12" s="3">
        <v>49728</v>
      </c>
      <c r="C12" s="3">
        <v>72082</v>
      </c>
      <c r="D12" s="3">
        <f t="shared" si="0"/>
        <v>22354</v>
      </c>
      <c r="E12" s="16">
        <f t="shared" si="1"/>
        <v>0.44952541827541825</v>
      </c>
      <c r="G12" s="3">
        <v>11892</v>
      </c>
      <c r="H12" s="3">
        <v>31710</v>
      </c>
      <c r="I12" s="3">
        <f t="shared" si="2"/>
        <v>19818</v>
      </c>
      <c r="J12" s="16">
        <f t="shared" si="3"/>
        <v>1.6664984863773966</v>
      </c>
      <c r="L12" s="3">
        <v>4927</v>
      </c>
      <c r="M12" s="3">
        <v>37466</v>
      </c>
      <c r="N12" s="3">
        <f t="shared" si="4"/>
        <v>32539</v>
      </c>
      <c r="O12" s="16">
        <f t="shared" si="5"/>
        <v>6.6042216358839054</v>
      </c>
      <c r="P12" s="3"/>
    </row>
    <row r="13" spans="1:18" x14ac:dyDescent="0.25">
      <c r="B13" s="3"/>
      <c r="C13" s="3"/>
      <c r="D13" s="3"/>
      <c r="G13" s="3"/>
      <c r="H13" s="3"/>
      <c r="I13" s="3"/>
      <c r="L13" s="3"/>
      <c r="M13" s="3"/>
      <c r="N13" s="3"/>
    </row>
    <row r="14" spans="1:18" x14ac:dyDescent="0.25">
      <c r="A14" s="1" t="s">
        <v>99</v>
      </c>
      <c r="B14" s="103">
        <f>SUM(B4:B12)</f>
        <v>159962</v>
      </c>
      <c r="C14" s="103">
        <f>SUM(C4:C12)</f>
        <v>244581</v>
      </c>
      <c r="D14" s="103">
        <f>SUM(D4:D12)</f>
        <v>84619</v>
      </c>
      <c r="E14" s="16">
        <f>D14/B14</f>
        <v>0.52899438616671457</v>
      </c>
      <c r="G14" s="103">
        <f>SUM(G4:G12)</f>
        <v>108797</v>
      </c>
      <c r="H14" s="3">
        <f>SUM(H4:H12)</f>
        <v>258373</v>
      </c>
      <c r="I14" s="103">
        <f>SUM(I4:I12)</f>
        <v>149576</v>
      </c>
      <c r="J14" s="16">
        <f>I14/G14</f>
        <v>1.3748173203305238</v>
      </c>
      <c r="L14" s="103">
        <f>SUM(L4:L12)</f>
        <v>27223</v>
      </c>
      <c r="M14" s="103">
        <f>SUM(M4:M12)</f>
        <v>214029</v>
      </c>
      <c r="N14" s="103">
        <f>SUM(N4:N12)</f>
        <v>186806</v>
      </c>
      <c r="O14" s="16">
        <f t="shared" si="5"/>
        <v>6.8620651654850677</v>
      </c>
      <c r="P14" s="3"/>
    </row>
    <row r="15" spans="1:18" x14ac:dyDescent="0.25">
      <c r="A15" s="1" t="s">
        <v>22</v>
      </c>
      <c r="B15" s="3">
        <v>66658</v>
      </c>
      <c r="C15" s="3">
        <v>112457</v>
      </c>
      <c r="D15" s="3">
        <f t="shared" ref="D15:D16" si="6">C15-B15</f>
        <v>45799</v>
      </c>
      <c r="E15" s="16">
        <f t="shared" ref="E15:E16" si="7">D15/B15</f>
        <v>0.68707431966155597</v>
      </c>
      <c r="G15" s="3">
        <v>454536</v>
      </c>
      <c r="H15" s="3">
        <v>621613</v>
      </c>
      <c r="I15" s="3">
        <f t="shared" ref="I15:I16" si="8">H15-G15</f>
        <v>167077</v>
      </c>
      <c r="J15" s="16">
        <f t="shared" ref="J15:J16" si="9">I15/G15</f>
        <v>0.36757704560254856</v>
      </c>
      <c r="L15" s="3">
        <v>84696</v>
      </c>
      <c r="M15" s="3">
        <v>369152</v>
      </c>
      <c r="N15" s="3">
        <f t="shared" si="4"/>
        <v>284456</v>
      </c>
      <c r="O15" s="16">
        <f t="shared" si="5"/>
        <v>3.3585529422877114</v>
      </c>
      <c r="P15" s="3"/>
    </row>
    <row r="16" spans="1:18" x14ac:dyDescent="0.25">
      <c r="A16" s="1" t="s">
        <v>23</v>
      </c>
      <c r="B16" s="3">
        <v>304706</v>
      </c>
      <c r="C16" s="3">
        <v>476684</v>
      </c>
      <c r="D16" s="3">
        <f t="shared" si="6"/>
        <v>171978</v>
      </c>
      <c r="E16" s="16">
        <f t="shared" si="7"/>
        <v>0.56440634578905569</v>
      </c>
      <c r="G16" s="3">
        <v>798218</v>
      </c>
      <c r="H16" s="3">
        <v>1290611</v>
      </c>
      <c r="I16" s="3">
        <f t="shared" si="8"/>
        <v>492393</v>
      </c>
      <c r="J16" s="16">
        <f t="shared" si="9"/>
        <v>0.61686531749471951</v>
      </c>
      <c r="L16" s="3">
        <v>273525</v>
      </c>
      <c r="M16" s="3">
        <v>1085351</v>
      </c>
      <c r="N16" s="3">
        <f t="shared" si="4"/>
        <v>811826</v>
      </c>
      <c r="O16" s="16">
        <f t="shared" si="5"/>
        <v>2.968013892697194</v>
      </c>
    </row>
    <row r="19" spans="2:22" x14ac:dyDescent="0.25">
      <c r="B19" s="39"/>
      <c r="C19" s="39"/>
      <c r="D19" s="39"/>
      <c r="E19" s="39"/>
    </row>
    <row r="20" spans="2:22" x14ac:dyDescent="0.25">
      <c r="B20" s="3"/>
      <c r="C20" s="16"/>
      <c r="D20" s="3"/>
      <c r="E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2:22" x14ac:dyDescent="0.25">
      <c r="B21" s="3"/>
      <c r="C21" s="16"/>
      <c r="D21" s="3"/>
      <c r="E21" s="16"/>
      <c r="F21" s="48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2:22" x14ac:dyDescent="0.25">
      <c r="B22" s="3"/>
      <c r="C22" s="3"/>
      <c r="D22" s="3"/>
      <c r="E22" s="16"/>
      <c r="F22" s="48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2:22" x14ac:dyDescent="0.25">
      <c r="B23" s="3"/>
      <c r="C23" s="3"/>
      <c r="D23" s="3"/>
      <c r="E23" s="16"/>
      <c r="F23" s="4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2:22" x14ac:dyDescent="0.25">
      <c r="B24" s="3"/>
      <c r="C24" s="3"/>
      <c r="D24" s="3"/>
      <c r="E24" s="16"/>
      <c r="F24" s="4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2:22" x14ac:dyDescent="0.25">
      <c r="B25" s="3"/>
      <c r="C25" s="3"/>
      <c r="D25" s="3"/>
      <c r="E25" s="16"/>
      <c r="F25" s="4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2:22" x14ac:dyDescent="0.25">
      <c r="B26" s="3"/>
      <c r="C26" s="3"/>
      <c r="D26" s="3"/>
      <c r="E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2:22" x14ac:dyDescent="0.25">
      <c r="B27" s="3"/>
      <c r="C27" s="3"/>
      <c r="D27" s="3"/>
      <c r="E27" s="16"/>
      <c r="F27" s="4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2:22" x14ac:dyDescent="0.25">
      <c r="B28" s="3"/>
      <c r="C28" s="3"/>
      <c r="D28" s="3"/>
      <c r="E28" s="16"/>
      <c r="F28" s="48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 x14ac:dyDescent="0.25">
      <c r="B29" s="3"/>
      <c r="C29" s="3"/>
      <c r="D29" s="3"/>
      <c r="E29" s="16"/>
      <c r="F29" s="4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2:22" x14ac:dyDescent="0.25">
      <c r="B30" s="3"/>
      <c r="C30" s="3"/>
      <c r="D30" s="3"/>
      <c r="E30" s="16"/>
      <c r="F30" s="48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2:22" x14ac:dyDescent="0.25">
      <c r="B31" s="3"/>
      <c r="C31" s="3"/>
      <c r="D31" s="3"/>
      <c r="E31" s="16"/>
      <c r="F31" s="4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2:22" x14ac:dyDescent="0.25">
      <c r="B32" s="3"/>
      <c r="C32" s="3"/>
      <c r="D32" s="3"/>
      <c r="E32" s="16"/>
      <c r="F32" s="48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6:22" x14ac:dyDescent="0.25">
      <c r="F33" s="48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6:22" x14ac:dyDescent="0.25">
      <c r="F34" s="48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6:22" x14ac:dyDescent="0.25">
      <c r="F35" s="4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6:22" x14ac:dyDescent="0.25">
      <c r="F36" s="48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6:22" x14ac:dyDescent="0.25">
      <c r="F37" s="48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6:22" x14ac:dyDescent="0.25">
      <c r="J38" s="48"/>
      <c r="K38" s="48"/>
    </row>
  </sheetData>
  <mergeCells count="3">
    <mergeCell ref="B2:E2"/>
    <mergeCell ref="G2:J2"/>
    <mergeCell ref="L2:O2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47"/>
  <sheetViews>
    <sheetView workbookViewId="0">
      <selection activeCell="A8" sqref="A8:XFD8"/>
    </sheetView>
  </sheetViews>
  <sheetFormatPr defaultRowHeight="15" x14ac:dyDescent="0.25"/>
  <cols>
    <col min="1" max="1" width="22.140625" style="1" customWidth="1"/>
    <col min="2" max="5" width="11.85546875" style="1" customWidth="1"/>
    <col min="6" max="6" width="14.140625" style="1" customWidth="1"/>
    <col min="7" max="11" width="11.85546875" style="1" customWidth="1"/>
    <col min="12" max="12" width="12.7109375" style="1" customWidth="1"/>
    <col min="13" max="18" width="11.85546875" style="1" customWidth="1"/>
    <col min="19" max="16384" width="9.140625" style="1"/>
  </cols>
  <sheetData>
    <row r="1" spans="1:17" x14ac:dyDescent="0.25">
      <c r="A1" s="49" t="s">
        <v>90</v>
      </c>
    </row>
    <row r="2" spans="1:17" s="2" customFormat="1" ht="75" x14ac:dyDescent="0.25">
      <c r="A2" s="37"/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48</v>
      </c>
      <c r="K2" s="2" t="s">
        <v>49</v>
      </c>
      <c r="L2" s="2" t="s">
        <v>50</v>
      </c>
      <c r="M2" s="2" t="s">
        <v>51</v>
      </c>
      <c r="N2" s="2" t="s">
        <v>52</v>
      </c>
      <c r="O2" s="2" t="s">
        <v>53</v>
      </c>
    </row>
    <row r="3" spans="1:17" x14ac:dyDescent="0.25">
      <c r="A3" s="1" t="s">
        <v>26</v>
      </c>
      <c r="B3" s="3">
        <v>279083</v>
      </c>
      <c r="C3" s="3">
        <v>22414</v>
      </c>
      <c r="D3" s="3">
        <v>24734</v>
      </c>
      <c r="E3" s="3">
        <v>25845</v>
      </c>
      <c r="F3" s="3">
        <v>25249</v>
      </c>
      <c r="G3" s="3">
        <v>17441</v>
      </c>
      <c r="H3" s="3">
        <v>10943</v>
      </c>
      <c r="I3" s="3">
        <v>15721</v>
      </c>
      <c r="J3" s="3">
        <v>12679</v>
      </c>
      <c r="K3" s="3">
        <v>22031</v>
      </c>
      <c r="L3" s="3">
        <v>9821</v>
      </c>
      <c r="M3" s="3">
        <v>31086</v>
      </c>
      <c r="N3" s="3">
        <v>22321</v>
      </c>
      <c r="O3" s="3">
        <v>38798</v>
      </c>
    </row>
    <row r="4" spans="1:17" x14ac:dyDescent="0.25">
      <c r="A4" s="1" t="s">
        <v>24</v>
      </c>
      <c r="B4" s="3">
        <v>552866</v>
      </c>
      <c r="C4" s="3">
        <v>34074</v>
      </c>
      <c r="D4" s="3">
        <v>32289</v>
      </c>
      <c r="E4" s="3">
        <v>36927</v>
      </c>
      <c r="F4" s="3">
        <v>36738</v>
      </c>
      <c r="G4" s="3">
        <v>33727</v>
      </c>
      <c r="H4" s="3">
        <v>21011</v>
      </c>
      <c r="I4" s="3">
        <v>26995</v>
      </c>
      <c r="J4" s="3">
        <v>37986</v>
      </c>
      <c r="K4" s="3">
        <v>48981</v>
      </c>
      <c r="L4" s="3">
        <v>30066</v>
      </c>
      <c r="M4" s="3">
        <v>67079</v>
      </c>
      <c r="N4" s="3">
        <v>49689</v>
      </c>
      <c r="O4" s="3">
        <v>97304</v>
      </c>
    </row>
    <row r="5" spans="1:17" x14ac:dyDescent="0.25">
      <c r="A5" s="1" t="s">
        <v>16</v>
      </c>
      <c r="B5" s="3">
        <v>1781882</v>
      </c>
      <c r="C5" s="3">
        <v>143178</v>
      </c>
      <c r="D5" s="3">
        <v>112219</v>
      </c>
      <c r="E5" s="3">
        <v>138875</v>
      </c>
      <c r="F5" s="3">
        <v>146744</v>
      </c>
      <c r="G5" s="3">
        <v>120461</v>
      </c>
      <c r="H5" s="3">
        <v>79982</v>
      </c>
      <c r="I5" s="3">
        <v>89779</v>
      </c>
      <c r="J5" s="3">
        <v>108451</v>
      </c>
      <c r="K5" s="3">
        <v>137658</v>
      </c>
      <c r="L5" s="3">
        <v>69694</v>
      </c>
      <c r="M5" s="3">
        <v>232635</v>
      </c>
      <c r="N5" s="3">
        <v>90976</v>
      </c>
      <c r="O5" s="3">
        <v>311230</v>
      </c>
    </row>
    <row r="6" spans="1:17" x14ac:dyDescent="0.25">
      <c r="A6" s="1" t="s">
        <v>17</v>
      </c>
      <c r="B6" s="3">
        <v>979238</v>
      </c>
      <c r="C6" s="3">
        <v>62688</v>
      </c>
      <c r="D6" s="3">
        <v>55036</v>
      </c>
      <c r="E6" s="3">
        <v>69839</v>
      </c>
      <c r="F6" s="3">
        <v>76148</v>
      </c>
      <c r="G6" s="3">
        <v>55883</v>
      </c>
      <c r="H6" s="3">
        <v>44935</v>
      </c>
      <c r="I6" s="3">
        <v>47414</v>
      </c>
      <c r="J6" s="3">
        <v>48311</v>
      </c>
      <c r="K6" s="3">
        <v>64702</v>
      </c>
      <c r="L6" s="3">
        <v>53085</v>
      </c>
      <c r="M6" s="3">
        <v>143911</v>
      </c>
      <c r="N6" s="3">
        <v>54516</v>
      </c>
      <c r="O6" s="3">
        <v>202770</v>
      </c>
    </row>
    <row r="7" spans="1:17" x14ac:dyDescent="0.25">
      <c r="A7" s="1" t="s">
        <v>25</v>
      </c>
      <c r="B7" s="3">
        <v>297253</v>
      </c>
      <c r="C7" s="3">
        <v>21499</v>
      </c>
      <c r="D7" s="3">
        <v>19916</v>
      </c>
      <c r="E7" s="3">
        <v>25703</v>
      </c>
      <c r="F7" s="3">
        <v>24563</v>
      </c>
      <c r="G7" s="3">
        <v>21960</v>
      </c>
      <c r="H7" s="3">
        <v>13082</v>
      </c>
      <c r="I7" s="3">
        <v>17135</v>
      </c>
      <c r="J7" s="3">
        <v>15324</v>
      </c>
      <c r="K7" s="3">
        <v>26047</v>
      </c>
      <c r="L7" s="3">
        <v>10745</v>
      </c>
      <c r="M7" s="3">
        <v>33042</v>
      </c>
      <c r="N7" s="3">
        <v>27620</v>
      </c>
      <c r="O7" s="3">
        <v>40617</v>
      </c>
    </row>
    <row r="8" spans="1:17" x14ac:dyDescent="0.25">
      <c r="A8" s="1" t="s">
        <v>18</v>
      </c>
      <c r="B8" s="3">
        <v>916052</v>
      </c>
      <c r="C8" s="3">
        <v>62531</v>
      </c>
      <c r="D8" s="3">
        <v>49105</v>
      </c>
      <c r="E8" s="3">
        <v>62175</v>
      </c>
      <c r="F8" s="3">
        <v>63378</v>
      </c>
      <c r="G8" s="3">
        <v>69311</v>
      </c>
      <c r="H8" s="3">
        <v>40611</v>
      </c>
      <c r="I8" s="3">
        <v>49284</v>
      </c>
      <c r="J8" s="3">
        <v>59602</v>
      </c>
      <c r="K8" s="3">
        <v>76109</v>
      </c>
      <c r="L8" s="3">
        <v>41035</v>
      </c>
      <c r="M8" s="3">
        <v>131558</v>
      </c>
      <c r="N8" s="3">
        <v>47022</v>
      </c>
      <c r="O8" s="3">
        <v>164331</v>
      </c>
    </row>
    <row r="9" spans="1:17" x14ac:dyDescent="0.25">
      <c r="A9" s="1" t="s">
        <v>38</v>
      </c>
      <c r="B9" s="3">
        <v>785307</v>
      </c>
      <c r="C9" s="3">
        <v>47899</v>
      </c>
      <c r="D9" s="3">
        <v>42736</v>
      </c>
      <c r="E9" s="3">
        <v>54632</v>
      </c>
      <c r="F9" s="3">
        <v>60691</v>
      </c>
      <c r="G9" s="3">
        <v>51460</v>
      </c>
      <c r="H9" s="3">
        <v>31777</v>
      </c>
      <c r="I9" s="3">
        <v>45268</v>
      </c>
      <c r="J9" s="3">
        <v>42683</v>
      </c>
      <c r="K9" s="3">
        <v>59854</v>
      </c>
      <c r="L9" s="3">
        <v>40704</v>
      </c>
      <c r="M9" s="3">
        <v>115920</v>
      </c>
      <c r="N9" s="3">
        <v>42259</v>
      </c>
      <c r="O9" s="3">
        <v>149424</v>
      </c>
    </row>
    <row r="10" spans="1:17" x14ac:dyDescent="0.25">
      <c r="A10" s="1" t="s">
        <v>20</v>
      </c>
      <c r="B10" s="3">
        <v>1807918</v>
      </c>
      <c r="C10" s="3">
        <v>128164</v>
      </c>
      <c r="D10" s="3">
        <v>102384</v>
      </c>
      <c r="E10" s="3">
        <v>121129</v>
      </c>
      <c r="F10" s="3">
        <v>143532</v>
      </c>
      <c r="G10" s="3">
        <v>131766</v>
      </c>
      <c r="H10" s="3">
        <v>69448</v>
      </c>
      <c r="I10" s="3">
        <v>81895</v>
      </c>
      <c r="J10" s="3">
        <v>123710</v>
      </c>
      <c r="K10" s="3">
        <v>138250</v>
      </c>
      <c r="L10" s="3">
        <v>97055</v>
      </c>
      <c r="M10" s="3">
        <v>244619</v>
      </c>
      <c r="N10" s="3">
        <v>103443</v>
      </c>
      <c r="O10" s="3">
        <v>322523</v>
      </c>
    </row>
    <row r="11" spans="1:17" x14ac:dyDescent="0.25">
      <c r="A11" s="1" t="s">
        <v>21</v>
      </c>
      <c r="B11" s="3">
        <v>1489740</v>
      </c>
      <c r="C11" s="3">
        <v>124314</v>
      </c>
      <c r="D11" s="3">
        <v>91484</v>
      </c>
      <c r="E11" s="3">
        <v>115219</v>
      </c>
      <c r="F11" s="3">
        <v>120731</v>
      </c>
      <c r="G11" s="3">
        <v>105288</v>
      </c>
      <c r="H11" s="3">
        <v>65620</v>
      </c>
      <c r="I11" s="3">
        <v>75987</v>
      </c>
      <c r="J11" s="3">
        <v>93914</v>
      </c>
      <c r="K11" s="3">
        <v>121606</v>
      </c>
      <c r="L11" s="3">
        <v>60464</v>
      </c>
      <c r="M11" s="3">
        <v>198408</v>
      </c>
      <c r="N11" s="3">
        <v>80345</v>
      </c>
      <c r="O11" s="3">
        <v>236360</v>
      </c>
    </row>
    <row r="12" spans="1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x14ac:dyDescent="0.25">
      <c r="A13" s="1" t="s">
        <v>99</v>
      </c>
      <c r="B13" s="3">
        <f>SUM(B3:B11)</f>
        <v>8889339</v>
      </c>
      <c r="C13" s="3">
        <f t="shared" ref="C13:D13" si="0">SUM(C3:C11)</f>
        <v>646761</v>
      </c>
      <c r="D13" s="3">
        <f t="shared" si="0"/>
        <v>529903</v>
      </c>
      <c r="E13" s="3"/>
      <c r="F13" s="3">
        <f t="shared" ref="F13:O13" si="1">SUM(F3:F11)</f>
        <v>697774</v>
      </c>
      <c r="G13" s="3">
        <f t="shared" si="1"/>
        <v>607297</v>
      </c>
      <c r="H13" s="3">
        <f t="shared" si="1"/>
        <v>377409</v>
      </c>
      <c r="I13" s="3">
        <f t="shared" si="1"/>
        <v>449478</v>
      </c>
      <c r="J13" s="3">
        <f t="shared" si="1"/>
        <v>542660</v>
      </c>
      <c r="K13" s="3">
        <f t="shared" si="1"/>
        <v>695238</v>
      </c>
      <c r="L13" s="3">
        <f t="shared" si="1"/>
        <v>412669</v>
      </c>
      <c r="M13" s="3">
        <f t="shared" si="1"/>
        <v>1198258</v>
      </c>
      <c r="N13" s="3">
        <f t="shared" si="1"/>
        <v>518191</v>
      </c>
      <c r="O13" s="3">
        <f t="shared" si="1"/>
        <v>1563357</v>
      </c>
      <c r="P13" s="3"/>
      <c r="Q13" s="3"/>
    </row>
    <row r="14" spans="1:17" x14ac:dyDescent="0.25">
      <c r="A14" s="1" t="s">
        <v>22</v>
      </c>
      <c r="B14" s="3">
        <v>5300332</v>
      </c>
      <c r="C14" s="3">
        <v>583468</v>
      </c>
      <c r="D14" s="3">
        <v>493302</v>
      </c>
      <c r="E14" s="3">
        <v>594572</v>
      </c>
      <c r="F14" s="3">
        <v>513174</v>
      </c>
      <c r="G14" s="3">
        <v>256346</v>
      </c>
      <c r="H14" s="3">
        <v>195621</v>
      </c>
      <c r="I14" s="3">
        <v>222487</v>
      </c>
      <c r="J14" s="3">
        <v>162745</v>
      </c>
      <c r="K14" s="3">
        <v>297419</v>
      </c>
      <c r="L14" s="3">
        <v>261252</v>
      </c>
      <c r="M14" s="3">
        <v>519865</v>
      </c>
      <c r="N14" s="3">
        <v>348023</v>
      </c>
      <c r="O14" s="3">
        <v>852058</v>
      </c>
    </row>
    <row r="15" spans="1:17" x14ac:dyDescent="0.25">
      <c r="A15" s="1" t="s">
        <v>23</v>
      </c>
      <c r="B15" s="3">
        <v>35532091</v>
      </c>
      <c r="C15" s="3">
        <v>3424899</v>
      </c>
      <c r="D15" s="3">
        <v>2515679</v>
      </c>
      <c r="E15" s="3">
        <v>3104993</v>
      </c>
      <c r="F15" s="3">
        <v>3004721</v>
      </c>
      <c r="G15" s="3">
        <v>2591875</v>
      </c>
      <c r="H15" s="3">
        <v>1545367</v>
      </c>
      <c r="I15" s="3">
        <v>1717796</v>
      </c>
      <c r="J15" s="3">
        <v>1889126</v>
      </c>
      <c r="K15" s="3">
        <v>2647042</v>
      </c>
      <c r="L15" s="3">
        <v>1315209</v>
      </c>
      <c r="M15" s="3">
        <v>4811595</v>
      </c>
      <c r="N15" s="3">
        <v>1660564</v>
      </c>
      <c r="O15" s="3">
        <v>5303225</v>
      </c>
    </row>
    <row r="17" spans="1:18" x14ac:dyDescent="0.2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25">
      <c r="A19" s="1" t="s">
        <v>26</v>
      </c>
      <c r="C19" s="16">
        <f>C3/$B3</f>
        <v>8.0313025157390458E-2</v>
      </c>
      <c r="D19" s="16">
        <f t="shared" ref="D19:O19" si="2">D3/$B3</f>
        <v>8.8625964318858552E-2</v>
      </c>
      <c r="E19" s="16">
        <f t="shared" si="2"/>
        <v>9.2606858891440894E-2</v>
      </c>
      <c r="F19" s="16">
        <f t="shared" si="2"/>
        <v>9.0471293486167198E-2</v>
      </c>
      <c r="G19" s="16">
        <f t="shared" si="2"/>
        <v>6.2493953411709061E-2</v>
      </c>
      <c r="H19" s="16">
        <f t="shared" si="2"/>
        <v>3.9210557432735063E-2</v>
      </c>
      <c r="I19" s="16">
        <f t="shared" si="2"/>
        <v>5.6330912309241338E-2</v>
      </c>
      <c r="J19" s="16">
        <f t="shared" si="2"/>
        <v>4.5430929150109468E-2</v>
      </c>
      <c r="K19" s="16">
        <f t="shared" si="2"/>
        <v>7.8940673563061892E-2</v>
      </c>
      <c r="L19" s="16">
        <f t="shared" si="2"/>
        <v>3.5190248062404374E-2</v>
      </c>
      <c r="M19" s="16">
        <f t="shared" si="2"/>
        <v>0.11138621843680913</v>
      </c>
      <c r="N19" s="16">
        <f t="shared" si="2"/>
        <v>7.9979790958245395E-2</v>
      </c>
      <c r="O19" s="16">
        <f t="shared" si="2"/>
        <v>0.1390195748218272</v>
      </c>
    </row>
    <row r="20" spans="1:18" x14ac:dyDescent="0.25">
      <c r="A20" s="1" t="s">
        <v>24</v>
      </c>
      <c r="C20" s="16">
        <f t="shared" ref="C20:O20" si="3">C4/$B4</f>
        <v>6.163157076036508E-2</v>
      </c>
      <c r="D20" s="16">
        <f t="shared" si="3"/>
        <v>5.8402940314651292E-2</v>
      </c>
      <c r="E20" s="16">
        <f t="shared" si="3"/>
        <v>6.6791953203850479E-2</v>
      </c>
      <c r="F20" s="16">
        <f t="shared" si="3"/>
        <v>6.6450098215480785E-2</v>
      </c>
      <c r="G20" s="16">
        <f t="shared" si="3"/>
        <v>6.1003932236744531E-2</v>
      </c>
      <c r="H20" s="16">
        <f t="shared" si="3"/>
        <v>3.8003783918707248E-2</v>
      </c>
      <c r="I20" s="16">
        <f t="shared" si="3"/>
        <v>4.8827383127195381E-2</v>
      </c>
      <c r="J20" s="16">
        <f t="shared" si="3"/>
        <v>6.8707426392652107E-2</v>
      </c>
      <c r="K20" s="16">
        <f t="shared" si="3"/>
        <v>8.8594704684317724E-2</v>
      </c>
      <c r="L20" s="16">
        <f t="shared" si="3"/>
        <v>5.4382074499064875E-2</v>
      </c>
      <c r="M20" s="16">
        <f t="shared" si="3"/>
        <v>0.12132958076640632</v>
      </c>
      <c r="N20" s="16">
        <f t="shared" si="3"/>
        <v>8.9875304323289912E-2</v>
      </c>
      <c r="O20" s="16">
        <f t="shared" si="3"/>
        <v>0.17599924755727428</v>
      </c>
    </row>
    <row r="21" spans="1:18" x14ac:dyDescent="0.25">
      <c r="A21" s="1" t="s">
        <v>16</v>
      </c>
      <c r="C21" s="16">
        <f t="shared" ref="C21:O21" si="4">C5/$B5</f>
        <v>8.0352122082158084E-2</v>
      </c>
      <c r="D21" s="16">
        <f t="shared" si="4"/>
        <v>6.2977795387124405E-2</v>
      </c>
      <c r="E21" s="16">
        <f t="shared" si="4"/>
        <v>7.7937259594069636E-2</v>
      </c>
      <c r="F21" s="16">
        <f t="shared" si="4"/>
        <v>8.2353376935173042E-2</v>
      </c>
      <c r="G21" s="16">
        <f t="shared" si="4"/>
        <v>6.7603241965517355E-2</v>
      </c>
      <c r="H21" s="16">
        <f t="shared" si="4"/>
        <v>4.4886249482288948E-2</v>
      </c>
      <c r="I21" s="16">
        <f t="shared" si="4"/>
        <v>5.0384368886379684E-2</v>
      </c>
      <c r="J21" s="16">
        <f t="shared" si="4"/>
        <v>6.086317724742716E-2</v>
      </c>
      <c r="K21" s="16">
        <f t="shared" si="4"/>
        <v>7.7254273852028363E-2</v>
      </c>
      <c r="L21" s="16">
        <f t="shared" si="4"/>
        <v>3.911257872294574E-2</v>
      </c>
      <c r="M21" s="16">
        <f t="shared" si="4"/>
        <v>0.13055578315511351</v>
      </c>
      <c r="N21" s="16">
        <f t="shared" si="4"/>
        <v>5.1056130540630636E-2</v>
      </c>
      <c r="O21" s="16">
        <f t="shared" si="4"/>
        <v>0.17466364214914343</v>
      </c>
    </row>
    <row r="22" spans="1:18" x14ac:dyDescent="0.25">
      <c r="A22" s="1" t="s">
        <v>17</v>
      </c>
      <c r="C22" s="16">
        <f t="shared" ref="C22:O22" si="5">C6/$B6</f>
        <v>6.4017123518490912E-2</v>
      </c>
      <c r="D22" s="16">
        <f t="shared" si="5"/>
        <v>5.6202884283493904E-2</v>
      </c>
      <c r="E22" s="16">
        <f t="shared" si="5"/>
        <v>7.1319740451248823E-2</v>
      </c>
      <c r="F22" s="16">
        <f t="shared" si="5"/>
        <v>7.7762505131541051E-2</v>
      </c>
      <c r="G22" s="16">
        <f t="shared" si="5"/>
        <v>5.7067842546959985E-2</v>
      </c>
      <c r="H22" s="16">
        <f t="shared" si="5"/>
        <v>4.5887720860505819E-2</v>
      </c>
      <c r="I22" s="16">
        <f t="shared" si="5"/>
        <v>4.8419281114499231E-2</v>
      </c>
      <c r="J22" s="16">
        <f t="shared" si="5"/>
        <v>4.933529948796922E-2</v>
      </c>
      <c r="K22" s="16">
        <f t="shared" si="5"/>
        <v>6.6073824749448035E-2</v>
      </c>
      <c r="L22" s="16">
        <f t="shared" si="5"/>
        <v>5.4210518791141686E-2</v>
      </c>
      <c r="M22" s="16">
        <f t="shared" si="5"/>
        <v>0.14696222981542792</v>
      </c>
      <c r="N22" s="16">
        <f t="shared" si="5"/>
        <v>5.5671859139453328E-2</v>
      </c>
      <c r="O22" s="16">
        <f t="shared" si="5"/>
        <v>0.20706917010982009</v>
      </c>
    </row>
    <row r="23" spans="1:18" x14ac:dyDescent="0.25">
      <c r="A23" s="1" t="s">
        <v>25</v>
      </c>
      <c r="C23" s="16">
        <f t="shared" ref="C23:O23" si="6">C7/$B7</f>
        <v>7.2325594695427806E-2</v>
      </c>
      <c r="D23" s="16">
        <f t="shared" si="6"/>
        <v>6.700016484274339E-2</v>
      </c>
      <c r="E23" s="16">
        <f t="shared" si="6"/>
        <v>8.6468429250503784E-2</v>
      </c>
      <c r="F23" s="16">
        <f t="shared" si="6"/>
        <v>8.2633312363542169E-2</v>
      </c>
      <c r="G23" s="16">
        <f t="shared" si="6"/>
        <v>7.3876462138313156E-2</v>
      </c>
      <c r="H23" s="16">
        <f t="shared" si="6"/>
        <v>4.4009648346694567E-2</v>
      </c>
      <c r="I23" s="16">
        <f t="shared" si="6"/>
        <v>5.7644498121129137E-2</v>
      </c>
      <c r="J23" s="16">
        <f t="shared" si="6"/>
        <v>5.1552044891052404E-2</v>
      </c>
      <c r="K23" s="16">
        <f t="shared" si="6"/>
        <v>8.7625692591832546E-2</v>
      </c>
      <c r="L23" s="16">
        <f t="shared" si="6"/>
        <v>3.6147658728423265E-2</v>
      </c>
      <c r="M23" s="16">
        <f t="shared" si="6"/>
        <v>0.1111578352447242</v>
      </c>
      <c r="N23" s="16">
        <f t="shared" si="6"/>
        <v>9.2917481068315544E-2</v>
      </c>
      <c r="O23" s="16">
        <f t="shared" si="6"/>
        <v>0.13664117771729806</v>
      </c>
    </row>
    <row r="24" spans="1:18" x14ac:dyDescent="0.25">
      <c r="A24" s="1" t="s">
        <v>18</v>
      </c>
      <c r="C24" s="16">
        <f t="shared" ref="C24:O24" si="7">C8/$B8</f>
        <v>6.8261408740988502E-2</v>
      </c>
      <c r="D24" s="16">
        <f t="shared" si="7"/>
        <v>5.3605035522000938E-2</v>
      </c>
      <c r="E24" s="16">
        <f t="shared" si="7"/>
        <v>6.787278451441621E-2</v>
      </c>
      <c r="F24" s="16">
        <f t="shared" si="7"/>
        <v>6.9186028740726505E-2</v>
      </c>
      <c r="G24" s="16">
        <f t="shared" si="7"/>
        <v>7.5662735303236056E-2</v>
      </c>
      <c r="H24" s="16">
        <f t="shared" si="7"/>
        <v>4.4332636138559818E-2</v>
      </c>
      <c r="I24" s="16">
        <f t="shared" si="7"/>
        <v>5.3800439276372958E-2</v>
      </c>
      <c r="J24" s="16">
        <f t="shared" si="7"/>
        <v>6.5063992000454124E-2</v>
      </c>
      <c r="K24" s="16">
        <f t="shared" si="7"/>
        <v>8.3083711405029403E-2</v>
      </c>
      <c r="L24" s="16">
        <f t="shared" si="7"/>
        <v>4.4795491958971763E-2</v>
      </c>
      <c r="M24" s="16">
        <f t="shared" si="7"/>
        <v>0.14361411797583543</v>
      </c>
      <c r="N24" s="16">
        <f t="shared" si="7"/>
        <v>5.1331147140118681E-2</v>
      </c>
      <c r="O24" s="16">
        <f t="shared" si="7"/>
        <v>0.17939047128328958</v>
      </c>
    </row>
    <row r="25" spans="1:18" x14ac:dyDescent="0.25">
      <c r="A25" s="1" t="s">
        <v>38</v>
      </c>
      <c r="C25" s="16">
        <f t="shared" ref="C25:O25" si="8">C9/$B9</f>
        <v>6.099398069799454E-2</v>
      </c>
      <c r="D25" s="16">
        <f t="shared" si="8"/>
        <v>5.4419481807751621E-2</v>
      </c>
      <c r="E25" s="16">
        <f t="shared" si="8"/>
        <v>6.9567697728404307E-2</v>
      </c>
      <c r="F25" s="16">
        <f t="shared" si="8"/>
        <v>7.7283151684627793E-2</v>
      </c>
      <c r="G25" s="16">
        <f t="shared" si="8"/>
        <v>6.5528513052857035E-2</v>
      </c>
      <c r="H25" s="16">
        <f t="shared" si="8"/>
        <v>4.0464429834446911E-2</v>
      </c>
      <c r="I25" s="16">
        <f t="shared" si="8"/>
        <v>5.7643698579027056E-2</v>
      </c>
      <c r="J25" s="16">
        <f t="shared" si="8"/>
        <v>5.4351992278179106E-2</v>
      </c>
      <c r="K25" s="16">
        <f t="shared" si="8"/>
        <v>7.6217326472322294E-2</v>
      </c>
      <c r="L25" s="16">
        <f t="shared" si="8"/>
        <v>5.1831958711688553E-2</v>
      </c>
      <c r="M25" s="16">
        <f t="shared" si="8"/>
        <v>0.14761106166123567</v>
      </c>
      <c r="N25" s="16">
        <f t="shared" si="8"/>
        <v>5.3812076041599016E-2</v>
      </c>
      <c r="O25" s="16">
        <f t="shared" si="8"/>
        <v>0.19027463144986612</v>
      </c>
    </row>
    <row r="26" spans="1:18" x14ac:dyDescent="0.25">
      <c r="A26" s="1" t="s">
        <v>20</v>
      </c>
      <c r="C26" s="16">
        <f t="shared" ref="C26:O26" si="9">C10/$B10</f>
        <v>7.0890383302782536E-2</v>
      </c>
      <c r="D26" s="16">
        <f t="shared" si="9"/>
        <v>5.6630887020318398E-2</v>
      </c>
      <c r="E26" s="16">
        <f t="shared" si="9"/>
        <v>6.6999166997618251E-2</v>
      </c>
      <c r="F26" s="16">
        <f t="shared" si="9"/>
        <v>7.9390768829117248E-2</v>
      </c>
      <c r="G26" s="16">
        <f t="shared" si="9"/>
        <v>7.2882730300821166E-2</v>
      </c>
      <c r="H26" s="16">
        <f t="shared" si="9"/>
        <v>3.8413246618486017E-2</v>
      </c>
      <c r="I26" s="16">
        <f t="shared" si="9"/>
        <v>4.5297961522591176E-2</v>
      </c>
      <c r="J26" s="16">
        <f t="shared" si="9"/>
        <v>6.8426775993158981E-2</v>
      </c>
      <c r="K26" s="16">
        <f t="shared" si="9"/>
        <v>7.6469176146263265E-2</v>
      </c>
      <c r="L26" s="16">
        <f t="shared" si="9"/>
        <v>5.3683297583186851E-2</v>
      </c>
      <c r="M26" s="16">
        <f t="shared" si="9"/>
        <v>0.13530425605586094</v>
      </c>
      <c r="N26" s="16">
        <f t="shared" si="9"/>
        <v>5.7216643675210933E-2</v>
      </c>
      <c r="O26" s="16">
        <f t="shared" si="9"/>
        <v>0.17839470595458423</v>
      </c>
    </row>
    <row r="27" spans="1:18" x14ac:dyDescent="0.25">
      <c r="A27" s="1" t="s">
        <v>21</v>
      </c>
      <c r="C27" s="16">
        <f t="shared" ref="C27:O29" si="10">C11/$B11</f>
        <v>8.3446775947480775E-2</v>
      </c>
      <c r="D27" s="16">
        <f t="shared" si="10"/>
        <v>6.1409373447715708E-2</v>
      </c>
      <c r="E27" s="16">
        <f t="shared" si="10"/>
        <v>7.7341683783747506E-2</v>
      </c>
      <c r="F27" s="16">
        <f t="shared" si="10"/>
        <v>8.1041658275940773E-2</v>
      </c>
      <c r="G27" s="16">
        <f t="shared" si="10"/>
        <v>7.0675419871923967E-2</v>
      </c>
      <c r="H27" s="16">
        <f t="shared" si="10"/>
        <v>4.4047954676654989E-2</v>
      </c>
      <c r="I27" s="16">
        <f t="shared" si="10"/>
        <v>5.1006887107817471E-2</v>
      </c>
      <c r="J27" s="16">
        <f t="shared" si="10"/>
        <v>6.3040530562380015E-2</v>
      </c>
      <c r="K27" s="16">
        <f t="shared" si="10"/>
        <v>8.162900908883429E-2</v>
      </c>
      <c r="L27" s="16">
        <f t="shared" si="10"/>
        <v>4.0586948058050396E-2</v>
      </c>
      <c r="M27" s="16">
        <f t="shared" si="10"/>
        <v>0.13318297152523259</v>
      </c>
      <c r="N27" s="16">
        <f t="shared" si="10"/>
        <v>5.3932229785063165E-2</v>
      </c>
      <c r="O27" s="16">
        <f t="shared" si="10"/>
        <v>0.15865855786915839</v>
      </c>
    </row>
    <row r="28" spans="1:18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8" x14ac:dyDescent="0.25">
      <c r="A29" s="1" t="s">
        <v>99</v>
      </c>
      <c r="C29" s="16">
        <f t="shared" si="10"/>
        <v>7.2756928271044671E-2</v>
      </c>
      <c r="D29" s="16">
        <f t="shared" si="10"/>
        <v>5.9611068944496325E-2</v>
      </c>
      <c r="E29" s="16">
        <f t="shared" si="10"/>
        <v>0</v>
      </c>
      <c r="F29" s="16">
        <f t="shared" si="10"/>
        <v>7.849560017904593E-2</v>
      </c>
      <c r="G29" s="16">
        <f t="shared" si="10"/>
        <v>6.8317453074969919E-2</v>
      </c>
      <c r="H29" s="16">
        <f t="shared" si="10"/>
        <v>4.2456362615938034E-2</v>
      </c>
      <c r="I29" s="16">
        <f t="shared" si="10"/>
        <v>5.0563714579902962E-2</v>
      </c>
      <c r="J29" s="16">
        <f t="shared" si="10"/>
        <v>6.1046158775135022E-2</v>
      </c>
      <c r="K29" s="16">
        <f t="shared" si="10"/>
        <v>7.8210314625193164E-2</v>
      </c>
      <c r="L29" s="16">
        <f t="shared" si="10"/>
        <v>4.6422911759805764E-2</v>
      </c>
      <c r="M29" s="16">
        <f t="shared" si="10"/>
        <v>0.13479719920682517</v>
      </c>
      <c r="N29" s="16">
        <f t="shared" si="10"/>
        <v>5.8293535661087963E-2</v>
      </c>
      <c r="O29" s="16">
        <f t="shared" si="10"/>
        <v>0.17586875694582016</v>
      </c>
    </row>
    <row r="30" spans="1:18" x14ac:dyDescent="0.25">
      <c r="A30" s="1" t="s">
        <v>22</v>
      </c>
      <c r="C30" s="16">
        <f t="shared" ref="C30:O30" si="11">C14/$B14</f>
        <v>0.11008140622134613</v>
      </c>
      <c r="D30" s="16">
        <f t="shared" si="11"/>
        <v>9.3070019010129929E-2</v>
      </c>
      <c r="E30" s="16">
        <f t="shared" si="11"/>
        <v>0.11217636932931749</v>
      </c>
      <c r="F30" s="16">
        <f t="shared" si="11"/>
        <v>9.6819218116902861E-2</v>
      </c>
      <c r="G30" s="16">
        <f t="shared" si="11"/>
        <v>4.8364140208575615E-2</v>
      </c>
      <c r="H30" s="16">
        <f t="shared" si="11"/>
        <v>3.6907310711857294E-2</v>
      </c>
      <c r="I30" s="16">
        <f t="shared" si="11"/>
        <v>4.1976049802163337E-2</v>
      </c>
      <c r="J30" s="16">
        <f t="shared" si="11"/>
        <v>3.0704680386058836E-2</v>
      </c>
      <c r="K30" s="16">
        <f t="shared" si="11"/>
        <v>5.6113277432432537E-2</v>
      </c>
      <c r="L30" s="16">
        <f t="shared" si="11"/>
        <v>4.9289742604802872E-2</v>
      </c>
      <c r="M30" s="16">
        <f t="shared" si="11"/>
        <v>9.8081591870094173E-2</v>
      </c>
      <c r="N30" s="16">
        <f t="shared" si="11"/>
        <v>6.5660603901793319E-2</v>
      </c>
      <c r="O30" s="16">
        <f t="shared" si="11"/>
        <v>0.16075559040452561</v>
      </c>
    </row>
    <row r="31" spans="1:18" x14ac:dyDescent="0.25">
      <c r="A31" s="1" t="s">
        <v>23</v>
      </c>
      <c r="C31" s="16">
        <f t="shared" ref="C31:O31" si="12">C15/$B15</f>
        <v>9.638889532282241E-2</v>
      </c>
      <c r="D31" s="16">
        <f t="shared" si="12"/>
        <v>7.0800195800466689E-2</v>
      </c>
      <c r="E31" s="16">
        <f t="shared" si="12"/>
        <v>8.7385597430784473E-2</v>
      </c>
      <c r="F31" s="16">
        <f t="shared" si="12"/>
        <v>8.4563585070183453E-2</v>
      </c>
      <c r="G31" s="16">
        <f t="shared" si="12"/>
        <v>7.2944623495419955E-2</v>
      </c>
      <c r="H31" s="16">
        <f t="shared" si="12"/>
        <v>4.3492149111066948E-2</v>
      </c>
      <c r="I31" s="16">
        <f t="shared" si="12"/>
        <v>4.8344917274921982E-2</v>
      </c>
      <c r="J31" s="16">
        <f t="shared" si="12"/>
        <v>5.3166755651954174E-2</v>
      </c>
      <c r="K31" s="16">
        <f t="shared" si="12"/>
        <v>7.4497219991922228E-2</v>
      </c>
      <c r="L31" s="16">
        <f t="shared" si="12"/>
        <v>3.7014680616460204E-2</v>
      </c>
      <c r="M31" s="16">
        <f t="shared" si="12"/>
        <v>0.1354154755485682</v>
      </c>
      <c r="N31" s="16">
        <f t="shared" si="12"/>
        <v>4.6734204299994614E-2</v>
      </c>
      <c r="O31" s="16">
        <f t="shared" si="12"/>
        <v>0.14925170038543467</v>
      </c>
    </row>
    <row r="35" spans="1:2" x14ac:dyDescent="0.25">
      <c r="A35" s="1" t="s">
        <v>26</v>
      </c>
      <c r="B35" s="40">
        <f t="shared" ref="B35:B43" si="13">DivIndex(B3,C3:O3)</f>
        <v>11.448719322277213</v>
      </c>
    </row>
    <row r="36" spans="1:2" x14ac:dyDescent="0.25">
      <c r="A36" s="1" t="s">
        <v>24</v>
      </c>
      <c r="B36" s="40">
        <f t="shared" si="13"/>
        <v>10.759938982044618</v>
      </c>
    </row>
    <row r="37" spans="1:2" x14ac:dyDescent="0.25">
      <c r="A37" s="1" t="s">
        <v>16</v>
      </c>
      <c r="B37" s="40">
        <f t="shared" si="13"/>
        <v>10.665097724112313</v>
      </c>
    </row>
    <row r="38" spans="1:2" x14ac:dyDescent="0.25">
      <c r="A38" s="1" t="s">
        <v>17</v>
      </c>
      <c r="B38" s="40">
        <f t="shared" si="13"/>
        <v>9.6701779083083377</v>
      </c>
    </row>
    <row r="39" spans="1:2" x14ac:dyDescent="0.25">
      <c r="A39" s="1" t="s">
        <v>25</v>
      </c>
      <c r="B39" s="40">
        <f t="shared" si="13"/>
        <v>11.621744895966724</v>
      </c>
    </row>
    <row r="40" spans="1:2" x14ac:dyDescent="0.25">
      <c r="A40" s="1" t="s">
        <v>18</v>
      </c>
      <c r="B40" s="40">
        <f t="shared" si="13"/>
        <v>10.406372422276506</v>
      </c>
    </row>
    <row r="41" spans="1:2" x14ac:dyDescent="0.25">
      <c r="A41" s="1" t="s">
        <v>38</v>
      </c>
      <c r="B41" s="40">
        <f t="shared" si="13"/>
        <v>10.092118825778003</v>
      </c>
    </row>
    <row r="42" spans="1:2" x14ac:dyDescent="0.25">
      <c r="A42" s="1" t="s">
        <v>20</v>
      </c>
      <c r="B42" s="40">
        <f t="shared" si="13"/>
        <v>10.561784070474971</v>
      </c>
    </row>
    <row r="43" spans="1:2" x14ac:dyDescent="0.25">
      <c r="A43" s="1" t="s">
        <v>21</v>
      </c>
      <c r="B43" s="40">
        <f t="shared" si="13"/>
        <v>10.998131814939317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DivIndex(B13,C13:O13)</f>
        <v>11.295359740599036</v>
      </c>
    </row>
    <row r="46" spans="1:2" x14ac:dyDescent="0.25">
      <c r="A46" s="1" t="s">
        <v>22</v>
      </c>
      <c r="B46" s="40">
        <f t="shared" ref="B46:B47" si="14">DivIndex(B14,C14:O14)</f>
        <v>10.582536785082466</v>
      </c>
    </row>
    <row r="47" spans="1:2" x14ac:dyDescent="0.25">
      <c r="A47" s="1" t="s">
        <v>23</v>
      </c>
      <c r="B47" s="40">
        <f t="shared" si="14"/>
        <v>10.966766675032625</v>
      </c>
    </row>
  </sheetData>
  <sortState ref="A3:R13">
    <sortCondition ref="A3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47"/>
  <sheetViews>
    <sheetView workbookViewId="0">
      <selection activeCell="B6" sqref="B6"/>
    </sheetView>
  </sheetViews>
  <sheetFormatPr defaultRowHeight="15" x14ac:dyDescent="0.25"/>
  <cols>
    <col min="1" max="1" width="22.140625" style="1" customWidth="1"/>
    <col min="2" max="5" width="11.85546875" style="1" customWidth="1"/>
    <col min="6" max="6" width="14.140625" style="1" customWidth="1"/>
    <col min="7" max="11" width="11.85546875" style="1" customWidth="1"/>
    <col min="12" max="12" width="12.7109375" style="1" customWidth="1"/>
    <col min="13" max="18" width="11.85546875" style="1" customWidth="1"/>
    <col min="19" max="16384" width="9.140625" style="1"/>
  </cols>
  <sheetData>
    <row r="1" spans="1:17" x14ac:dyDescent="0.25">
      <c r="A1" s="49" t="s">
        <v>90</v>
      </c>
    </row>
    <row r="2" spans="1:17" s="38" customFormat="1" ht="75" x14ac:dyDescent="0.25">
      <c r="A2" s="37"/>
      <c r="B2" s="38" t="s">
        <v>40</v>
      </c>
      <c r="C2" s="38" t="s">
        <v>41</v>
      </c>
      <c r="D2" s="38" t="s">
        <v>42</v>
      </c>
      <c r="E2" s="38" t="s">
        <v>43</v>
      </c>
      <c r="F2" s="38" t="s">
        <v>44</v>
      </c>
      <c r="G2" s="38" t="s">
        <v>45</v>
      </c>
      <c r="H2" s="38" t="s">
        <v>46</v>
      </c>
      <c r="I2" s="38" t="s">
        <v>47</v>
      </c>
      <c r="J2" s="38" t="s">
        <v>48</v>
      </c>
      <c r="K2" s="38" t="s">
        <v>49</v>
      </c>
      <c r="L2" s="38" t="s">
        <v>50</v>
      </c>
      <c r="M2" s="38" t="s">
        <v>51</v>
      </c>
      <c r="N2" s="38" t="s">
        <v>52</v>
      </c>
    </row>
    <row r="3" spans="1:17" x14ac:dyDescent="0.25">
      <c r="A3" s="1" t="s">
        <v>26</v>
      </c>
      <c r="B3" s="3">
        <v>321506</v>
      </c>
      <c r="C3" s="3">
        <v>18103</v>
      </c>
      <c r="D3" s="3">
        <v>47493</v>
      </c>
      <c r="E3" s="3">
        <v>28688</v>
      </c>
      <c r="F3" s="3">
        <v>23299</v>
      </c>
      <c r="G3" s="3">
        <v>20104</v>
      </c>
      <c r="H3" s="3">
        <v>17934</v>
      </c>
      <c r="I3" s="3">
        <v>18315</v>
      </c>
      <c r="J3" s="3">
        <v>12107</v>
      </c>
      <c r="K3" s="3">
        <v>23952</v>
      </c>
      <c r="L3" s="3">
        <v>17124</v>
      </c>
      <c r="M3" s="3">
        <v>31534</v>
      </c>
      <c r="N3" s="3">
        <v>28932</v>
      </c>
      <c r="O3" s="3">
        <v>33921</v>
      </c>
    </row>
    <row r="4" spans="1:17" x14ac:dyDescent="0.25">
      <c r="A4" s="1" t="s">
        <v>24</v>
      </c>
      <c r="B4" s="3">
        <v>653595</v>
      </c>
      <c r="C4" s="3">
        <v>28311</v>
      </c>
      <c r="D4" s="3">
        <v>57486</v>
      </c>
      <c r="E4" s="3">
        <v>38610</v>
      </c>
      <c r="F4" s="3">
        <v>37712</v>
      </c>
      <c r="G4" s="3">
        <v>36688</v>
      </c>
      <c r="H4" s="3">
        <v>37250</v>
      </c>
      <c r="I4" s="3">
        <v>38969</v>
      </c>
      <c r="J4" s="3">
        <v>39031</v>
      </c>
      <c r="K4" s="3">
        <v>59077</v>
      </c>
      <c r="L4" s="3">
        <v>49309</v>
      </c>
      <c r="M4" s="3">
        <v>66504</v>
      </c>
      <c r="N4" s="3">
        <v>76574</v>
      </c>
      <c r="O4" s="3">
        <v>88074</v>
      </c>
    </row>
    <row r="5" spans="1:17" x14ac:dyDescent="0.25">
      <c r="A5" s="1" t="s">
        <v>16</v>
      </c>
      <c r="B5" s="3">
        <v>1970036</v>
      </c>
      <c r="C5" s="3">
        <v>115062</v>
      </c>
      <c r="D5" s="3">
        <v>201793</v>
      </c>
      <c r="E5" s="3">
        <v>145982</v>
      </c>
      <c r="F5" s="3">
        <v>145887</v>
      </c>
      <c r="G5" s="3">
        <v>128977</v>
      </c>
      <c r="H5" s="3">
        <v>119432</v>
      </c>
      <c r="I5" s="3">
        <v>121670</v>
      </c>
      <c r="J5" s="3">
        <v>97014</v>
      </c>
      <c r="K5" s="3">
        <v>143090</v>
      </c>
      <c r="L5" s="3">
        <v>117618</v>
      </c>
      <c r="M5" s="3">
        <v>257497</v>
      </c>
      <c r="N5" s="3">
        <v>127676</v>
      </c>
      <c r="O5" s="3">
        <v>248338</v>
      </c>
    </row>
    <row r="6" spans="1:17" x14ac:dyDescent="0.25">
      <c r="A6" s="1" t="s">
        <v>17</v>
      </c>
      <c r="B6" s="3">
        <v>1021663</v>
      </c>
      <c r="C6" s="3">
        <v>51371</v>
      </c>
      <c r="D6" s="3">
        <v>97450</v>
      </c>
      <c r="E6" s="3">
        <v>67801</v>
      </c>
      <c r="F6" s="3">
        <v>78177</v>
      </c>
      <c r="G6" s="3">
        <v>61986</v>
      </c>
      <c r="H6" s="3">
        <v>65086</v>
      </c>
      <c r="I6" s="3">
        <v>58589</v>
      </c>
      <c r="J6" s="3">
        <v>47260</v>
      </c>
      <c r="K6" s="3">
        <v>71029</v>
      </c>
      <c r="L6" s="3">
        <v>69511</v>
      </c>
      <c r="M6" s="3">
        <v>150719</v>
      </c>
      <c r="N6" s="3">
        <v>66369</v>
      </c>
      <c r="O6" s="3">
        <v>136315</v>
      </c>
    </row>
    <row r="7" spans="1:17" x14ac:dyDescent="0.25">
      <c r="A7" s="1" t="s">
        <v>25</v>
      </c>
      <c r="B7" s="3">
        <v>333906</v>
      </c>
      <c r="C7" s="3">
        <v>17620</v>
      </c>
      <c r="D7" s="3">
        <v>34516</v>
      </c>
      <c r="E7" s="3">
        <v>24972</v>
      </c>
      <c r="F7" s="3">
        <v>22109</v>
      </c>
      <c r="G7" s="3">
        <v>23990</v>
      </c>
      <c r="H7" s="3">
        <v>20208</v>
      </c>
      <c r="I7" s="3">
        <v>21671</v>
      </c>
      <c r="J7" s="3">
        <v>16163</v>
      </c>
      <c r="K7" s="3">
        <v>27978</v>
      </c>
      <c r="L7" s="3">
        <v>19800</v>
      </c>
      <c r="M7" s="3">
        <v>34160</v>
      </c>
      <c r="N7" s="3">
        <v>37237</v>
      </c>
      <c r="O7" s="3">
        <v>33482</v>
      </c>
    </row>
    <row r="8" spans="1:17" x14ac:dyDescent="0.25">
      <c r="A8" s="1" t="s">
        <v>18</v>
      </c>
      <c r="B8" s="3">
        <v>990245</v>
      </c>
      <c r="C8" s="3">
        <v>52216</v>
      </c>
      <c r="D8" s="3">
        <v>90157</v>
      </c>
      <c r="E8" s="3">
        <v>62640</v>
      </c>
      <c r="F8" s="3">
        <v>63911</v>
      </c>
      <c r="G8" s="3">
        <v>72818</v>
      </c>
      <c r="H8" s="3">
        <v>59856</v>
      </c>
      <c r="I8" s="3">
        <v>61387</v>
      </c>
      <c r="J8" s="3">
        <v>55774</v>
      </c>
      <c r="K8" s="3">
        <v>77824</v>
      </c>
      <c r="L8" s="3">
        <v>60631</v>
      </c>
      <c r="M8" s="3">
        <v>146176</v>
      </c>
      <c r="N8" s="3">
        <v>66607</v>
      </c>
      <c r="O8" s="3">
        <v>120248</v>
      </c>
    </row>
    <row r="9" spans="1:17" x14ac:dyDescent="0.25">
      <c r="A9" s="1" t="s">
        <v>19</v>
      </c>
      <c r="B9" s="3">
        <v>823365</v>
      </c>
      <c r="C9" s="3">
        <v>39790</v>
      </c>
      <c r="D9" s="3">
        <v>78636</v>
      </c>
      <c r="E9" s="3">
        <v>54150</v>
      </c>
      <c r="F9" s="3">
        <v>63286</v>
      </c>
      <c r="G9" s="3">
        <v>54651</v>
      </c>
      <c r="H9" s="3">
        <v>46943</v>
      </c>
      <c r="I9" s="3">
        <v>55948</v>
      </c>
      <c r="J9" s="3">
        <v>39754</v>
      </c>
      <c r="K9" s="3">
        <v>60213</v>
      </c>
      <c r="L9" s="3">
        <v>53015</v>
      </c>
      <c r="M9" s="3">
        <v>121169</v>
      </c>
      <c r="N9" s="3">
        <v>56784</v>
      </c>
      <c r="O9" s="3">
        <v>99026</v>
      </c>
    </row>
    <row r="10" spans="1:17" x14ac:dyDescent="0.25">
      <c r="A10" s="1" t="s">
        <v>20</v>
      </c>
      <c r="B10" s="3">
        <v>1958674</v>
      </c>
      <c r="C10" s="3">
        <v>99522</v>
      </c>
      <c r="D10" s="3">
        <v>181583</v>
      </c>
      <c r="E10" s="3">
        <v>123152</v>
      </c>
      <c r="F10" s="3">
        <v>137995</v>
      </c>
      <c r="G10" s="3">
        <v>128567</v>
      </c>
      <c r="H10" s="3">
        <v>112628</v>
      </c>
      <c r="I10" s="3">
        <v>105009</v>
      </c>
      <c r="J10" s="3">
        <v>107004</v>
      </c>
      <c r="K10" s="3">
        <v>150914</v>
      </c>
      <c r="L10" s="3">
        <v>150090</v>
      </c>
      <c r="M10" s="3">
        <v>250851</v>
      </c>
      <c r="N10" s="3">
        <v>146761</v>
      </c>
      <c r="O10" s="3">
        <v>264598</v>
      </c>
    </row>
    <row r="11" spans="1:17" x14ac:dyDescent="0.25">
      <c r="A11" s="1" t="s">
        <v>21</v>
      </c>
      <c r="B11" s="3">
        <v>1624023</v>
      </c>
      <c r="C11" s="3">
        <v>99013</v>
      </c>
      <c r="D11" s="3">
        <v>162557</v>
      </c>
      <c r="E11" s="3">
        <v>121067</v>
      </c>
      <c r="F11" s="3">
        <v>117366</v>
      </c>
      <c r="G11" s="3">
        <v>115584</v>
      </c>
      <c r="H11" s="3">
        <v>96764</v>
      </c>
      <c r="I11" s="3">
        <v>90317</v>
      </c>
      <c r="J11" s="3">
        <v>88399</v>
      </c>
      <c r="K11" s="3">
        <v>123965</v>
      </c>
      <c r="L11" s="3">
        <v>97799</v>
      </c>
      <c r="M11" s="3">
        <v>218560</v>
      </c>
      <c r="N11" s="3">
        <v>101581</v>
      </c>
      <c r="O11" s="3">
        <v>191051</v>
      </c>
    </row>
    <row r="12" spans="1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x14ac:dyDescent="0.25">
      <c r="A13" s="1" t="s">
        <v>99</v>
      </c>
      <c r="B13" s="3">
        <f>SUM(B3:B11)</f>
        <v>9697013</v>
      </c>
      <c r="C13" s="3">
        <f t="shared" ref="C13:D13" si="0">SUM(C3:C11)</f>
        <v>521008</v>
      </c>
      <c r="D13" s="3">
        <f t="shared" si="0"/>
        <v>951671</v>
      </c>
      <c r="E13" s="3"/>
      <c r="F13" s="3">
        <f t="shared" ref="F13:O13" si="1">SUM(F3:F11)</f>
        <v>689742</v>
      </c>
      <c r="G13" s="3">
        <f t="shared" si="1"/>
        <v>643365</v>
      </c>
      <c r="H13" s="3">
        <f t="shared" si="1"/>
        <v>576101</v>
      </c>
      <c r="I13" s="3">
        <f t="shared" si="1"/>
        <v>571875</v>
      </c>
      <c r="J13" s="3">
        <f t="shared" si="1"/>
        <v>502506</v>
      </c>
      <c r="K13" s="3">
        <f t="shared" si="1"/>
        <v>738042</v>
      </c>
      <c r="L13" s="3">
        <f t="shared" si="1"/>
        <v>634897</v>
      </c>
      <c r="M13" s="3">
        <f t="shared" si="1"/>
        <v>1277170</v>
      </c>
      <c r="N13" s="3">
        <f t="shared" si="1"/>
        <v>708521</v>
      </c>
      <c r="O13" s="3">
        <f t="shared" si="1"/>
        <v>1215053</v>
      </c>
      <c r="P13" s="3"/>
      <c r="Q13" s="3"/>
    </row>
    <row r="14" spans="1:17" x14ac:dyDescent="0.25">
      <c r="A14" s="1" t="s">
        <v>22</v>
      </c>
      <c r="B14" s="3">
        <v>6117482</v>
      </c>
      <c r="C14" s="3">
        <v>464272</v>
      </c>
      <c r="D14" s="3">
        <v>898018</v>
      </c>
      <c r="E14" s="3">
        <v>651058</v>
      </c>
      <c r="F14" s="3">
        <v>466488</v>
      </c>
      <c r="G14" s="3">
        <v>332674</v>
      </c>
      <c r="H14" s="3">
        <v>314023</v>
      </c>
      <c r="I14" s="3">
        <v>299222</v>
      </c>
      <c r="J14" s="3">
        <v>189123</v>
      </c>
      <c r="K14" s="3">
        <v>384019</v>
      </c>
      <c r="L14" s="3">
        <v>385320</v>
      </c>
      <c r="M14" s="3">
        <v>512057</v>
      </c>
      <c r="N14" s="3">
        <v>477543</v>
      </c>
      <c r="O14" s="3">
        <v>743665</v>
      </c>
    </row>
    <row r="15" spans="1:17" x14ac:dyDescent="0.25">
      <c r="A15" s="1" t="s">
        <v>23</v>
      </c>
      <c r="B15" s="3">
        <v>38881374</v>
      </c>
      <c r="C15" s="3">
        <v>2734900</v>
      </c>
      <c r="D15" s="3">
        <v>4400375</v>
      </c>
      <c r="E15" s="3">
        <v>3219067</v>
      </c>
      <c r="F15" s="3">
        <v>2883230</v>
      </c>
      <c r="G15" s="3">
        <v>2858680</v>
      </c>
      <c r="H15" s="3">
        <v>2348650</v>
      </c>
      <c r="I15" s="3">
        <v>2117477</v>
      </c>
      <c r="J15" s="3">
        <v>1808024</v>
      </c>
      <c r="K15" s="3">
        <v>2792318</v>
      </c>
      <c r="L15" s="3">
        <v>2020413</v>
      </c>
      <c r="M15" s="3">
        <v>5320691</v>
      </c>
      <c r="N15" s="3">
        <v>2255831</v>
      </c>
      <c r="O15" s="3">
        <v>4121718</v>
      </c>
    </row>
    <row r="19" spans="1:15" x14ac:dyDescent="0.25">
      <c r="A19" s="1" t="s">
        <v>26</v>
      </c>
      <c r="C19" s="16">
        <f>C3/$B3</f>
        <v>5.6306880742505581E-2</v>
      </c>
      <c r="D19" s="16">
        <f t="shared" ref="D19:O19" si="2">D3/$B3</f>
        <v>0.14772041579317338</v>
      </c>
      <c r="E19" s="16">
        <f t="shared" si="2"/>
        <v>8.9230061025299678E-2</v>
      </c>
      <c r="F19" s="16">
        <f t="shared" si="2"/>
        <v>7.2468320964461E-2</v>
      </c>
      <c r="G19" s="16">
        <f t="shared" si="2"/>
        <v>6.2530714823362546E-2</v>
      </c>
      <c r="H19" s="16">
        <f t="shared" si="2"/>
        <v>5.5781229588250297E-2</v>
      </c>
      <c r="I19" s="16">
        <f t="shared" si="2"/>
        <v>5.6966277456719318E-2</v>
      </c>
      <c r="J19" s="16">
        <f t="shared" si="2"/>
        <v>3.7657151032951176E-2</v>
      </c>
      <c r="K19" s="16">
        <f t="shared" si="2"/>
        <v>7.4499387258713676E-2</v>
      </c>
      <c r="L19" s="16">
        <f t="shared" si="2"/>
        <v>5.3261836482056325E-2</v>
      </c>
      <c r="M19" s="16">
        <f t="shared" si="2"/>
        <v>9.8082150877433077E-2</v>
      </c>
      <c r="N19" s="16">
        <f t="shared" si="2"/>
        <v>8.9988989319017373E-2</v>
      </c>
      <c r="O19" s="16">
        <f t="shared" si="2"/>
        <v>0.10550658463605656</v>
      </c>
    </row>
    <row r="20" spans="1:15" x14ac:dyDescent="0.25">
      <c r="A20" s="1" t="s">
        <v>24</v>
      </c>
      <c r="C20" s="16">
        <f t="shared" ref="C20:O20" si="3">C4/$B4</f>
        <v>4.3315814839464804E-2</v>
      </c>
      <c r="D20" s="16">
        <f t="shared" si="3"/>
        <v>8.7953549216257768E-2</v>
      </c>
      <c r="E20" s="16">
        <f t="shared" si="3"/>
        <v>5.9073279324352239E-2</v>
      </c>
      <c r="F20" s="16">
        <f t="shared" si="3"/>
        <v>5.7699339805231072E-2</v>
      </c>
      <c r="G20" s="16">
        <f t="shared" si="3"/>
        <v>5.6132620353582879E-2</v>
      </c>
      <c r="H20" s="16">
        <f t="shared" si="3"/>
        <v>5.699248005263198E-2</v>
      </c>
      <c r="I20" s="16">
        <f t="shared" si="3"/>
        <v>5.9622549132107801E-2</v>
      </c>
      <c r="J20" s="16">
        <f t="shared" si="3"/>
        <v>5.9717409098906812E-2</v>
      </c>
      <c r="K20" s="16">
        <f t="shared" si="3"/>
        <v>9.0387778364277568E-2</v>
      </c>
      <c r="L20" s="16">
        <f t="shared" si="3"/>
        <v>7.5442743595039746E-2</v>
      </c>
      <c r="M20" s="16">
        <f t="shared" si="3"/>
        <v>0.10175108438712047</v>
      </c>
      <c r="N20" s="16">
        <f t="shared" si="3"/>
        <v>0.11715817899463735</v>
      </c>
      <c r="O20" s="16">
        <f t="shared" si="3"/>
        <v>0.13475317283638952</v>
      </c>
    </row>
    <row r="21" spans="1:15" x14ac:dyDescent="0.25">
      <c r="A21" s="1" t="s">
        <v>16</v>
      </c>
      <c r="C21" s="16">
        <f t="shared" ref="C21:O21" si="4">C5/$B5</f>
        <v>5.8406039280500456E-2</v>
      </c>
      <c r="D21" s="16">
        <f t="shared" si="4"/>
        <v>0.10243112308607559</v>
      </c>
      <c r="E21" s="16">
        <f t="shared" si="4"/>
        <v>7.4101183937755458E-2</v>
      </c>
      <c r="F21" s="16">
        <f t="shared" si="4"/>
        <v>7.4052961468724435E-2</v>
      </c>
      <c r="G21" s="16">
        <f t="shared" si="4"/>
        <v>6.5469361981202373E-2</v>
      </c>
      <c r="H21" s="16">
        <f t="shared" si="4"/>
        <v>6.0624272855927509E-2</v>
      </c>
      <c r="I21" s="16">
        <f t="shared" si="4"/>
        <v>6.1760292705310971E-2</v>
      </c>
      <c r="J21" s="16">
        <f t="shared" si="4"/>
        <v>4.9244785374480467E-2</v>
      </c>
      <c r="K21" s="16">
        <f t="shared" si="4"/>
        <v>7.263319045946369E-2</v>
      </c>
      <c r="L21" s="16">
        <f t="shared" si="4"/>
        <v>5.9703477499903554E-2</v>
      </c>
      <c r="M21" s="16">
        <f t="shared" si="4"/>
        <v>0.13070674850611866</v>
      </c>
      <c r="N21" s="16">
        <f t="shared" si="4"/>
        <v>6.480896795794594E-2</v>
      </c>
      <c r="O21" s="16">
        <f t="shared" si="4"/>
        <v>0.12605759488659091</v>
      </c>
    </row>
    <row r="22" spans="1:15" x14ac:dyDescent="0.25">
      <c r="A22" s="1" t="s">
        <v>17</v>
      </c>
      <c r="C22" s="16">
        <f t="shared" ref="C22:O22" si="5">C6/$B6</f>
        <v>5.0281746525028315E-2</v>
      </c>
      <c r="D22" s="16">
        <f t="shared" si="5"/>
        <v>9.5383702845263069E-2</v>
      </c>
      <c r="E22" s="16">
        <f t="shared" si="5"/>
        <v>6.6363370308996208E-2</v>
      </c>
      <c r="F22" s="16">
        <f t="shared" si="5"/>
        <v>7.6519361080904374E-2</v>
      </c>
      <c r="G22" s="16">
        <f t="shared" si="5"/>
        <v>6.067166962100027E-2</v>
      </c>
      <c r="H22" s="16">
        <f t="shared" si="5"/>
        <v>6.3705938259484785E-2</v>
      </c>
      <c r="I22" s="16">
        <f t="shared" si="5"/>
        <v>5.7346698471022244E-2</v>
      </c>
      <c r="J22" s="16">
        <f t="shared" si="5"/>
        <v>4.6257914791863856E-2</v>
      </c>
      <c r="K22" s="16">
        <f t="shared" si="5"/>
        <v>6.9522924878360079E-2</v>
      </c>
      <c r="L22" s="16">
        <f t="shared" si="5"/>
        <v>6.8037112041837669E-2</v>
      </c>
      <c r="M22" s="16">
        <f t="shared" si="5"/>
        <v>0.14752320481411191</v>
      </c>
      <c r="N22" s="16">
        <f t="shared" si="5"/>
        <v>6.4961733957283371E-2</v>
      </c>
      <c r="O22" s="16">
        <f t="shared" si="5"/>
        <v>0.13342462240484387</v>
      </c>
    </row>
    <row r="23" spans="1:15" x14ac:dyDescent="0.25">
      <c r="A23" s="1" t="s">
        <v>25</v>
      </c>
      <c r="C23" s="16">
        <f t="shared" ref="C23:O23" si="6">C7/$B7</f>
        <v>5.2769342269980174E-2</v>
      </c>
      <c r="D23" s="16">
        <f t="shared" si="6"/>
        <v>0.10337040963624493</v>
      </c>
      <c r="E23" s="16">
        <f t="shared" si="6"/>
        <v>7.4787515049145561E-2</v>
      </c>
      <c r="F23" s="16">
        <f t="shared" si="6"/>
        <v>6.6213245643983634E-2</v>
      </c>
      <c r="G23" s="16">
        <f t="shared" si="6"/>
        <v>7.1846567596868582E-2</v>
      </c>
      <c r="H23" s="16">
        <f t="shared" si="6"/>
        <v>6.0520026594310973E-2</v>
      </c>
      <c r="I23" s="16">
        <f t="shared" si="6"/>
        <v>6.4901499224332596E-2</v>
      </c>
      <c r="J23" s="16">
        <f t="shared" si="6"/>
        <v>4.8405838768994867E-2</v>
      </c>
      <c r="K23" s="16">
        <f t="shared" si="6"/>
        <v>8.3790048696339686E-2</v>
      </c>
      <c r="L23" s="16">
        <f t="shared" si="6"/>
        <v>5.9298125819841514E-2</v>
      </c>
      <c r="M23" s="16">
        <f t="shared" si="6"/>
        <v>0.10230424131342354</v>
      </c>
      <c r="N23" s="16">
        <f t="shared" si="6"/>
        <v>0.11151940965421406</v>
      </c>
      <c r="O23" s="16">
        <f t="shared" si="6"/>
        <v>0.10027372973231988</v>
      </c>
    </row>
    <row r="24" spans="1:15" x14ac:dyDescent="0.25">
      <c r="A24" s="1" t="s">
        <v>18</v>
      </c>
      <c r="C24" s="16">
        <f t="shared" ref="C24:O24" si="7">C8/$B8</f>
        <v>5.2730384904745797E-2</v>
      </c>
      <c r="D24" s="16">
        <f t="shared" si="7"/>
        <v>9.1045145393311752E-2</v>
      </c>
      <c r="E24" s="16">
        <f t="shared" si="7"/>
        <v>6.3257072744623805E-2</v>
      </c>
      <c r="F24" s="16">
        <f t="shared" si="7"/>
        <v>6.454059348948997E-2</v>
      </c>
      <c r="G24" s="16">
        <f t="shared" si="7"/>
        <v>7.3535337214527721E-2</v>
      </c>
      <c r="H24" s="16">
        <f t="shared" si="7"/>
        <v>6.0445647289307194E-2</v>
      </c>
      <c r="I24" s="16">
        <f t="shared" si="7"/>
        <v>6.1991729319511836E-2</v>
      </c>
      <c r="J24" s="16">
        <f t="shared" si="7"/>
        <v>5.6323435109493107E-2</v>
      </c>
      <c r="K24" s="16">
        <f t="shared" si="7"/>
        <v>7.8590651808390852E-2</v>
      </c>
      <c r="L24" s="16">
        <f t="shared" si="7"/>
        <v>6.1228281889835347E-2</v>
      </c>
      <c r="M24" s="16">
        <f t="shared" si="7"/>
        <v>0.14761599402168149</v>
      </c>
      <c r="N24" s="16">
        <f t="shared" si="7"/>
        <v>6.7263152048230482E-2</v>
      </c>
      <c r="O24" s="16">
        <f t="shared" si="7"/>
        <v>0.12143257476685063</v>
      </c>
    </row>
    <row r="25" spans="1:15" x14ac:dyDescent="0.25">
      <c r="A25" s="1" t="s">
        <v>19</v>
      </c>
      <c r="C25" s="16">
        <f t="shared" ref="C25:O25" si="8">C9/$B9</f>
        <v>4.8326076527421012E-2</v>
      </c>
      <c r="D25" s="16">
        <f t="shared" si="8"/>
        <v>9.550563844710426E-2</v>
      </c>
      <c r="E25" s="16">
        <f t="shared" si="8"/>
        <v>6.5766701280719972E-2</v>
      </c>
      <c r="F25" s="16">
        <f t="shared" si="8"/>
        <v>7.6862630789504047E-2</v>
      </c>
      <c r="G25" s="16">
        <f t="shared" si="8"/>
        <v>6.6375179901987574E-2</v>
      </c>
      <c r="H25" s="16">
        <f t="shared" si="8"/>
        <v>5.7013596643044097E-2</v>
      </c>
      <c r="I25" s="16">
        <f t="shared" si="8"/>
        <v>6.7950422959440829E-2</v>
      </c>
      <c r="J25" s="16">
        <f t="shared" si="8"/>
        <v>4.8282353512719145E-2</v>
      </c>
      <c r="K25" s="16">
        <f t="shared" si="8"/>
        <v>7.3130385673425516E-2</v>
      </c>
      <c r="L25" s="16">
        <f t="shared" si="8"/>
        <v>6.4388211789425109E-2</v>
      </c>
      <c r="M25" s="16">
        <f t="shared" si="8"/>
        <v>0.14716316578917005</v>
      </c>
      <c r="N25" s="16">
        <f t="shared" si="8"/>
        <v>6.8965768523072998E-2</v>
      </c>
      <c r="O25" s="16">
        <f t="shared" si="8"/>
        <v>0.12026986816296539</v>
      </c>
    </row>
    <row r="26" spans="1:15" x14ac:dyDescent="0.25">
      <c r="A26" s="1" t="s">
        <v>20</v>
      </c>
      <c r="C26" s="16">
        <f t="shared" ref="C26:O26" si="9">C10/$B10</f>
        <v>5.0810905745417564E-2</v>
      </c>
      <c r="D26" s="16">
        <f t="shared" si="9"/>
        <v>9.2707106950927001E-2</v>
      </c>
      <c r="E26" s="16">
        <f t="shared" si="9"/>
        <v>6.2875190052045421E-2</v>
      </c>
      <c r="F26" s="16">
        <f t="shared" si="9"/>
        <v>7.0453276042873908E-2</v>
      </c>
      <c r="G26" s="16">
        <f t="shared" si="9"/>
        <v>6.563981550783847E-2</v>
      </c>
      <c r="H26" s="16">
        <f t="shared" si="9"/>
        <v>5.7502167282559524E-2</v>
      </c>
      <c r="I26" s="16">
        <f t="shared" si="9"/>
        <v>5.3612290764057727E-2</v>
      </c>
      <c r="J26" s="16">
        <f t="shared" si="9"/>
        <v>5.463083698461306E-2</v>
      </c>
      <c r="K26" s="16">
        <f t="shared" si="9"/>
        <v>7.704906482651018E-2</v>
      </c>
      <c r="L26" s="16">
        <f t="shared" si="9"/>
        <v>7.6628372051704363E-2</v>
      </c>
      <c r="M26" s="16">
        <f t="shared" si="9"/>
        <v>0.12807184860778262</v>
      </c>
      <c r="N26" s="16">
        <f t="shared" si="9"/>
        <v>7.4928752819509531E-2</v>
      </c>
      <c r="O26" s="16">
        <f t="shared" si="9"/>
        <v>0.13509037236416066</v>
      </c>
    </row>
    <row r="27" spans="1:15" x14ac:dyDescent="0.25">
      <c r="A27" s="1" t="s">
        <v>21</v>
      </c>
      <c r="C27" s="16">
        <f t="shared" ref="C27:O29" si="10">C11/$B11</f>
        <v>6.0967732599846183E-2</v>
      </c>
      <c r="D27" s="16">
        <f t="shared" si="10"/>
        <v>0.10009525727160268</v>
      </c>
      <c r="E27" s="16">
        <f t="shared" si="10"/>
        <v>7.4547589535369885E-2</v>
      </c>
      <c r="F27" s="16">
        <f t="shared" si="10"/>
        <v>7.2268680923853912E-2</v>
      </c>
      <c r="G27" s="16">
        <f t="shared" si="10"/>
        <v>7.1171405823686001E-2</v>
      </c>
      <c r="H27" s="16">
        <f t="shared" si="10"/>
        <v>5.958289999587444E-2</v>
      </c>
      <c r="I27" s="16">
        <f t="shared" si="10"/>
        <v>5.5613128631798937E-2</v>
      </c>
      <c r="J27" s="16">
        <f t="shared" si="10"/>
        <v>5.4432110875277009E-2</v>
      </c>
      <c r="K27" s="16">
        <f t="shared" si="10"/>
        <v>7.6332047021501537E-2</v>
      </c>
      <c r="L27" s="16">
        <f t="shared" si="10"/>
        <v>6.0220206240921462E-2</v>
      </c>
      <c r="M27" s="16">
        <f t="shared" si="10"/>
        <v>0.13457937479949483</v>
      </c>
      <c r="N27" s="16">
        <f t="shared" si="10"/>
        <v>6.2548990993354162E-2</v>
      </c>
      <c r="O27" s="16">
        <f t="shared" si="10"/>
        <v>0.11764057528741896</v>
      </c>
    </row>
    <row r="28" spans="1:15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5">
      <c r="A29" s="1" t="s">
        <v>99</v>
      </c>
      <c r="C29" s="16">
        <f t="shared" si="10"/>
        <v>5.3728710067729106E-2</v>
      </c>
      <c r="D29" s="16">
        <f t="shared" si="10"/>
        <v>9.8140633615733011E-2</v>
      </c>
      <c r="E29" s="16">
        <f t="shared" si="10"/>
        <v>0</v>
      </c>
      <c r="F29" s="16">
        <f t="shared" si="10"/>
        <v>7.1129326113103075E-2</v>
      </c>
      <c r="G29" s="16">
        <f t="shared" si="10"/>
        <v>6.6346719345431418E-2</v>
      </c>
      <c r="H29" s="16">
        <f t="shared" si="10"/>
        <v>5.9410150321547471E-2</v>
      </c>
      <c r="I29" s="16">
        <f t="shared" si="10"/>
        <v>5.8974346017686065E-2</v>
      </c>
      <c r="J29" s="16">
        <f t="shared" si="10"/>
        <v>5.1820699838187288E-2</v>
      </c>
      <c r="K29" s="16">
        <f t="shared" si="10"/>
        <v>7.6110241370203377E-2</v>
      </c>
      <c r="L29" s="16">
        <f t="shared" si="10"/>
        <v>6.5473460745076859E-2</v>
      </c>
      <c r="M29" s="16">
        <f t="shared" si="10"/>
        <v>0.13170756809339124</v>
      </c>
      <c r="N29" s="16">
        <f t="shared" si="10"/>
        <v>7.306590184008209E-2</v>
      </c>
      <c r="O29" s="16">
        <f t="shared" si="10"/>
        <v>0.1253017810742339</v>
      </c>
    </row>
    <row r="30" spans="1:15" x14ac:dyDescent="0.25">
      <c r="A30" s="1" t="s">
        <v>22</v>
      </c>
      <c r="C30" s="16">
        <f t="shared" ref="C30:O30" si="11">C14/$B14</f>
        <v>7.5892663027042825E-2</v>
      </c>
      <c r="D30" s="16">
        <f t="shared" si="11"/>
        <v>0.14679536449800751</v>
      </c>
      <c r="E30" s="16">
        <f t="shared" si="11"/>
        <v>0.10642581375801351</v>
      </c>
      <c r="F30" s="16">
        <f t="shared" si="11"/>
        <v>7.6254903569802079E-2</v>
      </c>
      <c r="G30" s="16">
        <f t="shared" si="11"/>
        <v>5.4380871083887131E-2</v>
      </c>
      <c r="H30" s="16">
        <f t="shared" si="11"/>
        <v>5.1332067670979663E-2</v>
      </c>
      <c r="I30" s="16">
        <f t="shared" si="11"/>
        <v>4.8912608161331736E-2</v>
      </c>
      <c r="J30" s="16">
        <f t="shared" si="11"/>
        <v>3.091517065354667E-2</v>
      </c>
      <c r="K30" s="16">
        <f t="shared" si="11"/>
        <v>6.2774030230084862E-2</v>
      </c>
      <c r="L30" s="16">
        <f t="shared" si="11"/>
        <v>6.2986699429601917E-2</v>
      </c>
      <c r="M30" s="16">
        <f t="shared" si="11"/>
        <v>8.3703883395161605E-2</v>
      </c>
      <c r="N30" s="16">
        <f t="shared" si="11"/>
        <v>7.8062019634875912E-2</v>
      </c>
      <c r="O30" s="16">
        <f t="shared" si="11"/>
        <v>0.12156390488766457</v>
      </c>
    </row>
    <row r="31" spans="1:15" x14ac:dyDescent="0.25">
      <c r="A31" s="1" t="s">
        <v>23</v>
      </c>
      <c r="C31" s="16">
        <f t="shared" ref="C31:O31" si="12">C15/$B15</f>
        <v>7.0339592422839783E-2</v>
      </c>
      <c r="D31" s="16">
        <f t="shared" si="12"/>
        <v>0.11317436981522309</v>
      </c>
      <c r="E31" s="16">
        <f t="shared" si="12"/>
        <v>8.2792007298919015E-2</v>
      </c>
      <c r="F31" s="16">
        <f t="shared" si="12"/>
        <v>7.4154529621304019E-2</v>
      </c>
      <c r="G31" s="16">
        <f t="shared" si="12"/>
        <v>7.352312189378904E-2</v>
      </c>
      <c r="H31" s="16">
        <f t="shared" si="12"/>
        <v>6.0405529907456457E-2</v>
      </c>
      <c r="I31" s="16">
        <f t="shared" si="12"/>
        <v>5.4459932408767245E-2</v>
      </c>
      <c r="J31" s="16">
        <f t="shared" si="12"/>
        <v>4.6501031573627005E-2</v>
      </c>
      <c r="K31" s="16">
        <f t="shared" si="12"/>
        <v>7.1816340646809446E-2</v>
      </c>
      <c r="L31" s="16">
        <f t="shared" si="12"/>
        <v>5.1963518573186228E-2</v>
      </c>
      <c r="M31" s="16">
        <f t="shared" si="12"/>
        <v>0.13684421234702251</v>
      </c>
      <c r="N31" s="16">
        <f t="shared" si="12"/>
        <v>5.8018294312335773E-2</v>
      </c>
      <c r="O31" s="16">
        <f t="shared" si="12"/>
        <v>0.10600751917872038</v>
      </c>
    </row>
    <row r="35" spans="1:2" x14ac:dyDescent="0.25">
      <c r="A35" s="1" t="s">
        <v>26</v>
      </c>
      <c r="B35" s="40">
        <f t="shared" ref="B35:B43" si="13">DivIndex(B3,C3:O3)</f>
        <v>11.477491922023688</v>
      </c>
    </row>
    <row r="36" spans="1:2" x14ac:dyDescent="0.25">
      <c r="A36" s="1" t="s">
        <v>24</v>
      </c>
      <c r="B36" s="40">
        <f t="shared" si="13"/>
        <v>11.621112456682864</v>
      </c>
    </row>
    <row r="37" spans="1:2" x14ac:dyDescent="0.25">
      <c r="A37" s="1" t="s">
        <v>16</v>
      </c>
      <c r="B37" s="40">
        <f t="shared" si="13"/>
        <v>11.75168105640568</v>
      </c>
    </row>
    <row r="38" spans="1:2" x14ac:dyDescent="0.25">
      <c r="A38" s="1" t="s">
        <v>17</v>
      </c>
      <c r="B38" s="40">
        <f t="shared" si="13"/>
        <v>11.324862952707205</v>
      </c>
    </row>
    <row r="39" spans="1:2" x14ac:dyDescent="0.25">
      <c r="A39" s="1" t="s">
        <v>25</v>
      </c>
      <c r="B39" s="40">
        <f t="shared" si="13"/>
        <v>12.147429737430139</v>
      </c>
    </row>
    <row r="40" spans="1:2" x14ac:dyDescent="0.25">
      <c r="A40" s="1" t="s">
        <v>18</v>
      </c>
      <c r="B40" s="40">
        <f t="shared" si="13"/>
        <v>11.587598306351076</v>
      </c>
    </row>
    <row r="41" spans="1:2" x14ac:dyDescent="0.25">
      <c r="A41" s="1" t="s">
        <v>19</v>
      </c>
      <c r="B41" s="40">
        <f t="shared" si="13"/>
        <v>11.53847961201182</v>
      </c>
    </row>
    <row r="42" spans="1:2" x14ac:dyDescent="0.25">
      <c r="A42" s="1" t="s">
        <v>20</v>
      </c>
      <c r="B42" s="40">
        <f t="shared" si="13"/>
        <v>11.676542348788971</v>
      </c>
    </row>
    <row r="43" spans="1:2" x14ac:dyDescent="0.25">
      <c r="A43" s="1" t="s">
        <v>21</v>
      </c>
      <c r="B43" s="40">
        <f t="shared" si="13"/>
        <v>11.833795753599263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DivIndex(B13,C13:O13)</f>
        <v>12.478452896515769</v>
      </c>
    </row>
    <row r="46" spans="1:2" x14ac:dyDescent="0.25">
      <c r="A46" s="1" t="s">
        <v>22</v>
      </c>
      <c r="B46" s="40">
        <f t="shared" ref="B46:B47" si="14">DivIndex(B14,C14:O14)</f>
        <v>11.213779999052852</v>
      </c>
    </row>
    <row r="47" spans="1:2" x14ac:dyDescent="0.25">
      <c r="A47" s="1" t="s">
        <v>23</v>
      </c>
      <c r="B47" s="40">
        <f t="shared" si="14"/>
        <v>11.698634232760183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33"/>
  <sheetViews>
    <sheetView workbookViewId="0">
      <selection activeCell="F17" sqref="F17"/>
    </sheetView>
  </sheetViews>
  <sheetFormatPr defaultRowHeight="15" x14ac:dyDescent="0.25"/>
  <cols>
    <col min="1" max="1" width="22.42578125" style="48" customWidth="1"/>
    <col min="2" max="7" width="11.140625" style="48" customWidth="1"/>
    <col min="8" max="8" width="11.28515625" style="48" customWidth="1"/>
    <col min="9" max="9" width="9.140625" style="48"/>
    <col min="10" max="11" width="15.140625" style="48" customWidth="1"/>
    <col min="12" max="12" width="9.140625" style="48"/>
    <col min="13" max="13" width="17" style="48" customWidth="1"/>
    <col min="14" max="14" width="10.42578125" style="48" customWidth="1"/>
    <col min="15" max="16384" width="9.140625" style="48"/>
  </cols>
  <sheetData>
    <row r="1" spans="1:14" x14ac:dyDescent="0.25">
      <c r="A1" s="49" t="s">
        <v>90</v>
      </c>
    </row>
    <row r="3" spans="1:14" x14ac:dyDescent="0.25">
      <c r="A3" s="50"/>
      <c r="B3" s="119" t="s">
        <v>244</v>
      </c>
      <c r="C3" s="117" t="s">
        <v>245</v>
      </c>
      <c r="D3" s="119" t="s">
        <v>246</v>
      </c>
      <c r="E3" s="114" t="s">
        <v>247</v>
      </c>
      <c r="F3" s="115"/>
      <c r="G3" s="116"/>
      <c r="H3" s="119" t="s">
        <v>242</v>
      </c>
      <c r="I3" s="53"/>
      <c r="J3" s="54"/>
      <c r="K3" s="53"/>
      <c r="L3" s="50"/>
      <c r="M3" s="51"/>
    </row>
    <row r="4" spans="1:14" ht="69.75" customHeight="1" x14ac:dyDescent="0.25">
      <c r="A4" s="22"/>
      <c r="B4" s="120"/>
      <c r="C4" s="118"/>
      <c r="D4" s="120"/>
      <c r="E4" s="55" t="s">
        <v>250</v>
      </c>
      <c r="F4" s="56" t="s">
        <v>251</v>
      </c>
      <c r="G4" s="57" t="s">
        <v>252</v>
      </c>
      <c r="H4" s="120"/>
      <c r="I4" s="58"/>
      <c r="J4" s="66" t="s">
        <v>248</v>
      </c>
      <c r="K4" s="52" t="s">
        <v>249</v>
      </c>
      <c r="L4" s="22"/>
      <c r="M4" s="112" t="s">
        <v>253</v>
      </c>
      <c r="N4" s="113"/>
    </row>
    <row r="5" spans="1:14" ht="18" customHeight="1" x14ac:dyDescent="0.25">
      <c r="A5" s="48" t="s">
        <v>26</v>
      </c>
      <c r="B5" s="59">
        <v>210925</v>
      </c>
      <c r="C5" s="60">
        <v>80982</v>
      </c>
      <c r="D5" s="61">
        <v>54656</v>
      </c>
      <c r="E5" s="54">
        <v>121585</v>
      </c>
      <c r="F5" s="62">
        <v>18044</v>
      </c>
      <c r="G5" s="63">
        <v>16640</v>
      </c>
      <c r="H5" s="59">
        <v>237251</v>
      </c>
      <c r="I5" s="33"/>
      <c r="J5" s="64">
        <f>((SUM(E5:G5)/H5))</f>
        <v>0.65866529540444507</v>
      </c>
      <c r="K5" s="65">
        <f>((SUM(E5:G5))/B5)</f>
        <v>0.74087471850183717</v>
      </c>
      <c r="M5" s="68">
        <f>H5-B5</f>
        <v>26326</v>
      </c>
      <c r="N5" s="16">
        <f>M5/B5</f>
        <v>0.12481213701552685</v>
      </c>
    </row>
    <row r="6" spans="1:14" ht="18" customHeight="1" x14ac:dyDescent="0.25">
      <c r="A6" s="48" t="s">
        <v>24</v>
      </c>
      <c r="B6" s="59">
        <v>374574</v>
      </c>
      <c r="C6" s="60">
        <v>192313</v>
      </c>
      <c r="D6" s="61">
        <v>103620</v>
      </c>
      <c r="E6" s="54">
        <v>219514</v>
      </c>
      <c r="F6" s="62">
        <v>26342</v>
      </c>
      <c r="G6" s="63">
        <v>25098</v>
      </c>
      <c r="H6" s="59">
        <v>463267</v>
      </c>
      <c r="I6" s="33"/>
      <c r="J6" s="64">
        <f t="shared" ref="J6:J14" si="0">((SUM(E6:G6)/H6))</f>
        <v>0.58487653987873089</v>
      </c>
      <c r="K6" s="65">
        <f t="shared" ref="K6:K14" si="1">((SUM(E6:G6))/B6)</f>
        <v>0.72336574348459848</v>
      </c>
      <c r="M6" s="68">
        <f t="shared" ref="M6:M14" si="2">H6-B6</f>
        <v>88693</v>
      </c>
      <c r="N6" s="16">
        <f t="shared" ref="N6:N14" si="3">M6/B6</f>
        <v>0.23678365289635692</v>
      </c>
    </row>
    <row r="7" spans="1:14" ht="18" customHeight="1" x14ac:dyDescent="0.25">
      <c r="A7" s="48" t="s">
        <v>16</v>
      </c>
      <c r="B7" s="59">
        <v>1223865</v>
      </c>
      <c r="C7" s="60">
        <v>155350</v>
      </c>
      <c r="D7" s="61">
        <v>130206</v>
      </c>
      <c r="E7" s="54">
        <v>904361</v>
      </c>
      <c r="F7" s="62">
        <v>99708</v>
      </c>
      <c r="G7" s="63">
        <v>89590</v>
      </c>
      <c r="H7" s="59">
        <v>1249009</v>
      </c>
      <c r="I7" s="33"/>
      <c r="J7" s="64">
        <f t="shared" si="0"/>
        <v>0.87562139264008509</v>
      </c>
      <c r="K7" s="65">
        <f t="shared" si="1"/>
        <v>0.89361081491831207</v>
      </c>
      <c r="M7" s="68">
        <f t="shared" si="2"/>
        <v>25144</v>
      </c>
      <c r="N7" s="16">
        <f t="shared" si="3"/>
        <v>2.0544749625162905E-2</v>
      </c>
    </row>
    <row r="8" spans="1:14" ht="18" customHeight="1" x14ac:dyDescent="0.25">
      <c r="A8" s="48" t="s">
        <v>17</v>
      </c>
      <c r="B8" s="59">
        <v>601641</v>
      </c>
      <c r="C8" s="60">
        <v>69276</v>
      </c>
      <c r="D8" s="61">
        <v>94787</v>
      </c>
      <c r="E8" s="54">
        <v>419866</v>
      </c>
      <c r="F8" s="62">
        <v>43494</v>
      </c>
      <c r="G8" s="63">
        <v>43494</v>
      </c>
      <c r="H8" s="59">
        <v>576130</v>
      </c>
      <c r="I8" s="33"/>
      <c r="J8" s="64">
        <f t="shared" si="0"/>
        <v>0.87975630500060753</v>
      </c>
      <c r="K8" s="65">
        <f t="shared" si="1"/>
        <v>0.84245255891802584</v>
      </c>
      <c r="M8" s="69">
        <f t="shared" si="2"/>
        <v>-25511</v>
      </c>
      <c r="N8" s="70">
        <f t="shared" si="3"/>
        <v>-4.240236287088147E-2</v>
      </c>
    </row>
    <row r="9" spans="1:14" ht="18" customHeight="1" x14ac:dyDescent="0.25">
      <c r="A9" s="48" t="s">
        <v>25</v>
      </c>
      <c r="B9" s="59">
        <v>210047</v>
      </c>
      <c r="C9" s="60">
        <v>80446</v>
      </c>
      <c r="D9" s="61">
        <v>66942</v>
      </c>
      <c r="E9" s="54">
        <v>109172</v>
      </c>
      <c r="F9" s="62">
        <v>15033</v>
      </c>
      <c r="G9" s="63">
        <v>18900</v>
      </c>
      <c r="H9" s="59">
        <v>223551</v>
      </c>
      <c r="I9" s="33"/>
      <c r="J9" s="64">
        <f t="shared" si="0"/>
        <v>0.64014475444082108</v>
      </c>
      <c r="K9" s="65">
        <f t="shared" si="1"/>
        <v>0.681299899546292</v>
      </c>
      <c r="M9" s="68">
        <f t="shared" si="2"/>
        <v>13504</v>
      </c>
      <c r="N9" s="16">
        <f t="shared" si="3"/>
        <v>6.4290373106971291E-2</v>
      </c>
    </row>
    <row r="10" spans="1:14" ht="18" customHeight="1" x14ac:dyDescent="0.25">
      <c r="A10" s="48" t="s">
        <v>18</v>
      </c>
      <c r="B10" s="59">
        <v>599053</v>
      </c>
      <c r="C10" s="60">
        <v>61899</v>
      </c>
      <c r="D10" s="61">
        <v>78764</v>
      </c>
      <c r="E10" s="54">
        <v>426951</v>
      </c>
      <c r="F10" s="62">
        <v>46970</v>
      </c>
      <c r="G10" s="63">
        <v>46368</v>
      </c>
      <c r="H10" s="59">
        <v>582188</v>
      </c>
      <c r="I10" s="33"/>
      <c r="J10" s="64">
        <f t="shared" si="0"/>
        <v>0.89367867424268455</v>
      </c>
      <c r="K10" s="65">
        <f t="shared" si="1"/>
        <v>0.86851914605218572</v>
      </c>
      <c r="M10" s="69">
        <f t="shared" si="2"/>
        <v>-16865</v>
      </c>
      <c r="N10" s="70">
        <f t="shared" si="3"/>
        <v>-2.8152767785154235E-2</v>
      </c>
    </row>
    <row r="11" spans="1:14" ht="18" customHeight="1" x14ac:dyDescent="0.25">
      <c r="A11" s="48" t="s">
        <v>19</v>
      </c>
      <c r="B11" s="59">
        <v>495274</v>
      </c>
      <c r="C11" s="60">
        <v>88184</v>
      </c>
      <c r="D11" s="61">
        <v>58740</v>
      </c>
      <c r="E11" s="54">
        <v>371585</v>
      </c>
      <c r="F11" s="62">
        <v>33826</v>
      </c>
      <c r="G11" s="63">
        <v>31123</v>
      </c>
      <c r="H11" s="59">
        <v>524718</v>
      </c>
      <c r="I11" s="33"/>
      <c r="J11" s="64">
        <f t="shared" si="0"/>
        <v>0.83194020407152036</v>
      </c>
      <c r="K11" s="65">
        <f t="shared" si="1"/>
        <v>0.88139898318910337</v>
      </c>
      <c r="M11" s="68">
        <f t="shared" si="2"/>
        <v>29444</v>
      </c>
      <c r="N11" s="16">
        <f t="shared" si="3"/>
        <v>5.9449920649983647E-2</v>
      </c>
    </row>
    <row r="12" spans="1:14" ht="18" customHeight="1" x14ac:dyDescent="0.25">
      <c r="A12" s="48" t="s">
        <v>20</v>
      </c>
      <c r="B12" s="59">
        <v>1151682</v>
      </c>
      <c r="C12" s="60">
        <v>193632</v>
      </c>
      <c r="D12" s="61">
        <v>141357</v>
      </c>
      <c r="E12" s="54">
        <v>836857</v>
      </c>
      <c r="F12" s="62">
        <v>88186</v>
      </c>
      <c r="G12" s="63">
        <v>85282</v>
      </c>
      <c r="H12" s="59">
        <v>1203957</v>
      </c>
      <c r="I12" s="33"/>
      <c r="J12" s="64">
        <f t="shared" si="0"/>
        <v>0.83917033581764133</v>
      </c>
      <c r="K12" s="65">
        <f t="shared" si="1"/>
        <v>0.87726038958670882</v>
      </c>
      <c r="M12" s="68">
        <f t="shared" si="2"/>
        <v>52275</v>
      </c>
      <c r="N12" s="16">
        <f t="shared" si="3"/>
        <v>4.5390133734833055E-2</v>
      </c>
    </row>
    <row r="13" spans="1:14" ht="18" customHeight="1" x14ac:dyDescent="0.25">
      <c r="A13" s="48" t="s">
        <v>21</v>
      </c>
      <c r="B13" s="59">
        <v>1019224</v>
      </c>
      <c r="C13" s="60">
        <v>100274</v>
      </c>
      <c r="D13" s="61">
        <v>78687</v>
      </c>
      <c r="E13" s="54">
        <v>783428</v>
      </c>
      <c r="F13" s="62">
        <v>88605</v>
      </c>
      <c r="G13" s="63">
        <v>68504</v>
      </c>
      <c r="H13" s="59">
        <v>1040811</v>
      </c>
      <c r="I13" s="33"/>
      <c r="J13" s="64">
        <f t="shared" si="0"/>
        <v>0.9036578206802196</v>
      </c>
      <c r="K13" s="65">
        <f t="shared" si="1"/>
        <v>0.92279714763388621</v>
      </c>
      <c r="M13" s="68">
        <f t="shared" si="2"/>
        <v>21587</v>
      </c>
      <c r="N13" s="16">
        <f t="shared" si="3"/>
        <v>2.1179838779306608E-2</v>
      </c>
    </row>
    <row r="14" spans="1:14" ht="18" customHeight="1" x14ac:dyDescent="0.25">
      <c r="A14" s="48" t="s">
        <v>22</v>
      </c>
      <c r="B14" s="59">
        <v>4021781</v>
      </c>
      <c r="C14" s="60">
        <v>795082</v>
      </c>
      <c r="D14" s="61">
        <v>286937</v>
      </c>
      <c r="E14" s="54">
        <v>2926149</v>
      </c>
      <c r="F14" s="62">
        <v>387501</v>
      </c>
      <c r="G14" s="63">
        <v>421194</v>
      </c>
      <c r="H14" s="59">
        <v>4529926</v>
      </c>
      <c r="I14" s="33"/>
      <c r="J14" s="64">
        <f t="shared" si="0"/>
        <v>0.8244823425371629</v>
      </c>
      <c r="K14" s="65">
        <f t="shared" si="1"/>
        <v>0.92865424546985531</v>
      </c>
      <c r="M14" s="68">
        <f t="shared" si="2"/>
        <v>508145</v>
      </c>
      <c r="N14" s="16">
        <f t="shared" si="3"/>
        <v>0.12634825217981785</v>
      </c>
    </row>
    <row r="16" spans="1:14" x14ac:dyDescent="0.25">
      <c r="B16" s="15"/>
    </row>
    <row r="17" spans="2:8" x14ac:dyDescent="0.25">
      <c r="B17" s="15"/>
    </row>
    <row r="18" spans="2:8" x14ac:dyDescent="0.25">
      <c r="B18" s="15"/>
    </row>
    <row r="20" spans="2:8" x14ac:dyDescent="0.25">
      <c r="B20" s="15"/>
      <c r="C20" s="15"/>
      <c r="D20" s="15"/>
      <c r="E20" s="15"/>
      <c r="F20" s="15"/>
    </row>
    <row r="21" spans="2:8" x14ac:dyDescent="0.25">
      <c r="B21" s="15"/>
      <c r="C21" s="15"/>
      <c r="D21" s="15"/>
      <c r="E21" s="15"/>
      <c r="F21" s="15"/>
    </row>
    <row r="22" spans="2:8" x14ac:dyDescent="0.25">
      <c r="B22" s="15"/>
      <c r="C22" s="15"/>
      <c r="D22" s="15"/>
      <c r="E22" s="15"/>
      <c r="F22" s="15"/>
    </row>
    <row r="23" spans="2:8" x14ac:dyDescent="0.25">
      <c r="B23" s="15"/>
      <c r="C23" s="15"/>
      <c r="D23" s="15"/>
      <c r="E23" s="15"/>
      <c r="F23" s="15"/>
    </row>
    <row r="24" spans="2:8" x14ac:dyDescent="0.25">
      <c r="B24" s="15"/>
      <c r="C24" s="15"/>
      <c r="D24" s="15"/>
      <c r="E24" s="15"/>
      <c r="F24" s="15"/>
    </row>
    <row r="25" spans="2:8" x14ac:dyDescent="0.25">
      <c r="B25" s="15"/>
      <c r="C25" s="15"/>
      <c r="D25" s="15"/>
      <c r="E25" s="15"/>
      <c r="F25" s="15"/>
    </row>
    <row r="26" spans="2:8" x14ac:dyDescent="0.25">
      <c r="B26" s="15"/>
      <c r="C26" s="15"/>
      <c r="D26" s="15"/>
      <c r="E26" s="15"/>
      <c r="F26" s="15"/>
    </row>
    <row r="27" spans="2:8" x14ac:dyDescent="0.25">
      <c r="B27" s="15"/>
      <c r="C27" s="15"/>
      <c r="D27" s="15"/>
      <c r="E27" s="15"/>
      <c r="F27" s="15"/>
    </row>
    <row r="28" spans="2:8" x14ac:dyDescent="0.25">
      <c r="B28" s="15"/>
      <c r="C28" s="15"/>
      <c r="D28" s="15"/>
      <c r="E28" s="15"/>
      <c r="F28" s="15"/>
    </row>
    <row r="29" spans="2:8" x14ac:dyDescent="0.25">
      <c r="B29" s="15"/>
      <c r="C29" s="15"/>
      <c r="D29" s="15"/>
      <c r="E29" s="15"/>
      <c r="F29" s="15"/>
    </row>
    <row r="30" spans="2:8" x14ac:dyDescent="0.25">
      <c r="B30" s="15"/>
      <c r="C30" s="15"/>
      <c r="D30" s="15"/>
      <c r="E30" s="15"/>
      <c r="F30" s="15"/>
      <c r="G30" s="15"/>
      <c r="H30" s="15"/>
    </row>
    <row r="31" spans="2:8" x14ac:dyDescent="0.25">
      <c r="B31" s="15"/>
      <c r="C31" s="15"/>
      <c r="D31" s="15"/>
      <c r="E31" s="15"/>
      <c r="F31" s="15"/>
      <c r="G31" s="15"/>
      <c r="H31" s="15"/>
    </row>
    <row r="33" spans="2:2" x14ac:dyDescent="0.25">
      <c r="B33" s="15"/>
    </row>
  </sheetData>
  <mergeCells count="6">
    <mergeCell ref="M4:N4"/>
    <mergeCell ref="E3:G3"/>
    <mergeCell ref="C3:C4"/>
    <mergeCell ref="D3:D4"/>
    <mergeCell ref="B3:B4"/>
    <mergeCell ref="H3:H4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21"/>
  <sheetViews>
    <sheetView workbookViewId="0"/>
  </sheetViews>
  <sheetFormatPr defaultRowHeight="15" x14ac:dyDescent="0.25"/>
  <cols>
    <col min="1" max="1" width="22.28515625" style="48" customWidth="1"/>
    <col min="2" max="16384" width="9.140625" style="48"/>
  </cols>
  <sheetData>
    <row r="1" spans="1:6" x14ac:dyDescent="0.25">
      <c r="A1" s="49" t="s">
        <v>90</v>
      </c>
    </row>
    <row r="3" spans="1:6" x14ac:dyDescent="0.25">
      <c r="A3" s="50"/>
      <c r="B3" s="121">
        <v>2011</v>
      </c>
      <c r="C3" s="121"/>
      <c r="D3" s="121"/>
      <c r="E3" s="121"/>
      <c r="F3" s="121"/>
    </row>
    <row r="4" spans="1:6" x14ac:dyDescent="0.25">
      <c r="A4" s="22"/>
      <c r="B4" s="122" t="s">
        <v>241</v>
      </c>
      <c r="C4" s="122"/>
      <c r="D4" s="58"/>
      <c r="E4" s="122" t="s">
        <v>242</v>
      </c>
      <c r="F4" s="122"/>
    </row>
    <row r="5" spans="1:6" x14ac:dyDescent="0.25">
      <c r="B5" s="33" t="s">
        <v>239</v>
      </c>
      <c r="C5" s="33" t="s">
        <v>240</v>
      </c>
      <c r="D5" s="33"/>
      <c r="E5" s="33" t="s">
        <v>239</v>
      </c>
      <c r="F5" s="33" t="s">
        <v>240</v>
      </c>
    </row>
    <row r="6" spans="1:6" x14ac:dyDescent="0.25">
      <c r="A6" s="48" t="s">
        <v>26</v>
      </c>
      <c r="B6" s="40">
        <v>9.9892668873068402</v>
      </c>
      <c r="C6" s="40">
        <f>CONVERT(B6,"km","mi")</f>
        <v>6.2070426753427732</v>
      </c>
      <c r="E6" s="40">
        <v>10.34044634007912</v>
      </c>
      <c r="F6" s="40">
        <f>CONVERT(E6,"km","mi")</f>
        <v>6.4252554706011393</v>
      </c>
    </row>
    <row r="7" spans="1:6" x14ac:dyDescent="0.25">
      <c r="A7" s="48" t="s">
        <v>24</v>
      </c>
      <c r="B7" s="40">
        <v>10.55177362556079</v>
      </c>
      <c r="C7" s="40">
        <f t="shared" ref="C7:C18" si="0">CONVERT(B7,"km","mi")</f>
        <v>6.5565681579331638</v>
      </c>
      <c r="E7" s="40">
        <v>9.6819237855764868</v>
      </c>
      <c r="F7" s="40">
        <f t="shared" ref="F7:F18" si="1">CONVERT(E7,"km","mi")</f>
        <v>6.0160685257946636</v>
      </c>
    </row>
    <row r="8" spans="1:6" x14ac:dyDescent="0.25">
      <c r="A8" s="48" t="s">
        <v>16</v>
      </c>
      <c r="B8" s="40">
        <v>10.601157676508544</v>
      </c>
      <c r="C8" s="40">
        <f t="shared" si="0"/>
        <v>6.5872539845480791</v>
      </c>
      <c r="E8" s="40">
        <v>10.377105222092988</v>
      </c>
      <c r="F8" s="40">
        <f t="shared" si="1"/>
        <v>6.4480342438241838</v>
      </c>
    </row>
    <row r="9" spans="1:6" x14ac:dyDescent="0.25">
      <c r="A9" s="48" t="s">
        <v>17</v>
      </c>
      <c r="B9" s="40">
        <v>12.13798904048274</v>
      </c>
      <c r="C9" s="40">
        <f t="shared" si="0"/>
        <v>7.5421967214484535</v>
      </c>
      <c r="E9" s="40">
        <v>8.170779133512637</v>
      </c>
      <c r="F9" s="40">
        <f t="shared" si="1"/>
        <v>5.0770867716986778</v>
      </c>
    </row>
    <row r="10" spans="1:6" x14ac:dyDescent="0.25">
      <c r="A10" s="48" t="s">
        <v>25</v>
      </c>
      <c r="B10" s="40">
        <v>10.891828492498579</v>
      </c>
      <c r="C10" s="40">
        <f t="shared" si="0"/>
        <v>6.7678684560284061</v>
      </c>
      <c r="E10" s="40">
        <v>11.375147093222017</v>
      </c>
      <c r="F10" s="40">
        <f t="shared" si="1"/>
        <v>7.0681887111904089</v>
      </c>
    </row>
    <row r="11" spans="1:6" x14ac:dyDescent="0.25">
      <c r="A11" s="48" t="s">
        <v>18</v>
      </c>
      <c r="B11" s="40">
        <v>12.346222738495733</v>
      </c>
      <c r="C11" s="40">
        <f t="shared" si="0"/>
        <v>7.6715871426467759</v>
      </c>
      <c r="E11" s="40">
        <v>9.005180692748997</v>
      </c>
      <c r="F11" s="40">
        <f t="shared" si="1"/>
        <v>5.5955598633660655</v>
      </c>
    </row>
    <row r="12" spans="1:6" x14ac:dyDescent="0.25">
      <c r="A12" s="48" t="s">
        <v>19</v>
      </c>
      <c r="B12" s="40">
        <v>12.958966984277552</v>
      </c>
      <c r="C12" s="40">
        <f t="shared" si="0"/>
        <v>8.0523287651847912</v>
      </c>
      <c r="E12" s="40">
        <v>9.8371174790916971</v>
      </c>
      <c r="F12" s="40">
        <f t="shared" si="1"/>
        <v>6.1125014161619253</v>
      </c>
    </row>
    <row r="13" spans="1:6" x14ac:dyDescent="0.25">
      <c r="A13" s="48" t="s">
        <v>20</v>
      </c>
      <c r="B13" s="40">
        <v>10.393415063495858</v>
      </c>
      <c r="C13" s="40">
        <f t="shared" si="0"/>
        <v>6.4581687094218871</v>
      </c>
      <c r="E13" s="40">
        <v>10.134803368347946</v>
      </c>
      <c r="F13" s="40">
        <f t="shared" si="1"/>
        <v>6.2974748520813106</v>
      </c>
    </row>
    <row r="14" spans="1:6" x14ac:dyDescent="0.25">
      <c r="A14" s="48" t="s">
        <v>21</v>
      </c>
      <c r="B14" s="40">
        <v>10.934531620677969</v>
      </c>
      <c r="C14" s="40">
        <f t="shared" si="0"/>
        <v>6.7944029496974974</v>
      </c>
      <c r="E14" s="40">
        <v>10.749565950940971</v>
      </c>
      <c r="F14" s="40">
        <f t="shared" si="1"/>
        <v>6.679470610970041</v>
      </c>
    </row>
    <row r="15" spans="1:6" x14ac:dyDescent="0.25">
      <c r="C15" s="40"/>
      <c r="E15" s="40"/>
      <c r="F15" s="40"/>
    </row>
    <row r="16" spans="1:6" x14ac:dyDescent="0.25">
      <c r="A16" s="48" t="s">
        <v>243</v>
      </c>
      <c r="B16" s="40">
        <v>11.1</v>
      </c>
      <c r="C16" s="40">
        <f t="shared" si="0"/>
        <v>6.8972202338344069</v>
      </c>
      <c r="E16" s="40">
        <v>10</v>
      </c>
      <c r="F16" s="40">
        <f t="shared" si="1"/>
        <v>6.2137119223733395</v>
      </c>
    </row>
    <row r="17" spans="1:6" x14ac:dyDescent="0.25">
      <c r="A17" s="48" t="s">
        <v>22</v>
      </c>
      <c r="B17" s="40">
        <v>9.0207981244027788</v>
      </c>
      <c r="C17" s="40">
        <f t="shared" si="0"/>
        <v>5.6052640854924602</v>
      </c>
      <c r="E17" s="40">
        <v>14.605941142735633</v>
      </c>
      <c r="F17" s="40">
        <f t="shared" si="1"/>
        <v>9.075711061609967</v>
      </c>
    </row>
    <row r="18" spans="1:6" x14ac:dyDescent="0.25">
      <c r="A18" s="48" t="s">
        <v>23</v>
      </c>
      <c r="B18" s="48">
        <v>12.1</v>
      </c>
      <c r="C18" s="40">
        <f t="shared" si="0"/>
        <v>7.5185914260717412</v>
      </c>
      <c r="E18" s="40">
        <v>11.854555909808587</v>
      </c>
      <c r="F18" s="40">
        <f t="shared" si="1"/>
        <v>7.3660795391218956</v>
      </c>
    </row>
    <row r="19" spans="1:6" x14ac:dyDescent="0.25">
      <c r="D19" s="104"/>
      <c r="E19" s="104"/>
      <c r="F19" s="104"/>
    </row>
    <row r="20" spans="1:6" x14ac:dyDescent="0.25">
      <c r="D20" s="104"/>
      <c r="E20" s="104"/>
      <c r="F20" s="104"/>
    </row>
    <row r="21" spans="1:6" x14ac:dyDescent="0.25">
      <c r="D21" s="104"/>
      <c r="E21" s="104"/>
    </row>
  </sheetData>
  <mergeCells count="3">
    <mergeCell ref="B3:F3"/>
    <mergeCell ref="B4:C4"/>
    <mergeCell ref="E4:F4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47"/>
  <sheetViews>
    <sheetView workbookViewId="0">
      <selection activeCell="C5" sqref="C5"/>
    </sheetView>
  </sheetViews>
  <sheetFormatPr defaultRowHeight="15" x14ac:dyDescent="0.25"/>
  <cols>
    <col min="1" max="1" width="22.140625" style="1" customWidth="1"/>
    <col min="2" max="5" width="13.85546875" style="1" customWidth="1"/>
    <col min="6" max="6" width="16.5703125" style="1" customWidth="1"/>
    <col min="7" max="7" width="13.85546875" style="1" customWidth="1"/>
    <col min="8" max="16384" width="9.140625" style="1"/>
  </cols>
  <sheetData>
    <row r="1" spans="1:17" x14ac:dyDescent="0.25">
      <c r="A1" s="49" t="s">
        <v>90</v>
      </c>
    </row>
    <row r="2" spans="1:17" ht="30" x14ac:dyDescent="0.25">
      <c r="A2" s="4"/>
      <c r="B2" s="36" t="s">
        <v>40</v>
      </c>
      <c r="C2" s="36" t="s">
        <v>55</v>
      </c>
      <c r="D2" s="36" t="s">
        <v>56</v>
      </c>
      <c r="E2" s="36" t="s">
        <v>57</v>
      </c>
      <c r="F2" s="36" t="s">
        <v>58</v>
      </c>
    </row>
    <row r="3" spans="1:17" x14ac:dyDescent="0.25">
      <c r="A3" s="1" t="s">
        <v>26</v>
      </c>
      <c r="B3" s="3">
        <v>279083</v>
      </c>
      <c r="C3" s="3">
        <v>114107</v>
      </c>
      <c r="D3" s="3">
        <v>82123</v>
      </c>
      <c r="E3" s="3">
        <v>68375</v>
      </c>
      <c r="F3" s="3">
        <v>14478</v>
      </c>
    </row>
    <row r="4" spans="1:17" x14ac:dyDescent="0.25">
      <c r="A4" s="1" t="s">
        <v>24</v>
      </c>
      <c r="B4" s="3">
        <v>552866</v>
      </c>
      <c r="C4" s="3">
        <v>275883</v>
      </c>
      <c r="D4" s="3">
        <v>145655</v>
      </c>
      <c r="E4" s="3">
        <v>95894</v>
      </c>
      <c r="F4" s="3">
        <v>35434</v>
      </c>
    </row>
    <row r="5" spans="1:17" x14ac:dyDescent="0.25">
      <c r="A5" s="1" t="s">
        <v>16</v>
      </c>
      <c r="B5" s="3">
        <v>1781882</v>
      </c>
      <c r="C5" s="3">
        <v>878547</v>
      </c>
      <c r="D5" s="3">
        <v>476227</v>
      </c>
      <c r="E5" s="3">
        <v>303553</v>
      </c>
      <c r="F5" s="3">
        <v>123555</v>
      </c>
    </row>
    <row r="6" spans="1:17" x14ac:dyDescent="0.25">
      <c r="A6" s="1" t="s">
        <v>17</v>
      </c>
      <c r="B6" s="3">
        <v>979238</v>
      </c>
      <c r="C6" s="3">
        <v>499213</v>
      </c>
      <c r="D6" s="3">
        <v>264556</v>
      </c>
      <c r="E6" s="3">
        <v>150313</v>
      </c>
      <c r="F6" s="3">
        <v>65156</v>
      </c>
    </row>
    <row r="7" spans="1:17" x14ac:dyDescent="0.25">
      <c r="A7" s="1" t="s">
        <v>25</v>
      </c>
      <c r="B7" s="3">
        <v>297253</v>
      </c>
      <c r="C7" s="3">
        <v>130105</v>
      </c>
      <c r="D7" s="3">
        <v>93837</v>
      </c>
      <c r="E7" s="3">
        <v>54226</v>
      </c>
      <c r="F7" s="3">
        <v>19085</v>
      </c>
    </row>
    <row r="8" spans="1:17" x14ac:dyDescent="0.25">
      <c r="A8" s="1" t="s">
        <v>18</v>
      </c>
      <c r="B8" s="3">
        <v>916052</v>
      </c>
      <c r="C8" s="3">
        <v>489062</v>
      </c>
      <c r="D8" s="3">
        <v>226241</v>
      </c>
      <c r="E8" s="3">
        <v>132666</v>
      </c>
      <c r="F8" s="3">
        <v>68083</v>
      </c>
    </row>
    <row r="9" spans="1:17" x14ac:dyDescent="0.25">
      <c r="A9" s="1" t="s">
        <v>19</v>
      </c>
      <c r="B9" s="3">
        <v>785307</v>
      </c>
      <c r="C9" s="3">
        <v>407905</v>
      </c>
      <c r="D9" s="3">
        <v>201929</v>
      </c>
      <c r="E9" s="3">
        <v>118834</v>
      </c>
      <c r="F9" s="3">
        <v>56639</v>
      </c>
    </row>
    <row r="10" spans="1:17" x14ac:dyDescent="0.25">
      <c r="A10" s="1" t="s">
        <v>20</v>
      </c>
      <c r="B10" s="3">
        <v>1807918</v>
      </c>
      <c r="C10" s="3">
        <v>969826</v>
      </c>
      <c r="D10" s="3">
        <v>446266</v>
      </c>
      <c r="E10" s="3">
        <v>267657</v>
      </c>
      <c r="F10" s="3">
        <v>124169</v>
      </c>
    </row>
    <row r="11" spans="1:17" x14ac:dyDescent="0.25">
      <c r="A11" s="1" t="s">
        <v>21</v>
      </c>
      <c r="B11" s="3">
        <v>1489740</v>
      </c>
      <c r="C11" s="3">
        <v>748216</v>
      </c>
      <c r="D11" s="3">
        <v>379428</v>
      </c>
      <c r="E11" s="3">
        <v>250705</v>
      </c>
      <c r="F11" s="3">
        <v>111391</v>
      </c>
    </row>
    <row r="12" spans="1:17" x14ac:dyDescent="0.25">
      <c r="B12" s="3"/>
      <c r="C12" s="3"/>
      <c r="D12" s="3"/>
      <c r="E12" s="3"/>
      <c r="F12" s="3"/>
    </row>
    <row r="13" spans="1:17" x14ac:dyDescent="0.25">
      <c r="A13" s="1" t="s">
        <v>99</v>
      </c>
      <c r="B13" s="3">
        <f>SUM(B3:B11)</f>
        <v>8889339</v>
      </c>
      <c r="C13" s="3">
        <f t="shared" ref="C13:E13" si="0">SUM(C3:C11)</f>
        <v>4512864</v>
      </c>
      <c r="D13" s="3">
        <f t="shared" si="0"/>
        <v>2316262</v>
      </c>
      <c r="E13" s="3">
        <f t="shared" si="0"/>
        <v>1442223</v>
      </c>
      <c r="F13" s="3">
        <f t="shared" ref="F13" si="1">SUM(F3:F11)</f>
        <v>617990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1" t="s">
        <v>22</v>
      </c>
      <c r="B14" s="3">
        <v>5300332</v>
      </c>
      <c r="C14" s="3">
        <v>1947157</v>
      </c>
      <c r="D14" s="3">
        <v>1422829</v>
      </c>
      <c r="E14" s="3">
        <v>1642467</v>
      </c>
      <c r="F14" s="3">
        <v>287879</v>
      </c>
    </row>
    <row r="15" spans="1:17" x14ac:dyDescent="0.25">
      <c r="A15" s="1" t="s">
        <v>23</v>
      </c>
      <c r="B15" s="3">
        <v>35532091</v>
      </c>
      <c r="C15" s="3">
        <v>16160767</v>
      </c>
      <c r="D15" s="3">
        <v>9839812</v>
      </c>
      <c r="E15" s="3">
        <v>7072052</v>
      </c>
      <c r="F15" s="3">
        <v>2459460</v>
      </c>
    </row>
    <row r="18" spans="1:6" x14ac:dyDescent="0.25">
      <c r="A18" s="29"/>
    </row>
    <row r="19" spans="1:6" x14ac:dyDescent="0.25">
      <c r="A19" s="1" t="s">
        <v>26</v>
      </c>
      <c r="C19" s="16">
        <f t="shared" ref="C19:C27" si="2">C3/$B3</f>
        <v>0.40886402969725855</v>
      </c>
      <c r="D19" s="16">
        <f t="shared" ref="D19:F19" si="3">D3/$B3</f>
        <v>0.29426013049881217</v>
      </c>
      <c r="E19" s="16">
        <f t="shared" si="3"/>
        <v>0.2449987996402504</v>
      </c>
      <c r="F19" s="16">
        <f t="shared" si="3"/>
        <v>5.1877040163678903E-2</v>
      </c>
    </row>
    <row r="20" spans="1:6" x14ac:dyDescent="0.25">
      <c r="A20" s="1" t="s">
        <v>24</v>
      </c>
      <c r="C20" s="16">
        <f t="shared" si="2"/>
        <v>0.49900518389627868</v>
      </c>
      <c r="D20" s="16">
        <f t="shared" ref="D20:F27" si="4">D4/$B4</f>
        <v>0.26345443561369303</v>
      </c>
      <c r="E20" s="16">
        <f t="shared" si="4"/>
        <v>0.17344890081864323</v>
      </c>
      <c r="F20" s="16">
        <f t="shared" si="4"/>
        <v>6.4091479671385107E-2</v>
      </c>
    </row>
    <row r="21" spans="1:6" x14ac:dyDescent="0.25">
      <c r="A21" s="1" t="s">
        <v>16</v>
      </c>
      <c r="C21" s="16">
        <f t="shared" si="2"/>
        <v>0.49304443279633559</v>
      </c>
      <c r="D21" s="16">
        <f t="shared" si="4"/>
        <v>0.26726068280615661</v>
      </c>
      <c r="E21" s="16">
        <f t="shared" si="4"/>
        <v>0.17035527605082715</v>
      </c>
      <c r="F21" s="16">
        <f t="shared" si="4"/>
        <v>6.933960834668064E-2</v>
      </c>
    </row>
    <row r="22" spans="1:6" x14ac:dyDescent="0.25">
      <c r="A22" s="1" t="s">
        <v>17</v>
      </c>
      <c r="C22" s="16">
        <f t="shared" si="2"/>
        <v>0.50979741390754851</v>
      </c>
      <c r="D22" s="16">
        <f t="shared" si="4"/>
        <v>0.2701651692438406</v>
      </c>
      <c r="E22" s="16">
        <f t="shared" si="4"/>
        <v>0.15349996630032739</v>
      </c>
      <c r="F22" s="16">
        <f t="shared" si="4"/>
        <v>6.6537450548283458E-2</v>
      </c>
    </row>
    <row r="23" spans="1:6" x14ac:dyDescent="0.25">
      <c r="A23" s="1" t="s">
        <v>25</v>
      </c>
      <c r="C23" s="16">
        <f t="shared" si="2"/>
        <v>0.4376911250685443</v>
      </c>
      <c r="D23" s="16">
        <f t="shared" si="4"/>
        <v>0.31568058186124276</v>
      </c>
      <c r="E23" s="16">
        <f t="shared" si="4"/>
        <v>0.18242372658980732</v>
      </c>
      <c r="F23" s="16">
        <f t="shared" si="4"/>
        <v>6.4204566480405581E-2</v>
      </c>
    </row>
    <row r="24" spans="1:6" x14ac:dyDescent="0.25">
      <c r="A24" s="1" t="s">
        <v>18</v>
      </c>
      <c r="C24" s="16">
        <f t="shared" si="2"/>
        <v>0.53388017274128541</v>
      </c>
      <c r="D24" s="16">
        <f t="shared" si="4"/>
        <v>0.24697397090994835</v>
      </c>
      <c r="E24" s="16">
        <f t="shared" si="4"/>
        <v>0.14482365629898739</v>
      </c>
      <c r="F24" s="16">
        <f t="shared" si="4"/>
        <v>7.4322200049778839E-2</v>
      </c>
    </row>
    <row r="25" spans="1:6" x14ac:dyDescent="0.25">
      <c r="A25" s="1" t="s">
        <v>19</v>
      </c>
      <c r="C25" s="16">
        <f t="shared" si="2"/>
        <v>0.51942106717500292</v>
      </c>
      <c r="D25" s="16">
        <f t="shared" si="4"/>
        <v>0.25713383428391701</v>
      </c>
      <c r="E25" s="16">
        <f t="shared" si="4"/>
        <v>0.15132171240037337</v>
      </c>
      <c r="F25" s="16">
        <f t="shared" si="4"/>
        <v>7.2123386140706749E-2</v>
      </c>
    </row>
    <row r="26" spans="1:6" x14ac:dyDescent="0.25">
      <c r="A26" s="1" t="s">
        <v>20</v>
      </c>
      <c r="C26" s="16">
        <f t="shared" si="2"/>
        <v>0.53643251519150759</v>
      </c>
      <c r="D26" s="16">
        <f t="shared" si="4"/>
        <v>0.24683973498798065</v>
      </c>
      <c r="E26" s="16">
        <f t="shared" si="4"/>
        <v>0.14804709063132288</v>
      </c>
      <c r="F26" s="16">
        <f t="shared" si="4"/>
        <v>6.8680659189188892E-2</v>
      </c>
    </row>
    <row r="27" spans="1:6" x14ac:dyDescent="0.25">
      <c r="A27" s="1" t="s">
        <v>21</v>
      </c>
      <c r="C27" s="16">
        <f t="shared" si="2"/>
        <v>0.50224602950850483</v>
      </c>
      <c r="D27" s="16">
        <f t="shared" si="4"/>
        <v>0.25469410769664508</v>
      </c>
      <c r="E27" s="16">
        <f t="shared" si="4"/>
        <v>0.1682877549102528</v>
      </c>
      <c r="F27" s="16">
        <f t="shared" si="4"/>
        <v>7.4772107884597316E-2</v>
      </c>
    </row>
    <row r="28" spans="1:6" x14ac:dyDescent="0.25">
      <c r="C28" s="16"/>
      <c r="D28" s="16"/>
      <c r="E28" s="16"/>
      <c r="F28" s="16"/>
    </row>
    <row r="29" spans="1:6" x14ac:dyDescent="0.25">
      <c r="A29" s="1" t="s">
        <v>99</v>
      </c>
      <c r="C29" s="16">
        <f>C13/$B13</f>
        <v>0.50767149278478407</v>
      </c>
      <c r="D29" s="16">
        <f>D13/$B13</f>
        <v>0.26056628057496739</v>
      </c>
      <c r="E29" s="16">
        <f>E13/$B13</f>
        <v>0.16224187197720774</v>
      </c>
      <c r="F29" s="16">
        <f>F13/$B13</f>
        <v>6.9520354663040754E-2</v>
      </c>
    </row>
    <row r="30" spans="1:6" x14ac:dyDescent="0.25">
      <c r="A30" s="1" t="s">
        <v>22</v>
      </c>
      <c r="C30" s="16">
        <f t="shared" ref="C30:F31" si="5">C14/$B14</f>
        <v>0.36736510090311325</v>
      </c>
      <c r="D30" s="16">
        <f t="shared" si="5"/>
        <v>0.26844148630689552</v>
      </c>
      <c r="E30" s="16">
        <f t="shared" si="5"/>
        <v>0.30988002260990444</v>
      </c>
      <c r="F30" s="16">
        <f t="shared" si="5"/>
        <v>5.431339018008683E-2</v>
      </c>
    </row>
    <row r="31" spans="1:6" x14ac:dyDescent="0.25">
      <c r="A31" s="1" t="s">
        <v>23</v>
      </c>
      <c r="C31" s="16">
        <f t="shared" si="5"/>
        <v>0.45482172720991848</v>
      </c>
      <c r="D31" s="16">
        <f t="shared" si="5"/>
        <v>0.2769274681864346</v>
      </c>
      <c r="E31" s="16">
        <f t="shared" si="5"/>
        <v>0.19903281233857023</v>
      </c>
      <c r="F31" s="16">
        <f t="shared" si="5"/>
        <v>6.9217992265076661E-2</v>
      </c>
    </row>
    <row r="35" spans="1:2" x14ac:dyDescent="0.25">
      <c r="A35" s="1" t="s">
        <v>26</v>
      </c>
      <c r="B35" s="40">
        <f t="shared" ref="B35:B43" si="6">DivIndex(B3,C3:F3)</f>
        <v>3.1598126602789396</v>
      </c>
    </row>
    <row r="36" spans="1:2" x14ac:dyDescent="0.25">
      <c r="A36" s="1" t="s">
        <v>24</v>
      </c>
      <c r="B36" s="40">
        <f t="shared" si="6"/>
        <v>2.836021367917462</v>
      </c>
    </row>
    <row r="37" spans="1:2" x14ac:dyDescent="0.25">
      <c r="A37" s="1" t="s">
        <v>16</v>
      </c>
      <c r="B37" s="40">
        <f t="shared" si="6"/>
        <v>2.8706761542269787</v>
      </c>
    </row>
    <row r="38" spans="1:2" x14ac:dyDescent="0.25">
      <c r="A38" s="1" t="s">
        <v>17</v>
      </c>
      <c r="B38" s="40">
        <f t="shared" si="6"/>
        <v>2.7710649201242368</v>
      </c>
    </row>
    <row r="39" spans="1:2" x14ac:dyDescent="0.25">
      <c r="A39" s="1" t="s">
        <v>25</v>
      </c>
      <c r="B39" s="40">
        <f t="shared" si="6"/>
        <v>3.0429507035070933</v>
      </c>
    </row>
    <row r="40" spans="1:2" x14ac:dyDescent="0.25">
      <c r="A40" s="1" t="s">
        <v>18</v>
      </c>
      <c r="B40" s="40">
        <f t="shared" si="6"/>
        <v>2.6844062107880857</v>
      </c>
    </row>
    <row r="41" spans="1:2" x14ac:dyDescent="0.25">
      <c r="A41" s="1" t="s">
        <v>19</v>
      </c>
      <c r="B41" s="40">
        <f t="shared" si="6"/>
        <v>2.7471312604221136</v>
      </c>
    </row>
    <row r="42" spans="1:2" x14ac:dyDescent="0.25">
      <c r="A42" s="1" t="s">
        <v>20</v>
      </c>
      <c r="B42" s="40">
        <f t="shared" si="6"/>
        <v>2.6643598843788237</v>
      </c>
    </row>
    <row r="43" spans="1:2" x14ac:dyDescent="0.25">
      <c r="A43" s="1" t="s">
        <v>21</v>
      </c>
      <c r="B43" s="40">
        <f t="shared" si="6"/>
        <v>2.8487447639056218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DivIndex(B13,C13:F13)</f>
        <v>2.8028426977093241</v>
      </c>
    </row>
    <row r="46" spans="1:2" x14ac:dyDescent="0.25">
      <c r="A46" s="1" t="s">
        <v>22</v>
      </c>
      <c r="B46" s="40">
        <f t="shared" ref="B46:B47" si="7">DivIndex(B14,C14:F14)</f>
        <v>3.2680430436944716</v>
      </c>
    </row>
    <row r="47" spans="1:2" x14ac:dyDescent="0.25">
      <c r="A47" s="1" t="s">
        <v>23</v>
      </c>
      <c r="B47" s="40">
        <f t="shared" si="7"/>
        <v>3.0491819291628079</v>
      </c>
    </row>
  </sheetData>
  <sortState ref="A3:F13">
    <sortCondition ref="A13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57"/>
  <sheetViews>
    <sheetView workbookViewId="0">
      <selection activeCell="A3" sqref="A3:A15"/>
    </sheetView>
  </sheetViews>
  <sheetFormatPr defaultRowHeight="15" x14ac:dyDescent="0.25"/>
  <cols>
    <col min="1" max="1" width="22.140625" style="1" customWidth="1"/>
    <col min="2" max="5" width="13.85546875" style="1" customWidth="1"/>
    <col min="6" max="6" width="16.5703125" style="1" customWidth="1"/>
    <col min="7" max="7" width="13.85546875" style="1" customWidth="1"/>
    <col min="8" max="16384" width="9.140625" style="1"/>
  </cols>
  <sheetData>
    <row r="1" spans="1:17" x14ac:dyDescent="0.25">
      <c r="A1" s="49" t="s">
        <v>90</v>
      </c>
    </row>
    <row r="2" spans="1:17" ht="30" x14ac:dyDescent="0.25">
      <c r="A2" s="4"/>
      <c r="B2" s="21" t="s">
        <v>40</v>
      </c>
      <c r="C2" s="21" t="s">
        <v>55</v>
      </c>
      <c r="D2" s="21" t="s">
        <v>56</v>
      </c>
      <c r="E2" s="21" t="s">
        <v>57</v>
      </c>
      <c r="F2" s="21" t="s">
        <v>58</v>
      </c>
    </row>
    <row r="3" spans="1:17" x14ac:dyDescent="0.25">
      <c r="A3" s="1" t="s">
        <v>26</v>
      </c>
      <c r="B3" s="3">
        <v>321506</v>
      </c>
      <c r="C3" s="3">
        <v>93300</v>
      </c>
      <c r="D3" s="3">
        <v>93058</v>
      </c>
      <c r="E3" s="3">
        <v>110604</v>
      </c>
      <c r="F3" s="3">
        <v>24544</v>
      </c>
    </row>
    <row r="4" spans="1:17" x14ac:dyDescent="0.25">
      <c r="A4" s="1" t="s">
        <v>24</v>
      </c>
      <c r="B4" s="3">
        <v>653595</v>
      </c>
      <c r="C4" s="3">
        <v>236665</v>
      </c>
      <c r="D4" s="3">
        <v>196479</v>
      </c>
      <c r="E4" s="3">
        <v>152693</v>
      </c>
      <c r="F4" s="3">
        <v>67758</v>
      </c>
    </row>
    <row r="5" spans="1:17" x14ac:dyDescent="0.25">
      <c r="A5" s="1" t="s">
        <v>16</v>
      </c>
      <c r="B5" s="3">
        <v>1970036</v>
      </c>
      <c r="C5" s="3">
        <v>706887</v>
      </c>
      <c r="D5" s="3">
        <v>593282</v>
      </c>
      <c r="E5" s="3">
        <v>501058</v>
      </c>
      <c r="F5" s="3">
        <v>168809</v>
      </c>
    </row>
    <row r="6" spans="1:17" x14ac:dyDescent="0.25">
      <c r="A6" s="1" t="s">
        <v>17</v>
      </c>
      <c r="B6" s="3">
        <v>1021663</v>
      </c>
      <c r="C6" s="3">
        <v>385098</v>
      </c>
      <c r="D6" s="3">
        <v>321793</v>
      </c>
      <c r="E6" s="3">
        <v>241217</v>
      </c>
      <c r="F6" s="3">
        <v>73555</v>
      </c>
    </row>
    <row r="7" spans="1:17" x14ac:dyDescent="0.25">
      <c r="A7" s="1" t="s">
        <v>25</v>
      </c>
      <c r="B7" s="3">
        <v>333906</v>
      </c>
      <c r="C7" s="3">
        <v>103988</v>
      </c>
      <c r="D7" s="3">
        <v>113951</v>
      </c>
      <c r="E7" s="3">
        <v>84313</v>
      </c>
      <c r="F7" s="3">
        <v>31654</v>
      </c>
    </row>
    <row r="8" spans="1:17" x14ac:dyDescent="0.25">
      <c r="A8" s="1" t="s">
        <v>18</v>
      </c>
      <c r="B8" s="3">
        <v>990245</v>
      </c>
      <c r="C8" s="3">
        <v>384011</v>
      </c>
      <c r="D8" s="3">
        <v>304694</v>
      </c>
      <c r="E8" s="3">
        <v>216144</v>
      </c>
      <c r="F8" s="3">
        <v>85396</v>
      </c>
    </row>
    <row r="9" spans="1:17" x14ac:dyDescent="0.25">
      <c r="A9" s="1" t="s">
        <v>19</v>
      </c>
      <c r="B9" s="3">
        <v>823365</v>
      </c>
      <c r="C9" s="3">
        <v>304172</v>
      </c>
      <c r="D9" s="3">
        <v>252027</v>
      </c>
      <c r="E9" s="3">
        <v>195547</v>
      </c>
      <c r="F9" s="3">
        <v>71619</v>
      </c>
    </row>
    <row r="10" spans="1:17" x14ac:dyDescent="0.25">
      <c r="A10" s="1" t="s">
        <v>20</v>
      </c>
      <c r="B10" s="3">
        <v>1958674</v>
      </c>
      <c r="C10" s="3">
        <v>775727</v>
      </c>
      <c r="D10" s="3">
        <v>566677</v>
      </c>
      <c r="E10" s="3">
        <v>438806</v>
      </c>
      <c r="F10" s="3">
        <v>177464</v>
      </c>
    </row>
    <row r="11" spans="1:17" x14ac:dyDescent="0.25">
      <c r="A11" s="1" t="s">
        <v>21</v>
      </c>
      <c r="B11" s="3">
        <v>1624023</v>
      </c>
      <c r="C11" s="3">
        <v>592844</v>
      </c>
      <c r="D11" s="3">
        <v>478046</v>
      </c>
      <c r="E11" s="3">
        <v>404064</v>
      </c>
      <c r="F11" s="3">
        <v>149069</v>
      </c>
    </row>
    <row r="12" spans="1:17" x14ac:dyDescent="0.25">
      <c r="B12" s="3"/>
      <c r="C12" s="3"/>
      <c r="D12" s="3"/>
      <c r="E12" s="3"/>
      <c r="F12" s="3"/>
    </row>
    <row r="13" spans="1:17" x14ac:dyDescent="0.25">
      <c r="A13" s="1" t="s">
        <v>99</v>
      </c>
      <c r="B13" s="3">
        <f>SUM(B3:B11)</f>
        <v>9697013</v>
      </c>
      <c r="C13" s="3">
        <f t="shared" ref="C13:F13" si="0">SUM(C3:C11)</f>
        <v>3582692</v>
      </c>
      <c r="D13" s="3">
        <f t="shared" si="0"/>
        <v>2920007</v>
      </c>
      <c r="E13" s="3">
        <f t="shared" si="0"/>
        <v>2344446</v>
      </c>
      <c r="F13" s="3">
        <f t="shared" si="0"/>
        <v>849868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1" t="s">
        <v>22</v>
      </c>
      <c r="B14" s="3">
        <v>6117482</v>
      </c>
      <c r="C14" s="3">
        <v>1586374</v>
      </c>
      <c r="D14" s="3">
        <v>1420785</v>
      </c>
      <c r="E14" s="3">
        <v>2399468</v>
      </c>
      <c r="F14" s="3">
        <v>710855</v>
      </c>
    </row>
    <row r="15" spans="1:17" x14ac:dyDescent="0.25">
      <c r="A15" s="1" t="s">
        <v>23</v>
      </c>
      <c r="B15" s="3">
        <v>38881374</v>
      </c>
      <c r="C15" s="3">
        <v>12715520</v>
      </c>
      <c r="D15" s="3">
        <v>11453760</v>
      </c>
      <c r="E15" s="3">
        <v>11152474</v>
      </c>
      <c r="F15" s="3">
        <v>3559620</v>
      </c>
    </row>
    <row r="19" spans="1:12" x14ac:dyDescent="0.25">
      <c r="A19" s="1" t="s">
        <v>26</v>
      </c>
      <c r="C19" s="16">
        <f t="shared" ref="C19:C27" si="1">C3/$B3</f>
        <v>0.29019676149123191</v>
      </c>
      <c r="D19" s="16">
        <f t="shared" ref="D19:F19" si="2">D3/$B3</f>
        <v>0.28944405392123318</v>
      </c>
      <c r="E19" s="16">
        <f t="shared" si="2"/>
        <v>0.344018463107998</v>
      </c>
      <c r="F19" s="16">
        <f t="shared" si="2"/>
        <v>7.6340721479536924E-2</v>
      </c>
    </row>
    <row r="20" spans="1:12" x14ac:dyDescent="0.25">
      <c r="A20" s="1" t="s">
        <v>24</v>
      </c>
      <c r="C20" s="16">
        <f t="shared" si="1"/>
        <v>0.36209732326593685</v>
      </c>
      <c r="D20" s="16">
        <f t="shared" ref="D20:F27" si="3">D4/$B4</f>
        <v>0.30061276478553234</v>
      </c>
      <c r="E20" s="16">
        <f t="shared" si="3"/>
        <v>0.23362020823292712</v>
      </c>
      <c r="F20" s="16">
        <f t="shared" si="3"/>
        <v>0.1036697037156037</v>
      </c>
    </row>
    <row r="21" spans="1:12" x14ac:dyDescent="0.25">
      <c r="A21" s="1" t="s">
        <v>16</v>
      </c>
      <c r="C21" s="16">
        <f t="shared" si="1"/>
        <v>0.35881933122034321</v>
      </c>
      <c r="D21" s="16">
        <f t="shared" si="3"/>
        <v>0.30115287233329746</v>
      </c>
      <c r="E21" s="16">
        <f t="shared" si="3"/>
        <v>0.25433951460785487</v>
      </c>
      <c r="F21" s="16">
        <f t="shared" si="3"/>
        <v>8.5688281838504479E-2</v>
      </c>
    </row>
    <row r="22" spans="1:12" x14ac:dyDescent="0.25">
      <c r="A22" s="1" t="s">
        <v>17</v>
      </c>
      <c r="C22" s="16">
        <f t="shared" si="1"/>
        <v>0.37693251101390574</v>
      </c>
      <c r="D22" s="16">
        <f t="shared" si="3"/>
        <v>0.31496980902704708</v>
      </c>
      <c r="E22" s="16">
        <f t="shared" si="3"/>
        <v>0.2361023155384897</v>
      </c>
      <c r="F22" s="16">
        <f t="shared" si="3"/>
        <v>7.199536442055747E-2</v>
      </c>
    </row>
    <row r="23" spans="1:12" x14ac:dyDescent="0.25">
      <c r="A23" s="1" t="s">
        <v>25</v>
      </c>
      <c r="C23" s="16">
        <f t="shared" si="1"/>
        <v>0.31142896503806461</v>
      </c>
      <c r="D23" s="16">
        <f t="shared" si="3"/>
        <v>0.34126670380286667</v>
      </c>
      <c r="E23" s="16">
        <f t="shared" si="3"/>
        <v>0.25250519607314631</v>
      </c>
      <c r="F23" s="16">
        <f t="shared" si="3"/>
        <v>9.4799135085922387E-2</v>
      </c>
    </row>
    <row r="24" spans="1:12" x14ac:dyDescent="0.25">
      <c r="A24" s="1" t="s">
        <v>18</v>
      </c>
      <c r="C24" s="16">
        <f t="shared" si="1"/>
        <v>0.38779392978505317</v>
      </c>
      <c r="D24" s="16">
        <f t="shared" si="3"/>
        <v>0.30769557028816102</v>
      </c>
      <c r="E24" s="16">
        <f t="shared" si="3"/>
        <v>0.21827325560846053</v>
      </c>
      <c r="F24" s="16">
        <f t="shared" si="3"/>
        <v>8.623724431832526E-2</v>
      </c>
    </row>
    <row r="25" spans="1:12" x14ac:dyDescent="0.25">
      <c r="A25" s="1" t="s">
        <v>19</v>
      </c>
      <c r="C25" s="16">
        <f t="shared" si="1"/>
        <v>0.36942546744153565</v>
      </c>
      <c r="D25" s="16">
        <f t="shared" si="3"/>
        <v>0.30609389517407226</v>
      </c>
      <c r="E25" s="16">
        <f t="shared" si="3"/>
        <v>0.23749734321959276</v>
      </c>
      <c r="F25" s="16">
        <f t="shared" si="3"/>
        <v>8.698329416479933E-2</v>
      </c>
    </row>
    <row r="26" spans="1:12" x14ac:dyDescent="0.25">
      <c r="A26" s="1" t="s">
        <v>20</v>
      </c>
      <c r="C26" s="16">
        <f t="shared" si="1"/>
        <v>0.39604701956527733</v>
      </c>
      <c r="D26" s="16">
        <f t="shared" si="3"/>
        <v>0.28931664993766193</v>
      </c>
      <c r="E26" s="16">
        <f t="shared" si="3"/>
        <v>0.22403217687067883</v>
      </c>
      <c r="F26" s="16">
        <f t="shared" si="3"/>
        <v>9.0604153626381925E-2</v>
      </c>
    </row>
    <row r="27" spans="1:12" x14ac:dyDescent="0.25">
      <c r="A27" s="1" t="s">
        <v>21</v>
      </c>
      <c r="C27" s="16">
        <f t="shared" si="1"/>
        <v>0.36504655414362974</v>
      </c>
      <c r="D27" s="16">
        <f t="shared" si="3"/>
        <v>0.29435913161328381</v>
      </c>
      <c r="E27" s="16">
        <f t="shared" si="3"/>
        <v>0.24880435806635742</v>
      </c>
      <c r="F27" s="16">
        <f t="shared" si="3"/>
        <v>9.1789956176729026E-2</v>
      </c>
    </row>
    <row r="28" spans="1:12" x14ac:dyDescent="0.25">
      <c r="C28" s="16"/>
      <c r="D28" s="16"/>
      <c r="E28" s="16"/>
      <c r="F28" s="16"/>
    </row>
    <row r="29" spans="1:12" x14ac:dyDescent="0.25">
      <c r="A29" s="1" t="s">
        <v>99</v>
      </c>
      <c r="C29" s="16">
        <f>C13/$B13</f>
        <v>0.36946346261472474</v>
      </c>
      <c r="D29" s="16">
        <f>D13/$B13</f>
        <v>0.30112437716645324</v>
      </c>
      <c r="E29" s="16">
        <f>E13/$B13</f>
        <v>0.24176991409622736</v>
      </c>
      <c r="F29" s="16">
        <f>F13/$B13</f>
        <v>8.7642246122594664E-2</v>
      </c>
      <c r="I29" s="17"/>
      <c r="J29" s="17"/>
      <c r="K29" s="17"/>
      <c r="L29" s="17"/>
    </row>
    <row r="30" spans="1:12" x14ac:dyDescent="0.25">
      <c r="A30" s="1" t="s">
        <v>22</v>
      </c>
      <c r="C30" s="16">
        <f t="shared" ref="C30:F31" si="4">C14/$B14</f>
        <v>0.25931813121804037</v>
      </c>
      <c r="D30" s="16">
        <f t="shared" si="4"/>
        <v>0.23224996820587293</v>
      </c>
      <c r="E30" s="16">
        <f t="shared" si="4"/>
        <v>0.39223131347178464</v>
      </c>
      <c r="F30" s="16">
        <f t="shared" si="4"/>
        <v>0.11620058710430206</v>
      </c>
      <c r="I30" s="17"/>
      <c r="J30" s="17"/>
      <c r="K30" s="17"/>
      <c r="L30" s="17"/>
    </row>
    <row r="31" spans="1:12" x14ac:dyDescent="0.25">
      <c r="A31" s="1" t="s">
        <v>23</v>
      </c>
      <c r="C31" s="16">
        <f t="shared" si="4"/>
        <v>0.32703371027988876</v>
      </c>
      <c r="D31" s="16">
        <f t="shared" si="4"/>
        <v>0.29458218220374621</v>
      </c>
      <c r="E31" s="16">
        <f t="shared" si="4"/>
        <v>0.28683333052993448</v>
      </c>
      <c r="F31" s="16">
        <f t="shared" si="4"/>
        <v>9.1550776986430576E-2</v>
      </c>
    </row>
    <row r="35" spans="1:2" x14ac:dyDescent="0.25">
      <c r="A35" s="1" t="s">
        <v>26</v>
      </c>
      <c r="B35" s="40">
        <f t="shared" ref="B35:B43" si="5">DivIndex(B3,C3:F3)</f>
        <v>3.4226809425011329</v>
      </c>
    </row>
    <row r="36" spans="1:2" x14ac:dyDescent="0.25">
      <c r="A36" s="1" t="s">
        <v>24</v>
      </c>
      <c r="B36" s="40">
        <f t="shared" si="5"/>
        <v>3.4866492622074023</v>
      </c>
    </row>
    <row r="37" spans="1:2" x14ac:dyDescent="0.25">
      <c r="A37" s="1" t="s">
        <v>16</v>
      </c>
      <c r="B37" s="40">
        <f t="shared" si="5"/>
        <v>3.430820847545359</v>
      </c>
    </row>
    <row r="38" spans="1:2" x14ac:dyDescent="0.25">
      <c r="A38" s="1" t="s">
        <v>17</v>
      </c>
      <c r="B38" s="40">
        <f t="shared" si="5"/>
        <v>3.3089383578132381</v>
      </c>
    </row>
    <row r="39" spans="1:2" x14ac:dyDescent="0.25">
      <c r="A39" s="1" t="s">
        <v>25</v>
      </c>
      <c r="B39" s="40">
        <f t="shared" si="5"/>
        <v>3.4941002220426443</v>
      </c>
    </row>
    <row r="40" spans="1:2" x14ac:dyDescent="0.25">
      <c r="A40" s="1" t="s">
        <v>18</v>
      </c>
      <c r="B40" s="40">
        <f t="shared" si="5"/>
        <v>3.3317699294510756</v>
      </c>
    </row>
    <row r="41" spans="1:2" x14ac:dyDescent="0.25">
      <c r="A41" s="1" t="s">
        <v>19</v>
      </c>
      <c r="B41" s="40">
        <f t="shared" si="5"/>
        <v>3.3997447385466164</v>
      </c>
    </row>
    <row r="42" spans="1:2" x14ac:dyDescent="0.25">
      <c r="A42" s="1" t="s">
        <v>20</v>
      </c>
      <c r="B42" s="40">
        <f t="shared" si="5"/>
        <v>3.3449638331757634</v>
      </c>
    </row>
    <row r="43" spans="1:2" x14ac:dyDescent="0.25">
      <c r="A43" s="1" t="s">
        <v>21</v>
      </c>
      <c r="B43" s="40">
        <f t="shared" si="5"/>
        <v>3.4454803928903797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DivIndex(B13,C13:F13)</f>
        <v>3.4093272909399994</v>
      </c>
    </row>
    <row r="46" spans="1:2" x14ac:dyDescent="0.25">
      <c r="A46" s="1" t="s">
        <v>22</v>
      </c>
      <c r="B46" s="40">
        <f t="shared" ref="B46:B47" si="6">DivIndex(B14,C14:F14)</f>
        <v>3.4657970121742951</v>
      </c>
    </row>
    <row r="47" spans="1:2" x14ac:dyDescent="0.25">
      <c r="A47" s="1" t="s">
        <v>23</v>
      </c>
      <c r="B47" s="40">
        <f t="shared" si="6"/>
        <v>3.5163646370694814</v>
      </c>
    </row>
    <row r="51" spans="1:4" x14ac:dyDescent="0.25">
      <c r="A51" s="41" t="s">
        <v>215</v>
      </c>
    </row>
    <row r="52" spans="1:4" ht="30" x14ac:dyDescent="0.25">
      <c r="B52" s="34" t="s">
        <v>23</v>
      </c>
      <c r="C52" s="36" t="s">
        <v>99</v>
      </c>
      <c r="D52" s="36" t="s">
        <v>22</v>
      </c>
    </row>
    <row r="53" spans="1:4" x14ac:dyDescent="0.25">
      <c r="A53" s="1" t="s">
        <v>0</v>
      </c>
      <c r="B53" s="3">
        <v>38881374</v>
      </c>
      <c r="C53" s="16">
        <v>0.24939995690481515</v>
      </c>
      <c r="D53" s="16">
        <v>0.15733708381807701</v>
      </c>
    </row>
    <row r="54" spans="1:4" x14ac:dyDescent="0.25">
      <c r="A54" s="1" t="s">
        <v>55</v>
      </c>
      <c r="B54" s="3">
        <v>12715520</v>
      </c>
      <c r="C54" s="16">
        <v>0.28175741141534127</v>
      </c>
      <c r="D54" s="16">
        <v>0.12475887734044695</v>
      </c>
    </row>
    <row r="55" spans="1:4" x14ac:dyDescent="0.25">
      <c r="A55" s="1" t="s">
        <v>56</v>
      </c>
      <c r="B55" s="3">
        <v>11453760</v>
      </c>
      <c r="C55" s="16">
        <v>0.25493872754449193</v>
      </c>
      <c r="D55" s="16">
        <v>0.12404529167714358</v>
      </c>
    </row>
    <row r="56" spans="1:4" x14ac:dyDescent="0.25">
      <c r="A56" s="1" t="s">
        <v>57</v>
      </c>
      <c r="B56" s="3">
        <v>11152474</v>
      </c>
      <c r="C56" s="16">
        <v>0.21021757145544567</v>
      </c>
      <c r="D56" s="16">
        <v>0.21515118528857363</v>
      </c>
    </row>
    <row r="57" spans="1:4" x14ac:dyDescent="0.25">
      <c r="A57" s="1" t="s">
        <v>53</v>
      </c>
      <c r="B57" s="3">
        <v>3559620</v>
      </c>
      <c r="C57" s="16">
        <v>0.23875245110433135</v>
      </c>
      <c r="D57" s="16">
        <v>0.1996996870452464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7"/>
  <sheetViews>
    <sheetView workbookViewId="0">
      <selection activeCell="A2" sqref="A2"/>
    </sheetView>
  </sheetViews>
  <sheetFormatPr defaultRowHeight="15" x14ac:dyDescent="0.25"/>
  <cols>
    <col min="1" max="1" width="22.140625" style="1" customWidth="1"/>
    <col min="2" max="12" width="11.7109375" style="1" customWidth="1"/>
    <col min="13" max="16384" width="9.140625" style="1"/>
  </cols>
  <sheetData>
    <row r="1" spans="1:17" x14ac:dyDescent="0.25">
      <c r="A1" s="49" t="s">
        <v>90</v>
      </c>
    </row>
    <row r="2" spans="1:17" s="2" customFormat="1" ht="60" x14ac:dyDescent="0.25">
      <c r="A2" s="37"/>
      <c r="B2" s="2" t="s">
        <v>0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65</v>
      </c>
      <c r="J2" s="2" t="s">
        <v>66</v>
      </c>
      <c r="K2" s="2" t="s">
        <v>67</v>
      </c>
      <c r="L2" s="2" t="s">
        <v>68</v>
      </c>
    </row>
    <row r="3" spans="1:17" x14ac:dyDescent="0.25">
      <c r="A3" s="1" t="s">
        <v>26</v>
      </c>
      <c r="B3" s="3">
        <v>162090</v>
      </c>
      <c r="C3" s="3">
        <v>22891</v>
      </c>
      <c r="D3" s="3">
        <v>31113</v>
      </c>
      <c r="E3" s="3">
        <v>26735</v>
      </c>
      <c r="F3" s="3">
        <v>28199</v>
      </c>
      <c r="G3" s="3">
        <v>8298</v>
      </c>
      <c r="H3" s="3">
        <v>11950</v>
      </c>
      <c r="I3" s="3">
        <v>4834</v>
      </c>
      <c r="J3" s="3">
        <v>12958</v>
      </c>
      <c r="K3" s="3">
        <v>2719</v>
      </c>
      <c r="L3" s="3">
        <v>12393</v>
      </c>
    </row>
    <row r="4" spans="1:17" x14ac:dyDescent="0.25">
      <c r="A4" s="1" t="s">
        <v>24</v>
      </c>
      <c r="B4" s="3">
        <v>319665</v>
      </c>
      <c r="C4" s="3">
        <v>45300</v>
      </c>
      <c r="D4" s="3">
        <v>63296</v>
      </c>
      <c r="E4" s="3">
        <v>45772</v>
      </c>
      <c r="F4" s="3">
        <v>58125</v>
      </c>
      <c r="G4" s="3">
        <v>16252</v>
      </c>
      <c r="H4" s="3">
        <v>27906</v>
      </c>
      <c r="I4" s="3">
        <v>9824</v>
      </c>
      <c r="J4" s="3">
        <v>25053</v>
      </c>
      <c r="K4" s="3">
        <v>5633</v>
      </c>
      <c r="L4" s="3">
        <v>22504</v>
      </c>
    </row>
    <row r="5" spans="1:17" x14ac:dyDescent="0.25">
      <c r="A5" s="1" t="s">
        <v>16</v>
      </c>
      <c r="B5" s="3">
        <v>1040231</v>
      </c>
      <c r="C5" s="3">
        <v>154490</v>
      </c>
      <c r="D5" s="3">
        <v>178660</v>
      </c>
      <c r="E5" s="3">
        <v>164646</v>
      </c>
      <c r="F5" s="3">
        <v>212288</v>
      </c>
      <c r="G5" s="3">
        <v>68589</v>
      </c>
      <c r="H5" s="3">
        <v>83723</v>
      </c>
      <c r="I5" s="3">
        <v>36197</v>
      </c>
      <c r="J5" s="3">
        <v>81829</v>
      </c>
      <c r="K5" s="3">
        <v>3978</v>
      </c>
      <c r="L5" s="3">
        <v>55831</v>
      </c>
    </row>
    <row r="6" spans="1:17" x14ac:dyDescent="0.25">
      <c r="A6" s="1" t="s">
        <v>17</v>
      </c>
      <c r="B6" s="3">
        <v>571307</v>
      </c>
      <c r="C6" s="3">
        <v>91479</v>
      </c>
      <c r="D6" s="3">
        <v>94470</v>
      </c>
      <c r="E6" s="3">
        <v>75399</v>
      </c>
      <c r="F6" s="3">
        <v>105858</v>
      </c>
      <c r="G6" s="3">
        <v>41365</v>
      </c>
      <c r="H6" s="3">
        <v>55237</v>
      </c>
      <c r="I6" s="3">
        <v>25204</v>
      </c>
      <c r="J6" s="3">
        <v>49186</v>
      </c>
      <c r="K6" s="3">
        <v>2386</v>
      </c>
      <c r="L6" s="3">
        <v>30723</v>
      </c>
    </row>
    <row r="7" spans="1:17" x14ac:dyDescent="0.25">
      <c r="A7" s="1" t="s">
        <v>25</v>
      </c>
      <c r="B7" s="3">
        <v>169936</v>
      </c>
      <c r="C7" s="3">
        <v>25515</v>
      </c>
      <c r="D7" s="3">
        <v>31821</v>
      </c>
      <c r="E7" s="3">
        <v>27231</v>
      </c>
      <c r="F7" s="3">
        <v>29836</v>
      </c>
      <c r="G7" s="3">
        <v>8398</v>
      </c>
      <c r="H7" s="3">
        <v>12580</v>
      </c>
      <c r="I7" s="3">
        <v>4988</v>
      </c>
      <c r="J7" s="3">
        <v>13384</v>
      </c>
      <c r="K7" s="3">
        <v>3618</v>
      </c>
      <c r="L7" s="3">
        <v>12565</v>
      </c>
    </row>
    <row r="8" spans="1:17" x14ac:dyDescent="0.25">
      <c r="A8" s="1" t="s">
        <v>18</v>
      </c>
      <c r="B8" s="3">
        <v>530765</v>
      </c>
      <c r="C8" s="3">
        <v>79754</v>
      </c>
      <c r="D8" s="3">
        <v>75350</v>
      </c>
      <c r="E8" s="3">
        <v>97280</v>
      </c>
      <c r="F8" s="3">
        <v>111865</v>
      </c>
      <c r="G8" s="3">
        <v>36175</v>
      </c>
      <c r="H8" s="3">
        <v>35346</v>
      </c>
      <c r="I8" s="3">
        <v>16646</v>
      </c>
      <c r="J8" s="3">
        <v>50265</v>
      </c>
      <c r="K8" s="3">
        <v>4084</v>
      </c>
      <c r="L8" s="3">
        <v>24000</v>
      </c>
    </row>
    <row r="9" spans="1:17" x14ac:dyDescent="0.25">
      <c r="A9" s="1" t="s">
        <v>19</v>
      </c>
      <c r="B9" s="3">
        <v>462824</v>
      </c>
      <c r="C9" s="3">
        <v>75248</v>
      </c>
      <c r="D9" s="3">
        <v>75631</v>
      </c>
      <c r="E9" s="3">
        <v>72172</v>
      </c>
      <c r="F9" s="3">
        <v>89206</v>
      </c>
      <c r="G9" s="3">
        <v>32574</v>
      </c>
      <c r="H9" s="3">
        <v>35675</v>
      </c>
      <c r="I9" s="3">
        <v>17226</v>
      </c>
      <c r="J9" s="3">
        <v>40796</v>
      </c>
      <c r="K9" s="3">
        <v>3044</v>
      </c>
      <c r="L9" s="3">
        <v>21252</v>
      </c>
    </row>
    <row r="10" spans="1:17" x14ac:dyDescent="0.25">
      <c r="A10" s="1" t="s">
        <v>20</v>
      </c>
      <c r="B10" s="3">
        <v>1032944</v>
      </c>
      <c r="C10" s="3">
        <v>153123</v>
      </c>
      <c r="D10" s="3">
        <v>163523</v>
      </c>
      <c r="E10" s="3">
        <v>150312</v>
      </c>
      <c r="F10" s="3">
        <v>211766</v>
      </c>
      <c r="G10" s="3">
        <v>69987</v>
      </c>
      <c r="H10" s="3">
        <v>83537</v>
      </c>
      <c r="I10" s="3">
        <v>38703</v>
      </c>
      <c r="J10" s="3">
        <v>90261</v>
      </c>
      <c r="K10" s="3">
        <v>5759</v>
      </c>
      <c r="L10" s="3">
        <v>65973</v>
      </c>
    </row>
    <row r="11" spans="1:17" x14ac:dyDescent="0.25">
      <c r="A11" s="1" t="s">
        <v>21</v>
      </c>
      <c r="B11" s="3">
        <v>854040</v>
      </c>
      <c r="C11" s="3">
        <v>123264</v>
      </c>
      <c r="D11" s="3">
        <v>134399</v>
      </c>
      <c r="E11" s="3">
        <v>150567</v>
      </c>
      <c r="F11" s="3">
        <v>180668</v>
      </c>
      <c r="G11" s="3">
        <v>53873</v>
      </c>
      <c r="H11" s="3">
        <v>59375</v>
      </c>
      <c r="I11" s="3">
        <v>24409</v>
      </c>
      <c r="J11" s="3">
        <v>74696</v>
      </c>
      <c r="K11" s="3">
        <v>4908</v>
      </c>
      <c r="L11" s="3">
        <v>47881</v>
      </c>
    </row>
    <row r="12" spans="1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7" x14ac:dyDescent="0.25">
      <c r="A13" s="1" t="s">
        <v>99</v>
      </c>
      <c r="B13" s="3">
        <f>SUM(B3:B11)</f>
        <v>5143802</v>
      </c>
      <c r="C13" s="3">
        <f t="shared" ref="C13:D13" si="0">SUM(C3:C11)</f>
        <v>771064</v>
      </c>
      <c r="D13" s="3">
        <f t="shared" si="0"/>
        <v>848263</v>
      </c>
      <c r="E13" s="3"/>
      <c r="F13" s="3">
        <f t="shared" ref="F13:L13" si="1">SUM(F3:F11)</f>
        <v>1027811</v>
      </c>
      <c r="G13" s="3">
        <f t="shared" si="1"/>
        <v>335511</v>
      </c>
      <c r="H13" s="3">
        <f t="shared" si="1"/>
        <v>405329</v>
      </c>
      <c r="I13" s="3">
        <f t="shared" si="1"/>
        <v>178031</v>
      </c>
      <c r="J13" s="3">
        <f t="shared" si="1"/>
        <v>438428</v>
      </c>
      <c r="K13" s="3">
        <f t="shared" si="1"/>
        <v>36129</v>
      </c>
      <c r="L13" s="3">
        <f t="shared" si="1"/>
        <v>293122</v>
      </c>
      <c r="M13" s="3"/>
      <c r="N13" s="3"/>
      <c r="O13" s="3"/>
      <c r="P13" s="3"/>
      <c r="Q13" s="3"/>
    </row>
    <row r="14" spans="1:17" x14ac:dyDescent="0.25">
      <c r="A14" s="1" t="s">
        <v>22</v>
      </c>
      <c r="B14" s="3">
        <v>3015997</v>
      </c>
      <c r="C14" s="3">
        <v>382086</v>
      </c>
      <c r="D14" s="3">
        <v>664802</v>
      </c>
      <c r="E14" s="3">
        <v>416157</v>
      </c>
      <c r="F14" s="3">
        <v>533543</v>
      </c>
      <c r="G14" s="3">
        <v>154457</v>
      </c>
      <c r="H14" s="3">
        <v>229306</v>
      </c>
      <c r="I14" s="3">
        <v>106658</v>
      </c>
      <c r="J14" s="3">
        <v>173180</v>
      </c>
      <c r="K14" s="3">
        <v>14034</v>
      </c>
      <c r="L14" s="3">
        <v>341774</v>
      </c>
    </row>
    <row r="15" spans="1:17" x14ac:dyDescent="0.25">
      <c r="A15" s="1" t="s">
        <v>23</v>
      </c>
      <c r="B15" s="3">
        <v>20451427</v>
      </c>
      <c r="C15" s="3">
        <v>2939465</v>
      </c>
      <c r="D15" s="3">
        <v>3210799</v>
      </c>
      <c r="E15" s="3">
        <v>3633319</v>
      </c>
      <c r="F15" s="3">
        <v>4252408</v>
      </c>
      <c r="G15" s="3">
        <v>1284543</v>
      </c>
      <c r="H15" s="3">
        <v>1311974</v>
      </c>
      <c r="I15" s="3">
        <v>622904</v>
      </c>
      <c r="J15" s="3">
        <v>1908837</v>
      </c>
      <c r="K15" s="3">
        <v>79143</v>
      </c>
      <c r="L15" s="3">
        <v>1208035</v>
      </c>
    </row>
    <row r="16" spans="1:17" x14ac:dyDescent="0.25">
      <c r="A16" s="18"/>
    </row>
    <row r="19" spans="1:12" x14ac:dyDescent="0.25">
      <c r="A19" s="1" t="s">
        <v>26</v>
      </c>
      <c r="C19" s="16">
        <f t="shared" ref="C19:C27" si="2">C3/$B3</f>
        <v>0.14122401135171819</v>
      </c>
      <c r="D19" s="16">
        <f t="shared" ref="D19:L19" si="3">D3/$B3</f>
        <v>0.19194891726818433</v>
      </c>
      <c r="E19" s="16">
        <f t="shared" si="3"/>
        <v>0.16493923129125795</v>
      </c>
      <c r="F19" s="16">
        <f t="shared" si="3"/>
        <v>0.17397125053982357</v>
      </c>
      <c r="G19" s="16">
        <f t="shared" si="3"/>
        <v>5.1193781232648526E-2</v>
      </c>
      <c r="H19" s="16">
        <f t="shared" si="3"/>
        <v>7.3724474057622308E-2</v>
      </c>
      <c r="I19" s="16">
        <f t="shared" si="3"/>
        <v>2.9822937874020607E-2</v>
      </c>
      <c r="J19" s="16">
        <f t="shared" si="3"/>
        <v>7.9943241409093715E-2</v>
      </c>
      <c r="K19" s="16">
        <f t="shared" si="3"/>
        <v>1.677463137762971E-2</v>
      </c>
      <c r="L19" s="16">
        <f t="shared" si="3"/>
        <v>7.6457523598001106E-2</v>
      </c>
    </row>
    <row r="20" spans="1:12" x14ac:dyDescent="0.25">
      <c r="A20" s="1" t="s">
        <v>24</v>
      </c>
      <c r="C20" s="16">
        <f t="shared" si="2"/>
        <v>0.14171085354980995</v>
      </c>
      <c r="D20" s="16">
        <f t="shared" ref="D20:L20" si="4">D4/$B4</f>
        <v>0.19800728888054683</v>
      </c>
      <c r="E20" s="16">
        <f t="shared" si="4"/>
        <v>0.14318739930865124</v>
      </c>
      <c r="F20" s="16">
        <f t="shared" si="4"/>
        <v>0.18183097930646144</v>
      </c>
      <c r="G20" s="16">
        <f t="shared" si="4"/>
        <v>5.0840723882814819E-2</v>
      </c>
      <c r="H20" s="16">
        <f t="shared" si="4"/>
        <v>8.7297639716578293E-2</v>
      </c>
      <c r="I20" s="16">
        <f t="shared" si="4"/>
        <v>3.0732172743340686E-2</v>
      </c>
      <c r="J20" s="16">
        <f t="shared" si="4"/>
        <v>7.8372671390361789E-2</v>
      </c>
      <c r="K20" s="16">
        <f t="shared" si="4"/>
        <v>1.7621572583798664E-2</v>
      </c>
      <c r="L20" s="16">
        <f t="shared" si="4"/>
        <v>7.0398698637636273E-2</v>
      </c>
    </row>
    <row r="21" spans="1:12" x14ac:dyDescent="0.25">
      <c r="A21" s="1" t="s">
        <v>16</v>
      </c>
      <c r="C21" s="16">
        <f t="shared" si="2"/>
        <v>0.14851508943686548</v>
      </c>
      <c r="D21" s="16">
        <f t="shared" ref="D21:L21" si="5">D5/$B5</f>
        <v>0.17175031315159806</v>
      </c>
      <c r="E21" s="16">
        <f t="shared" si="5"/>
        <v>0.15827830549176097</v>
      </c>
      <c r="F21" s="16">
        <f t="shared" si="5"/>
        <v>0.20407774811556278</v>
      </c>
      <c r="G21" s="16">
        <f t="shared" si="5"/>
        <v>6.5936316068257922E-2</v>
      </c>
      <c r="H21" s="16">
        <f t="shared" si="5"/>
        <v>8.0485007656953114E-2</v>
      </c>
      <c r="I21" s="16">
        <f t="shared" si="5"/>
        <v>3.4797078725783026E-2</v>
      </c>
      <c r="J21" s="16">
        <f t="shared" si="5"/>
        <v>7.8664258227259143E-2</v>
      </c>
      <c r="K21" s="16">
        <f t="shared" si="5"/>
        <v>3.8241505973192493E-3</v>
      </c>
      <c r="L21" s="16">
        <f t="shared" si="5"/>
        <v>5.367173252864027E-2</v>
      </c>
    </row>
    <row r="22" spans="1:12" x14ac:dyDescent="0.25">
      <c r="A22" s="1" t="s">
        <v>17</v>
      </c>
      <c r="C22" s="16">
        <f t="shared" si="2"/>
        <v>0.16012231602273383</v>
      </c>
      <c r="D22" s="16">
        <f t="shared" ref="D22:L22" si="6">D6/$B6</f>
        <v>0.16535767984638733</v>
      </c>
      <c r="E22" s="16">
        <f t="shared" si="6"/>
        <v>0.13197632796377429</v>
      </c>
      <c r="F22" s="16">
        <f t="shared" si="6"/>
        <v>0.18529092064336689</v>
      </c>
      <c r="G22" s="16">
        <f t="shared" si="6"/>
        <v>7.2404153983760045E-2</v>
      </c>
      <c r="H22" s="16">
        <f t="shared" si="6"/>
        <v>9.6685319801787836E-2</v>
      </c>
      <c r="I22" s="16">
        <f t="shared" si="6"/>
        <v>4.4116385761070666E-2</v>
      </c>
      <c r="J22" s="16">
        <f t="shared" si="6"/>
        <v>8.6093816459451744E-2</v>
      </c>
      <c r="K22" s="16">
        <f t="shared" si="6"/>
        <v>4.1763885266590467E-3</v>
      </c>
      <c r="L22" s="16">
        <f t="shared" si="6"/>
        <v>5.377669099100834E-2</v>
      </c>
    </row>
    <row r="23" spans="1:12" x14ac:dyDescent="0.25">
      <c r="A23" s="1" t="s">
        <v>25</v>
      </c>
      <c r="C23" s="16">
        <f t="shared" si="2"/>
        <v>0.15014476038037849</v>
      </c>
      <c r="D23" s="16">
        <f t="shared" ref="D23:L23" si="7">D7/$B7</f>
        <v>0.18725284813106111</v>
      </c>
      <c r="E23" s="16">
        <f t="shared" si="7"/>
        <v>0.16024267959702476</v>
      </c>
      <c r="F23" s="16">
        <f t="shared" si="7"/>
        <v>0.1755719800395443</v>
      </c>
      <c r="G23" s="16">
        <f t="shared" si="7"/>
        <v>4.9418604651162788E-2</v>
      </c>
      <c r="H23" s="16">
        <f t="shared" si="7"/>
        <v>7.4027869315507019E-2</v>
      </c>
      <c r="I23" s="16">
        <f t="shared" si="7"/>
        <v>2.9352226720647773E-2</v>
      </c>
      <c r="J23" s="16">
        <f t="shared" si="7"/>
        <v>7.8759062235194424E-2</v>
      </c>
      <c r="K23" s="16">
        <f t="shared" si="7"/>
        <v>2.1290368138593353E-2</v>
      </c>
      <c r="L23" s="16">
        <f t="shared" si="7"/>
        <v>7.3939600790885976E-2</v>
      </c>
    </row>
    <row r="24" spans="1:12" x14ac:dyDescent="0.25">
      <c r="A24" s="1" t="s">
        <v>18</v>
      </c>
      <c r="C24" s="16">
        <f t="shared" si="2"/>
        <v>0.15026235716371653</v>
      </c>
      <c r="D24" s="16">
        <f t="shared" ref="D24:L24" si="8">D8/$B8</f>
        <v>0.14196489972021517</v>
      </c>
      <c r="E24" s="16">
        <f t="shared" si="8"/>
        <v>0.1832826203687131</v>
      </c>
      <c r="F24" s="16">
        <f t="shared" si="8"/>
        <v>0.21076182491309714</v>
      </c>
      <c r="G24" s="16">
        <f t="shared" si="8"/>
        <v>6.8156340376626184E-2</v>
      </c>
      <c r="H24" s="16">
        <f t="shared" si="8"/>
        <v>6.6594443868755474E-2</v>
      </c>
      <c r="I24" s="16">
        <f t="shared" si="8"/>
        <v>3.1362278974687477E-2</v>
      </c>
      <c r="J24" s="16">
        <f t="shared" si="8"/>
        <v>9.4702928791461374E-2</v>
      </c>
      <c r="K24" s="16">
        <f t="shared" si="8"/>
        <v>7.6945540870253315E-3</v>
      </c>
      <c r="L24" s="16">
        <f t="shared" si="8"/>
        <v>4.5217751735702243E-2</v>
      </c>
    </row>
    <row r="25" spans="1:12" x14ac:dyDescent="0.25">
      <c r="A25" s="1" t="s">
        <v>19</v>
      </c>
      <c r="C25" s="16">
        <f t="shared" si="2"/>
        <v>0.16258448135792439</v>
      </c>
      <c r="D25" s="16">
        <f t="shared" ref="D25:L25" si="9">D9/$B9</f>
        <v>0.1634120097488462</v>
      </c>
      <c r="E25" s="16">
        <f t="shared" si="9"/>
        <v>0.15593832644806666</v>
      </c>
      <c r="F25" s="16">
        <f t="shared" si="9"/>
        <v>0.19274281368295507</v>
      </c>
      <c r="G25" s="16">
        <f t="shared" si="9"/>
        <v>7.0380965550619679E-2</v>
      </c>
      <c r="H25" s="16">
        <f t="shared" si="9"/>
        <v>7.7081136673984058E-2</v>
      </c>
      <c r="I25" s="16">
        <f t="shared" si="9"/>
        <v>3.7219331754619465E-2</v>
      </c>
      <c r="J25" s="16">
        <f t="shared" si="9"/>
        <v>8.8145817848685457E-2</v>
      </c>
      <c r="K25" s="16">
        <f t="shared" si="9"/>
        <v>6.5770141565692358E-3</v>
      </c>
      <c r="L25" s="16">
        <f t="shared" si="9"/>
        <v>4.5918102777729765E-2</v>
      </c>
    </row>
    <row r="26" spans="1:12" x14ac:dyDescent="0.25">
      <c r="A26" s="1" t="s">
        <v>20</v>
      </c>
      <c r="C26" s="16">
        <f t="shared" si="2"/>
        <v>0.14823940116792392</v>
      </c>
      <c r="D26" s="16">
        <f t="shared" ref="D26:L26" si="10">D10/$B10</f>
        <v>0.15830771077618921</v>
      </c>
      <c r="E26" s="16">
        <f t="shared" si="10"/>
        <v>0.14551805325361297</v>
      </c>
      <c r="F26" s="16">
        <f t="shared" si="10"/>
        <v>0.20501208197152992</v>
      </c>
      <c r="G26" s="16">
        <f t="shared" si="10"/>
        <v>6.775488313016001E-2</v>
      </c>
      <c r="H26" s="16">
        <f t="shared" si="10"/>
        <v>8.0872728821697978E-2</v>
      </c>
      <c r="I26" s="16">
        <f t="shared" si="10"/>
        <v>3.746863334314348E-2</v>
      </c>
      <c r="J26" s="16">
        <f t="shared" si="10"/>
        <v>8.7382278226118743E-2</v>
      </c>
      <c r="K26" s="16">
        <f t="shared" si="10"/>
        <v>5.5753264455769141E-3</v>
      </c>
      <c r="L26" s="16">
        <f t="shared" si="10"/>
        <v>6.3868902864046839E-2</v>
      </c>
    </row>
    <row r="27" spans="1:12" x14ac:dyDescent="0.25">
      <c r="A27" s="1" t="s">
        <v>21</v>
      </c>
      <c r="C27" s="16">
        <f t="shared" si="2"/>
        <v>0.14433047632429394</v>
      </c>
      <c r="D27" s="16">
        <f t="shared" ref="D27:L27" si="11">D11/$B11</f>
        <v>0.15736850732986746</v>
      </c>
      <c r="E27" s="16">
        <f t="shared" si="11"/>
        <v>0.17629970493185332</v>
      </c>
      <c r="F27" s="16">
        <f t="shared" si="11"/>
        <v>0.21154512669195821</v>
      </c>
      <c r="G27" s="16">
        <f t="shared" si="11"/>
        <v>6.3080183597957945E-2</v>
      </c>
      <c r="H27" s="16">
        <f t="shared" si="11"/>
        <v>6.9522504800711912E-2</v>
      </c>
      <c r="I27" s="16">
        <f t="shared" si="11"/>
        <v>2.8580628541988666E-2</v>
      </c>
      <c r="J27" s="16">
        <f t="shared" si="11"/>
        <v>8.7461945576319616E-2</v>
      </c>
      <c r="K27" s="16">
        <f t="shared" si="11"/>
        <v>5.7468034284108476E-3</v>
      </c>
      <c r="L27" s="16">
        <f t="shared" si="11"/>
        <v>5.6064118776638097E-2</v>
      </c>
    </row>
    <row r="28" spans="1:12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25">
      <c r="A29" s="1" t="s">
        <v>99</v>
      </c>
      <c r="C29" s="16">
        <f t="shared" ref="C29:L29" si="12">C13/$B13</f>
        <v>0.14990157086139785</v>
      </c>
      <c r="D29" s="16">
        <f t="shared" si="12"/>
        <v>0.16490973019568017</v>
      </c>
      <c r="E29" s="16">
        <f t="shared" si="12"/>
        <v>0</v>
      </c>
      <c r="F29" s="16">
        <f t="shared" si="12"/>
        <v>0.19981542835435734</v>
      </c>
      <c r="G29" s="16">
        <f t="shared" si="12"/>
        <v>6.5226266485374051E-2</v>
      </c>
      <c r="H29" s="16">
        <f t="shared" si="12"/>
        <v>7.8799495003890122E-2</v>
      </c>
      <c r="I29" s="16">
        <f t="shared" si="12"/>
        <v>3.4610780119452497E-2</v>
      </c>
      <c r="J29" s="16">
        <f t="shared" si="12"/>
        <v>8.5234229466841838E-2</v>
      </c>
      <c r="K29" s="16">
        <f t="shared" si="12"/>
        <v>7.0237929064921236E-3</v>
      </c>
      <c r="L29" s="16">
        <f t="shared" si="12"/>
        <v>5.6985474946352914E-2</v>
      </c>
    </row>
    <row r="30" spans="1:12" x14ac:dyDescent="0.25">
      <c r="A30" s="1" t="s">
        <v>22</v>
      </c>
      <c r="C30" s="16">
        <f t="shared" ref="C30:L31" si="13">C14/$B14</f>
        <v>0.12668646553693522</v>
      </c>
      <c r="D30" s="16">
        <f t="shared" si="13"/>
        <v>0.22042528556891799</v>
      </c>
      <c r="E30" s="16">
        <f t="shared" si="13"/>
        <v>0.13798322743689731</v>
      </c>
      <c r="F30" s="16">
        <f t="shared" si="13"/>
        <v>0.17690435368470195</v>
      </c>
      <c r="G30" s="16">
        <f t="shared" si="13"/>
        <v>5.1212584097397977E-2</v>
      </c>
      <c r="H30" s="16">
        <f t="shared" si="13"/>
        <v>7.6029916475381112E-2</v>
      </c>
      <c r="I30" s="16">
        <f t="shared" si="13"/>
        <v>3.5364093531923275E-2</v>
      </c>
      <c r="J30" s="16">
        <f t="shared" si="13"/>
        <v>5.7420481519046607E-2</v>
      </c>
      <c r="K30" s="16">
        <f t="shared" si="13"/>
        <v>4.6531876523749861E-3</v>
      </c>
      <c r="L30" s="16">
        <f t="shared" si="13"/>
        <v>0.11332040449642357</v>
      </c>
    </row>
    <row r="31" spans="1:12" x14ac:dyDescent="0.25">
      <c r="A31" s="1" t="s">
        <v>23</v>
      </c>
      <c r="C31" s="16">
        <f t="shared" si="13"/>
        <v>0.1437290903955015</v>
      </c>
      <c r="D31" s="16">
        <f t="shared" si="13"/>
        <v>0.15699633086727885</v>
      </c>
      <c r="E31" s="16">
        <f t="shared" si="13"/>
        <v>0.17765601392998151</v>
      </c>
      <c r="F31" s="16">
        <f t="shared" si="13"/>
        <v>0.20792720234143075</v>
      </c>
      <c r="G31" s="16">
        <f t="shared" si="13"/>
        <v>6.280945579005319E-2</v>
      </c>
      <c r="H31" s="16">
        <f t="shared" si="13"/>
        <v>6.4150731389061508E-2</v>
      </c>
      <c r="I31" s="16">
        <f t="shared" si="13"/>
        <v>3.0457727961965685E-2</v>
      </c>
      <c r="J31" s="16">
        <f t="shared" si="13"/>
        <v>9.3335149669507164E-2</v>
      </c>
      <c r="K31" s="16">
        <f t="shared" si="13"/>
        <v>3.8698033149471671E-3</v>
      </c>
      <c r="L31" s="16">
        <f t="shared" si="13"/>
        <v>5.9068494340272684E-2</v>
      </c>
    </row>
    <row r="35" spans="1:2" x14ac:dyDescent="0.25">
      <c r="A35" s="1" t="s">
        <v>26</v>
      </c>
      <c r="B35" s="40">
        <f t="shared" ref="B35:B43" si="14">DivIndex(B3,C3:L3)</f>
        <v>7.3679411012469398</v>
      </c>
    </row>
    <row r="36" spans="1:2" x14ac:dyDescent="0.25">
      <c r="A36" s="1" t="s">
        <v>24</v>
      </c>
      <c r="B36" s="40">
        <f t="shared" si="14"/>
        <v>7.3848216373177609</v>
      </c>
    </row>
    <row r="37" spans="1:2" x14ac:dyDescent="0.25">
      <c r="A37" s="1" t="s">
        <v>16</v>
      </c>
      <c r="B37" s="40">
        <f t="shared" si="14"/>
        <v>7.1749256489189355</v>
      </c>
    </row>
    <row r="38" spans="1:2" x14ac:dyDescent="0.25">
      <c r="A38" s="1" t="s">
        <v>17</v>
      </c>
      <c r="B38" s="40">
        <f t="shared" si="14"/>
        <v>7.5993048965991079</v>
      </c>
    </row>
    <row r="39" spans="1:2" x14ac:dyDescent="0.25">
      <c r="A39" s="1" t="s">
        <v>25</v>
      </c>
      <c r="B39" s="40">
        <f t="shared" si="14"/>
        <v>7.4064458805704945</v>
      </c>
    </row>
    <row r="40" spans="1:2" x14ac:dyDescent="0.25">
      <c r="A40" s="1" t="s">
        <v>18</v>
      </c>
      <c r="B40" s="40">
        <f t="shared" si="14"/>
        <v>7.0481069397217535</v>
      </c>
    </row>
    <row r="41" spans="1:2" x14ac:dyDescent="0.25">
      <c r="A41" s="1" t="s">
        <v>19</v>
      </c>
      <c r="B41" s="40">
        <f t="shared" si="14"/>
        <v>7.3096515136980393</v>
      </c>
    </row>
    <row r="42" spans="1:2" x14ac:dyDescent="0.25">
      <c r="A42" s="1" t="s">
        <v>20</v>
      </c>
      <c r="B42" s="40">
        <f t="shared" si="14"/>
        <v>7.433688887800014</v>
      </c>
    </row>
    <row r="43" spans="1:2" x14ac:dyDescent="0.25">
      <c r="A43" s="1" t="s">
        <v>21</v>
      </c>
      <c r="B43" s="40">
        <f t="shared" si="14"/>
        <v>7.0480009309385263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DivIndex(B13,C13:F13)</f>
        <v>11.161722644163813</v>
      </c>
    </row>
    <row r="46" spans="1:2" x14ac:dyDescent="0.25">
      <c r="A46" s="1" t="s">
        <v>22</v>
      </c>
      <c r="B46" s="40">
        <f t="shared" ref="B46:B47" si="15">DivIndex(B14,C14:F14)</f>
        <v>8.6978237198624395</v>
      </c>
    </row>
    <row r="47" spans="1:2" x14ac:dyDescent="0.25">
      <c r="A47" s="1" t="s">
        <v>23</v>
      </c>
      <c r="B47" s="40">
        <f t="shared" si="15"/>
        <v>8.3263059248373601</v>
      </c>
    </row>
  </sheetData>
  <sortState ref="A3:L13">
    <sortCondition ref="A13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47"/>
  <sheetViews>
    <sheetView workbookViewId="0">
      <selection activeCell="B1" sqref="B1"/>
    </sheetView>
  </sheetViews>
  <sheetFormatPr defaultRowHeight="15" x14ac:dyDescent="0.25"/>
  <cols>
    <col min="1" max="1" width="22.140625" style="1" customWidth="1"/>
    <col min="2" max="12" width="11.7109375" style="1" customWidth="1"/>
    <col min="13" max="16384" width="9.140625" style="1"/>
  </cols>
  <sheetData>
    <row r="1" spans="1:17" x14ac:dyDescent="0.25">
      <c r="A1" s="49" t="s">
        <v>90</v>
      </c>
    </row>
    <row r="2" spans="1:17" s="38" customFormat="1" ht="60" x14ac:dyDescent="0.25">
      <c r="A2" s="37"/>
      <c r="B2" s="38" t="s">
        <v>0</v>
      </c>
      <c r="C2" s="38" t="s">
        <v>59</v>
      </c>
      <c r="D2" s="38" t="s">
        <v>60</v>
      </c>
      <c r="E2" s="38" t="s">
        <v>61</v>
      </c>
      <c r="F2" s="38" t="s">
        <v>62</v>
      </c>
      <c r="G2" s="38" t="s">
        <v>63</v>
      </c>
      <c r="H2" s="38" t="s">
        <v>64</v>
      </c>
      <c r="I2" s="38" t="s">
        <v>65</v>
      </c>
      <c r="J2" s="38" t="s">
        <v>66</v>
      </c>
      <c r="K2" s="38" t="s">
        <v>67</v>
      </c>
      <c r="L2" s="38" t="s">
        <v>68</v>
      </c>
    </row>
    <row r="3" spans="1:17" x14ac:dyDescent="0.25">
      <c r="A3" s="1" t="s">
        <v>26</v>
      </c>
      <c r="B3" s="3">
        <v>182747</v>
      </c>
      <c r="C3" s="3">
        <v>20272</v>
      </c>
      <c r="D3" s="3">
        <v>41335</v>
      </c>
      <c r="E3" s="3">
        <v>31399</v>
      </c>
      <c r="F3" s="3">
        <v>29543</v>
      </c>
      <c r="G3" s="3">
        <v>8041</v>
      </c>
      <c r="H3" s="3">
        <v>14919</v>
      </c>
      <c r="I3" s="3">
        <v>5614</v>
      </c>
      <c r="J3" s="3">
        <v>10672</v>
      </c>
      <c r="K3" s="3">
        <v>3623</v>
      </c>
      <c r="L3" s="3">
        <v>17329</v>
      </c>
    </row>
    <row r="4" spans="1:17" x14ac:dyDescent="0.25">
      <c r="A4" s="1" t="s">
        <v>24</v>
      </c>
      <c r="B4" s="3">
        <v>351527</v>
      </c>
      <c r="C4" s="3">
        <v>38095</v>
      </c>
      <c r="D4" s="3">
        <v>76051</v>
      </c>
      <c r="E4" s="3">
        <v>49871</v>
      </c>
      <c r="F4" s="3">
        <v>62768</v>
      </c>
      <c r="G4" s="3">
        <v>19059</v>
      </c>
      <c r="H4" s="3">
        <v>30743</v>
      </c>
      <c r="I4" s="3">
        <v>12818</v>
      </c>
      <c r="J4" s="3">
        <v>20335</v>
      </c>
      <c r="K4" s="3">
        <v>8618</v>
      </c>
      <c r="L4" s="3">
        <v>33169</v>
      </c>
    </row>
    <row r="5" spans="1:17" x14ac:dyDescent="0.25">
      <c r="A5" s="1" t="s">
        <v>16</v>
      </c>
      <c r="B5" s="3">
        <v>1128066</v>
      </c>
      <c r="C5" s="3">
        <v>134854</v>
      </c>
      <c r="D5" s="3">
        <v>229283</v>
      </c>
      <c r="E5" s="3">
        <v>179168</v>
      </c>
      <c r="F5" s="3">
        <v>212995</v>
      </c>
      <c r="G5" s="3">
        <v>68917</v>
      </c>
      <c r="H5" s="3">
        <v>97062</v>
      </c>
      <c r="I5" s="3">
        <v>44659</v>
      </c>
      <c r="J5" s="3">
        <v>76605</v>
      </c>
      <c r="K5" s="3">
        <v>7563</v>
      </c>
      <c r="L5" s="3">
        <v>76960</v>
      </c>
    </row>
    <row r="6" spans="1:17" x14ac:dyDescent="0.25">
      <c r="A6" s="1" t="s">
        <v>17</v>
      </c>
      <c r="B6" s="3">
        <v>602087</v>
      </c>
      <c r="C6" s="3">
        <v>81524</v>
      </c>
      <c r="D6" s="3">
        <v>126333</v>
      </c>
      <c r="E6" s="3">
        <v>83284</v>
      </c>
      <c r="F6" s="3">
        <v>96240</v>
      </c>
      <c r="G6" s="3">
        <v>42930</v>
      </c>
      <c r="H6" s="3">
        <v>56898</v>
      </c>
      <c r="I6" s="3">
        <v>29846</v>
      </c>
      <c r="J6" s="3">
        <v>46344</v>
      </c>
      <c r="K6" s="3">
        <v>3583</v>
      </c>
      <c r="L6" s="3">
        <v>35105</v>
      </c>
    </row>
    <row r="7" spans="1:17" x14ac:dyDescent="0.25">
      <c r="A7" s="1" t="s">
        <v>25</v>
      </c>
      <c r="B7" s="3">
        <v>183727</v>
      </c>
      <c r="C7" s="3">
        <v>21617</v>
      </c>
      <c r="D7" s="3">
        <v>39095</v>
      </c>
      <c r="E7" s="3">
        <v>29886</v>
      </c>
      <c r="F7" s="3">
        <v>31457</v>
      </c>
      <c r="G7" s="3">
        <v>8740</v>
      </c>
      <c r="H7" s="3">
        <v>14253</v>
      </c>
      <c r="I7" s="3">
        <v>5870</v>
      </c>
      <c r="J7" s="3">
        <v>11059</v>
      </c>
      <c r="K7" s="3">
        <v>5865</v>
      </c>
      <c r="L7" s="3">
        <v>15885</v>
      </c>
    </row>
    <row r="8" spans="1:17" x14ac:dyDescent="0.25">
      <c r="A8" s="1" t="s">
        <v>18</v>
      </c>
      <c r="B8" s="3">
        <v>565442</v>
      </c>
      <c r="C8" s="3">
        <v>72547</v>
      </c>
      <c r="D8" s="3">
        <v>97508</v>
      </c>
      <c r="E8" s="3">
        <v>103841</v>
      </c>
      <c r="F8" s="3">
        <v>107722</v>
      </c>
      <c r="G8" s="3">
        <v>36528</v>
      </c>
      <c r="H8" s="3">
        <v>42065</v>
      </c>
      <c r="I8" s="3">
        <v>18883</v>
      </c>
      <c r="J8" s="3">
        <v>48860</v>
      </c>
      <c r="K8" s="3">
        <v>5727</v>
      </c>
      <c r="L8" s="3">
        <v>31761</v>
      </c>
    </row>
    <row r="9" spans="1:17" x14ac:dyDescent="0.25">
      <c r="A9" s="1" t="s">
        <v>19</v>
      </c>
      <c r="B9" s="3">
        <v>484527</v>
      </c>
      <c r="C9" s="3">
        <v>65532</v>
      </c>
      <c r="D9" s="3">
        <v>96633</v>
      </c>
      <c r="E9" s="3">
        <v>79685</v>
      </c>
      <c r="F9" s="3">
        <v>82734</v>
      </c>
      <c r="G9" s="3">
        <v>32520</v>
      </c>
      <c r="H9" s="3">
        <v>39492</v>
      </c>
      <c r="I9" s="3">
        <v>19392</v>
      </c>
      <c r="J9" s="3">
        <v>37169</v>
      </c>
      <c r="K9" s="3">
        <v>5584</v>
      </c>
      <c r="L9" s="3">
        <v>25786</v>
      </c>
    </row>
    <row r="10" spans="1:17" x14ac:dyDescent="0.25">
      <c r="A10" s="1" t="s">
        <v>20</v>
      </c>
      <c r="B10" s="3">
        <v>1086748</v>
      </c>
      <c r="C10" s="3">
        <v>134562</v>
      </c>
      <c r="D10" s="3">
        <v>198122</v>
      </c>
      <c r="E10" s="3">
        <v>149297</v>
      </c>
      <c r="F10" s="3">
        <v>210535</v>
      </c>
      <c r="G10" s="3">
        <v>72296</v>
      </c>
      <c r="H10" s="3">
        <v>97640</v>
      </c>
      <c r="I10" s="3">
        <v>46688</v>
      </c>
      <c r="J10" s="3">
        <v>81548</v>
      </c>
      <c r="K10" s="3">
        <v>8133</v>
      </c>
      <c r="L10" s="3">
        <v>87927</v>
      </c>
    </row>
    <row r="11" spans="1:17" x14ac:dyDescent="0.25">
      <c r="A11" s="1" t="s">
        <v>21</v>
      </c>
      <c r="B11" s="3">
        <v>922452</v>
      </c>
      <c r="C11" s="3">
        <v>110858</v>
      </c>
      <c r="D11" s="3">
        <v>178031</v>
      </c>
      <c r="E11" s="3">
        <v>163513</v>
      </c>
      <c r="F11" s="3">
        <v>180571</v>
      </c>
      <c r="G11" s="3">
        <v>53696</v>
      </c>
      <c r="H11" s="3">
        <v>69608</v>
      </c>
      <c r="I11" s="3">
        <v>30196</v>
      </c>
      <c r="J11" s="3">
        <v>69015</v>
      </c>
      <c r="K11" s="3">
        <v>6286</v>
      </c>
      <c r="L11" s="3">
        <v>60678</v>
      </c>
    </row>
    <row r="12" spans="1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7" x14ac:dyDescent="0.25">
      <c r="A13" s="1" t="s">
        <v>99</v>
      </c>
      <c r="B13" s="3">
        <f>SUM(B3:B11)</f>
        <v>5507323</v>
      </c>
      <c r="C13" s="3">
        <f t="shared" ref="C13:E13" si="0">SUM(C3:C11)</f>
        <v>679861</v>
      </c>
      <c r="D13" s="3">
        <f t="shared" si="0"/>
        <v>1082391</v>
      </c>
      <c r="E13" s="3">
        <f t="shared" si="0"/>
        <v>869944</v>
      </c>
      <c r="F13" s="3">
        <f t="shared" ref="F13:L13" si="1">SUM(F3:F11)</f>
        <v>1014565</v>
      </c>
      <c r="G13" s="3">
        <f t="shared" si="1"/>
        <v>342727</v>
      </c>
      <c r="H13" s="3">
        <f t="shared" si="1"/>
        <v>462680</v>
      </c>
      <c r="I13" s="3">
        <f t="shared" si="1"/>
        <v>213966</v>
      </c>
      <c r="J13" s="3">
        <f t="shared" si="1"/>
        <v>401607</v>
      </c>
      <c r="K13" s="3">
        <f t="shared" si="1"/>
        <v>54982</v>
      </c>
      <c r="L13" s="3">
        <f t="shared" si="1"/>
        <v>384600</v>
      </c>
      <c r="M13" s="3"/>
      <c r="N13" s="3"/>
      <c r="O13" s="3"/>
      <c r="P13" s="3"/>
      <c r="Q13" s="3"/>
    </row>
    <row r="14" spans="1:17" x14ac:dyDescent="0.25">
      <c r="A14" s="1" t="s">
        <v>22</v>
      </c>
      <c r="B14" s="3">
        <v>3266173</v>
      </c>
      <c r="C14" s="3">
        <v>312022</v>
      </c>
      <c r="D14" s="3">
        <v>718536</v>
      </c>
      <c r="E14" s="3">
        <v>449554</v>
      </c>
      <c r="F14" s="3">
        <v>581814</v>
      </c>
      <c r="G14" s="3">
        <v>167946</v>
      </c>
      <c r="H14" s="3">
        <v>278986</v>
      </c>
      <c r="I14" s="3">
        <v>134478</v>
      </c>
      <c r="J14" s="3">
        <v>142723</v>
      </c>
      <c r="K14" s="3">
        <v>24384</v>
      </c>
      <c r="L14" s="3">
        <v>455730</v>
      </c>
    </row>
    <row r="15" spans="1:17" x14ac:dyDescent="0.25">
      <c r="A15" s="1" t="s">
        <v>23</v>
      </c>
      <c r="B15" s="3">
        <v>22063368</v>
      </c>
      <c r="C15" s="3">
        <v>2725596</v>
      </c>
      <c r="D15" s="3">
        <v>3940897</v>
      </c>
      <c r="E15" s="3">
        <v>3892382</v>
      </c>
      <c r="F15" s="3">
        <v>4266670</v>
      </c>
      <c r="G15" s="3">
        <v>1342841</v>
      </c>
      <c r="H15" s="3">
        <v>1573255</v>
      </c>
      <c r="I15" s="3">
        <v>766569</v>
      </c>
      <c r="J15" s="3">
        <v>1851180</v>
      </c>
      <c r="K15" s="3">
        <v>124285</v>
      </c>
      <c r="L15" s="3">
        <v>1579693</v>
      </c>
    </row>
    <row r="19" spans="1:12" x14ac:dyDescent="0.25">
      <c r="A19" s="1" t="s">
        <v>26</v>
      </c>
      <c r="C19" s="16">
        <f t="shared" ref="C19:C27" si="2">C3/$B3</f>
        <v>0.11092931758113676</v>
      </c>
      <c r="D19" s="16">
        <f t="shared" ref="D19:L19" si="3">D3/$B3</f>
        <v>0.22618702358999054</v>
      </c>
      <c r="E19" s="16">
        <f t="shared" si="3"/>
        <v>0.17181677400997006</v>
      </c>
      <c r="F19" s="16">
        <f t="shared" si="3"/>
        <v>0.16166065653608541</v>
      </c>
      <c r="G19" s="16">
        <f t="shared" si="3"/>
        <v>4.4000722310078962E-2</v>
      </c>
      <c r="H19" s="16">
        <f t="shared" si="3"/>
        <v>8.163745506082179E-2</v>
      </c>
      <c r="I19" s="16">
        <f t="shared" si="3"/>
        <v>3.0720066540080002E-2</v>
      </c>
      <c r="J19" s="16">
        <f t="shared" si="3"/>
        <v>5.8397675474836798E-2</v>
      </c>
      <c r="K19" s="16">
        <f t="shared" si="3"/>
        <v>1.9825222849075497E-2</v>
      </c>
      <c r="L19" s="16">
        <f t="shared" si="3"/>
        <v>9.4825086047924181E-2</v>
      </c>
    </row>
    <row r="20" spans="1:12" x14ac:dyDescent="0.25">
      <c r="A20" s="1" t="s">
        <v>24</v>
      </c>
      <c r="C20" s="16">
        <f t="shared" si="2"/>
        <v>0.1083700540783496</v>
      </c>
      <c r="D20" s="16">
        <f t="shared" ref="D20:L20" si="4">D4/$B4</f>
        <v>0.21634469045052016</v>
      </c>
      <c r="E20" s="16">
        <f t="shared" si="4"/>
        <v>0.14186961456730207</v>
      </c>
      <c r="F20" s="16">
        <f t="shared" si="4"/>
        <v>0.17855811929097906</v>
      </c>
      <c r="G20" s="16">
        <f t="shared" si="4"/>
        <v>5.4217741453714795E-2</v>
      </c>
      <c r="H20" s="16">
        <f t="shared" si="4"/>
        <v>8.7455586626347337E-2</v>
      </c>
      <c r="I20" s="16">
        <f t="shared" si="4"/>
        <v>3.6463770919445734E-2</v>
      </c>
      <c r="J20" s="16">
        <f t="shared" si="4"/>
        <v>5.7847619101804415E-2</v>
      </c>
      <c r="K20" s="16">
        <f t="shared" si="4"/>
        <v>2.4515897783100586E-2</v>
      </c>
      <c r="L20" s="16">
        <f t="shared" si="4"/>
        <v>9.4356905728436219E-2</v>
      </c>
    </row>
    <row r="21" spans="1:12" x14ac:dyDescent="0.25">
      <c r="A21" s="1" t="s">
        <v>16</v>
      </c>
      <c r="C21" s="16">
        <f t="shared" si="2"/>
        <v>0.1195444238191737</v>
      </c>
      <c r="D21" s="16">
        <f t="shared" ref="D21:L21" si="5">D5/$B5</f>
        <v>0.20325317844877872</v>
      </c>
      <c r="E21" s="16">
        <f t="shared" si="5"/>
        <v>0.15882758632916869</v>
      </c>
      <c r="F21" s="16">
        <f t="shared" si="5"/>
        <v>0.18881430696430881</v>
      </c>
      <c r="G21" s="16">
        <f t="shared" si="5"/>
        <v>6.1093056611935828E-2</v>
      </c>
      <c r="H21" s="16">
        <f t="shared" si="5"/>
        <v>8.6042837919057924E-2</v>
      </c>
      <c r="I21" s="16">
        <f t="shared" si="5"/>
        <v>3.9588995679330823E-2</v>
      </c>
      <c r="J21" s="16">
        <f t="shared" si="5"/>
        <v>6.7908260686874708E-2</v>
      </c>
      <c r="K21" s="16">
        <f t="shared" si="5"/>
        <v>6.7043949556142993E-3</v>
      </c>
      <c r="L21" s="16">
        <f t="shared" si="5"/>
        <v>6.8222958585756513E-2</v>
      </c>
    </row>
    <row r="22" spans="1:12" x14ac:dyDescent="0.25">
      <c r="A22" s="1" t="s">
        <v>17</v>
      </c>
      <c r="C22" s="16">
        <f t="shared" si="2"/>
        <v>0.13540235879532361</v>
      </c>
      <c r="D22" s="16">
        <f t="shared" ref="D22:L22" si="6">D6/$B6</f>
        <v>0.20982515815820638</v>
      </c>
      <c r="E22" s="16">
        <f t="shared" si="6"/>
        <v>0.13832552438434978</v>
      </c>
      <c r="F22" s="16">
        <f t="shared" si="6"/>
        <v>0.1598440092544765</v>
      </c>
      <c r="G22" s="16">
        <f t="shared" si="6"/>
        <v>7.1301987918689497E-2</v>
      </c>
      <c r="H22" s="16">
        <f t="shared" si="6"/>
        <v>9.4501293002506287E-2</v>
      </c>
      <c r="I22" s="16">
        <f t="shared" si="6"/>
        <v>4.9570909187542665E-2</v>
      </c>
      <c r="J22" s="16">
        <f t="shared" si="6"/>
        <v>7.697226480558457E-2</v>
      </c>
      <c r="K22" s="16">
        <f t="shared" si="6"/>
        <v>5.9509672190231648E-3</v>
      </c>
      <c r="L22" s="16">
        <f t="shared" si="6"/>
        <v>5.8305527274297567E-2</v>
      </c>
    </row>
    <row r="23" spans="1:12" x14ac:dyDescent="0.25">
      <c r="A23" s="1" t="s">
        <v>25</v>
      </c>
      <c r="C23" s="16">
        <f t="shared" si="2"/>
        <v>0.11765826470796345</v>
      </c>
      <c r="D23" s="16">
        <f t="shared" ref="D23:L23" si="7">D7/$B7</f>
        <v>0.21278853951787163</v>
      </c>
      <c r="E23" s="16">
        <f t="shared" si="7"/>
        <v>0.16266525878069091</v>
      </c>
      <c r="F23" s="16">
        <f t="shared" si="7"/>
        <v>0.17121598894011222</v>
      </c>
      <c r="G23" s="16">
        <f t="shared" si="7"/>
        <v>4.7570580263107766E-2</v>
      </c>
      <c r="H23" s="16">
        <f t="shared" si="7"/>
        <v>7.7577057264310634E-2</v>
      </c>
      <c r="I23" s="16">
        <f t="shared" si="7"/>
        <v>3.1949577362064364E-2</v>
      </c>
      <c r="J23" s="16">
        <f t="shared" si="7"/>
        <v>6.0192568321476972E-2</v>
      </c>
      <c r="K23" s="16">
        <f t="shared" si="7"/>
        <v>3.1922363071295999E-2</v>
      </c>
      <c r="L23" s="16">
        <f t="shared" si="7"/>
        <v>8.6459801771106043E-2</v>
      </c>
    </row>
    <row r="24" spans="1:12" x14ac:dyDescent="0.25">
      <c r="A24" s="1" t="s">
        <v>18</v>
      </c>
      <c r="C24" s="16">
        <f t="shared" si="2"/>
        <v>0.12830139961304607</v>
      </c>
      <c r="D24" s="16">
        <f t="shared" ref="D24:L24" si="8">D8/$B8</f>
        <v>0.17244562660714979</v>
      </c>
      <c r="E24" s="16">
        <f t="shared" si="8"/>
        <v>0.18364571432613777</v>
      </c>
      <c r="F24" s="16">
        <f t="shared" si="8"/>
        <v>0.19050937142978414</v>
      </c>
      <c r="G24" s="16">
        <f t="shared" si="8"/>
        <v>6.4600790178302989E-2</v>
      </c>
      <c r="H24" s="16">
        <f t="shared" si="8"/>
        <v>7.439312962249002E-2</v>
      </c>
      <c r="I24" s="16">
        <f t="shared" si="8"/>
        <v>3.3395113910887411E-2</v>
      </c>
      <c r="J24" s="16">
        <f t="shared" si="8"/>
        <v>8.6410277269817246E-2</v>
      </c>
      <c r="K24" s="16">
        <f t="shared" si="8"/>
        <v>1.0128359761036499E-2</v>
      </c>
      <c r="L24" s="16">
        <f t="shared" si="8"/>
        <v>5.6170217281348044E-2</v>
      </c>
    </row>
    <row r="25" spans="1:12" x14ac:dyDescent="0.25">
      <c r="A25" s="1" t="s">
        <v>19</v>
      </c>
      <c r="C25" s="16">
        <f t="shared" si="2"/>
        <v>0.13524942882439989</v>
      </c>
      <c r="D25" s="16">
        <f t="shared" ref="D25:L25" si="9">D9/$B9</f>
        <v>0.19943780222773963</v>
      </c>
      <c r="E25" s="16">
        <f t="shared" si="9"/>
        <v>0.16445935933394837</v>
      </c>
      <c r="F25" s="16">
        <f t="shared" si="9"/>
        <v>0.17075209431053379</v>
      </c>
      <c r="G25" s="16">
        <f t="shared" si="9"/>
        <v>6.7117002767647621E-2</v>
      </c>
      <c r="H25" s="16">
        <f t="shared" si="9"/>
        <v>8.150629376691082E-2</v>
      </c>
      <c r="I25" s="16">
        <f t="shared" si="9"/>
        <v>4.0022537443733783E-2</v>
      </c>
      <c r="J25" s="16">
        <f t="shared" si="9"/>
        <v>7.6711927302296881E-2</v>
      </c>
      <c r="K25" s="16">
        <f t="shared" si="9"/>
        <v>1.1524641557642814E-2</v>
      </c>
      <c r="L25" s="16">
        <f t="shared" si="9"/>
        <v>5.3218912465146422E-2</v>
      </c>
    </row>
    <row r="26" spans="1:12" x14ac:dyDescent="0.25">
      <c r="A26" s="1" t="s">
        <v>20</v>
      </c>
      <c r="C26" s="16">
        <f t="shared" si="2"/>
        <v>0.12382079378107896</v>
      </c>
      <c r="D26" s="16">
        <f t="shared" ref="D26:L26" si="10">D10/$B10</f>
        <v>0.18230721381589846</v>
      </c>
      <c r="E26" s="16">
        <f t="shared" si="10"/>
        <v>0.13737959490148591</v>
      </c>
      <c r="F26" s="16">
        <f t="shared" si="10"/>
        <v>0.19372936504138955</v>
      </c>
      <c r="G26" s="16">
        <f t="shared" si="10"/>
        <v>6.6525082171763825E-2</v>
      </c>
      <c r="H26" s="16">
        <f t="shared" si="10"/>
        <v>8.9846036063558427E-2</v>
      </c>
      <c r="I26" s="16">
        <f t="shared" si="10"/>
        <v>4.2961201676929704E-2</v>
      </c>
      <c r="J26" s="16">
        <f t="shared" si="10"/>
        <v>7.5038555396467255E-2</v>
      </c>
      <c r="K26" s="16">
        <f t="shared" si="10"/>
        <v>7.4837956913654316E-3</v>
      </c>
      <c r="L26" s="16">
        <f t="shared" si="10"/>
        <v>8.09083614600625E-2</v>
      </c>
    </row>
    <row r="27" spans="1:12" x14ac:dyDescent="0.25">
      <c r="A27" s="1" t="s">
        <v>21</v>
      </c>
      <c r="C27" s="16">
        <f t="shared" si="2"/>
        <v>0.1201775268523457</v>
      </c>
      <c r="D27" s="16">
        <f t="shared" ref="D27:L27" si="11">D11/$B11</f>
        <v>0.19299757602563603</v>
      </c>
      <c r="E27" s="16">
        <f t="shared" si="11"/>
        <v>0.17725908773573043</v>
      </c>
      <c r="F27" s="16">
        <f t="shared" si="11"/>
        <v>0.19575110683265903</v>
      </c>
      <c r="G27" s="16">
        <f t="shared" si="11"/>
        <v>5.8210074887365411E-2</v>
      </c>
      <c r="H27" s="16">
        <f t="shared" si="11"/>
        <v>7.5459752919393094E-2</v>
      </c>
      <c r="I27" s="16">
        <f t="shared" si="11"/>
        <v>3.2734494586168172E-2</v>
      </c>
      <c r="J27" s="16">
        <f t="shared" si="11"/>
        <v>7.4816901042005432E-2</v>
      </c>
      <c r="K27" s="16">
        <f t="shared" si="11"/>
        <v>6.814446713758548E-3</v>
      </c>
      <c r="L27" s="16">
        <f t="shared" si="11"/>
        <v>6.577903240493814E-2</v>
      </c>
    </row>
    <row r="28" spans="1:12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25">
      <c r="A29" s="1" t="s">
        <v>99</v>
      </c>
      <c r="C29" s="16">
        <f t="shared" ref="C29:L29" si="12">C13/$B13</f>
        <v>0.12344672720303494</v>
      </c>
      <c r="D29" s="16">
        <f t="shared" si="12"/>
        <v>0.19653668397513638</v>
      </c>
      <c r="E29" s="16">
        <f t="shared" si="12"/>
        <v>0.15796131804871441</v>
      </c>
      <c r="F29" s="16">
        <f t="shared" si="12"/>
        <v>0.18422108163984571</v>
      </c>
      <c r="G29" s="16">
        <f t="shared" si="12"/>
        <v>6.2231142063031347E-2</v>
      </c>
      <c r="H29" s="16">
        <f t="shared" si="12"/>
        <v>8.4011778499281778E-2</v>
      </c>
      <c r="I29" s="16">
        <f t="shared" si="12"/>
        <v>3.8851180510022745E-2</v>
      </c>
      <c r="J29" s="16">
        <f t="shared" si="12"/>
        <v>7.292236173545659E-2</v>
      </c>
      <c r="K29" s="16">
        <f t="shared" si="12"/>
        <v>9.9834347831060568E-3</v>
      </c>
      <c r="L29" s="16">
        <f t="shared" si="12"/>
        <v>6.9834291542370044E-2</v>
      </c>
    </row>
    <row r="30" spans="1:12" x14ac:dyDescent="0.25">
      <c r="A30" s="1" t="s">
        <v>22</v>
      </c>
      <c r="C30" s="16">
        <f t="shared" ref="C30:L31" si="13">C14/$B14</f>
        <v>9.5531375710962041E-2</v>
      </c>
      <c r="D30" s="16">
        <f t="shared" si="13"/>
        <v>0.21999324591808211</v>
      </c>
      <c r="E30" s="16">
        <f t="shared" si="13"/>
        <v>0.13763937182751801</v>
      </c>
      <c r="F30" s="16">
        <f t="shared" si="13"/>
        <v>0.17813324646306242</v>
      </c>
      <c r="G30" s="16">
        <f t="shared" si="13"/>
        <v>5.1419811504167107E-2</v>
      </c>
      <c r="H30" s="16">
        <f t="shared" si="13"/>
        <v>8.5416785944896365E-2</v>
      </c>
      <c r="I30" s="16">
        <f t="shared" si="13"/>
        <v>4.1172956851948751E-2</v>
      </c>
      <c r="J30" s="16">
        <f t="shared" si="13"/>
        <v>4.3697317931413918E-2</v>
      </c>
      <c r="K30" s="16">
        <f t="shared" si="13"/>
        <v>7.4656180183964539E-3</v>
      </c>
      <c r="L30" s="16">
        <f t="shared" si="13"/>
        <v>0.1395302698295528</v>
      </c>
    </row>
    <row r="31" spans="1:12" x14ac:dyDescent="0.25">
      <c r="A31" s="1" t="s">
        <v>23</v>
      </c>
      <c r="C31" s="16">
        <f t="shared" si="13"/>
        <v>0.12353490183366383</v>
      </c>
      <c r="D31" s="16">
        <f t="shared" si="13"/>
        <v>0.17861719933239567</v>
      </c>
      <c r="E31" s="16">
        <f t="shared" si="13"/>
        <v>0.17641830567300515</v>
      </c>
      <c r="F31" s="16">
        <f t="shared" si="13"/>
        <v>0.1933825334373247</v>
      </c>
      <c r="G31" s="16">
        <f t="shared" si="13"/>
        <v>6.0862919931354086E-2</v>
      </c>
      <c r="H31" s="16">
        <f t="shared" si="13"/>
        <v>7.1306203114592473E-2</v>
      </c>
      <c r="I31" s="16">
        <f t="shared" si="13"/>
        <v>3.4743970186238114E-2</v>
      </c>
      <c r="J31" s="16">
        <f t="shared" si="13"/>
        <v>8.390287466537294E-2</v>
      </c>
      <c r="K31" s="16">
        <f t="shared" si="13"/>
        <v>5.6330928260816754E-3</v>
      </c>
      <c r="L31" s="16">
        <f t="shared" si="13"/>
        <v>7.1597998999971352E-2</v>
      </c>
    </row>
    <row r="35" spans="1:2" x14ac:dyDescent="0.25">
      <c r="A35" s="1" t="s">
        <v>26</v>
      </c>
      <c r="B35" s="40">
        <f t="shared" ref="B35:B43" si="14">DivIndex(B3,C3:L3)</f>
        <v>7.0691041757290289</v>
      </c>
    </row>
    <row r="36" spans="1:2" x14ac:dyDescent="0.25">
      <c r="A36" s="1" t="s">
        <v>24</v>
      </c>
      <c r="B36" s="40">
        <f t="shared" si="14"/>
        <v>7.3894900911900772</v>
      </c>
    </row>
    <row r="37" spans="1:2" x14ac:dyDescent="0.25">
      <c r="A37" s="1" t="s">
        <v>16</v>
      </c>
      <c r="B37" s="40">
        <f t="shared" si="14"/>
        <v>7.2205481015469148</v>
      </c>
    </row>
    <row r="38" spans="1:2" x14ac:dyDescent="0.25">
      <c r="A38" s="1" t="s">
        <v>17</v>
      </c>
      <c r="B38" s="40">
        <f t="shared" si="14"/>
        <v>7.5258206358691995</v>
      </c>
    </row>
    <row r="39" spans="1:2" x14ac:dyDescent="0.25">
      <c r="A39" s="1" t="s">
        <v>25</v>
      </c>
      <c r="B39" s="40">
        <f t="shared" si="14"/>
        <v>7.3358558404539123</v>
      </c>
    </row>
    <row r="40" spans="1:2" x14ac:dyDescent="0.25">
      <c r="A40" s="1" t="s">
        <v>18</v>
      </c>
      <c r="B40" s="40">
        <f t="shared" si="14"/>
        <v>7.2587082665512597</v>
      </c>
    </row>
    <row r="41" spans="1:2" x14ac:dyDescent="0.25">
      <c r="A41" s="1" t="s">
        <v>19</v>
      </c>
      <c r="B41" s="40">
        <f t="shared" si="14"/>
        <v>7.359945852123011</v>
      </c>
    </row>
    <row r="42" spans="1:2" x14ac:dyDescent="0.25">
      <c r="A42" s="1" t="s">
        <v>20</v>
      </c>
      <c r="B42" s="40">
        <f t="shared" si="14"/>
        <v>7.6017737417523419</v>
      </c>
    </row>
    <row r="43" spans="1:2" x14ac:dyDescent="0.25">
      <c r="A43" s="1" t="s">
        <v>21</v>
      </c>
      <c r="B43" s="40">
        <f t="shared" si="14"/>
        <v>7.0643917798646605</v>
      </c>
    </row>
    <row r="44" spans="1:2" x14ac:dyDescent="0.25">
      <c r="B44" s="40"/>
    </row>
    <row r="45" spans="1:2" x14ac:dyDescent="0.25">
      <c r="A45" s="1" t="s">
        <v>99</v>
      </c>
      <c r="B45" s="40">
        <f>DivIndex(B13,C13:F13)</f>
        <v>8.8687904340108723</v>
      </c>
    </row>
    <row r="46" spans="1:2" x14ac:dyDescent="0.25">
      <c r="A46" s="1" t="s">
        <v>22</v>
      </c>
      <c r="B46" s="40">
        <f t="shared" ref="B46:B47" si="15">DivIndex(B14,C14:F14)</f>
        <v>9.2422020763988577</v>
      </c>
    </row>
    <row r="47" spans="1:2" x14ac:dyDescent="0.25">
      <c r="A47" s="1" t="s">
        <v>23</v>
      </c>
      <c r="B47" s="40">
        <f t="shared" si="15"/>
        <v>8.6441481829947548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4"/>
  <sheetViews>
    <sheetView topLeftCell="A4" workbookViewId="0">
      <selection activeCell="B4" sqref="B4"/>
    </sheetView>
  </sheetViews>
  <sheetFormatPr defaultColWidth="14.5703125" defaultRowHeight="15" x14ac:dyDescent="0.25"/>
  <cols>
    <col min="1" max="1" width="18.85546875" style="1" bestFit="1" customWidth="1"/>
    <col min="2" max="5" width="14.5703125" style="1"/>
    <col min="6" max="6" width="6.28515625" style="1" customWidth="1"/>
    <col min="7" max="10" width="14.5703125" style="1"/>
    <col min="11" max="11" width="6.28515625" style="1" customWidth="1"/>
    <col min="12" max="16384" width="14.5703125" style="1"/>
  </cols>
  <sheetData>
    <row r="1" spans="1:15" x14ac:dyDescent="0.25">
      <c r="A1" s="49" t="s">
        <v>90</v>
      </c>
    </row>
    <row r="3" spans="1:15" s="18" customFormat="1" ht="28.5" customHeight="1" x14ac:dyDescent="0.25">
      <c r="B3" s="105" t="s">
        <v>199</v>
      </c>
      <c r="C3" s="105"/>
      <c r="D3" s="105"/>
      <c r="E3" s="105"/>
      <c r="G3" s="105" t="s">
        <v>15</v>
      </c>
      <c r="H3" s="105"/>
      <c r="I3" s="105"/>
      <c r="J3" s="105"/>
      <c r="L3" s="105" t="s">
        <v>202</v>
      </c>
      <c r="M3" s="105"/>
      <c r="N3" s="105"/>
      <c r="O3" s="105"/>
    </row>
    <row r="4" spans="1:15" s="25" customFormat="1" x14ac:dyDescent="0.25">
      <c r="B4" s="28">
        <v>2001</v>
      </c>
      <c r="C4" s="28">
        <v>2011</v>
      </c>
      <c r="D4" s="28" t="s">
        <v>13</v>
      </c>
      <c r="E4" s="28" t="s">
        <v>14</v>
      </c>
      <c r="G4" s="28">
        <v>2001</v>
      </c>
      <c r="H4" s="28">
        <v>2011</v>
      </c>
      <c r="I4" s="28" t="s">
        <v>13</v>
      </c>
      <c r="J4" s="28" t="s">
        <v>14</v>
      </c>
      <c r="L4" s="28">
        <v>2001</v>
      </c>
      <c r="M4" s="28">
        <v>2011</v>
      </c>
      <c r="N4" s="28" t="s">
        <v>13</v>
      </c>
      <c r="O4" s="28" t="s">
        <v>14</v>
      </c>
    </row>
    <row r="5" spans="1:15" x14ac:dyDescent="0.25">
      <c r="A5" s="1" t="s">
        <v>26</v>
      </c>
      <c r="B5" s="3">
        <v>380615</v>
      </c>
      <c r="C5" s="3">
        <v>428234</v>
      </c>
      <c r="D5" s="3">
        <f>C5-B5</f>
        <v>47619</v>
      </c>
      <c r="E5" s="16">
        <f>D5/B5</f>
        <v>0.12511067614255875</v>
      </c>
      <c r="G5" s="3">
        <v>162090</v>
      </c>
      <c r="H5" s="3">
        <v>182747</v>
      </c>
      <c r="I5" s="3">
        <f t="shared" ref="I5:I17" si="0">H5-G5</f>
        <v>20657</v>
      </c>
      <c r="J5" s="16">
        <f t="shared" ref="J5:J17" si="1">I5/G5</f>
        <v>0.12744154482077857</v>
      </c>
      <c r="L5" s="26">
        <f>B5/G5</f>
        <v>2.3481707693256832</v>
      </c>
      <c r="M5" s="26">
        <f>C5/H5</f>
        <v>2.3433161693488813</v>
      </c>
      <c r="N5" s="26">
        <f>M5-L5</f>
        <v>-4.8545999768019321E-3</v>
      </c>
      <c r="O5" s="16">
        <f>N5/L5</f>
        <v>-2.0673964773848252E-3</v>
      </c>
    </row>
    <row r="6" spans="1:15" x14ac:dyDescent="0.25">
      <c r="A6" s="1" t="s">
        <v>24</v>
      </c>
      <c r="B6" s="3">
        <v>768617</v>
      </c>
      <c r="C6" s="3">
        <v>884271</v>
      </c>
      <c r="D6" s="3">
        <f t="shared" ref="D6:D17" si="2">C6-B6</f>
        <v>115654</v>
      </c>
      <c r="E6" s="16">
        <f t="shared" ref="E6:E17" si="3">D6/B6</f>
        <v>0.15047026022063004</v>
      </c>
      <c r="G6" s="3">
        <v>319665</v>
      </c>
      <c r="H6" s="3">
        <v>351527</v>
      </c>
      <c r="I6" s="3">
        <f t="shared" si="0"/>
        <v>31862</v>
      </c>
      <c r="J6" s="16">
        <f t="shared" si="1"/>
        <v>9.9673095271612472E-2</v>
      </c>
      <c r="L6" s="26">
        <f t="shared" ref="L6:L17" si="4">B6/G6</f>
        <v>2.4044452786510879</v>
      </c>
      <c r="M6" s="26">
        <f t="shared" ref="M6:M17" si="5">C6/H6</f>
        <v>2.5155137443212046</v>
      </c>
      <c r="N6" s="26">
        <f t="shared" ref="N6:N17" si="6">M6-L6</f>
        <v>0.11106846567011663</v>
      </c>
      <c r="O6" s="16">
        <f t="shared" ref="O6:O17" si="7">N6/L6</f>
        <v>4.6192968771752163E-2</v>
      </c>
    </row>
    <row r="7" spans="1:15" x14ac:dyDescent="0.25">
      <c r="A7" s="1" t="s">
        <v>16</v>
      </c>
      <c r="B7" s="3">
        <v>2482328</v>
      </c>
      <c r="C7" s="3">
        <v>2682528</v>
      </c>
      <c r="D7" s="3">
        <f t="shared" si="2"/>
        <v>200200</v>
      </c>
      <c r="E7" s="16">
        <f t="shared" si="3"/>
        <v>8.0650099422799881E-2</v>
      </c>
      <c r="G7" s="3">
        <v>1040231</v>
      </c>
      <c r="H7" s="3">
        <v>1128066</v>
      </c>
      <c r="I7" s="3">
        <f t="shared" si="0"/>
        <v>87835</v>
      </c>
      <c r="J7" s="16">
        <f t="shared" si="1"/>
        <v>8.4437975795760747E-2</v>
      </c>
      <c r="L7" s="26">
        <f t="shared" si="4"/>
        <v>2.3863238069236545</v>
      </c>
      <c r="M7" s="26">
        <f t="shared" si="5"/>
        <v>2.377988521948184</v>
      </c>
      <c r="N7" s="26">
        <f t="shared" si="6"/>
        <v>-8.335284975470536E-3</v>
      </c>
      <c r="O7" s="16">
        <f t="shared" si="7"/>
        <v>-3.4929396217255296E-3</v>
      </c>
    </row>
    <row r="8" spans="1:15" x14ac:dyDescent="0.25">
      <c r="A8" s="1" t="s">
        <v>17</v>
      </c>
      <c r="B8" s="3">
        <v>1362026</v>
      </c>
      <c r="C8" s="3">
        <v>1381189</v>
      </c>
      <c r="D8" s="3">
        <f t="shared" si="2"/>
        <v>19163</v>
      </c>
      <c r="E8" s="16">
        <f t="shared" si="3"/>
        <v>1.4069481786691297E-2</v>
      </c>
      <c r="G8" s="3">
        <v>571307</v>
      </c>
      <c r="H8" s="3">
        <v>602087</v>
      </c>
      <c r="I8" s="3">
        <f t="shared" si="0"/>
        <v>30780</v>
      </c>
      <c r="J8" s="16">
        <f t="shared" si="1"/>
        <v>5.3876462217336739E-2</v>
      </c>
      <c r="L8" s="26">
        <f t="shared" si="4"/>
        <v>2.3840527072134599</v>
      </c>
      <c r="M8" s="26">
        <f t="shared" si="5"/>
        <v>2.2940023617849246</v>
      </c>
      <c r="N8" s="26">
        <f t="shared" si="6"/>
        <v>-9.0050345428535294E-2</v>
      </c>
      <c r="O8" s="16">
        <f t="shared" si="7"/>
        <v>-3.7771960811130045E-2</v>
      </c>
    </row>
    <row r="9" spans="1:15" x14ac:dyDescent="0.25">
      <c r="A9" s="1" t="s">
        <v>25</v>
      </c>
      <c r="B9" s="3">
        <v>404146</v>
      </c>
      <c r="C9" s="3">
        <v>441938</v>
      </c>
      <c r="D9" s="3">
        <f t="shared" si="2"/>
        <v>37792</v>
      </c>
      <c r="E9" s="16">
        <f t="shared" si="3"/>
        <v>9.3510760962622425E-2</v>
      </c>
      <c r="G9" s="3">
        <v>169936</v>
      </c>
      <c r="H9" s="3">
        <v>183727</v>
      </c>
      <c r="I9" s="3">
        <f t="shared" si="0"/>
        <v>13791</v>
      </c>
      <c r="J9" s="16">
        <f t="shared" si="1"/>
        <v>8.1154081536578479E-2</v>
      </c>
      <c r="L9" s="26">
        <f t="shared" si="4"/>
        <v>2.3782247434328219</v>
      </c>
      <c r="M9" s="26">
        <f t="shared" si="5"/>
        <v>2.4054058467182289</v>
      </c>
      <c r="N9" s="26">
        <f t="shared" si="6"/>
        <v>2.7181103285407016E-2</v>
      </c>
      <c r="O9" s="16">
        <f t="shared" si="7"/>
        <v>1.1429156710468312E-2</v>
      </c>
    </row>
    <row r="10" spans="1:15" x14ac:dyDescent="0.25">
      <c r="A10" s="1" t="s">
        <v>18</v>
      </c>
      <c r="B10" s="3">
        <v>1266338</v>
      </c>
      <c r="C10" s="3">
        <v>1343601</v>
      </c>
      <c r="D10" s="3">
        <f t="shared" si="2"/>
        <v>77263</v>
      </c>
      <c r="E10" s="16">
        <f t="shared" si="3"/>
        <v>6.1012936514579834E-2</v>
      </c>
      <c r="G10" s="3">
        <v>530765</v>
      </c>
      <c r="H10" s="3">
        <v>565442</v>
      </c>
      <c r="I10" s="3">
        <f t="shared" si="0"/>
        <v>34677</v>
      </c>
      <c r="J10" s="16">
        <f t="shared" si="1"/>
        <v>6.5333999039122778E-2</v>
      </c>
      <c r="L10" s="26">
        <f t="shared" si="4"/>
        <v>2.3858732207285711</v>
      </c>
      <c r="M10" s="26">
        <f t="shared" si="5"/>
        <v>2.3761959670487864</v>
      </c>
      <c r="N10" s="26">
        <f t="shared" si="6"/>
        <v>-9.6772536797846698E-3</v>
      </c>
      <c r="O10" s="16">
        <f t="shared" si="7"/>
        <v>-4.056063664954309E-3</v>
      </c>
    </row>
    <row r="11" spans="1:15" x14ac:dyDescent="0.25">
      <c r="A11" s="1" t="s">
        <v>19</v>
      </c>
      <c r="B11" s="3">
        <v>1075938</v>
      </c>
      <c r="C11" s="3">
        <v>1104825</v>
      </c>
      <c r="D11" s="3">
        <f t="shared" si="2"/>
        <v>28887</v>
      </c>
      <c r="E11" s="16">
        <f t="shared" si="3"/>
        <v>2.6848201290408928E-2</v>
      </c>
      <c r="G11" s="3">
        <v>462824</v>
      </c>
      <c r="H11" s="3">
        <v>484527</v>
      </c>
      <c r="I11" s="3">
        <f t="shared" si="0"/>
        <v>21703</v>
      </c>
      <c r="J11" s="16">
        <f t="shared" si="1"/>
        <v>4.6892555269389659E-2</v>
      </c>
      <c r="L11" s="26">
        <f t="shared" si="4"/>
        <v>2.3247238691165539</v>
      </c>
      <c r="M11" s="26">
        <f t="shared" si="5"/>
        <v>2.2802134865549286</v>
      </c>
      <c r="N11" s="26">
        <f t="shared" si="6"/>
        <v>-4.4510382561625317E-2</v>
      </c>
      <c r="O11" s="16">
        <f t="shared" si="7"/>
        <v>-1.9146524519722954E-2</v>
      </c>
    </row>
    <row r="12" spans="1:15" x14ac:dyDescent="0.25">
      <c r="A12" s="1" t="s">
        <v>20</v>
      </c>
      <c r="B12" s="3">
        <v>2555592</v>
      </c>
      <c r="C12" s="3">
        <v>2736460</v>
      </c>
      <c r="D12" s="3">
        <f t="shared" si="2"/>
        <v>180868</v>
      </c>
      <c r="E12" s="16">
        <f t="shared" si="3"/>
        <v>7.0773425492019065E-2</v>
      </c>
      <c r="G12" s="3">
        <v>1032944</v>
      </c>
      <c r="H12" s="3">
        <v>1086748</v>
      </c>
      <c r="I12" s="3">
        <f t="shared" si="0"/>
        <v>53804</v>
      </c>
      <c r="J12" s="16">
        <f t="shared" si="1"/>
        <v>5.2088012515683325E-2</v>
      </c>
      <c r="L12" s="26">
        <f t="shared" si="4"/>
        <v>2.4740857200390343</v>
      </c>
      <c r="M12" s="26">
        <f t="shared" si="5"/>
        <v>2.5180262581573647</v>
      </c>
      <c r="N12" s="26">
        <f t="shared" si="6"/>
        <v>4.394053811833043E-2</v>
      </c>
      <c r="O12" s="16">
        <f t="shared" si="7"/>
        <v>1.7760313542263671E-2</v>
      </c>
    </row>
    <row r="13" spans="1:15" x14ac:dyDescent="0.25">
      <c r="A13" s="1" t="s">
        <v>21</v>
      </c>
      <c r="B13" s="3">
        <v>2079211</v>
      </c>
      <c r="C13" s="3">
        <v>2226058</v>
      </c>
      <c r="D13" s="3">
        <f t="shared" si="2"/>
        <v>146847</v>
      </c>
      <c r="E13" s="16">
        <f t="shared" si="3"/>
        <v>7.062630969151279E-2</v>
      </c>
      <c r="G13" s="3">
        <v>854040</v>
      </c>
      <c r="H13" s="3">
        <v>922452</v>
      </c>
      <c r="I13" s="3">
        <f t="shared" si="0"/>
        <v>68412</v>
      </c>
      <c r="J13" s="16">
        <f t="shared" si="1"/>
        <v>8.0103976394548262E-2</v>
      </c>
      <c r="L13" s="26">
        <f t="shared" si="4"/>
        <v>2.434559271228514</v>
      </c>
      <c r="M13" s="26">
        <f t="shared" si="5"/>
        <v>2.4131965674094698</v>
      </c>
      <c r="N13" s="26">
        <f t="shared" si="6"/>
        <v>-2.136270381904426E-2</v>
      </c>
      <c r="O13" s="16">
        <f t="shared" si="7"/>
        <v>-8.7747725313191208E-3</v>
      </c>
    </row>
    <row r="14" spans="1:15" x14ac:dyDescent="0.25">
      <c r="B14" s="3"/>
      <c r="C14" s="3"/>
      <c r="D14" s="3"/>
      <c r="E14" s="16"/>
      <c r="G14" s="3"/>
      <c r="H14" s="3"/>
      <c r="I14" s="3"/>
      <c r="J14" s="16"/>
      <c r="L14" s="26"/>
      <c r="M14" s="26"/>
      <c r="N14" s="26"/>
      <c r="O14" s="16"/>
    </row>
    <row r="15" spans="1:15" x14ac:dyDescent="0.25">
      <c r="A15" s="1" t="s">
        <v>123</v>
      </c>
      <c r="B15" s="3">
        <f>SUM(B5:B13)</f>
        <v>12374811</v>
      </c>
      <c r="C15" s="3">
        <f>SUM(C5:C13)</f>
        <v>13229104</v>
      </c>
      <c r="D15" s="3">
        <f t="shared" ref="D15" si="8">C15-B15</f>
        <v>854293</v>
      </c>
      <c r="E15" s="16">
        <f t="shared" ref="E15" si="9">D15/B15</f>
        <v>6.903483212794119E-2</v>
      </c>
      <c r="G15" s="3">
        <f>SUM(G5:G13)</f>
        <v>5143802</v>
      </c>
      <c r="H15" s="3">
        <f>SUM(H5:H13)</f>
        <v>5507323</v>
      </c>
      <c r="I15" s="3">
        <f t="shared" ref="I15" si="10">H15-G15</f>
        <v>363521</v>
      </c>
      <c r="J15" s="16">
        <f t="shared" ref="J15" si="11">I15/G15</f>
        <v>7.0671654935396039E-2</v>
      </c>
      <c r="L15" s="26">
        <f t="shared" si="4"/>
        <v>2.4057712563586233</v>
      </c>
      <c r="M15" s="26">
        <f t="shared" si="5"/>
        <v>2.4020933582431971</v>
      </c>
      <c r="N15" s="26">
        <f t="shared" si="6"/>
        <v>-3.6778981154261814E-3</v>
      </c>
      <c r="O15" s="16">
        <f t="shared" si="7"/>
        <v>-1.5287813027548803E-3</v>
      </c>
    </row>
    <row r="16" spans="1:15" x14ac:dyDescent="0.25">
      <c r="A16" s="1" t="s">
        <v>22</v>
      </c>
      <c r="B16" s="3">
        <v>7172091</v>
      </c>
      <c r="C16" s="3">
        <v>8173941</v>
      </c>
      <c r="D16" s="3">
        <f t="shared" si="2"/>
        <v>1001850</v>
      </c>
      <c r="E16" s="16">
        <f t="shared" si="3"/>
        <v>0.13968729621528783</v>
      </c>
      <c r="F16" s="3"/>
      <c r="G16" s="3">
        <v>3015997</v>
      </c>
      <c r="H16" s="3">
        <v>3266173</v>
      </c>
      <c r="I16" s="3">
        <f t="shared" si="0"/>
        <v>250176</v>
      </c>
      <c r="J16" s="16">
        <f t="shared" si="1"/>
        <v>8.2949684631649173E-2</v>
      </c>
      <c r="L16" s="26">
        <f t="shared" si="4"/>
        <v>2.3780166226955797</v>
      </c>
      <c r="M16" s="26">
        <f t="shared" si="5"/>
        <v>2.5026050365366439</v>
      </c>
      <c r="N16" s="26">
        <f t="shared" si="6"/>
        <v>0.12458841384106423</v>
      </c>
      <c r="O16" s="16">
        <f t="shared" si="7"/>
        <v>5.2391733788571308E-2</v>
      </c>
    </row>
    <row r="17" spans="1:15" x14ac:dyDescent="0.25">
      <c r="A17" s="1" t="s">
        <v>23</v>
      </c>
      <c r="B17" s="3">
        <v>49138831</v>
      </c>
      <c r="C17" s="3">
        <v>53012456</v>
      </c>
      <c r="D17" s="3">
        <f t="shared" si="2"/>
        <v>3873625</v>
      </c>
      <c r="E17" s="16">
        <f t="shared" si="3"/>
        <v>7.8830222884219606E-2</v>
      </c>
      <c r="G17" s="3">
        <v>20451427</v>
      </c>
      <c r="H17" s="3">
        <v>22063368</v>
      </c>
      <c r="I17" s="3">
        <f t="shared" si="0"/>
        <v>1611941</v>
      </c>
      <c r="J17" s="16">
        <f t="shared" si="1"/>
        <v>7.8818020864754326E-2</v>
      </c>
      <c r="L17" s="26">
        <f t="shared" si="4"/>
        <v>2.4027091605881585</v>
      </c>
      <c r="M17" s="26">
        <f t="shared" si="5"/>
        <v>2.4027363365375587</v>
      </c>
      <c r="N17" s="26">
        <f t="shared" si="6"/>
        <v>2.7175949400159993E-5</v>
      </c>
      <c r="O17" s="16">
        <f t="shared" si="7"/>
        <v>1.1310544715910434E-5</v>
      </c>
    </row>
    <row r="21" spans="1:15" x14ac:dyDescent="0.25">
      <c r="B21" s="18" t="str">
        <f>"Chart: Proportional Change in "&amp;J24&amp;" 2001-2011"</f>
        <v>Chart: Proportional Change in Average Household Size 2001-2011</v>
      </c>
    </row>
    <row r="23" spans="1:15" ht="15.75" thickBot="1" x14ac:dyDescent="0.3">
      <c r="J23" s="18" t="s">
        <v>201</v>
      </c>
      <c r="O23" s="15"/>
    </row>
    <row r="24" spans="1:15" ht="15.75" thickBot="1" x14ac:dyDescent="0.3">
      <c r="J24" s="106" t="s">
        <v>202</v>
      </c>
      <c r="K24" s="107"/>
      <c r="L24" s="108"/>
    </row>
    <row r="26" spans="1:15" x14ac:dyDescent="0.25">
      <c r="J26" s="1" t="s">
        <v>26</v>
      </c>
      <c r="L26" s="16">
        <f>IF($J$24=B$3,E5,IF($J$24=G$3,J5,O5))</f>
        <v>-2.0673964773848252E-3</v>
      </c>
    </row>
    <row r="27" spans="1:15" x14ac:dyDescent="0.25">
      <c r="J27" s="1" t="s">
        <v>24</v>
      </c>
      <c r="L27" s="16">
        <f t="shared" ref="L27:L38" si="12">IF($J$24=B$3,E6,IF($J$24=G$3,J6,O6))</f>
        <v>4.6192968771752163E-2</v>
      </c>
    </row>
    <row r="28" spans="1:15" x14ac:dyDescent="0.25">
      <c r="J28" s="1" t="s">
        <v>16</v>
      </c>
      <c r="L28" s="16">
        <f t="shared" si="12"/>
        <v>-3.4929396217255296E-3</v>
      </c>
    </row>
    <row r="29" spans="1:15" x14ac:dyDescent="0.25">
      <c r="J29" s="1" t="s">
        <v>17</v>
      </c>
      <c r="L29" s="16">
        <f t="shared" si="12"/>
        <v>-3.7771960811130045E-2</v>
      </c>
    </row>
    <row r="30" spans="1:15" x14ac:dyDescent="0.25">
      <c r="J30" s="1" t="s">
        <v>25</v>
      </c>
      <c r="L30" s="16">
        <f t="shared" si="12"/>
        <v>1.1429156710468312E-2</v>
      </c>
    </row>
    <row r="31" spans="1:15" x14ac:dyDescent="0.25">
      <c r="J31" s="1" t="s">
        <v>18</v>
      </c>
      <c r="L31" s="16">
        <f t="shared" si="12"/>
        <v>-4.056063664954309E-3</v>
      </c>
    </row>
    <row r="32" spans="1:15" x14ac:dyDescent="0.25">
      <c r="J32" s="1" t="s">
        <v>19</v>
      </c>
      <c r="L32" s="16">
        <f t="shared" si="12"/>
        <v>-1.9146524519722954E-2</v>
      </c>
    </row>
    <row r="33" spans="2:12" x14ac:dyDescent="0.25">
      <c r="J33" s="1" t="s">
        <v>20</v>
      </c>
      <c r="L33" s="16">
        <f t="shared" si="12"/>
        <v>1.7760313542263671E-2</v>
      </c>
    </row>
    <row r="34" spans="2:12" x14ac:dyDescent="0.25">
      <c r="J34" s="1" t="s">
        <v>21</v>
      </c>
      <c r="L34" s="16">
        <f t="shared" si="12"/>
        <v>-8.7747725313191208E-3</v>
      </c>
    </row>
    <row r="35" spans="2:12" x14ac:dyDescent="0.25">
      <c r="L35" s="16"/>
    </row>
    <row r="36" spans="2:12" x14ac:dyDescent="0.25">
      <c r="J36" s="1" t="s">
        <v>123</v>
      </c>
      <c r="L36" s="16">
        <f t="shared" si="12"/>
        <v>-1.5287813027548803E-3</v>
      </c>
    </row>
    <row r="37" spans="2:12" x14ac:dyDescent="0.25">
      <c r="J37" s="1" t="s">
        <v>22</v>
      </c>
      <c r="L37" s="16">
        <f t="shared" si="12"/>
        <v>5.2391733788571308E-2</v>
      </c>
    </row>
    <row r="38" spans="2:12" x14ac:dyDescent="0.25">
      <c r="J38" s="1" t="s">
        <v>23</v>
      </c>
      <c r="L38" s="16">
        <f t="shared" si="12"/>
        <v>1.1310544715910434E-5</v>
      </c>
    </row>
    <row r="42" spans="2:12" x14ac:dyDescent="0.25">
      <c r="B42" s="1" t="s">
        <v>203</v>
      </c>
    </row>
    <row r="102" spans="1:1" x14ac:dyDescent="0.25">
      <c r="A102" s="1" t="s">
        <v>199</v>
      </c>
    </row>
    <row r="103" spans="1:1" x14ac:dyDescent="0.25">
      <c r="A103" s="1" t="s">
        <v>15</v>
      </c>
    </row>
    <row r="104" spans="1:1" x14ac:dyDescent="0.25">
      <c r="A104" s="1" t="s">
        <v>202</v>
      </c>
    </row>
  </sheetData>
  <sortState ref="C17:F27">
    <sortCondition ref="C17"/>
  </sortState>
  <mergeCells count="4">
    <mergeCell ref="B3:E3"/>
    <mergeCell ref="G3:J3"/>
    <mergeCell ref="L3:O3"/>
    <mergeCell ref="J24:L24"/>
  </mergeCells>
  <dataValidations disablePrompts="1" count="1">
    <dataValidation type="list" showInputMessage="1" showErrorMessage="1" sqref="J24">
      <formula1>$A$102:$A$104</formula1>
    </dataValidation>
  </dataValidations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48"/>
  <sheetViews>
    <sheetView topLeftCell="A22" workbookViewId="0">
      <selection activeCell="K19" sqref="K19"/>
    </sheetView>
  </sheetViews>
  <sheetFormatPr defaultRowHeight="15" x14ac:dyDescent="0.25"/>
  <cols>
    <col min="1" max="1" width="22.140625" style="1" customWidth="1"/>
    <col min="2" max="5" width="20.42578125" style="1" customWidth="1"/>
    <col min="6" max="6" width="8.5703125" style="1" customWidth="1"/>
    <col min="7" max="12" width="20.42578125" style="1" customWidth="1"/>
    <col min="13" max="13" width="9.140625" style="1"/>
    <col min="14" max="14" width="9" style="1" bestFit="1" customWidth="1"/>
    <col min="15" max="15" width="10.28515625" style="1" bestFit="1" customWidth="1"/>
    <col min="16" max="16" width="11.42578125" style="1" bestFit="1" customWidth="1"/>
    <col min="17" max="17" width="7.7109375" style="1" bestFit="1" customWidth="1"/>
    <col min="18" max="16384" width="9.140625" style="1"/>
  </cols>
  <sheetData>
    <row r="1" spans="1:17" x14ac:dyDescent="0.25">
      <c r="A1" s="49" t="s">
        <v>90</v>
      </c>
    </row>
    <row r="2" spans="1:17" x14ac:dyDescent="0.25">
      <c r="A2" s="4"/>
      <c r="G2" s="111" t="s">
        <v>75</v>
      </c>
      <c r="H2" s="111"/>
      <c r="I2" s="111"/>
      <c r="J2" s="111" t="s">
        <v>76</v>
      </c>
      <c r="K2" s="111"/>
      <c r="L2" s="27" t="s">
        <v>77</v>
      </c>
    </row>
    <row r="3" spans="1:17" s="2" customFormat="1" ht="30" x14ac:dyDescent="0.25">
      <c r="B3" s="2" t="s">
        <v>40</v>
      </c>
      <c r="C3" s="2" t="s">
        <v>75</v>
      </c>
      <c r="D3" s="2" t="s">
        <v>76</v>
      </c>
      <c r="E3" s="2" t="s">
        <v>77</v>
      </c>
      <c r="G3" s="2" t="s">
        <v>70</v>
      </c>
      <c r="H3" s="2" t="s">
        <v>71</v>
      </c>
      <c r="I3" s="2" t="s">
        <v>69</v>
      </c>
      <c r="J3" s="2" t="s">
        <v>72</v>
      </c>
      <c r="K3" s="2" t="s">
        <v>73</v>
      </c>
      <c r="L3" s="2" t="s">
        <v>74</v>
      </c>
    </row>
    <row r="4" spans="1:17" x14ac:dyDescent="0.25">
      <c r="A4" s="1" t="s">
        <v>26</v>
      </c>
      <c r="B4" s="103">
        <f>SUM(C4:E4)</f>
        <v>162090</v>
      </c>
      <c r="C4" s="103">
        <f>SUM(G4:I4)</f>
        <v>102084</v>
      </c>
      <c r="D4" s="103">
        <f>SUM(J4:K4)</f>
        <v>34160</v>
      </c>
      <c r="E4" s="103">
        <f>L4</f>
        <v>25846</v>
      </c>
      <c r="F4" s="3"/>
      <c r="G4" s="103">
        <v>41996</v>
      </c>
      <c r="H4" s="103">
        <v>59178</v>
      </c>
      <c r="I4" s="103">
        <v>910</v>
      </c>
      <c r="J4" s="103">
        <v>27475</v>
      </c>
      <c r="K4" s="103">
        <v>6685</v>
      </c>
      <c r="L4" s="103">
        <v>25846</v>
      </c>
    </row>
    <row r="5" spans="1:17" x14ac:dyDescent="0.25">
      <c r="A5" s="1" t="s">
        <v>24</v>
      </c>
      <c r="B5" s="103">
        <f t="shared" ref="B5:B15" si="0">SUM(C5:E5)</f>
        <v>319665</v>
      </c>
      <c r="C5" s="103">
        <f t="shared" ref="C5:C11" si="1">SUM(G5:I5)</f>
        <v>186429</v>
      </c>
      <c r="D5" s="103">
        <f t="shared" ref="D5:D11" si="2">SUM(J5:K5)</f>
        <v>88895</v>
      </c>
      <c r="E5" s="103">
        <f t="shared" ref="E5:E11" si="3">L5</f>
        <v>44341</v>
      </c>
      <c r="F5" s="3"/>
      <c r="G5" s="103">
        <v>77270</v>
      </c>
      <c r="H5" s="103">
        <v>107100</v>
      </c>
      <c r="I5" s="103">
        <v>2059</v>
      </c>
      <c r="J5" s="103">
        <v>67824</v>
      </c>
      <c r="K5" s="103">
        <v>21071</v>
      </c>
      <c r="L5" s="103">
        <v>44341</v>
      </c>
    </row>
    <row r="6" spans="1:17" x14ac:dyDescent="0.25">
      <c r="A6" s="1" t="s">
        <v>16</v>
      </c>
      <c r="B6" s="103">
        <f t="shared" si="0"/>
        <v>1040231</v>
      </c>
      <c r="C6" s="103">
        <f t="shared" si="1"/>
        <v>680281</v>
      </c>
      <c r="D6" s="103">
        <f t="shared" si="2"/>
        <v>248545</v>
      </c>
      <c r="E6" s="103">
        <f t="shared" si="3"/>
        <v>111405</v>
      </c>
      <c r="F6" s="3"/>
      <c r="G6" s="103">
        <v>281100</v>
      </c>
      <c r="H6" s="103">
        <v>393064</v>
      </c>
      <c r="I6" s="103">
        <v>6117</v>
      </c>
      <c r="J6" s="103">
        <v>184203</v>
      </c>
      <c r="K6" s="103">
        <v>64342</v>
      </c>
      <c r="L6" s="103">
        <v>111405</v>
      </c>
    </row>
    <row r="7" spans="1:17" x14ac:dyDescent="0.25">
      <c r="A7" s="1" t="s">
        <v>17</v>
      </c>
      <c r="B7" s="103">
        <f t="shared" si="0"/>
        <v>571307</v>
      </c>
      <c r="C7" s="103">
        <f t="shared" si="1"/>
        <v>370356</v>
      </c>
      <c r="D7" s="103">
        <f t="shared" si="2"/>
        <v>137714</v>
      </c>
      <c r="E7" s="103">
        <f t="shared" si="3"/>
        <v>63237</v>
      </c>
      <c r="F7" s="3"/>
      <c r="G7" s="103">
        <v>156431</v>
      </c>
      <c r="H7" s="103">
        <v>210102</v>
      </c>
      <c r="I7" s="103">
        <v>3823</v>
      </c>
      <c r="J7" s="103">
        <v>88258</v>
      </c>
      <c r="K7" s="103">
        <v>49456</v>
      </c>
      <c r="L7" s="103">
        <v>63237</v>
      </c>
    </row>
    <row r="8" spans="1:17" x14ac:dyDescent="0.25">
      <c r="A8" s="1" t="s">
        <v>25</v>
      </c>
      <c r="B8" s="103">
        <f t="shared" si="0"/>
        <v>169936</v>
      </c>
      <c r="C8" s="103">
        <f t="shared" si="1"/>
        <v>103536</v>
      </c>
      <c r="D8" s="103">
        <f t="shared" si="2"/>
        <v>36591</v>
      </c>
      <c r="E8" s="103">
        <f t="shared" si="3"/>
        <v>29809</v>
      </c>
      <c r="F8" s="3"/>
      <c r="G8" s="103">
        <v>40906</v>
      </c>
      <c r="H8" s="103">
        <v>61318</v>
      </c>
      <c r="I8" s="103">
        <v>1312</v>
      </c>
      <c r="J8" s="103">
        <v>27906</v>
      </c>
      <c r="K8" s="103">
        <v>8685</v>
      </c>
      <c r="L8" s="103">
        <v>29809</v>
      </c>
    </row>
    <row r="9" spans="1:17" x14ac:dyDescent="0.25">
      <c r="A9" s="1" t="s">
        <v>18</v>
      </c>
      <c r="B9" s="103">
        <f t="shared" si="0"/>
        <v>530765</v>
      </c>
      <c r="C9" s="103">
        <f t="shared" si="1"/>
        <v>339490</v>
      </c>
      <c r="D9" s="103">
        <f t="shared" si="2"/>
        <v>141396</v>
      </c>
      <c r="E9" s="103">
        <f t="shared" si="3"/>
        <v>49879</v>
      </c>
      <c r="F9" s="3"/>
      <c r="G9" s="103">
        <v>140937</v>
      </c>
      <c r="H9" s="103">
        <v>196226</v>
      </c>
      <c r="I9" s="103">
        <v>2327</v>
      </c>
      <c r="J9" s="103">
        <v>125697</v>
      </c>
      <c r="K9" s="103">
        <v>15699</v>
      </c>
      <c r="L9" s="103">
        <v>49879</v>
      </c>
    </row>
    <row r="10" spans="1:17" x14ac:dyDescent="0.25">
      <c r="A10" s="1" t="s">
        <v>38</v>
      </c>
      <c r="B10" s="103">
        <f t="shared" si="0"/>
        <v>462824</v>
      </c>
      <c r="C10" s="103">
        <f t="shared" si="1"/>
        <v>271845</v>
      </c>
      <c r="D10" s="103">
        <f t="shared" si="2"/>
        <v>151818</v>
      </c>
      <c r="E10" s="103">
        <f t="shared" si="3"/>
        <v>39161</v>
      </c>
      <c r="F10" s="3"/>
      <c r="G10" s="103">
        <v>103606</v>
      </c>
      <c r="H10" s="103">
        <v>165942</v>
      </c>
      <c r="I10" s="103">
        <v>2297</v>
      </c>
      <c r="J10" s="103">
        <v>121745</v>
      </c>
      <c r="K10" s="103">
        <v>30073</v>
      </c>
      <c r="L10" s="103">
        <v>39161</v>
      </c>
    </row>
    <row r="11" spans="1:17" x14ac:dyDescent="0.25">
      <c r="A11" s="1" t="s">
        <v>20</v>
      </c>
      <c r="B11" s="103">
        <f t="shared" si="0"/>
        <v>1032944</v>
      </c>
      <c r="C11" s="103">
        <f t="shared" si="1"/>
        <v>667665</v>
      </c>
      <c r="D11" s="103">
        <f t="shared" si="2"/>
        <v>262163</v>
      </c>
      <c r="E11" s="103">
        <f t="shared" si="3"/>
        <v>103116</v>
      </c>
      <c r="F11" s="3"/>
      <c r="G11" s="103">
        <v>292854</v>
      </c>
      <c r="H11" s="103">
        <v>367401</v>
      </c>
      <c r="I11" s="103">
        <v>7410</v>
      </c>
      <c r="J11" s="103">
        <v>198536</v>
      </c>
      <c r="K11" s="103">
        <v>63627</v>
      </c>
      <c r="L11" s="103">
        <v>103116</v>
      </c>
    </row>
    <row r="12" spans="1:17" x14ac:dyDescent="0.25">
      <c r="A12" s="1" t="s">
        <v>21</v>
      </c>
      <c r="B12" s="103">
        <f t="shared" si="0"/>
        <v>854040</v>
      </c>
      <c r="C12" s="103">
        <f>SUM(G12:I12)</f>
        <v>573434</v>
      </c>
      <c r="D12" s="103">
        <f>SUM(J12:K12)</f>
        <v>183395</v>
      </c>
      <c r="E12" s="103">
        <f>L12</f>
        <v>97211</v>
      </c>
      <c r="F12" s="3"/>
      <c r="G12" s="103">
        <v>235148</v>
      </c>
      <c r="H12" s="103">
        <v>334004</v>
      </c>
      <c r="I12" s="103">
        <v>4282</v>
      </c>
      <c r="J12" s="103">
        <v>148491</v>
      </c>
      <c r="K12" s="103">
        <v>34904</v>
      </c>
      <c r="L12" s="103">
        <v>97211</v>
      </c>
    </row>
    <row r="13" spans="1:17" x14ac:dyDescent="0.25">
      <c r="B13" s="104"/>
      <c r="C13" s="104"/>
      <c r="D13" s="104"/>
      <c r="E13" s="104"/>
      <c r="G13" s="103"/>
      <c r="H13" s="103"/>
      <c r="I13" s="103"/>
      <c r="J13" s="103"/>
      <c r="K13" s="103"/>
      <c r="L13" s="103"/>
    </row>
    <row r="14" spans="1:17" x14ac:dyDescent="0.25">
      <c r="A14" s="1" t="s">
        <v>99</v>
      </c>
      <c r="B14" s="103">
        <f t="shared" si="0"/>
        <v>5143802</v>
      </c>
      <c r="C14" s="103">
        <f>SUM(C4:C12)</f>
        <v>3295120</v>
      </c>
      <c r="D14" s="103">
        <f>SUM(D4:D12)</f>
        <v>1284677</v>
      </c>
      <c r="E14" s="103">
        <f>SUM(E4:E12)</f>
        <v>564005</v>
      </c>
      <c r="F14" s="3"/>
      <c r="G14" s="103">
        <v>1370248</v>
      </c>
      <c r="H14" s="103">
        <v>1894335</v>
      </c>
      <c r="I14" s="103">
        <v>30537</v>
      </c>
      <c r="J14" s="103">
        <v>990135</v>
      </c>
      <c r="K14" s="103">
        <v>294542</v>
      </c>
      <c r="L14" s="103">
        <v>564005</v>
      </c>
      <c r="M14" s="3"/>
      <c r="N14" s="3"/>
      <c r="O14" s="3"/>
      <c r="P14" s="3"/>
      <c r="Q14" s="3"/>
    </row>
    <row r="15" spans="1:17" x14ac:dyDescent="0.25">
      <c r="A15" s="1" t="s">
        <v>22</v>
      </c>
      <c r="B15" s="103">
        <f t="shared" si="0"/>
        <v>3015997</v>
      </c>
      <c r="C15" s="103">
        <f>SUM(G15:I15)</f>
        <v>1704719</v>
      </c>
      <c r="D15" s="103">
        <f>SUM(J15:K15)</f>
        <v>790371</v>
      </c>
      <c r="E15" s="103">
        <f>L15</f>
        <v>520907</v>
      </c>
      <c r="F15" s="3"/>
      <c r="G15" s="103">
        <v>665061</v>
      </c>
      <c r="H15" s="103">
        <v>1010629</v>
      </c>
      <c r="I15" s="103">
        <v>29029</v>
      </c>
      <c r="J15" s="103">
        <v>516242</v>
      </c>
      <c r="K15" s="103">
        <v>274129</v>
      </c>
      <c r="L15" s="103">
        <v>520907</v>
      </c>
    </row>
    <row r="16" spans="1:17" x14ac:dyDescent="0.25">
      <c r="A16" s="1" t="s">
        <v>23</v>
      </c>
      <c r="B16" s="103">
        <v>22063368</v>
      </c>
      <c r="C16" s="103">
        <f>SUM(G16:I16)</f>
        <v>14054122</v>
      </c>
      <c r="D16" s="103">
        <f>SUM(J16:K16)</f>
        <v>3940728</v>
      </c>
      <c r="E16" s="103">
        <f>L16</f>
        <v>2456577</v>
      </c>
      <c r="F16" s="3"/>
      <c r="G16" s="103">
        <v>5969670</v>
      </c>
      <c r="H16" s="103">
        <v>7950759</v>
      </c>
      <c r="I16" s="103">
        <v>133693</v>
      </c>
      <c r="J16" s="103">
        <v>2702482</v>
      </c>
      <c r="K16" s="103">
        <v>1238246</v>
      </c>
      <c r="L16" s="103">
        <v>2456577</v>
      </c>
    </row>
    <row r="17" spans="1:17" x14ac:dyDescent="0.25">
      <c r="Q17" s="16"/>
    </row>
    <row r="18" spans="1:17" x14ac:dyDescent="0.25">
      <c r="Q18" s="16"/>
    </row>
    <row r="19" spans="1:17" x14ac:dyDescent="0.25">
      <c r="Q19" s="16"/>
    </row>
    <row r="20" spans="1:17" x14ac:dyDescent="0.25">
      <c r="A20" s="1" t="s">
        <v>26</v>
      </c>
      <c r="C20" s="16">
        <f>C4/$B4</f>
        <v>0.62979826022580043</v>
      </c>
      <c r="D20" s="16">
        <f>D4/$B4</f>
        <v>0.21074711579986427</v>
      </c>
      <c r="E20" s="16">
        <f>E4/$B4</f>
        <v>0.15945462397433524</v>
      </c>
      <c r="G20" s="16">
        <f t="shared" ref="G20:G28" si="4">G4/$B4</f>
        <v>0.25909062866308841</v>
      </c>
      <c r="H20" s="16">
        <f t="shared" ref="H20:L20" si="5">H4/$B4</f>
        <v>0.3650934665926337</v>
      </c>
      <c r="I20" s="16">
        <f t="shared" si="5"/>
        <v>5.6141649700783515E-3</v>
      </c>
      <c r="J20" s="16">
        <f t="shared" si="5"/>
        <v>0.169504596211981</v>
      </c>
      <c r="K20" s="16">
        <f t="shared" si="5"/>
        <v>4.1242519587883275E-2</v>
      </c>
      <c r="L20" s="16">
        <f t="shared" si="5"/>
        <v>0.15945462397433524</v>
      </c>
      <c r="Q20" s="16"/>
    </row>
    <row r="21" spans="1:17" x14ac:dyDescent="0.25">
      <c r="A21" s="1" t="s">
        <v>24</v>
      </c>
      <c r="C21" s="16">
        <f t="shared" ref="C21:E21" si="6">C5/$B5</f>
        <v>0.58320116371826758</v>
      </c>
      <c r="D21" s="16">
        <f t="shared" si="6"/>
        <v>0.27808799837329706</v>
      </c>
      <c r="E21" s="16">
        <f t="shared" si="6"/>
        <v>0.13871083790843539</v>
      </c>
      <c r="G21" s="16">
        <f t="shared" si="4"/>
        <v>0.24172180251200476</v>
      </c>
      <c r="H21" s="16">
        <f t="shared" ref="H21:L28" si="7">H5/$B5</f>
        <v>0.33503824316080899</v>
      </c>
      <c r="I21" s="16">
        <f t="shared" si="7"/>
        <v>6.4411180454538343E-3</v>
      </c>
      <c r="J21" s="16">
        <f t="shared" si="7"/>
        <v>0.21217211768570221</v>
      </c>
      <c r="K21" s="16">
        <f t="shared" si="7"/>
        <v>6.5915880687594824E-2</v>
      </c>
      <c r="L21" s="16">
        <f t="shared" si="7"/>
        <v>0.13871083790843539</v>
      </c>
      <c r="Q21" s="16"/>
    </row>
    <row r="22" spans="1:17" x14ac:dyDescent="0.25">
      <c r="A22" s="1" t="s">
        <v>16</v>
      </c>
      <c r="C22" s="16">
        <f t="shared" ref="C22:E22" si="8">C6/$B6</f>
        <v>0.65397108911386026</v>
      </c>
      <c r="D22" s="16">
        <f t="shared" si="8"/>
        <v>0.23893250633753466</v>
      </c>
      <c r="E22" s="16">
        <f t="shared" si="8"/>
        <v>0.10709640454860507</v>
      </c>
      <c r="G22" s="16">
        <f t="shared" si="4"/>
        <v>0.27022843964465587</v>
      </c>
      <c r="H22" s="16">
        <f t="shared" si="7"/>
        <v>0.3778622248327535</v>
      </c>
      <c r="I22" s="16">
        <f t="shared" si="7"/>
        <v>5.8804246364509418E-3</v>
      </c>
      <c r="J22" s="16">
        <f t="shared" si="7"/>
        <v>0.17707893727450921</v>
      </c>
      <c r="K22" s="16">
        <f t="shared" si="7"/>
        <v>6.1853569063025422E-2</v>
      </c>
      <c r="L22" s="16">
        <f t="shared" si="7"/>
        <v>0.10709640454860507</v>
      </c>
      <c r="Q22" s="16"/>
    </row>
    <row r="23" spans="1:17" x14ac:dyDescent="0.25">
      <c r="A23" s="1" t="s">
        <v>17</v>
      </c>
      <c r="C23" s="16">
        <f t="shared" ref="C23:E23" si="9">C7/$B7</f>
        <v>0.64826091751020032</v>
      </c>
      <c r="D23" s="16">
        <f t="shared" si="9"/>
        <v>0.24105078355420115</v>
      </c>
      <c r="E23" s="16">
        <f t="shared" si="9"/>
        <v>0.11068829893559855</v>
      </c>
      <c r="G23" s="16">
        <f t="shared" si="4"/>
        <v>0.27381250361014303</v>
      </c>
      <c r="H23" s="16">
        <f t="shared" si="7"/>
        <v>0.36775674024648741</v>
      </c>
      <c r="I23" s="16">
        <f t="shared" si="7"/>
        <v>6.6916736535697968E-3</v>
      </c>
      <c r="J23" s="16">
        <f t="shared" si="7"/>
        <v>0.15448436654898329</v>
      </c>
      <c r="K23" s="16">
        <f t="shared" si="7"/>
        <v>8.6566417005217861E-2</v>
      </c>
      <c r="L23" s="16">
        <f t="shared" si="7"/>
        <v>0.11068829893559855</v>
      </c>
      <c r="Q23" s="16"/>
    </row>
    <row r="24" spans="1:17" x14ac:dyDescent="0.25">
      <c r="A24" s="1" t="s">
        <v>25</v>
      </c>
      <c r="C24" s="16">
        <f t="shared" ref="C24:E24" si="10">C8/$B8</f>
        <v>0.60926466434422366</v>
      </c>
      <c r="D24" s="16">
        <f t="shared" si="10"/>
        <v>0.21532223896054986</v>
      </c>
      <c r="E24" s="16">
        <f t="shared" si="10"/>
        <v>0.17541309669522645</v>
      </c>
      <c r="G24" s="16">
        <f t="shared" si="4"/>
        <v>0.24071415120986725</v>
      </c>
      <c r="H24" s="16">
        <f t="shared" si="7"/>
        <v>0.36082995951417002</v>
      </c>
      <c r="I24" s="16">
        <f t="shared" si="7"/>
        <v>7.7205536201864228E-3</v>
      </c>
      <c r="J24" s="16">
        <f t="shared" si="7"/>
        <v>0.16421476320497128</v>
      </c>
      <c r="K24" s="16">
        <f t="shared" si="7"/>
        <v>5.1107475755578571E-2</v>
      </c>
      <c r="L24" s="16">
        <f t="shared" si="7"/>
        <v>0.17541309669522645</v>
      </c>
      <c r="Q24" s="16"/>
    </row>
    <row r="25" spans="1:17" x14ac:dyDescent="0.25">
      <c r="A25" s="1" t="s">
        <v>18</v>
      </c>
      <c r="C25" s="16">
        <f t="shared" ref="C25:E25" si="11">C9/$B9</f>
        <v>0.63962393903139803</v>
      </c>
      <c r="D25" s="16">
        <f t="shared" si="11"/>
        <v>0.26640038435088975</v>
      </c>
      <c r="E25" s="16">
        <f t="shared" si="11"/>
        <v>9.3975676617712167E-2</v>
      </c>
      <c r="G25" s="16">
        <f t="shared" si="4"/>
        <v>0.26553559484894446</v>
      </c>
      <c r="H25" s="16">
        <f t="shared" si="7"/>
        <v>0.36970410633707951</v>
      </c>
      <c r="I25" s="16">
        <f t="shared" si="7"/>
        <v>4.3842378453741301E-3</v>
      </c>
      <c r="J25" s="16">
        <f t="shared" si="7"/>
        <v>0.23682232249677351</v>
      </c>
      <c r="K25" s="16">
        <f t="shared" si="7"/>
        <v>2.9578061854116228E-2</v>
      </c>
      <c r="L25" s="16">
        <f t="shared" si="7"/>
        <v>9.3975676617712167E-2</v>
      </c>
      <c r="Q25" s="16"/>
    </row>
    <row r="26" spans="1:17" x14ac:dyDescent="0.25">
      <c r="A26" s="1" t="s">
        <v>38</v>
      </c>
      <c r="C26" s="16">
        <f t="shared" ref="C26:E26" si="12">C10/$B10</f>
        <v>0.58736150242856899</v>
      </c>
      <c r="D26" s="16">
        <f t="shared" si="12"/>
        <v>0.32802534008608025</v>
      </c>
      <c r="E26" s="16">
        <f t="shared" si="12"/>
        <v>8.4613157485350809E-2</v>
      </c>
      <c r="G26" s="16">
        <f t="shared" si="4"/>
        <v>0.22385615266278325</v>
      </c>
      <c r="H26" s="16">
        <f t="shared" si="7"/>
        <v>0.35854234006879504</v>
      </c>
      <c r="I26" s="16">
        <f t="shared" si="7"/>
        <v>4.9630096969906484E-3</v>
      </c>
      <c r="J26" s="16">
        <f t="shared" si="7"/>
        <v>0.26304815653466546</v>
      </c>
      <c r="K26" s="16">
        <f t="shared" si="7"/>
        <v>6.4977183551414797E-2</v>
      </c>
      <c r="L26" s="16">
        <f t="shared" si="7"/>
        <v>8.4613157485350809E-2</v>
      </c>
      <c r="Q26" s="16"/>
    </row>
    <row r="27" spans="1:17" x14ac:dyDescent="0.25">
      <c r="A27" s="1" t="s">
        <v>20</v>
      </c>
      <c r="C27" s="16">
        <f t="shared" ref="C27:E27" si="13">C11/$B11</f>
        <v>0.64637095525023625</v>
      </c>
      <c r="D27" s="16">
        <f t="shared" si="13"/>
        <v>0.25380175498381324</v>
      </c>
      <c r="E27" s="16">
        <f t="shared" si="13"/>
        <v>9.9827289765950525E-2</v>
      </c>
      <c r="G27" s="16">
        <f t="shared" si="4"/>
        <v>0.28351391750182003</v>
      </c>
      <c r="H27" s="16">
        <f t="shared" si="7"/>
        <v>0.35568336715252713</v>
      </c>
      <c r="I27" s="16">
        <f t="shared" si="7"/>
        <v>7.1736705958890317E-3</v>
      </c>
      <c r="J27" s="16">
        <f t="shared" si="7"/>
        <v>0.19220403042178472</v>
      </c>
      <c r="K27" s="16">
        <f t="shared" si="7"/>
        <v>6.1597724562028534E-2</v>
      </c>
      <c r="L27" s="16">
        <f t="shared" si="7"/>
        <v>9.9827289765950525E-2</v>
      </c>
      <c r="Q27" s="16"/>
    </row>
    <row r="28" spans="1:17" x14ac:dyDescent="0.25">
      <c r="A28" s="1" t="s">
        <v>21</v>
      </c>
      <c r="C28" s="16">
        <f>C12/$B12</f>
        <v>0.67143693503817148</v>
      </c>
      <c r="D28" s="16">
        <f>D12/$B12</f>
        <v>0.21473818556507893</v>
      </c>
      <c r="E28" s="16">
        <f>E12/$B12</f>
        <v>0.11382487939674957</v>
      </c>
      <c r="G28" s="16">
        <f t="shared" si="4"/>
        <v>0.27533604983373144</v>
      </c>
      <c r="H28" s="16">
        <f t="shared" si="7"/>
        <v>0.39108706852138075</v>
      </c>
      <c r="I28" s="16">
        <f t="shared" si="7"/>
        <v>5.0138166830593417E-3</v>
      </c>
      <c r="J28" s="16">
        <f t="shared" si="7"/>
        <v>0.17386890543768441</v>
      </c>
      <c r="K28" s="16">
        <f t="shared" si="7"/>
        <v>4.0869280127394499E-2</v>
      </c>
      <c r="L28" s="16">
        <f t="shared" si="7"/>
        <v>0.11382487939674957</v>
      </c>
    </row>
    <row r="30" spans="1:17" x14ac:dyDescent="0.25">
      <c r="A30" s="1" t="s">
        <v>99</v>
      </c>
      <c r="C30" s="16">
        <f>C14/$B14</f>
        <v>0.64060008530654955</v>
      </c>
      <c r="D30" s="16">
        <f>D14/$B14</f>
        <v>0.24975242048585852</v>
      </c>
      <c r="E30" s="16">
        <f>E14/$B14</f>
        <v>0.10964749420759197</v>
      </c>
      <c r="G30" s="16">
        <f t="shared" ref="G30:L30" si="14">G14/$B14</f>
        <v>0.26638816968460294</v>
      </c>
      <c r="H30" s="16">
        <f t="shared" si="14"/>
        <v>0.36827525631818642</v>
      </c>
      <c r="I30" s="16">
        <f t="shared" si="14"/>
        <v>5.9366593037601372E-3</v>
      </c>
      <c r="J30" s="16">
        <f t="shared" si="14"/>
        <v>0.1924908851468233</v>
      </c>
      <c r="K30" s="16">
        <f t="shared" si="14"/>
        <v>5.7261535339035212E-2</v>
      </c>
      <c r="L30" s="16">
        <f t="shared" si="14"/>
        <v>0.10964749420759197</v>
      </c>
      <c r="Q30" s="16"/>
    </row>
    <row r="31" spans="1:17" x14ac:dyDescent="0.25">
      <c r="A31" s="1" t="s">
        <v>22</v>
      </c>
      <c r="C31" s="16">
        <f t="shared" ref="C31:E31" si="15">C15/$B15</f>
        <v>0.56522569485314478</v>
      </c>
      <c r="D31" s="16">
        <f t="shared" si="15"/>
        <v>0.26205961080200013</v>
      </c>
      <c r="E31" s="16">
        <f t="shared" si="15"/>
        <v>0.17271469434485512</v>
      </c>
      <c r="G31" s="16">
        <f t="shared" ref="G31:L32" si="16">G15/$B15</f>
        <v>0.22051116098590284</v>
      </c>
      <c r="H31" s="16">
        <f t="shared" si="16"/>
        <v>0.33508952429329342</v>
      </c>
      <c r="I31" s="16">
        <f t="shared" si="16"/>
        <v>9.6250095739485158E-3</v>
      </c>
      <c r="J31" s="16">
        <f t="shared" si="16"/>
        <v>0.17116794214317851</v>
      </c>
      <c r="K31" s="16">
        <f t="shared" si="16"/>
        <v>9.0891668658821617E-2</v>
      </c>
      <c r="L31" s="16">
        <f t="shared" si="16"/>
        <v>0.17271469434485512</v>
      </c>
      <c r="Q31" s="16"/>
    </row>
    <row r="32" spans="1:17" x14ac:dyDescent="0.25">
      <c r="A32" s="1" t="s">
        <v>23</v>
      </c>
      <c r="C32" s="16">
        <f t="shared" ref="C32:E32" si="17">C16/$B16</f>
        <v>0.63698896741422251</v>
      </c>
      <c r="D32" s="16">
        <f t="shared" si="17"/>
        <v>0.17860953957709449</v>
      </c>
      <c r="E32" s="16">
        <f t="shared" si="17"/>
        <v>0.11134188579005708</v>
      </c>
      <c r="G32" s="16">
        <f t="shared" si="16"/>
        <v>0.27056929839542176</v>
      </c>
      <c r="H32" s="16">
        <f t="shared" si="16"/>
        <v>0.36036016803962118</v>
      </c>
      <c r="I32" s="16">
        <f t="shared" si="16"/>
        <v>6.059500979179607E-3</v>
      </c>
      <c r="J32" s="16">
        <f t="shared" si="16"/>
        <v>0.1224872829932402</v>
      </c>
      <c r="K32" s="16">
        <f t="shared" si="16"/>
        <v>5.6122256583854287E-2</v>
      </c>
      <c r="L32" s="16">
        <f t="shared" si="16"/>
        <v>0.11134188579005708</v>
      </c>
    </row>
    <row r="35" spans="1:2" x14ac:dyDescent="0.25">
      <c r="B35" s="40"/>
    </row>
    <row r="36" spans="1:2" x14ac:dyDescent="0.25">
      <c r="A36" s="1" t="s">
        <v>26</v>
      </c>
      <c r="B36" s="40">
        <f>DivIndex(B4,G4:L4)</f>
        <v>3.9015065799432667</v>
      </c>
    </row>
    <row r="37" spans="1:2" x14ac:dyDescent="0.25">
      <c r="A37" s="1" t="s">
        <v>24</v>
      </c>
      <c r="B37" s="40">
        <f t="shared" ref="B37:B44" si="18">DivIndex(B5,G5:L5)</f>
        <v>4.1784333160384062</v>
      </c>
    </row>
    <row r="38" spans="1:2" x14ac:dyDescent="0.25">
      <c r="A38" s="1" t="s">
        <v>16</v>
      </c>
      <c r="B38" s="40">
        <f t="shared" si="18"/>
        <v>3.8096645299457776</v>
      </c>
    </row>
    <row r="39" spans="1:2" x14ac:dyDescent="0.25">
      <c r="A39" s="1" t="s">
        <v>17</v>
      </c>
      <c r="B39" s="40">
        <f t="shared" si="18"/>
        <v>3.938959532181487</v>
      </c>
    </row>
    <row r="40" spans="1:2" x14ac:dyDescent="0.25">
      <c r="A40" s="1" t="s">
        <v>25</v>
      </c>
      <c r="B40" s="40">
        <f t="shared" si="18"/>
        <v>4.0233452799578657</v>
      </c>
    </row>
    <row r="41" spans="1:2" x14ac:dyDescent="0.25">
      <c r="A41" s="1" t="s">
        <v>18</v>
      </c>
      <c r="B41" s="40">
        <f t="shared" si="18"/>
        <v>3.6629955871404731</v>
      </c>
    </row>
    <row r="42" spans="1:2" x14ac:dyDescent="0.25">
      <c r="A42" s="1" t="s">
        <v>38</v>
      </c>
      <c r="B42" s="40">
        <f t="shared" si="18"/>
        <v>3.8570638236889572</v>
      </c>
    </row>
    <row r="43" spans="1:2" x14ac:dyDescent="0.25">
      <c r="A43" s="1" t="s">
        <v>20</v>
      </c>
      <c r="B43" s="40">
        <f t="shared" si="18"/>
        <v>3.8813183304839454</v>
      </c>
    </row>
    <row r="44" spans="1:2" x14ac:dyDescent="0.25">
      <c r="A44" s="1" t="s">
        <v>21</v>
      </c>
      <c r="B44" s="40">
        <f t="shared" si="18"/>
        <v>3.654423513433787</v>
      </c>
    </row>
    <row r="45" spans="1:2" x14ac:dyDescent="0.25">
      <c r="B45" s="40"/>
    </row>
    <row r="46" spans="1:2" x14ac:dyDescent="0.25">
      <c r="A46" s="1" t="s">
        <v>99</v>
      </c>
      <c r="B46" s="40">
        <f>DivIndex(B14,G14:L14)</f>
        <v>3.8613204808178625</v>
      </c>
    </row>
    <row r="47" spans="1:2" x14ac:dyDescent="0.25">
      <c r="A47" s="1" t="s">
        <v>22</v>
      </c>
      <c r="B47" s="40">
        <f t="shared" ref="B47:B48" si="19">DivIndex(B15,G15:L15)</f>
        <v>4.3784192882852402</v>
      </c>
    </row>
    <row r="48" spans="1:2" x14ac:dyDescent="0.25">
      <c r="A48" s="1" t="s">
        <v>23</v>
      </c>
      <c r="B48" s="40">
        <f t="shared" si="19"/>
        <v>4.279836763761061</v>
      </c>
    </row>
  </sheetData>
  <sortState ref="A3:M11">
    <sortCondition ref="A11"/>
  </sortState>
  <mergeCells count="2">
    <mergeCell ref="G2:I2"/>
    <mergeCell ref="J2:K2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72"/>
  <sheetViews>
    <sheetView zoomScaleNormal="100" workbookViewId="0">
      <pane xSplit="1" topLeftCell="B1" activePane="topRight" state="frozen"/>
      <selection pane="topRight" activeCell="B4" sqref="B4:E16"/>
    </sheetView>
  </sheetViews>
  <sheetFormatPr defaultRowHeight="15" x14ac:dyDescent="0.25"/>
  <cols>
    <col min="1" max="1" width="22.140625" style="1" customWidth="1"/>
    <col min="2" max="5" width="20.42578125" style="1" customWidth="1"/>
    <col min="6" max="6" width="8.5703125" style="1" customWidth="1"/>
    <col min="7" max="12" width="20.42578125" style="1" customWidth="1"/>
    <col min="13" max="16" width="9.140625" style="1"/>
    <col min="17" max="17" width="11.85546875" style="1" customWidth="1"/>
    <col min="18" max="16384" width="9.140625" style="1"/>
  </cols>
  <sheetData>
    <row r="1" spans="1:17" x14ac:dyDescent="0.25">
      <c r="A1" s="49" t="s">
        <v>90</v>
      </c>
    </row>
    <row r="2" spans="1:17" x14ac:dyDescent="0.25">
      <c r="A2" s="4"/>
      <c r="G2" s="123" t="s">
        <v>75</v>
      </c>
      <c r="H2" s="123"/>
      <c r="I2" s="123"/>
      <c r="J2" s="123" t="s">
        <v>76</v>
      </c>
      <c r="K2" s="123"/>
      <c r="L2" s="42" t="s">
        <v>77</v>
      </c>
    </row>
    <row r="3" spans="1:17" s="38" customFormat="1" ht="30" x14ac:dyDescent="0.25">
      <c r="B3" s="38" t="s">
        <v>40</v>
      </c>
      <c r="C3" s="38" t="s">
        <v>75</v>
      </c>
      <c r="D3" s="38" t="s">
        <v>76</v>
      </c>
      <c r="E3" s="38" t="s">
        <v>77</v>
      </c>
      <c r="G3" s="38" t="s">
        <v>70</v>
      </c>
      <c r="H3" s="38" t="s">
        <v>71</v>
      </c>
      <c r="I3" s="38" t="s">
        <v>276</v>
      </c>
      <c r="J3" s="38" t="s">
        <v>72</v>
      </c>
      <c r="K3" s="38" t="s">
        <v>73</v>
      </c>
      <c r="L3" s="38" t="s">
        <v>74</v>
      </c>
    </row>
    <row r="4" spans="1:17" x14ac:dyDescent="0.25">
      <c r="A4" s="1" t="s">
        <v>26</v>
      </c>
      <c r="B4" s="3">
        <f>SUM(C4:E4)</f>
        <v>182747</v>
      </c>
      <c r="C4" s="3">
        <f>SUM(G4:I4)</f>
        <v>100093</v>
      </c>
      <c r="D4" s="3">
        <f>SUM(J4:K4)</f>
        <v>37083</v>
      </c>
      <c r="E4" s="3">
        <f>L4</f>
        <v>45571</v>
      </c>
      <c r="F4" s="3"/>
      <c r="G4" s="103">
        <v>44928</v>
      </c>
      <c r="H4" s="103">
        <v>53780</v>
      </c>
      <c r="I4" s="103">
        <v>1385</v>
      </c>
      <c r="J4" s="103">
        <v>26494</v>
      </c>
      <c r="K4" s="103">
        <v>10589</v>
      </c>
      <c r="L4" s="103">
        <v>45571</v>
      </c>
      <c r="M4" s="103"/>
      <c r="O4" s="1">
        <f>'Tenure 2001'!L4</f>
        <v>25846</v>
      </c>
      <c r="Q4" s="15">
        <f>L4-O4</f>
        <v>19725</v>
      </c>
    </row>
    <row r="5" spans="1:17" x14ac:dyDescent="0.25">
      <c r="A5" s="1" t="s">
        <v>24</v>
      </c>
      <c r="B5" s="3">
        <f t="shared" ref="B5:B15" si="0">SUM(C5:E5)</f>
        <v>351527</v>
      </c>
      <c r="C5" s="3">
        <f t="shared" ref="C5:C11" si="1">SUM(G5:I5)</f>
        <v>183226</v>
      </c>
      <c r="D5" s="3">
        <f t="shared" ref="D5:D11" si="2">SUM(J5:K5)</f>
        <v>89006</v>
      </c>
      <c r="E5" s="3">
        <f t="shared" ref="E5:E11" si="3">L5</f>
        <v>79295</v>
      </c>
      <c r="F5" s="3"/>
      <c r="G5" s="103">
        <v>83409</v>
      </c>
      <c r="H5" s="103">
        <v>97393</v>
      </c>
      <c r="I5" s="103">
        <v>2424</v>
      </c>
      <c r="J5" s="103">
        <v>59682</v>
      </c>
      <c r="K5" s="103">
        <v>29324</v>
      </c>
      <c r="L5" s="103">
        <v>79295</v>
      </c>
      <c r="M5" s="103"/>
      <c r="O5" s="104">
        <f>'Tenure 2001'!L5</f>
        <v>44341</v>
      </c>
      <c r="Q5" s="15">
        <f t="shared" ref="Q5:Q16" si="4">L5-O5</f>
        <v>34954</v>
      </c>
    </row>
    <row r="6" spans="1:17" x14ac:dyDescent="0.25">
      <c r="A6" s="1" t="s">
        <v>16</v>
      </c>
      <c r="B6" s="3">
        <f t="shared" si="0"/>
        <v>1128066</v>
      </c>
      <c r="C6" s="3">
        <f t="shared" si="1"/>
        <v>684097</v>
      </c>
      <c r="D6" s="3">
        <f t="shared" si="2"/>
        <v>247540</v>
      </c>
      <c r="E6" s="3">
        <f t="shared" si="3"/>
        <v>196429</v>
      </c>
      <c r="F6" s="3"/>
      <c r="G6" s="103">
        <v>307709</v>
      </c>
      <c r="H6" s="103">
        <v>370658</v>
      </c>
      <c r="I6" s="103">
        <v>5730</v>
      </c>
      <c r="J6" s="103">
        <v>134369</v>
      </c>
      <c r="K6" s="103">
        <v>113171</v>
      </c>
      <c r="L6" s="103">
        <v>196429</v>
      </c>
      <c r="M6" s="103"/>
      <c r="O6" s="104">
        <f>'Tenure 2001'!L6</f>
        <v>111405</v>
      </c>
      <c r="Q6" s="15">
        <f t="shared" si="4"/>
        <v>85024</v>
      </c>
    </row>
    <row r="7" spans="1:17" x14ac:dyDescent="0.25">
      <c r="A7" s="1" t="s">
        <v>17</v>
      </c>
      <c r="B7" s="3">
        <f t="shared" si="0"/>
        <v>602087</v>
      </c>
      <c r="C7" s="3">
        <f t="shared" si="1"/>
        <v>366989</v>
      </c>
      <c r="D7" s="3">
        <f t="shared" si="2"/>
        <v>127807</v>
      </c>
      <c r="E7" s="3">
        <f t="shared" si="3"/>
        <v>107291</v>
      </c>
      <c r="F7" s="3"/>
      <c r="G7" s="103">
        <v>174190</v>
      </c>
      <c r="H7" s="103">
        <v>189585</v>
      </c>
      <c r="I7" s="103">
        <v>3214</v>
      </c>
      <c r="J7" s="103">
        <v>34114</v>
      </c>
      <c r="K7" s="103">
        <v>93693</v>
      </c>
      <c r="L7" s="103">
        <v>107291</v>
      </c>
      <c r="M7" s="103"/>
      <c r="O7" s="104">
        <f>'Tenure 2001'!L7</f>
        <v>63237</v>
      </c>
      <c r="Q7" s="15">
        <f t="shared" si="4"/>
        <v>44054</v>
      </c>
    </row>
    <row r="8" spans="1:17" x14ac:dyDescent="0.25">
      <c r="A8" s="1" t="s">
        <v>25</v>
      </c>
      <c r="B8" s="3">
        <f t="shared" si="0"/>
        <v>183727</v>
      </c>
      <c r="C8" s="3">
        <f t="shared" si="1"/>
        <v>97608</v>
      </c>
      <c r="D8" s="3">
        <f t="shared" si="2"/>
        <v>38478</v>
      </c>
      <c r="E8" s="3">
        <f t="shared" si="3"/>
        <v>47641</v>
      </c>
      <c r="F8" s="3"/>
      <c r="G8" s="103">
        <v>41902</v>
      </c>
      <c r="H8" s="103">
        <v>53868</v>
      </c>
      <c r="I8" s="103">
        <v>1838</v>
      </c>
      <c r="J8" s="103">
        <v>26634</v>
      </c>
      <c r="K8" s="103">
        <v>11844</v>
      </c>
      <c r="L8" s="103">
        <v>47641</v>
      </c>
      <c r="M8" s="103"/>
      <c r="O8" s="104">
        <f>'Tenure 2001'!L8</f>
        <v>29809</v>
      </c>
      <c r="Q8" s="15">
        <f t="shared" si="4"/>
        <v>17832</v>
      </c>
    </row>
    <row r="9" spans="1:17" x14ac:dyDescent="0.25">
      <c r="A9" s="1" t="s">
        <v>18</v>
      </c>
      <c r="B9" s="3">
        <f t="shared" si="0"/>
        <v>565442</v>
      </c>
      <c r="C9" s="3">
        <f t="shared" si="1"/>
        <v>354357</v>
      </c>
      <c r="D9" s="3">
        <f t="shared" si="2"/>
        <v>123641</v>
      </c>
      <c r="E9" s="3">
        <f t="shared" si="3"/>
        <v>87444</v>
      </c>
      <c r="F9" s="3"/>
      <c r="G9" s="103">
        <v>165391</v>
      </c>
      <c r="H9" s="103">
        <v>186913</v>
      </c>
      <c r="I9" s="103">
        <v>2053</v>
      </c>
      <c r="J9" s="103">
        <v>97165</v>
      </c>
      <c r="K9" s="103">
        <v>26476</v>
      </c>
      <c r="L9" s="103">
        <v>87444</v>
      </c>
      <c r="M9" s="103"/>
      <c r="O9" s="104">
        <f>'Tenure 2001'!L9</f>
        <v>49879</v>
      </c>
      <c r="Q9" s="15">
        <f t="shared" si="4"/>
        <v>37565</v>
      </c>
    </row>
    <row r="10" spans="1:17" x14ac:dyDescent="0.25">
      <c r="A10" s="1" t="s">
        <v>38</v>
      </c>
      <c r="B10" s="3">
        <f t="shared" si="0"/>
        <v>484527</v>
      </c>
      <c r="C10" s="3">
        <f t="shared" si="1"/>
        <v>280780</v>
      </c>
      <c r="D10" s="3">
        <f t="shared" si="2"/>
        <v>133071</v>
      </c>
      <c r="E10" s="3">
        <f t="shared" si="3"/>
        <v>70676</v>
      </c>
      <c r="F10" s="3"/>
      <c r="G10" s="103">
        <v>124372</v>
      </c>
      <c r="H10" s="103">
        <v>154533</v>
      </c>
      <c r="I10" s="103">
        <v>1875</v>
      </c>
      <c r="J10" s="103">
        <v>95627</v>
      </c>
      <c r="K10" s="103">
        <v>37444</v>
      </c>
      <c r="L10" s="103">
        <v>70676</v>
      </c>
      <c r="M10" s="103"/>
      <c r="O10" s="104">
        <f>'Tenure 2001'!L10</f>
        <v>39161</v>
      </c>
      <c r="Q10" s="15">
        <f t="shared" si="4"/>
        <v>31515</v>
      </c>
    </row>
    <row r="11" spans="1:17" x14ac:dyDescent="0.25">
      <c r="A11" s="1" t="s">
        <v>20</v>
      </c>
      <c r="B11" s="3">
        <f t="shared" si="0"/>
        <v>1086748</v>
      </c>
      <c r="C11" s="3">
        <f t="shared" si="1"/>
        <v>659216</v>
      </c>
      <c r="D11" s="3">
        <f t="shared" si="2"/>
        <v>248113</v>
      </c>
      <c r="E11" s="3">
        <f t="shared" si="3"/>
        <v>179419</v>
      </c>
      <c r="F11" s="3"/>
      <c r="G11" s="103">
        <v>316855</v>
      </c>
      <c r="H11" s="103">
        <v>334716</v>
      </c>
      <c r="I11" s="103">
        <v>7645</v>
      </c>
      <c r="J11" s="103">
        <v>163676</v>
      </c>
      <c r="K11" s="103">
        <v>84437</v>
      </c>
      <c r="L11" s="103">
        <v>179419</v>
      </c>
      <c r="M11" s="103"/>
      <c r="O11" s="104">
        <f>'Tenure 2001'!L11</f>
        <v>103116</v>
      </c>
      <c r="Q11" s="15">
        <f t="shared" si="4"/>
        <v>76303</v>
      </c>
    </row>
    <row r="12" spans="1:17" x14ac:dyDescent="0.25">
      <c r="A12" s="1" t="s">
        <v>21</v>
      </c>
      <c r="B12" s="3">
        <f t="shared" si="0"/>
        <v>922452</v>
      </c>
      <c r="C12" s="3">
        <f>SUM(G12:I12)</f>
        <v>584916</v>
      </c>
      <c r="D12" s="3">
        <f>SUM(J12:K12)</f>
        <v>173038</v>
      </c>
      <c r="E12" s="3">
        <f>L12</f>
        <v>164498</v>
      </c>
      <c r="F12" s="3"/>
      <c r="G12" s="103">
        <v>265878</v>
      </c>
      <c r="H12" s="103">
        <v>314772</v>
      </c>
      <c r="I12" s="103">
        <v>4266</v>
      </c>
      <c r="J12" s="103">
        <v>115626</v>
      </c>
      <c r="K12" s="103">
        <v>57412</v>
      </c>
      <c r="L12" s="103">
        <v>164498</v>
      </c>
      <c r="M12" s="103"/>
      <c r="O12" s="104">
        <f>'Tenure 2001'!L12</f>
        <v>97211</v>
      </c>
      <c r="Q12" s="15">
        <f t="shared" si="4"/>
        <v>67287</v>
      </c>
    </row>
    <row r="13" spans="1:17" x14ac:dyDescent="0.25">
      <c r="G13" s="103"/>
      <c r="H13" s="103"/>
      <c r="I13" s="103"/>
      <c r="J13" s="103"/>
      <c r="K13" s="103"/>
      <c r="L13" s="103"/>
      <c r="M13" s="103"/>
      <c r="O13" s="104"/>
      <c r="Q13" s="15"/>
    </row>
    <row r="14" spans="1:17" x14ac:dyDescent="0.25">
      <c r="A14" s="1" t="s">
        <v>99</v>
      </c>
      <c r="B14" s="3">
        <f t="shared" si="0"/>
        <v>5507323</v>
      </c>
      <c r="C14" s="3">
        <f>SUM(C4:C12)</f>
        <v>3311282</v>
      </c>
      <c r="D14" s="3">
        <f>SUM(D4:D12)</f>
        <v>1217777</v>
      </c>
      <c r="E14" s="3">
        <f>SUM(E4:E12)</f>
        <v>978264</v>
      </c>
      <c r="F14" s="3"/>
      <c r="G14" s="103">
        <v>1524634</v>
      </c>
      <c r="H14" s="103">
        <v>1756218</v>
      </c>
      <c r="I14" s="103">
        <v>30430</v>
      </c>
      <c r="J14" s="103">
        <v>753387</v>
      </c>
      <c r="K14" s="103">
        <v>464390</v>
      </c>
      <c r="L14" s="103">
        <v>978264</v>
      </c>
      <c r="M14" s="103"/>
      <c r="N14" s="3"/>
      <c r="O14" s="104">
        <f>'Tenure 2001'!L14</f>
        <v>564005</v>
      </c>
      <c r="P14" s="3"/>
      <c r="Q14" s="15">
        <f t="shared" si="4"/>
        <v>414259</v>
      </c>
    </row>
    <row r="15" spans="1:17" x14ac:dyDescent="0.25">
      <c r="A15" s="1" t="s">
        <v>22</v>
      </c>
      <c r="B15" s="3">
        <f t="shared" si="0"/>
        <v>3266173</v>
      </c>
      <c r="C15" s="3">
        <f>SUM(G15:I15)</f>
        <v>1618315</v>
      </c>
      <c r="D15" s="3">
        <f>SUM(J15:K15)</f>
        <v>785993</v>
      </c>
      <c r="E15" s="3">
        <f>L15</f>
        <v>861865</v>
      </c>
      <c r="F15" s="3"/>
      <c r="G15" s="103">
        <v>689898</v>
      </c>
      <c r="H15" s="103">
        <v>886309</v>
      </c>
      <c r="I15" s="103">
        <v>42108</v>
      </c>
      <c r="J15" s="103">
        <v>439727</v>
      </c>
      <c r="K15" s="103">
        <v>346266</v>
      </c>
      <c r="L15" s="103">
        <v>861865</v>
      </c>
      <c r="M15" s="103"/>
      <c r="O15" s="104">
        <f>'Tenure 2001'!L15</f>
        <v>520907</v>
      </c>
      <c r="Q15" s="15">
        <f t="shared" si="4"/>
        <v>340958</v>
      </c>
    </row>
    <row r="16" spans="1:17" s="48" customFormat="1" x14ac:dyDescent="0.25">
      <c r="A16" s="48" t="s">
        <v>23</v>
      </c>
      <c r="B16" s="3">
        <v>22063368</v>
      </c>
      <c r="C16" s="3">
        <f>SUM(G16:I16)</f>
        <v>14148784</v>
      </c>
      <c r="D16" s="3">
        <f>SUM(J16:K16)</f>
        <v>3903550</v>
      </c>
      <c r="E16" s="3">
        <f>L16</f>
        <v>4011034</v>
      </c>
      <c r="F16" s="3"/>
      <c r="G16" s="103">
        <v>6745584</v>
      </c>
      <c r="H16" s="103">
        <v>7229440</v>
      </c>
      <c r="I16" s="103">
        <v>173760</v>
      </c>
      <c r="J16" s="103">
        <v>2079778</v>
      </c>
      <c r="K16" s="103">
        <v>1823772</v>
      </c>
      <c r="L16" s="103">
        <v>4011034</v>
      </c>
      <c r="M16" s="103"/>
      <c r="O16" s="104">
        <f>'Tenure 2001'!L16</f>
        <v>2456577</v>
      </c>
      <c r="Q16" s="15">
        <f t="shared" si="4"/>
        <v>1554457</v>
      </c>
    </row>
    <row r="17" spans="1:13" x14ac:dyDescent="0.25">
      <c r="G17" s="48"/>
      <c r="H17" s="48"/>
      <c r="I17" s="48"/>
      <c r="J17" s="48"/>
      <c r="K17" s="48"/>
      <c r="L17" s="104"/>
      <c r="M17" s="48"/>
    </row>
    <row r="20" spans="1:13" x14ac:dyDescent="0.25">
      <c r="A20" s="1" t="s">
        <v>26</v>
      </c>
      <c r="C20" s="16">
        <f>C4/$B4</f>
        <v>0.54771350555686271</v>
      </c>
      <c r="D20" s="16">
        <f>D4/$B4</f>
        <v>0.20291988377374184</v>
      </c>
      <c r="E20" s="16">
        <f>E4/$B4</f>
        <v>0.24936661066939539</v>
      </c>
      <c r="G20" s="16">
        <f t="shared" ref="G20:G28" si="5">G4/$B4</f>
        <v>0.24584808505748384</v>
      </c>
      <c r="H20" s="16">
        <f t="shared" ref="H20:K20" si="6">H4/$B4</f>
        <v>0.29428663671633459</v>
      </c>
      <c r="I20" s="16">
        <f t="shared" si="6"/>
        <v>7.5787837830443181E-3</v>
      </c>
      <c r="J20" s="16">
        <f t="shared" si="6"/>
        <v>0.14497638812128244</v>
      </c>
      <c r="K20" s="16">
        <f t="shared" si="6"/>
        <v>5.7943495652459411E-2</v>
      </c>
      <c r="L20" s="16">
        <f>L4/$B4</f>
        <v>0.24936661066939539</v>
      </c>
    </row>
    <row r="21" spans="1:13" x14ac:dyDescent="0.25">
      <c r="A21" s="1" t="s">
        <v>24</v>
      </c>
      <c r="C21" s="16">
        <f t="shared" ref="C21:E21" si="7">C5/$B5</f>
        <v>0.5212288103047561</v>
      </c>
      <c r="D21" s="16">
        <f t="shared" si="7"/>
        <v>0.25319818961274665</v>
      </c>
      <c r="E21" s="16">
        <f t="shared" si="7"/>
        <v>0.22557300008249723</v>
      </c>
      <c r="G21" s="16">
        <f t="shared" si="5"/>
        <v>0.23727622629271719</v>
      </c>
      <c r="H21" s="16">
        <f t="shared" ref="H21:L28" si="8">H5/$B5</f>
        <v>0.27705695437334826</v>
      </c>
      <c r="I21" s="16">
        <f t="shared" si="8"/>
        <v>6.8956296386906268E-3</v>
      </c>
      <c r="J21" s="16">
        <f t="shared" si="8"/>
        <v>0.16977927726746453</v>
      </c>
      <c r="K21" s="16">
        <f t="shared" si="8"/>
        <v>8.3418912345282148E-2</v>
      </c>
      <c r="L21" s="16">
        <f t="shared" si="8"/>
        <v>0.22557300008249723</v>
      </c>
    </row>
    <row r="22" spans="1:13" x14ac:dyDescent="0.25">
      <c r="A22" s="1" t="s">
        <v>16</v>
      </c>
      <c r="C22" s="16">
        <f t="shared" ref="C22:E22" si="9">C6/$B6</f>
        <v>0.60643348882068959</v>
      </c>
      <c r="D22" s="16">
        <f t="shared" si="9"/>
        <v>0.21943751518084934</v>
      </c>
      <c r="E22" s="16">
        <f t="shared" si="9"/>
        <v>0.17412899599846107</v>
      </c>
      <c r="G22" s="16">
        <f t="shared" si="5"/>
        <v>0.27277570638597387</v>
      </c>
      <c r="H22" s="16">
        <f t="shared" si="8"/>
        <v>0.32857829240487701</v>
      </c>
      <c r="I22" s="16">
        <f t="shared" si="8"/>
        <v>5.07949002983868E-3</v>
      </c>
      <c r="J22" s="16">
        <f t="shared" si="8"/>
        <v>0.11911448443619434</v>
      </c>
      <c r="K22" s="16">
        <f t="shared" si="8"/>
        <v>0.10032303074465501</v>
      </c>
      <c r="L22" s="16">
        <f t="shared" si="8"/>
        <v>0.17412899599846107</v>
      </c>
    </row>
    <row r="23" spans="1:13" x14ac:dyDescent="0.25">
      <c r="A23" s="1" t="s">
        <v>17</v>
      </c>
      <c r="C23" s="16">
        <f t="shared" ref="C23:E23" si="10">C7/$B7</f>
        <v>0.60952819110859391</v>
      </c>
      <c r="D23" s="16">
        <f t="shared" si="10"/>
        <v>0.21227330933901578</v>
      </c>
      <c r="E23" s="16">
        <f t="shared" si="10"/>
        <v>0.17819849955239028</v>
      </c>
      <c r="G23" s="16">
        <f t="shared" si="5"/>
        <v>0.28931034883662993</v>
      </c>
      <c r="H23" s="16">
        <f t="shared" si="8"/>
        <v>0.31487974329291279</v>
      </c>
      <c r="I23" s="16">
        <f t="shared" si="8"/>
        <v>5.3380989790511998E-3</v>
      </c>
      <c r="J23" s="16">
        <f t="shared" si="8"/>
        <v>5.6659585740931127E-2</v>
      </c>
      <c r="K23" s="16">
        <f t="shared" si="8"/>
        <v>0.15561372359808467</v>
      </c>
      <c r="L23" s="16">
        <f t="shared" si="8"/>
        <v>0.17819849955239028</v>
      </c>
    </row>
    <row r="24" spans="1:13" x14ac:dyDescent="0.25">
      <c r="A24" s="1" t="s">
        <v>25</v>
      </c>
      <c r="C24" s="16">
        <f t="shared" ref="C24:E24" si="11">C8/$B8</f>
        <v>0.53126649866377829</v>
      </c>
      <c r="D24" s="16">
        <f t="shared" si="11"/>
        <v>0.20943029603705499</v>
      </c>
      <c r="E24" s="16">
        <f t="shared" si="11"/>
        <v>0.25930320529916667</v>
      </c>
      <c r="G24" s="16">
        <f t="shared" si="5"/>
        <v>0.22806664235523358</v>
      </c>
      <c r="H24" s="16">
        <f t="shared" si="8"/>
        <v>0.29319588302209254</v>
      </c>
      <c r="I24" s="16">
        <f t="shared" si="8"/>
        <v>1.0003973286452182E-2</v>
      </c>
      <c r="J24" s="16">
        <f t="shared" si="8"/>
        <v>0.14496508406494418</v>
      </c>
      <c r="K24" s="16">
        <f t="shared" si="8"/>
        <v>6.4465211972110789E-2</v>
      </c>
      <c r="L24" s="16">
        <f t="shared" si="8"/>
        <v>0.25930320529916667</v>
      </c>
    </row>
    <row r="25" spans="1:13" x14ac:dyDescent="0.25">
      <c r="A25" s="1" t="s">
        <v>18</v>
      </c>
      <c r="C25" s="16">
        <f t="shared" ref="C25:E25" si="12">C9/$B9</f>
        <v>0.62669027062015203</v>
      </c>
      <c r="D25" s="16">
        <f t="shared" si="12"/>
        <v>0.21866256839781975</v>
      </c>
      <c r="E25" s="16">
        <f t="shared" si="12"/>
        <v>0.15464716098202821</v>
      </c>
      <c r="G25" s="16">
        <f t="shared" si="5"/>
        <v>0.29249861170553304</v>
      </c>
      <c r="H25" s="16">
        <f t="shared" si="8"/>
        <v>0.33056087096466125</v>
      </c>
      <c r="I25" s="16">
        <f t="shared" si="8"/>
        <v>3.6307879499577322E-3</v>
      </c>
      <c r="J25" s="16">
        <f t="shared" si="8"/>
        <v>0.17183902150883734</v>
      </c>
      <c r="K25" s="16">
        <f t="shared" si="8"/>
        <v>4.6823546888982423E-2</v>
      </c>
      <c r="L25" s="16">
        <f t="shared" si="8"/>
        <v>0.15464716098202821</v>
      </c>
    </row>
    <row r="26" spans="1:13" x14ac:dyDescent="0.25">
      <c r="A26" s="1" t="s">
        <v>38</v>
      </c>
      <c r="C26" s="16">
        <f t="shared" ref="C26:E26" si="13">C10/$B10</f>
        <v>0.57949299007072874</v>
      </c>
      <c r="D26" s="16">
        <f t="shared" si="13"/>
        <v>0.27464104167569608</v>
      </c>
      <c r="E26" s="16">
        <f t="shared" si="13"/>
        <v>0.14586596825357515</v>
      </c>
      <c r="G26" s="16">
        <f t="shared" si="5"/>
        <v>0.25668744982219771</v>
      </c>
      <c r="H26" s="16">
        <f t="shared" si="8"/>
        <v>0.31893578686017499</v>
      </c>
      <c r="I26" s="16">
        <f t="shared" si="8"/>
        <v>3.869753388356067E-3</v>
      </c>
      <c r="J26" s="16">
        <f t="shared" si="8"/>
        <v>0.197361550543107</v>
      </c>
      <c r="K26" s="16">
        <f t="shared" si="8"/>
        <v>7.7279491132589098E-2</v>
      </c>
      <c r="L26" s="16">
        <f t="shared" si="8"/>
        <v>0.14586596825357515</v>
      </c>
    </row>
    <row r="27" spans="1:13" x14ac:dyDescent="0.25">
      <c r="A27" s="1" t="s">
        <v>20</v>
      </c>
      <c r="C27" s="16">
        <f t="shared" ref="C27:E27" si="14">C11/$B11</f>
        <v>0.60659508920191252</v>
      </c>
      <c r="D27" s="16">
        <f t="shared" si="14"/>
        <v>0.22830775856040222</v>
      </c>
      <c r="E27" s="16">
        <f t="shared" si="14"/>
        <v>0.16509715223768529</v>
      </c>
      <c r="G27" s="16">
        <f t="shared" si="5"/>
        <v>0.29156253335639909</v>
      </c>
      <c r="H27" s="16">
        <f t="shared" si="8"/>
        <v>0.3079978062991604</v>
      </c>
      <c r="I27" s="16">
        <f t="shared" si="8"/>
        <v>7.0347495463529723E-3</v>
      </c>
      <c r="J27" s="16">
        <f t="shared" si="8"/>
        <v>0.15061081317840014</v>
      </c>
      <c r="K27" s="16">
        <f t="shared" si="8"/>
        <v>7.7696945382002086E-2</v>
      </c>
      <c r="L27" s="16">
        <f t="shared" si="8"/>
        <v>0.16509715223768529</v>
      </c>
    </row>
    <row r="28" spans="1:13" x14ac:dyDescent="0.25">
      <c r="A28" s="1" t="s">
        <v>21</v>
      </c>
      <c r="C28" s="16">
        <f>C12/$B12</f>
        <v>0.6340882777640463</v>
      </c>
      <c r="D28" s="16">
        <f>D12/$B12</f>
        <v>0.18758482826206677</v>
      </c>
      <c r="E28" s="16">
        <f>E12/$B12</f>
        <v>0.17832689397388699</v>
      </c>
      <c r="G28" s="16">
        <f t="shared" si="5"/>
        <v>0.28822963146049874</v>
      </c>
      <c r="H28" s="16">
        <f t="shared" si="8"/>
        <v>0.34123401542844506</v>
      </c>
      <c r="I28" s="16">
        <f t="shared" si="8"/>
        <v>4.6246308751024447E-3</v>
      </c>
      <c r="J28" s="16">
        <f t="shared" si="8"/>
        <v>0.12534635948537159</v>
      </c>
      <c r="K28" s="16">
        <f t="shared" si="8"/>
        <v>6.2238468776695158E-2</v>
      </c>
      <c r="L28" s="16">
        <f t="shared" si="8"/>
        <v>0.17832689397388699</v>
      </c>
    </row>
    <row r="30" spans="1:13" x14ac:dyDescent="0.25">
      <c r="A30" s="1" t="s">
        <v>99</v>
      </c>
      <c r="C30" s="16">
        <f>C14/$B14</f>
        <v>0.60125073470359369</v>
      </c>
      <c r="D30" s="16">
        <f>D14/$B14</f>
        <v>0.22111958931771389</v>
      </c>
      <c r="E30" s="16">
        <f>E14/$B14</f>
        <v>0.17762967597869236</v>
      </c>
      <c r="G30" s="16">
        <f t="shared" ref="G30:L31" si="15">G14/$B14</f>
        <v>0.2768375851570718</v>
      </c>
      <c r="H30" s="16">
        <f t="shared" si="15"/>
        <v>0.318887779053453</v>
      </c>
      <c r="I30" s="16">
        <f t="shared" si="15"/>
        <v>5.5253704930689554E-3</v>
      </c>
      <c r="J30" s="16">
        <f t="shared" si="15"/>
        <v>0.13679731513840754</v>
      </c>
      <c r="K30" s="16">
        <f t="shared" si="15"/>
        <v>8.432227417930635E-2</v>
      </c>
      <c r="L30" s="16">
        <f t="shared" si="15"/>
        <v>0.17762967597869236</v>
      </c>
    </row>
    <row r="31" spans="1:13" x14ac:dyDescent="0.25">
      <c r="A31" s="1" t="s">
        <v>22</v>
      </c>
      <c r="C31" s="102">
        <f t="shared" ref="C31:E31" si="16">C15/$B15</f>
        <v>0.49547742878285994</v>
      </c>
      <c r="D31" s="16">
        <f t="shared" si="16"/>
        <v>0.24064646912456872</v>
      </c>
      <c r="E31" s="16">
        <f t="shared" si="16"/>
        <v>0.26387610209257134</v>
      </c>
      <c r="G31" s="16">
        <f t="shared" si="15"/>
        <v>0.21122518617354316</v>
      </c>
      <c r="H31" s="16">
        <f t="shared" si="15"/>
        <v>0.27136009023404456</v>
      </c>
      <c r="I31" s="16">
        <f t="shared" si="15"/>
        <v>1.2892152375272222E-2</v>
      </c>
      <c r="J31" s="16">
        <f t="shared" si="15"/>
        <v>0.13463065183626219</v>
      </c>
      <c r="K31" s="16">
        <f t="shared" si="15"/>
        <v>0.10601581728830653</v>
      </c>
      <c r="L31" s="16">
        <f t="shared" si="15"/>
        <v>0.26387610209257134</v>
      </c>
    </row>
    <row r="32" spans="1:13" x14ac:dyDescent="0.25">
      <c r="A32" s="1" t="s">
        <v>23</v>
      </c>
      <c r="C32" s="16">
        <f t="shared" ref="C32:E32" si="17">C16/$B16</f>
        <v>0.64127942751079525</v>
      </c>
      <c r="D32" s="16">
        <f t="shared" si="17"/>
        <v>0.17692448405882547</v>
      </c>
      <c r="E32" s="16">
        <f t="shared" si="17"/>
        <v>0.18179608843037925</v>
      </c>
      <c r="G32" s="16">
        <f t="shared" ref="G32:K32" si="18">G16/$B16</f>
        <v>0.30573682132301833</v>
      </c>
      <c r="H32" s="16">
        <f t="shared" si="18"/>
        <v>0.32766710866627435</v>
      </c>
      <c r="I32" s="16">
        <f t="shared" si="18"/>
        <v>7.8754975215026106E-3</v>
      </c>
      <c r="J32" s="16">
        <f t="shared" si="18"/>
        <v>9.4263849472120478E-2</v>
      </c>
      <c r="K32" s="16">
        <f t="shared" si="18"/>
        <v>8.2660634586704987E-2</v>
      </c>
      <c r="L32" s="16">
        <f>M16/$B16</f>
        <v>0</v>
      </c>
    </row>
    <row r="35" spans="1:3" x14ac:dyDescent="0.25">
      <c r="B35" s="40"/>
    </row>
    <row r="36" spans="1:3" s="48" customFormat="1" x14ac:dyDescent="0.25">
      <c r="A36" s="1" t="s">
        <v>26</v>
      </c>
      <c r="B36" s="40">
        <f>DivIndex(B4,G4:L4)</f>
        <v>4.2796741048578673</v>
      </c>
      <c r="C36" s="1"/>
    </row>
    <row r="37" spans="1:3" s="48" customFormat="1" x14ac:dyDescent="0.25">
      <c r="A37" s="1" t="s">
        <v>24</v>
      </c>
      <c r="B37" s="40">
        <f t="shared" ref="B37:B43" si="19">DivIndex(B5,G5:L5)</f>
        <v>4.5501078677413833</v>
      </c>
      <c r="C37" s="1"/>
    </row>
    <row r="38" spans="1:3" x14ac:dyDescent="0.25">
      <c r="A38" s="1" t="s">
        <v>16</v>
      </c>
      <c r="B38" s="40">
        <f t="shared" si="19"/>
        <v>4.2199441721843902</v>
      </c>
    </row>
    <row r="39" spans="1:3" x14ac:dyDescent="0.25">
      <c r="A39" s="1" t="s">
        <v>17</v>
      </c>
      <c r="B39" s="40">
        <f t="shared" si="19"/>
        <v>4.1312264098404965</v>
      </c>
    </row>
    <row r="40" spans="1:3" x14ac:dyDescent="0.25">
      <c r="A40" s="1" t="s">
        <v>25</v>
      </c>
      <c r="B40" s="40">
        <f t="shared" si="19"/>
        <v>4.3386377936167175</v>
      </c>
    </row>
    <row r="41" spans="1:3" x14ac:dyDescent="0.25">
      <c r="A41" s="1" t="s">
        <v>18</v>
      </c>
      <c r="B41" s="40">
        <f t="shared" si="19"/>
        <v>3.992399299917897</v>
      </c>
    </row>
    <row r="42" spans="1:3" x14ac:dyDescent="0.25">
      <c r="A42" s="1" t="s">
        <v>38</v>
      </c>
      <c r="B42" s="40">
        <f t="shared" si="19"/>
        <v>4.2767202189832227</v>
      </c>
    </row>
    <row r="43" spans="1:3" x14ac:dyDescent="0.25">
      <c r="A43" s="1" t="s">
        <v>20</v>
      </c>
      <c r="B43" s="40">
        <f t="shared" si="19"/>
        <v>4.2391140210029361</v>
      </c>
    </row>
    <row r="44" spans="1:3" x14ac:dyDescent="0.25">
      <c r="A44" s="1" t="s">
        <v>21</v>
      </c>
      <c r="B44" s="40">
        <f>DivIndex(B12,G12:L12)</f>
        <v>3.9852675991870337</v>
      </c>
    </row>
    <row r="45" spans="1:3" x14ac:dyDescent="0.25">
      <c r="B45" s="40"/>
    </row>
    <row r="46" spans="1:3" x14ac:dyDescent="0.25">
      <c r="A46" s="1" t="s">
        <v>99</v>
      </c>
      <c r="B46" s="40">
        <f>DivIndex(B14,G14:L14)</f>
        <v>4.2420506095190555</v>
      </c>
    </row>
    <row r="47" spans="1:3" x14ac:dyDescent="0.25">
      <c r="A47" s="1" t="s">
        <v>22</v>
      </c>
      <c r="B47" s="40">
        <f>DivIndex(B15,G15:L15)</f>
        <v>4.5995208970323365</v>
      </c>
    </row>
    <row r="48" spans="1:3" x14ac:dyDescent="0.25">
      <c r="A48" s="1" t="s">
        <v>23</v>
      </c>
      <c r="B48" s="40">
        <f>DivIndex(B16,G16:M16)</f>
        <v>4.0052704060083624</v>
      </c>
    </row>
    <row r="61" spans="1:8" x14ac:dyDescent="0.25">
      <c r="C61" s="1">
        <v>44928</v>
      </c>
      <c r="D61" s="1">
        <v>53780</v>
      </c>
      <c r="E61" s="1">
        <v>1385</v>
      </c>
      <c r="F61" s="1">
        <v>26494</v>
      </c>
      <c r="G61" s="1">
        <v>10589</v>
      </c>
      <c r="H61" s="1">
        <v>43028</v>
      </c>
    </row>
    <row r="62" spans="1:8" x14ac:dyDescent="0.25">
      <c r="C62" s="1">
        <v>83409</v>
      </c>
      <c r="D62" s="1">
        <v>97393</v>
      </c>
      <c r="E62" s="1">
        <v>2424</v>
      </c>
      <c r="F62" s="1">
        <v>59682</v>
      </c>
      <c r="G62" s="1">
        <v>29324</v>
      </c>
      <c r="H62" s="1">
        <v>74290</v>
      </c>
    </row>
    <row r="63" spans="1:8" x14ac:dyDescent="0.25">
      <c r="A63" s="1" t="s">
        <v>26</v>
      </c>
      <c r="B63" s="1">
        <v>182747</v>
      </c>
      <c r="C63" s="1">
        <v>307709</v>
      </c>
      <c r="D63" s="1">
        <v>370658</v>
      </c>
      <c r="E63" s="1">
        <v>5730</v>
      </c>
      <c r="F63" s="1">
        <v>134369</v>
      </c>
      <c r="G63" s="1">
        <v>113171</v>
      </c>
      <c r="H63" s="1">
        <v>181095</v>
      </c>
    </row>
    <row r="64" spans="1:8" x14ac:dyDescent="0.25">
      <c r="A64" s="1" t="s">
        <v>24</v>
      </c>
      <c r="B64" s="1">
        <v>351527</v>
      </c>
      <c r="C64" s="1">
        <v>174190</v>
      </c>
      <c r="D64" s="1">
        <v>189585</v>
      </c>
      <c r="E64" s="1">
        <v>3214</v>
      </c>
      <c r="F64" s="1">
        <v>34114</v>
      </c>
      <c r="G64" s="1">
        <v>93693</v>
      </c>
      <c r="H64" s="1">
        <v>100085</v>
      </c>
    </row>
    <row r="65" spans="1:8" x14ac:dyDescent="0.25">
      <c r="A65" s="1" t="s">
        <v>16</v>
      </c>
      <c r="B65" s="1">
        <v>1128066</v>
      </c>
      <c r="C65" s="1">
        <v>41902</v>
      </c>
      <c r="D65" s="1">
        <v>53868</v>
      </c>
      <c r="E65" s="1">
        <v>1838</v>
      </c>
      <c r="F65" s="1">
        <v>26634</v>
      </c>
      <c r="G65" s="1">
        <v>11844</v>
      </c>
      <c r="H65" s="1">
        <v>45547</v>
      </c>
    </row>
    <row r="66" spans="1:8" x14ac:dyDescent="0.25">
      <c r="A66" s="1" t="s">
        <v>17</v>
      </c>
      <c r="B66" s="1">
        <v>602087</v>
      </c>
      <c r="C66" s="1">
        <v>165391</v>
      </c>
      <c r="D66" s="1">
        <v>186913</v>
      </c>
      <c r="E66" s="1">
        <v>2053</v>
      </c>
      <c r="F66" s="1">
        <v>97165</v>
      </c>
      <c r="G66" s="1">
        <v>26476</v>
      </c>
      <c r="H66" s="1">
        <v>79652</v>
      </c>
    </row>
    <row r="67" spans="1:8" x14ac:dyDescent="0.25">
      <c r="A67" s="1" t="s">
        <v>25</v>
      </c>
      <c r="B67" s="1">
        <v>183727</v>
      </c>
      <c r="C67" s="1">
        <v>124372</v>
      </c>
      <c r="D67" s="1">
        <v>154533</v>
      </c>
      <c r="E67" s="1">
        <v>1875</v>
      </c>
      <c r="F67" s="1">
        <v>95627</v>
      </c>
      <c r="G67" s="1">
        <v>37444</v>
      </c>
      <c r="H67" s="1">
        <v>66053</v>
      </c>
    </row>
    <row r="68" spans="1:8" x14ac:dyDescent="0.25">
      <c r="A68" s="1" t="s">
        <v>18</v>
      </c>
      <c r="B68" s="1">
        <v>565442</v>
      </c>
      <c r="C68" s="1">
        <v>316855</v>
      </c>
      <c r="D68" s="1">
        <v>334716</v>
      </c>
      <c r="E68" s="1">
        <v>7645</v>
      </c>
      <c r="F68" s="1">
        <v>163676</v>
      </c>
      <c r="G68" s="1">
        <v>84437</v>
      </c>
      <c r="H68" s="1">
        <v>162112</v>
      </c>
    </row>
    <row r="69" spans="1:8" x14ac:dyDescent="0.25">
      <c r="A69" s="1" t="s">
        <v>19</v>
      </c>
      <c r="B69" s="1">
        <v>484527</v>
      </c>
      <c r="C69" s="1">
        <v>265878</v>
      </c>
      <c r="D69" s="1">
        <v>314772</v>
      </c>
      <c r="E69" s="1">
        <v>4266</v>
      </c>
      <c r="F69" s="1">
        <v>115626</v>
      </c>
      <c r="G69" s="1">
        <v>57412</v>
      </c>
      <c r="H69" s="1">
        <v>151029</v>
      </c>
    </row>
    <row r="70" spans="1:8" x14ac:dyDescent="0.25">
      <c r="A70" s="1" t="s">
        <v>20</v>
      </c>
      <c r="B70" s="1">
        <v>1086748</v>
      </c>
      <c r="C70" s="1">
        <v>673392</v>
      </c>
      <c r="D70" s="1">
        <v>874238</v>
      </c>
      <c r="E70" s="1">
        <v>41249</v>
      </c>
      <c r="F70" s="1">
        <v>428100</v>
      </c>
      <c r="G70" s="1">
        <v>331995</v>
      </c>
      <c r="H70" s="1">
        <v>780282</v>
      </c>
    </row>
    <row r="71" spans="1:8" x14ac:dyDescent="0.25">
      <c r="A71" s="1" t="s">
        <v>21</v>
      </c>
      <c r="B71" s="1">
        <v>922452</v>
      </c>
    </row>
    <row r="72" spans="1:8" x14ac:dyDescent="0.25">
      <c r="A72" s="1" t="s">
        <v>22</v>
      </c>
      <c r="B72" s="1">
        <v>3169171</v>
      </c>
    </row>
  </sheetData>
  <mergeCells count="2">
    <mergeCell ref="G2:I2"/>
    <mergeCell ref="J2:K2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66"/>
  <sheetViews>
    <sheetView workbookViewId="0"/>
  </sheetViews>
  <sheetFormatPr defaultRowHeight="15" x14ac:dyDescent="0.25"/>
  <cols>
    <col min="1" max="1" width="9.140625" style="48"/>
    <col min="2" max="2" width="18.140625" style="48" customWidth="1"/>
    <col min="3" max="5" width="18.42578125" style="48" customWidth="1"/>
    <col min="6" max="16384" width="9.140625" style="48"/>
  </cols>
  <sheetData>
    <row r="1" spans="1:5" x14ac:dyDescent="0.25">
      <c r="A1" s="49" t="s">
        <v>90</v>
      </c>
    </row>
    <row r="2" spans="1:5" x14ac:dyDescent="0.25">
      <c r="A2" s="49"/>
    </row>
    <row r="3" spans="1:5" x14ac:dyDescent="0.25">
      <c r="A3" s="49"/>
    </row>
    <row r="4" spans="1:5" ht="16.5" thickBot="1" x14ac:dyDescent="0.3">
      <c r="B4" s="77" t="s">
        <v>274</v>
      </c>
    </row>
    <row r="5" spans="1:5" ht="30" x14ac:dyDescent="0.25">
      <c r="B5" s="97" t="s">
        <v>256</v>
      </c>
      <c r="C5" s="98" t="s">
        <v>257</v>
      </c>
      <c r="D5" s="99" t="s">
        <v>258</v>
      </c>
      <c r="E5" s="99" t="s">
        <v>259</v>
      </c>
    </row>
    <row r="6" spans="1:5" x14ac:dyDescent="0.25">
      <c r="B6" s="78" t="s">
        <v>26</v>
      </c>
      <c r="C6" s="79" t="s">
        <v>26</v>
      </c>
      <c r="D6" s="80">
        <v>428200</v>
      </c>
      <c r="E6" s="81">
        <v>1</v>
      </c>
    </row>
    <row r="7" spans="1:5" x14ac:dyDescent="0.25">
      <c r="B7" s="78" t="s">
        <v>16</v>
      </c>
      <c r="C7" s="79" t="s">
        <v>131</v>
      </c>
      <c r="D7" s="80">
        <v>503100</v>
      </c>
      <c r="E7" s="81">
        <v>0.19</v>
      </c>
    </row>
    <row r="8" spans="1:5" x14ac:dyDescent="0.25">
      <c r="B8" s="78" t="s">
        <v>17</v>
      </c>
      <c r="C8" s="79" t="s">
        <v>140</v>
      </c>
      <c r="D8" s="80">
        <v>466400</v>
      </c>
      <c r="E8" s="81">
        <v>0.17</v>
      </c>
    </row>
    <row r="9" spans="1:5" x14ac:dyDescent="0.25">
      <c r="B9" s="78" t="s">
        <v>18</v>
      </c>
      <c r="C9" s="79" t="s">
        <v>147</v>
      </c>
      <c r="D9" s="80">
        <v>552700</v>
      </c>
      <c r="E9" s="81">
        <v>0.41</v>
      </c>
    </row>
    <row r="10" spans="1:5" ht="30" x14ac:dyDescent="0.25">
      <c r="B10" s="78" t="s">
        <v>19</v>
      </c>
      <c r="C10" s="79" t="s">
        <v>125</v>
      </c>
      <c r="D10" s="80">
        <v>280200</v>
      </c>
      <c r="E10" s="81">
        <v>0.25</v>
      </c>
    </row>
    <row r="11" spans="1:5" x14ac:dyDescent="0.25">
      <c r="B11" s="78" t="s">
        <v>20</v>
      </c>
      <c r="C11" s="79" t="s">
        <v>156</v>
      </c>
      <c r="D11" s="80">
        <v>1073000</v>
      </c>
      <c r="E11" s="81">
        <v>0.39</v>
      </c>
    </row>
    <row r="12" spans="1:5" ht="15.75" thickBot="1" x14ac:dyDescent="0.3">
      <c r="B12" s="82" t="s">
        <v>21</v>
      </c>
      <c r="C12" s="83" t="s">
        <v>151</v>
      </c>
      <c r="D12" s="84">
        <v>751500</v>
      </c>
      <c r="E12" s="85">
        <v>0.34</v>
      </c>
    </row>
    <row r="13" spans="1:5" x14ac:dyDescent="0.25">
      <c r="B13" s="86"/>
      <c r="C13" s="86"/>
      <c r="D13" s="87"/>
      <c r="E13" s="88"/>
    </row>
    <row r="14" spans="1:5" x14ac:dyDescent="0.25">
      <c r="B14" s="86"/>
      <c r="C14" s="86"/>
      <c r="D14" s="87"/>
      <c r="E14" s="88"/>
    </row>
    <row r="16" spans="1:5" ht="16.5" thickBot="1" x14ac:dyDescent="0.3">
      <c r="B16" s="77" t="s">
        <v>271</v>
      </c>
    </row>
    <row r="17" spans="2:5" x14ac:dyDescent="0.25">
      <c r="B17" s="126" t="s">
        <v>256</v>
      </c>
      <c r="C17" s="126" t="s">
        <v>257</v>
      </c>
      <c r="D17" s="100" t="s">
        <v>260</v>
      </c>
      <c r="E17" s="100" t="s">
        <v>262</v>
      </c>
    </row>
    <row r="18" spans="2:5" x14ac:dyDescent="0.25">
      <c r="B18" s="127"/>
      <c r="C18" s="127"/>
      <c r="D18" s="101" t="s">
        <v>261</v>
      </c>
      <c r="E18" s="101" t="s">
        <v>261</v>
      </c>
    </row>
    <row r="19" spans="2:5" x14ac:dyDescent="0.25">
      <c r="B19" s="89" t="s">
        <v>26</v>
      </c>
      <c r="C19" s="90" t="s">
        <v>263</v>
      </c>
      <c r="D19" s="91">
        <v>15</v>
      </c>
      <c r="E19" s="91"/>
    </row>
    <row r="20" spans="2:5" x14ac:dyDescent="0.25">
      <c r="B20" s="89" t="s">
        <v>24</v>
      </c>
      <c r="C20" s="90" t="s">
        <v>263</v>
      </c>
      <c r="D20" s="91">
        <v>14.3</v>
      </c>
      <c r="E20" s="91"/>
    </row>
    <row r="21" spans="2:5" x14ac:dyDescent="0.25">
      <c r="B21" s="89" t="s">
        <v>16</v>
      </c>
      <c r="C21" s="90" t="s">
        <v>131</v>
      </c>
      <c r="D21" s="91">
        <v>14.4</v>
      </c>
      <c r="E21" s="91">
        <v>24.6</v>
      </c>
    </row>
    <row r="22" spans="2:5" x14ac:dyDescent="0.25">
      <c r="B22" s="89" t="s">
        <v>17</v>
      </c>
      <c r="C22" s="90" t="s">
        <v>140</v>
      </c>
      <c r="D22" s="91">
        <v>19.5</v>
      </c>
      <c r="E22" s="91">
        <v>19.399999999999999</v>
      </c>
    </row>
    <row r="23" spans="2:5" x14ac:dyDescent="0.25">
      <c r="B23" s="89" t="s">
        <v>25</v>
      </c>
      <c r="C23" s="90" t="s">
        <v>263</v>
      </c>
      <c r="D23" s="91">
        <v>19.899999999999999</v>
      </c>
      <c r="E23" s="91"/>
    </row>
    <row r="24" spans="2:5" x14ac:dyDescent="0.25">
      <c r="B24" s="89" t="s">
        <v>18</v>
      </c>
      <c r="C24" s="90" t="s">
        <v>147</v>
      </c>
      <c r="D24" s="91">
        <v>15.1</v>
      </c>
      <c r="E24" s="91">
        <v>17.2</v>
      </c>
    </row>
    <row r="25" spans="2:5" x14ac:dyDescent="0.25">
      <c r="B25" s="89" t="s">
        <v>19</v>
      </c>
      <c r="C25" s="90" t="s">
        <v>125</v>
      </c>
      <c r="D25" s="91">
        <v>20.6</v>
      </c>
      <c r="E25" s="91">
        <v>21</v>
      </c>
    </row>
    <row r="26" spans="2:5" x14ac:dyDescent="0.25">
      <c r="B26" s="89" t="s">
        <v>20</v>
      </c>
      <c r="C26" s="90" t="s">
        <v>156</v>
      </c>
      <c r="D26" s="91">
        <v>14.7</v>
      </c>
      <c r="E26" s="91">
        <v>16.7</v>
      </c>
    </row>
    <row r="27" spans="2:5" x14ac:dyDescent="0.25">
      <c r="B27" s="89" t="s">
        <v>21</v>
      </c>
      <c r="C27" s="90" t="s">
        <v>151</v>
      </c>
      <c r="D27" s="91">
        <v>14.8</v>
      </c>
      <c r="E27" s="91">
        <v>17.5</v>
      </c>
    </row>
    <row r="28" spans="2:5" x14ac:dyDescent="0.25">
      <c r="B28" s="89"/>
      <c r="C28" s="90"/>
      <c r="D28" s="91"/>
      <c r="E28" s="91"/>
    </row>
    <row r="29" spans="2:5" x14ac:dyDescent="0.25">
      <c r="B29" s="89" t="s">
        <v>22</v>
      </c>
      <c r="C29" s="90" t="s">
        <v>263</v>
      </c>
      <c r="D29" s="91">
        <v>17.899999999999999</v>
      </c>
      <c r="E29" s="91"/>
    </row>
    <row r="30" spans="2:5" ht="15.75" thickBot="1" x14ac:dyDescent="0.3">
      <c r="B30" s="92" t="s">
        <v>264</v>
      </c>
      <c r="C30" s="93" t="s">
        <v>265</v>
      </c>
      <c r="D30" s="94">
        <v>16.5</v>
      </c>
      <c r="E30" s="94">
        <v>19.399999999999999</v>
      </c>
    </row>
    <row r="31" spans="2:5" x14ac:dyDescent="0.25">
      <c r="B31" s="95"/>
      <c r="C31" s="95"/>
      <c r="D31" s="96"/>
      <c r="E31" s="96"/>
    </row>
    <row r="32" spans="2:5" x14ac:dyDescent="0.25">
      <c r="B32" s="95"/>
      <c r="C32" s="95"/>
      <c r="D32" s="96"/>
      <c r="E32" s="96"/>
    </row>
    <row r="34" spans="2:5" ht="16.5" thickBot="1" x14ac:dyDescent="0.3">
      <c r="B34" s="77" t="s">
        <v>272</v>
      </c>
    </row>
    <row r="35" spans="2:5" x14ac:dyDescent="0.25">
      <c r="B35" s="126" t="s">
        <v>256</v>
      </c>
      <c r="C35" s="126" t="s">
        <v>257</v>
      </c>
      <c r="D35" s="100" t="s">
        <v>266</v>
      </c>
      <c r="E35" s="124" t="s">
        <v>268</v>
      </c>
    </row>
    <row r="36" spans="2:5" x14ac:dyDescent="0.25">
      <c r="B36" s="127"/>
      <c r="C36" s="127"/>
      <c r="D36" s="101" t="s">
        <v>267</v>
      </c>
      <c r="E36" s="125"/>
    </row>
    <row r="37" spans="2:5" x14ac:dyDescent="0.25">
      <c r="B37" s="89" t="s">
        <v>26</v>
      </c>
      <c r="C37" s="90" t="s">
        <v>263</v>
      </c>
      <c r="D37" s="91">
        <v>16.5</v>
      </c>
      <c r="E37" s="91"/>
    </row>
    <row r="38" spans="2:5" x14ac:dyDescent="0.25">
      <c r="B38" s="89" t="s">
        <v>24</v>
      </c>
      <c r="C38" s="90" t="s">
        <v>263</v>
      </c>
      <c r="D38" s="91">
        <v>17.8</v>
      </c>
      <c r="E38" s="91"/>
    </row>
    <row r="39" spans="2:5" x14ac:dyDescent="0.25">
      <c r="B39" s="89" t="s">
        <v>16</v>
      </c>
      <c r="C39" s="90" t="s">
        <v>131</v>
      </c>
      <c r="D39" s="91">
        <v>15.5</v>
      </c>
      <c r="E39" s="91">
        <v>30</v>
      </c>
    </row>
    <row r="40" spans="2:5" x14ac:dyDescent="0.25">
      <c r="B40" s="89" t="s">
        <v>17</v>
      </c>
      <c r="C40" s="90" t="s">
        <v>140</v>
      </c>
      <c r="D40" s="91">
        <v>22.6</v>
      </c>
      <c r="E40" s="91">
        <v>24.7</v>
      </c>
    </row>
    <row r="41" spans="2:5" x14ac:dyDescent="0.25">
      <c r="B41" s="89" t="s">
        <v>25</v>
      </c>
      <c r="C41" s="90" t="s">
        <v>263</v>
      </c>
      <c r="D41" s="91">
        <v>24.9</v>
      </c>
      <c r="E41" s="91"/>
    </row>
    <row r="42" spans="2:5" x14ac:dyDescent="0.25">
      <c r="B42" s="89" t="s">
        <v>18</v>
      </c>
      <c r="C42" s="90" t="s">
        <v>147</v>
      </c>
      <c r="D42" s="91">
        <v>17.399999999999999</v>
      </c>
      <c r="E42" s="91">
        <v>16.5</v>
      </c>
    </row>
    <row r="43" spans="2:5" x14ac:dyDescent="0.25">
      <c r="B43" s="89" t="s">
        <v>19</v>
      </c>
      <c r="C43" s="90" t="s">
        <v>125</v>
      </c>
      <c r="D43" s="91">
        <v>25.9</v>
      </c>
      <c r="E43" s="91">
        <v>20.399999999999999</v>
      </c>
    </row>
    <row r="44" spans="2:5" x14ac:dyDescent="0.25">
      <c r="B44" s="89" t="s">
        <v>20</v>
      </c>
      <c r="C44" s="90" t="s">
        <v>156</v>
      </c>
      <c r="D44" s="91">
        <v>17.8</v>
      </c>
      <c r="E44" s="91">
        <v>19.600000000000001</v>
      </c>
    </row>
    <row r="45" spans="2:5" x14ac:dyDescent="0.25">
      <c r="B45" s="89" t="s">
        <v>21</v>
      </c>
      <c r="C45" s="90" t="s">
        <v>151</v>
      </c>
      <c r="D45" s="91">
        <v>14.6</v>
      </c>
      <c r="E45" s="91">
        <v>19.399999999999999</v>
      </c>
    </row>
    <row r="46" spans="2:5" x14ac:dyDescent="0.25">
      <c r="B46" s="89"/>
      <c r="C46" s="90"/>
      <c r="D46" s="91"/>
      <c r="E46" s="91"/>
    </row>
    <row r="47" spans="2:5" x14ac:dyDescent="0.25">
      <c r="B47" s="89" t="s">
        <v>22</v>
      </c>
      <c r="C47" s="90" t="s">
        <v>263</v>
      </c>
      <c r="D47" s="91">
        <v>26.4</v>
      </c>
      <c r="E47" s="91"/>
    </row>
    <row r="48" spans="2:5" ht="15.75" thickBot="1" x14ac:dyDescent="0.3">
      <c r="B48" s="92" t="s">
        <v>264</v>
      </c>
      <c r="C48" s="93" t="s">
        <v>265</v>
      </c>
      <c r="D48" s="94">
        <v>19.2</v>
      </c>
      <c r="E48" s="94">
        <v>21.8</v>
      </c>
    </row>
    <row r="49" spans="2:5" x14ac:dyDescent="0.25">
      <c r="B49" s="95"/>
      <c r="C49" s="95"/>
      <c r="D49" s="96"/>
      <c r="E49" s="96"/>
    </row>
    <row r="50" spans="2:5" x14ac:dyDescent="0.25">
      <c r="B50" s="95"/>
      <c r="C50" s="95"/>
      <c r="D50" s="96"/>
      <c r="E50" s="96"/>
    </row>
    <row r="52" spans="2:5" ht="16.5" thickBot="1" x14ac:dyDescent="0.3">
      <c r="B52" s="77" t="s">
        <v>273</v>
      </c>
    </row>
    <row r="53" spans="2:5" x14ac:dyDescent="0.25">
      <c r="B53" s="126" t="s">
        <v>256</v>
      </c>
      <c r="C53" s="126" t="s">
        <v>257</v>
      </c>
      <c r="D53" s="100" t="s">
        <v>266</v>
      </c>
      <c r="E53" s="100" t="s">
        <v>270</v>
      </c>
    </row>
    <row r="54" spans="2:5" x14ac:dyDescent="0.25">
      <c r="B54" s="127"/>
      <c r="C54" s="127"/>
      <c r="D54" s="101" t="s">
        <v>269</v>
      </c>
      <c r="E54" s="101" t="s">
        <v>269</v>
      </c>
    </row>
    <row r="55" spans="2:5" x14ac:dyDescent="0.25">
      <c r="B55" s="89" t="s">
        <v>26</v>
      </c>
      <c r="C55" s="90" t="s">
        <v>263</v>
      </c>
      <c r="D55" s="91">
        <v>16.600000000000001</v>
      </c>
      <c r="E55" s="91"/>
    </row>
    <row r="56" spans="2:5" x14ac:dyDescent="0.25">
      <c r="B56" s="89" t="s">
        <v>24</v>
      </c>
      <c r="C56" s="90" t="s">
        <v>263</v>
      </c>
      <c r="D56" s="91">
        <v>5.7</v>
      </c>
      <c r="E56" s="91"/>
    </row>
    <row r="57" spans="2:5" x14ac:dyDescent="0.25">
      <c r="B57" s="89" t="s">
        <v>16</v>
      </c>
      <c r="C57" s="90" t="s">
        <v>131</v>
      </c>
      <c r="D57" s="91">
        <v>7.8</v>
      </c>
      <c r="E57" s="91">
        <v>25.3</v>
      </c>
    </row>
    <row r="58" spans="2:5" x14ac:dyDescent="0.25">
      <c r="B58" s="89" t="s">
        <v>17</v>
      </c>
      <c r="C58" s="90" t="s">
        <v>140</v>
      </c>
      <c r="D58" s="91">
        <v>23.2</v>
      </c>
      <c r="E58" s="91">
        <v>9.9</v>
      </c>
    </row>
    <row r="59" spans="2:5" x14ac:dyDescent="0.25">
      <c r="B59" s="89" t="s">
        <v>25</v>
      </c>
      <c r="C59" s="90" t="s">
        <v>263</v>
      </c>
      <c r="D59" s="91">
        <v>14.8</v>
      </c>
      <c r="E59" s="91"/>
    </row>
    <row r="60" spans="2:5" x14ac:dyDescent="0.25">
      <c r="B60" s="89" t="s">
        <v>18</v>
      </c>
      <c r="C60" s="90" t="s">
        <v>147</v>
      </c>
      <c r="D60" s="91">
        <v>12.1</v>
      </c>
      <c r="E60" s="91">
        <v>11.7</v>
      </c>
    </row>
    <row r="61" spans="2:5" x14ac:dyDescent="0.25">
      <c r="B61" s="89" t="s">
        <v>19</v>
      </c>
      <c r="C61" s="90" t="s">
        <v>125</v>
      </c>
      <c r="D61" s="91">
        <v>15.1</v>
      </c>
      <c r="E61" s="91">
        <v>13.4</v>
      </c>
    </row>
    <row r="62" spans="2:5" x14ac:dyDescent="0.25">
      <c r="B62" s="89" t="s">
        <v>20</v>
      </c>
      <c r="C62" s="90" t="s">
        <v>156</v>
      </c>
      <c r="D62" s="91">
        <v>11.4</v>
      </c>
      <c r="E62" s="91">
        <v>22.2</v>
      </c>
    </row>
    <row r="63" spans="2:5" x14ac:dyDescent="0.25">
      <c r="B63" s="89" t="s">
        <v>21</v>
      </c>
      <c r="C63" s="90" t="s">
        <v>151</v>
      </c>
      <c r="D63" s="91">
        <v>6.5</v>
      </c>
      <c r="E63" s="91">
        <v>11.5</v>
      </c>
    </row>
    <row r="64" spans="2:5" x14ac:dyDescent="0.25">
      <c r="B64" s="89"/>
      <c r="C64" s="90"/>
      <c r="D64" s="91"/>
      <c r="E64" s="91"/>
    </row>
    <row r="65" spans="2:5" x14ac:dyDescent="0.25">
      <c r="B65" s="89" t="s">
        <v>22</v>
      </c>
      <c r="C65" s="90" t="s">
        <v>263</v>
      </c>
      <c r="D65" s="91">
        <v>36.700000000000003</v>
      </c>
      <c r="E65" s="91"/>
    </row>
    <row r="66" spans="2:5" ht="15.75" thickBot="1" x14ac:dyDescent="0.3">
      <c r="B66" s="92" t="s">
        <v>264</v>
      </c>
      <c r="C66" s="93" t="s">
        <v>265</v>
      </c>
      <c r="D66" s="94">
        <v>12.6</v>
      </c>
      <c r="E66" s="94">
        <v>15.6</v>
      </c>
    </row>
  </sheetData>
  <mergeCells count="7">
    <mergeCell ref="E35:E36"/>
    <mergeCell ref="B53:B54"/>
    <mergeCell ref="C53:C54"/>
    <mergeCell ref="B17:B18"/>
    <mergeCell ref="C17:C18"/>
    <mergeCell ref="B35:B36"/>
    <mergeCell ref="C35:C36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2"/>
  <sheetViews>
    <sheetView workbookViewId="0">
      <selection activeCell="Q28" sqref="Q28"/>
    </sheetView>
  </sheetViews>
  <sheetFormatPr defaultRowHeight="15" x14ac:dyDescent="0.25"/>
  <cols>
    <col min="1" max="16384" width="9.140625" style="48"/>
  </cols>
  <sheetData>
    <row r="1" spans="1:4" x14ac:dyDescent="0.25">
      <c r="A1" s="49" t="s">
        <v>90</v>
      </c>
    </row>
    <row r="2" spans="1:4" ht="15.75" x14ac:dyDescent="0.25">
      <c r="C2" s="76" t="s">
        <v>219</v>
      </c>
      <c r="D2" s="76" t="s">
        <v>218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2"/>
  <sheetViews>
    <sheetView topLeftCell="A10" workbookViewId="0"/>
  </sheetViews>
  <sheetFormatPr defaultRowHeight="15" x14ac:dyDescent="0.25"/>
  <cols>
    <col min="1" max="16384" width="9.140625" style="1"/>
  </cols>
  <sheetData>
    <row r="1" spans="1:4" x14ac:dyDescent="0.25">
      <c r="A1" s="49" t="s">
        <v>90</v>
      </c>
    </row>
    <row r="2" spans="1:4" ht="15.75" x14ac:dyDescent="0.25">
      <c r="C2" s="20" t="s">
        <v>211</v>
      </c>
      <c r="D2" s="19" t="s">
        <v>212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2"/>
  <sheetViews>
    <sheetView workbookViewId="0">
      <selection activeCell="Q32" sqref="Q32"/>
    </sheetView>
  </sheetViews>
  <sheetFormatPr defaultRowHeight="15" x14ac:dyDescent="0.25"/>
  <cols>
    <col min="1" max="16384" width="9.140625" style="48"/>
  </cols>
  <sheetData>
    <row r="1" spans="1:4" x14ac:dyDescent="0.25">
      <c r="A1" s="49" t="s">
        <v>90</v>
      </c>
    </row>
    <row r="2" spans="1:4" ht="15.75" x14ac:dyDescent="0.25">
      <c r="C2" s="48" t="s">
        <v>221</v>
      </c>
      <c r="D2" s="76" t="s">
        <v>220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U63"/>
  <sheetViews>
    <sheetView workbookViewId="0">
      <selection activeCell="H41" sqref="H41"/>
    </sheetView>
  </sheetViews>
  <sheetFormatPr defaultRowHeight="15" x14ac:dyDescent="0.25"/>
  <cols>
    <col min="1" max="16384" width="9.140625" style="1"/>
  </cols>
  <sheetData>
    <row r="1" spans="1:4" x14ac:dyDescent="0.25">
      <c r="A1" s="49" t="s">
        <v>90</v>
      </c>
    </row>
    <row r="2" spans="1:4" ht="15.75" x14ac:dyDescent="0.25">
      <c r="C2" s="19" t="s">
        <v>206</v>
      </c>
      <c r="D2" s="19" t="s">
        <v>207</v>
      </c>
    </row>
    <row r="3" spans="1:4" ht="15.75" x14ac:dyDescent="0.25">
      <c r="C3" s="19"/>
    </row>
    <row r="38" spans="20:21" x14ac:dyDescent="0.25">
      <c r="T38" s="16"/>
      <c r="U38" s="16"/>
    </row>
    <row r="39" spans="20:21" x14ac:dyDescent="0.25">
      <c r="T39" s="16"/>
      <c r="U39" s="16"/>
    </row>
    <row r="40" spans="20:21" x14ac:dyDescent="0.25">
      <c r="T40" s="16"/>
      <c r="U40" s="16"/>
    </row>
    <row r="41" spans="20:21" x14ac:dyDescent="0.25">
      <c r="T41" s="16"/>
      <c r="U41" s="16"/>
    </row>
    <row r="42" spans="20:21" x14ac:dyDescent="0.25">
      <c r="T42" s="16"/>
      <c r="U42" s="16"/>
    </row>
    <row r="43" spans="20:21" x14ac:dyDescent="0.25">
      <c r="T43" s="16"/>
      <c r="U43" s="16"/>
    </row>
    <row r="44" spans="20:21" x14ac:dyDescent="0.25">
      <c r="T44" s="16"/>
      <c r="U44" s="16"/>
    </row>
    <row r="45" spans="20:21" x14ac:dyDescent="0.25">
      <c r="T45" s="16"/>
      <c r="U45" s="16"/>
    </row>
    <row r="46" spans="20:21" x14ac:dyDescent="0.25">
      <c r="T46" s="16"/>
      <c r="U46" s="16"/>
    </row>
    <row r="47" spans="20:21" x14ac:dyDescent="0.25">
      <c r="T47" s="16"/>
      <c r="U47" s="16"/>
    </row>
    <row r="48" spans="20:21" x14ac:dyDescent="0.25">
      <c r="T48" s="16"/>
      <c r="U48" s="16"/>
    </row>
    <row r="49" spans="7:21" x14ac:dyDescent="0.25">
      <c r="T49" s="16"/>
      <c r="U49" s="16"/>
    </row>
    <row r="50" spans="7:21" x14ac:dyDescent="0.25">
      <c r="T50" s="16"/>
      <c r="U50" s="16"/>
    </row>
    <row r="52" spans="7:21" x14ac:dyDescent="0.25">
      <c r="G52" s="16"/>
      <c r="H52" s="17"/>
      <c r="I52" s="17"/>
    </row>
    <row r="53" spans="7:21" x14ac:dyDescent="0.25">
      <c r="G53" s="16"/>
      <c r="H53" s="17"/>
      <c r="I53" s="17"/>
    </row>
    <row r="54" spans="7:21" x14ac:dyDescent="0.25">
      <c r="G54" s="16"/>
      <c r="H54" s="17"/>
      <c r="I54" s="17"/>
    </row>
    <row r="55" spans="7:21" x14ac:dyDescent="0.25">
      <c r="G55" s="16"/>
      <c r="H55" s="17"/>
      <c r="I55" s="17"/>
    </row>
    <row r="56" spans="7:21" x14ac:dyDescent="0.25">
      <c r="G56" s="16"/>
      <c r="H56" s="17"/>
      <c r="I56" s="17"/>
    </row>
    <row r="57" spans="7:21" x14ac:dyDescent="0.25">
      <c r="G57" s="16"/>
      <c r="H57" s="17"/>
      <c r="I57" s="17"/>
    </row>
    <row r="58" spans="7:21" x14ac:dyDescent="0.25">
      <c r="G58" s="16"/>
      <c r="H58" s="17"/>
      <c r="I58" s="17"/>
    </row>
    <row r="59" spans="7:21" x14ac:dyDescent="0.25">
      <c r="G59" s="16"/>
      <c r="H59" s="17"/>
      <c r="I59" s="17"/>
    </row>
    <row r="60" spans="7:21" x14ac:dyDescent="0.25">
      <c r="G60" s="16"/>
      <c r="H60" s="17"/>
      <c r="I60" s="17"/>
    </row>
    <row r="61" spans="7:21" x14ac:dyDescent="0.25">
      <c r="G61" s="16"/>
      <c r="H61" s="17"/>
      <c r="I61" s="17"/>
    </row>
    <row r="62" spans="7:21" x14ac:dyDescent="0.25">
      <c r="G62" s="16"/>
      <c r="H62" s="17"/>
      <c r="I62" s="17"/>
    </row>
    <row r="63" spans="7:21" x14ac:dyDescent="0.25">
      <c r="G63" s="16"/>
      <c r="H63" s="17"/>
      <c r="I63" s="17"/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D3"/>
  <sheetViews>
    <sheetView workbookViewId="0">
      <selection activeCell="D42" sqref="D42"/>
    </sheetView>
  </sheetViews>
  <sheetFormatPr defaultRowHeight="15" x14ac:dyDescent="0.25"/>
  <cols>
    <col min="1" max="16384" width="9.140625" style="1"/>
  </cols>
  <sheetData>
    <row r="1" spans="1:4" x14ac:dyDescent="0.25">
      <c r="A1" s="49" t="s">
        <v>90</v>
      </c>
    </row>
    <row r="3" spans="1:4" ht="15.75" x14ac:dyDescent="0.25">
      <c r="C3" s="20" t="s">
        <v>213</v>
      </c>
      <c r="D3" s="19" t="s">
        <v>214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D3"/>
  <sheetViews>
    <sheetView workbookViewId="0">
      <selection activeCell="S32" sqref="S32"/>
    </sheetView>
  </sheetViews>
  <sheetFormatPr defaultRowHeight="15" x14ac:dyDescent="0.25"/>
  <cols>
    <col min="1" max="16384" width="9.140625" style="48"/>
  </cols>
  <sheetData>
    <row r="1" spans="1:4" x14ac:dyDescent="0.25">
      <c r="A1" s="49" t="s">
        <v>90</v>
      </c>
    </row>
    <row r="3" spans="1:4" ht="15.75" x14ac:dyDescent="0.25">
      <c r="C3" s="48" t="s">
        <v>210</v>
      </c>
      <c r="D3" s="76" t="s">
        <v>222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"/>
  <sheetViews>
    <sheetView workbookViewId="0">
      <selection activeCell="K46" sqref="K46"/>
    </sheetView>
  </sheetViews>
  <sheetFormatPr defaultRowHeight="15" x14ac:dyDescent="0.25"/>
  <cols>
    <col min="1" max="2" width="9.140625" style="1"/>
    <col min="3" max="3" width="11.85546875" style="1" customWidth="1"/>
    <col min="4" max="16384" width="9.140625" style="1"/>
  </cols>
  <sheetData>
    <row r="1" spans="1:4" x14ac:dyDescent="0.25">
      <c r="A1" s="49" t="s">
        <v>90</v>
      </c>
    </row>
    <row r="2" spans="1:4" ht="15.75" x14ac:dyDescent="0.25">
      <c r="C2" s="19" t="s">
        <v>208</v>
      </c>
      <c r="D2" s="19" t="s">
        <v>209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7"/>
  <sheetViews>
    <sheetView workbookViewId="0">
      <selection activeCell="F21" sqref="F21"/>
    </sheetView>
  </sheetViews>
  <sheetFormatPr defaultRowHeight="15" x14ac:dyDescent="0.25"/>
  <cols>
    <col min="1" max="1" width="27" style="1" customWidth="1"/>
    <col min="2" max="4" width="13.28515625" style="33" customWidth="1"/>
    <col min="5" max="5" width="5" style="33" customWidth="1"/>
    <col min="6" max="8" width="13.28515625" style="33" customWidth="1"/>
    <col min="9" max="9" width="4.85546875" style="33" customWidth="1"/>
    <col min="10" max="12" width="13.28515625" style="33" customWidth="1"/>
    <col min="13" max="13" width="4.7109375" style="33" customWidth="1"/>
    <col min="14" max="16" width="13.28515625" style="33" customWidth="1"/>
    <col min="17" max="17" width="4.140625" style="33" customWidth="1"/>
    <col min="18" max="20" width="13.28515625" style="33" customWidth="1"/>
    <col min="21" max="16384" width="9.140625" style="1"/>
  </cols>
  <sheetData>
    <row r="1" spans="1:20" x14ac:dyDescent="0.25">
      <c r="A1" s="49" t="s">
        <v>90</v>
      </c>
    </row>
    <row r="3" spans="1:20" s="31" customFormat="1" x14ac:dyDescent="0.25">
      <c r="A3" s="30" t="s">
        <v>90</v>
      </c>
      <c r="B3" s="109" t="s">
        <v>78</v>
      </c>
      <c r="C3" s="109"/>
      <c r="D3" s="109"/>
      <c r="F3" s="109" t="s">
        <v>79</v>
      </c>
      <c r="G3" s="109"/>
      <c r="H3" s="109"/>
      <c r="J3" s="109" t="s">
        <v>80</v>
      </c>
      <c r="K3" s="109"/>
      <c r="L3" s="109"/>
      <c r="N3" s="109" t="s">
        <v>81</v>
      </c>
      <c r="O3" s="109"/>
      <c r="P3" s="109"/>
      <c r="R3" s="109" t="s">
        <v>82</v>
      </c>
      <c r="S3" s="109"/>
      <c r="T3" s="109"/>
    </row>
    <row r="4" spans="1:20" s="18" customFormat="1" x14ac:dyDescent="0.25">
      <c r="B4" s="25">
        <v>2001</v>
      </c>
      <c r="C4" s="25">
        <v>2011</v>
      </c>
      <c r="D4" s="25" t="s">
        <v>13</v>
      </c>
      <c r="E4" s="25"/>
      <c r="F4" s="25">
        <v>2001</v>
      </c>
      <c r="G4" s="25">
        <v>2011</v>
      </c>
      <c r="H4" s="25" t="s">
        <v>13</v>
      </c>
      <c r="I4" s="25"/>
      <c r="J4" s="25">
        <v>2001</v>
      </c>
      <c r="K4" s="25">
        <v>2011</v>
      </c>
      <c r="L4" s="25" t="s">
        <v>13</v>
      </c>
      <c r="M4" s="25"/>
      <c r="N4" s="25">
        <v>2001</v>
      </c>
      <c r="O4" s="25">
        <v>2011</v>
      </c>
      <c r="P4" s="25" t="s">
        <v>13</v>
      </c>
      <c r="Q4" s="25"/>
      <c r="R4" s="25">
        <v>2001</v>
      </c>
      <c r="S4" s="25">
        <v>2011</v>
      </c>
      <c r="T4" s="25" t="s">
        <v>13</v>
      </c>
    </row>
    <row r="5" spans="1:20" x14ac:dyDescent="0.25">
      <c r="A5" s="1" t="s">
        <v>26</v>
      </c>
      <c r="B5" s="32">
        <f>'CoB 2001'!B35</f>
        <v>8.8261171077966196</v>
      </c>
      <c r="C5" s="32">
        <f>'CoB 2011'!B35</f>
        <v>7.4406360367021573</v>
      </c>
      <c r="D5" s="32">
        <f>C5-B5</f>
        <v>-1.3854810710944623</v>
      </c>
      <c r="E5" s="32"/>
      <c r="F5" s="32">
        <f>'SEG 2001'!B35</f>
        <v>11.448719322277213</v>
      </c>
      <c r="G5" s="32">
        <f>'SEG 2011'!B35</f>
        <v>11.477491922023688</v>
      </c>
      <c r="H5" s="32">
        <f>G5-F5</f>
        <v>2.8772599746474725E-2</v>
      </c>
      <c r="I5" s="32"/>
      <c r="J5" s="32">
        <f>'Qualifications 2001'!B35</f>
        <v>3.1598126602789396</v>
      </c>
      <c r="K5" s="32">
        <f>'Qualifications 2011'!B35</f>
        <v>3.4226809425011329</v>
      </c>
      <c r="L5" s="32">
        <f>K5-J5</f>
        <v>0.26286828222219327</v>
      </c>
      <c r="M5" s="32"/>
      <c r="N5" s="32">
        <f>'Household Comp 2001'!B35</f>
        <v>7.3679411012469398</v>
      </c>
      <c r="O5" s="32">
        <f>'Household Comp 2011'!B35</f>
        <v>7.0691041757290289</v>
      </c>
      <c r="P5" s="32">
        <f>O5-N5</f>
        <v>-0.29883692551791086</v>
      </c>
      <c r="Q5" s="32"/>
      <c r="R5" s="32">
        <f>'Tenure 2001'!B36</f>
        <v>3.9015065799432667</v>
      </c>
      <c r="S5" s="32">
        <f>'Tenure 2011'!B36</f>
        <v>4.2796741048578673</v>
      </c>
      <c r="T5" s="32">
        <f>S5-R5</f>
        <v>0.37816752491460059</v>
      </c>
    </row>
    <row r="6" spans="1:20" x14ac:dyDescent="0.25">
      <c r="A6" s="1" t="s">
        <v>24</v>
      </c>
      <c r="B6" s="32">
        <f>'CoB 2001'!B36</f>
        <v>5.9386646753026202</v>
      </c>
      <c r="C6" s="32">
        <f>'CoB 2011'!B36</f>
        <v>6.2483492306019279</v>
      </c>
      <c r="D6" s="32">
        <f t="shared" ref="D6:D17" si="0">C6-B6</f>
        <v>0.30968455529930772</v>
      </c>
      <c r="E6" s="32"/>
      <c r="F6" s="32">
        <f>'SEG 2001'!B36</f>
        <v>10.759938982044618</v>
      </c>
      <c r="G6" s="32">
        <f>'SEG 2011'!B36</f>
        <v>11.621112456682864</v>
      </c>
      <c r="H6" s="32">
        <f t="shared" ref="H6:H17" si="1">G6-F6</f>
        <v>0.86117347463824601</v>
      </c>
      <c r="I6" s="32"/>
      <c r="J6" s="32">
        <f>'Qualifications 2001'!B36</f>
        <v>2.836021367917462</v>
      </c>
      <c r="K6" s="32">
        <f>'Qualifications 2011'!B36</f>
        <v>3.4866492622074023</v>
      </c>
      <c r="L6" s="32">
        <f t="shared" ref="L6:L17" si="2">K6-J6</f>
        <v>0.65062789428994039</v>
      </c>
      <c r="M6" s="32"/>
      <c r="N6" s="32">
        <f>'Household Comp 2001'!B36</f>
        <v>7.3848216373177609</v>
      </c>
      <c r="O6" s="32">
        <f>'Household Comp 2011'!B36</f>
        <v>7.3894900911900772</v>
      </c>
      <c r="P6" s="32">
        <f t="shared" ref="P6:P17" si="3">O6-N6</f>
        <v>4.6684538723162916E-3</v>
      </c>
      <c r="Q6" s="32"/>
      <c r="R6" s="32">
        <f>'Tenure 2001'!B37</f>
        <v>4.1784333160384062</v>
      </c>
      <c r="S6" s="32">
        <f>'Tenure 2011'!B37</f>
        <v>4.5501078677413833</v>
      </c>
      <c r="T6" s="32">
        <f t="shared" ref="T6:T17" si="4">S6-R6</f>
        <v>0.37167455170297714</v>
      </c>
    </row>
    <row r="7" spans="1:20" x14ac:dyDescent="0.25">
      <c r="A7" s="1" t="s">
        <v>16</v>
      </c>
      <c r="B7" s="32">
        <f>'CoB 2001'!B37</f>
        <v>8.5896294569377094</v>
      </c>
      <c r="C7" s="32">
        <f>'CoB 2011'!B37</f>
        <v>8.2197485186084744</v>
      </c>
      <c r="D7" s="32">
        <f t="shared" si="0"/>
        <v>-0.36988093832923497</v>
      </c>
      <c r="E7" s="32"/>
      <c r="F7" s="32">
        <f>'SEG 2001'!B37</f>
        <v>10.665097724112313</v>
      </c>
      <c r="G7" s="32">
        <f>'SEG 2011'!B37</f>
        <v>11.75168105640568</v>
      </c>
      <c r="H7" s="32">
        <f t="shared" si="1"/>
        <v>1.0865833322933671</v>
      </c>
      <c r="I7" s="32"/>
      <c r="J7" s="32">
        <f>'Qualifications 2001'!B37</f>
        <v>2.8706761542269787</v>
      </c>
      <c r="K7" s="32">
        <f>'Qualifications 2011'!B37</f>
        <v>3.430820847545359</v>
      </c>
      <c r="L7" s="32">
        <f t="shared" si="2"/>
        <v>0.56014469331838024</v>
      </c>
      <c r="M7" s="32"/>
      <c r="N7" s="32">
        <f>'Household Comp 2001'!B37</f>
        <v>7.1749256489189355</v>
      </c>
      <c r="O7" s="32">
        <f>'Household Comp 2011'!B37</f>
        <v>7.2205481015469148</v>
      </c>
      <c r="P7" s="32">
        <f t="shared" si="3"/>
        <v>4.5622452627979371E-2</v>
      </c>
      <c r="Q7" s="32"/>
      <c r="R7" s="32">
        <f>'Tenure 2001'!B38</f>
        <v>3.8096645299457776</v>
      </c>
      <c r="S7" s="32">
        <f>'Tenure 2011'!B38</f>
        <v>4.2199441721843902</v>
      </c>
      <c r="T7" s="32">
        <f t="shared" si="4"/>
        <v>0.41027964223861257</v>
      </c>
    </row>
    <row r="8" spans="1:20" x14ac:dyDescent="0.25">
      <c r="A8" s="1" t="s">
        <v>17</v>
      </c>
      <c r="B8" s="32">
        <f>'CoB 2001'!B38</f>
        <v>6.7765903672382288</v>
      </c>
      <c r="C8" s="32">
        <f>'CoB 2011'!B38</f>
        <v>6.9771442591299682</v>
      </c>
      <c r="D8" s="32">
        <f t="shared" si="0"/>
        <v>0.20055389189173933</v>
      </c>
      <c r="E8" s="32"/>
      <c r="F8" s="32">
        <f>'SEG 2001'!B38</f>
        <v>9.6701779083083377</v>
      </c>
      <c r="G8" s="32">
        <f>'SEG 2011'!B38</f>
        <v>11.324862952707205</v>
      </c>
      <c r="H8" s="32">
        <f t="shared" si="1"/>
        <v>1.6546850443988674</v>
      </c>
      <c r="I8" s="32"/>
      <c r="J8" s="32">
        <f>'Qualifications 2001'!B38</f>
        <v>2.7710649201242368</v>
      </c>
      <c r="K8" s="32">
        <f>'Qualifications 2011'!B38</f>
        <v>3.3089383578132381</v>
      </c>
      <c r="L8" s="32">
        <f t="shared" si="2"/>
        <v>0.53787343768900131</v>
      </c>
      <c r="M8" s="32"/>
      <c r="N8" s="32">
        <f>'Household Comp 2001'!B38</f>
        <v>7.5993048965991079</v>
      </c>
      <c r="O8" s="32">
        <f>'Household Comp 2011'!B38</f>
        <v>7.5258206358691995</v>
      </c>
      <c r="P8" s="32">
        <f t="shared" si="3"/>
        <v>-7.3484260729908435E-2</v>
      </c>
      <c r="Q8" s="32"/>
      <c r="R8" s="32">
        <f>'Tenure 2001'!B39</f>
        <v>3.938959532181487</v>
      </c>
      <c r="S8" s="32">
        <f>'Tenure 2011'!B39</f>
        <v>4.1312264098404965</v>
      </c>
      <c r="T8" s="32">
        <f t="shared" si="4"/>
        <v>0.19226687765900952</v>
      </c>
    </row>
    <row r="9" spans="1:20" x14ac:dyDescent="0.25">
      <c r="A9" s="1" t="s">
        <v>25</v>
      </c>
      <c r="B9" s="32">
        <f>'CoB 2001'!B39</f>
        <v>7.7351859769741687</v>
      </c>
      <c r="C9" s="32">
        <f>'CoB 2011'!B39</f>
        <v>5.8515462704082504</v>
      </c>
      <c r="D9" s="32">
        <f t="shared" si="0"/>
        <v>-1.8836397065659183</v>
      </c>
      <c r="E9" s="32"/>
      <c r="F9" s="32">
        <f>'SEG 2001'!B39</f>
        <v>11.621744895966724</v>
      </c>
      <c r="G9" s="32">
        <f>'SEG 2011'!B39</f>
        <v>12.147429737430139</v>
      </c>
      <c r="H9" s="32">
        <f t="shared" si="1"/>
        <v>0.52568484146341454</v>
      </c>
      <c r="I9" s="32"/>
      <c r="J9" s="32">
        <f>'Qualifications 2001'!B39</f>
        <v>3.0429507035070933</v>
      </c>
      <c r="K9" s="32">
        <f>'Qualifications 2011'!B39</f>
        <v>3.4941002220426443</v>
      </c>
      <c r="L9" s="32">
        <f t="shared" si="2"/>
        <v>0.45114951853555096</v>
      </c>
      <c r="M9" s="32"/>
      <c r="N9" s="32">
        <f>'Household Comp 2001'!B39</f>
        <v>7.4064458805704945</v>
      </c>
      <c r="O9" s="32">
        <f>'Household Comp 2011'!B39</f>
        <v>7.3358558404539123</v>
      </c>
      <c r="P9" s="32">
        <f t="shared" si="3"/>
        <v>-7.0590040116582209E-2</v>
      </c>
      <c r="Q9" s="32"/>
      <c r="R9" s="32">
        <f>'Tenure 2001'!B40</f>
        <v>4.0233452799578657</v>
      </c>
      <c r="S9" s="32">
        <f>'Tenure 2011'!B40</f>
        <v>4.3386377936167175</v>
      </c>
      <c r="T9" s="32">
        <f t="shared" si="4"/>
        <v>0.3152925136588518</v>
      </c>
    </row>
    <row r="10" spans="1:20" x14ac:dyDescent="0.25">
      <c r="A10" s="1" t="s">
        <v>18</v>
      </c>
      <c r="B10" s="32">
        <f>'CoB 2001'!B40</f>
        <v>8.2489830462368214</v>
      </c>
      <c r="C10" s="32">
        <f>'CoB 2011'!B40</f>
        <v>6.5874725156703038</v>
      </c>
      <c r="D10" s="32">
        <f t="shared" si="0"/>
        <v>-1.6615105305665177</v>
      </c>
      <c r="E10" s="32"/>
      <c r="F10" s="32">
        <f>'SEG 2001'!B40</f>
        <v>10.406372422276506</v>
      </c>
      <c r="G10" s="32">
        <f>'SEG 2011'!B40</f>
        <v>11.587598306351076</v>
      </c>
      <c r="H10" s="32">
        <f t="shared" si="1"/>
        <v>1.1812258840745695</v>
      </c>
      <c r="I10" s="32"/>
      <c r="J10" s="32">
        <f>'Qualifications 2001'!B40</f>
        <v>2.6844062107880857</v>
      </c>
      <c r="K10" s="32">
        <f>'Qualifications 2011'!B40</f>
        <v>3.3317699294510756</v>
      </c>
      <c r="L10" s="32">
        <f t="shared" si="2"/>
        <v>0.64736371866298992</v>
      </c>
      <c r="M10" s="32"/>
      <c r="N10" s="32">
        <f>'Household Comp 2001'!B40</f>
        <v>7.0481069397217535</v>
      </c>
      <c r="O10" s="32">
        <f>'Household Comp 2011'!B40</f>
        <v>7.2587082665512597</v>
      </c>
      <c r="P10" s="32">
        <f t="shared" si="3"/>
        <v>0.21060132682950616</v>
      </c>
      <c r="Q10" s="32"/>
      <c r="R10" s="32">
        <f>'Tenure 2001'!B41</f>
        <v>3.6629955871404731</v>
      </c>
      <c r="S10" s="32">
        <f>'Tenure 2011'!B41</f>
        <v>3.992399299917897</v>
      </c>
      <c r="T10" s="32">
        <f t="shared" si="4"/>
        <v>0.32940371277742386</v>
      </c>
    </row>
    <row r="11" spans="1:20" x14ac:dyDescent="0.25">
      <c r="A11" s="1" t="s">
        <v>38</v>
      </c>
      <c r="B11" s="32">
        <f>'CoB 2001'!B41</f>
        <v>7.7367713399291889</v>
      </c>
      <c r="C11" s="32">
        <f>'CoB 2011'!B41</f>
        <v>6.3495926738454811</v>
      </c>
      <c r="D11" s="32">
        <f t="shared" si="0"/>
        <v>-1.3871786660837078</v>
      </c>
      <c r="E11" s="32"/>
      <c r="F11" s="32">
        <f>'SEG 2001'!B41</f>
        <v>10.092118825778003</v>
      </c>
      <c r="G11" s="32">
        <f>'SEG 2011'!B41</f>
        <v>11.53847961201182</v>
      </c>
      <c r="H11" s="32">
        <f t="shared" si="1"/>
        <v>1.4463607862338161</v>
      </c>
      <c r="I11" s="32"/>
      <c r="J11" s="32">
        <f>'Qualifications 2001'!B41</f>
        <v>2.7471312604221136</v>
      </c>
      <c r="K11" s="32">
        <f>'Qualifications 2011'!B41</f>
        <v>3.3997447385466164</v>
      </c>
      <c r="L11" s="32">
        <f t="shared" si="2"/>
        <v>0.65261347812450277</v>
      </c>
      <c r="M11" s="32"/>
      <c r="N11" s="32">
        <f>'Household Comp 2001'!B41</f>
        <v>7.3096515136980393</v>
      </c>
      <c r="O11" s="32">
        <f>'Household Comp 2011'!B41</f>
        <v>7.359945852123011</v>
      </c>
      <c r="P11" s="32">
        <f t="shared" si="3"/>
        <v>5.0294338424971663E-2</v>
      </c>
      <c r="Q11" s="32"/>
      <c r="R11" s="32">
        <f>'Tenure 2001'!B42</f>
        <v>3.8570638236889572</v>
      </c>
      <c r="S11" s="32">
        <f>'Tenure 2011'!B42</f>
        <v>4.2767202189832227</v>
      </c>
      <c r="T11" s="32">
        <f t="shared" si="4"/>
        <v>0.41965639529426557</v>
      </c>
    </row>
    <row r="12" spans="1:20" x14ac:dyDescent="0.25">
      <c r="A12" s="1" t="s">
        <v>20</v>
      </c>
      <c r="B12" s="32">
        <f>'CoB 2001'!B42</f>
        <v>7.3165214537838725</v>
      </c>
      <c r="C12" s="32">
        <f>'CoB 2011'!B42</f>
        <v>8.0566748221074356</v>
      </c>
      <c r="D12" s="32">
        <f t="shared" si="0"/>
        <v>0.74015336832356304</v>
      </c>
      <c r="E12" s="32"/>
      <c r="F12" s="32">
        <f>'SEG 2001'!B42</f>
        <v>10.561784070474971</v>
      </c>
      <c r="G12" s="32">
        <f>'SEG 2011'!B42</f>
        <v>11.676542348788971</v>
      </c>
      <c r="H12" s="32">
        <f t="shared" si="1"/>
        <v>1.1147582783139995</v>
      </c>
      <c r="I12" s="32"/>
      <c r="J12" s="32">
        <f>'Qualifications 2001'!B42</f>
        <v>2.6643598843788237</v>
      </c>
      <c r="K12" s="32">
        <f>'Qualifications 2011'!B42</f>
        <v>3.3449638331757634</v>
      </c>
      <c r="L12" s="32">
        <f t="shared" si="2"/>
        <v>0.68060394879693975</v>
      </c>
      <c r="M12" s="32"/>
      <c r="N12" s="32">
        <f>'Household Comp 2001'!B42</f>
        <v>7.433688887800014</v>
      </c>
      <c r="O12" s="32">
        <f>'Household Comp 2011'!B42</f>
        <v>7.6017737417523419</v>
      </c>
      <c r="P12" s="32">
        <f t="shared" si="3"/>
        <v>0.16808485395232786</v>
      </c>
      <c r="Q12" s="32"/>
      <c r="R12" s="32">
        <f>'Tenure 2001'!B43</f>
        <v>3.8813183304839454</v>
      </c>
      <c r="S12" s="32">
        <f>'Tenure 2011'!B43</f>
        <v>4.2391140210029361</v>
      </c>
      <c r="T12" s="32">
        <f t="shared" si="4"/>
        <v>0.35779569051899074</v>
      </c>
    </row>
    <row r="13" spans="1:20" x14ac:dyDescent="0.25">
      <c r="A13" s="1" t="s">
        <v>21</v>
      </c>
      <c r="B13" s="32">
        <f>'CoB 2001'!B43</f>
        <v>6.0880615329402454</v>
      </c>
      <c r="C13" s="32">
        <f>'CoB 2011'!B43</f>
        <v>6.3805959085488837</v>
      </c>
      <c r="D13" s="32">
        <f t="shared" si="0"/>
        <v>0.29253437560863826</v>
      </c>
      <c r="E13" s="32"/>
      <c r="F13" s="32">
        <f>'SEG 2001'!B43</f>
        <v>10.998131814939317</v>
      </c>
      <c r="G13" s="32">
        <f>'SEG 2011'!B43</f>
        <v>11.833795753599263</v>
      </c>
      <c r="H13" s="32">
        <f t="shared" si="1"/>
        <v>0.83566393865994648</v>
      </c>
      <c r="I13" s="32"/>
      <c r="J13" s="32">
        <f>'Qualifications 2001'!B43</f>
        <v>2.8487447639056218</v>
      </c>
      <c r="K13" s="32">
        <f>'Qualifications 2011'!B43</f>
        <v>3.4454803928903797</v>
      </c>
      <c r="L13" s="32">
        <f t="shared" si="2"/>
        <v>0.59673562898475785</v>
      </c>
      <c r="M13" s="32"/>
      <c r="N13" s="32">
        <f>'Household Comp 2001'!B43</f>
        <v>7.0480009309385263</v>
      </c>
      <c r="O13" s="32">
        <f>'Household Comp 2011'!B43</f>
        <v>7.0643917798646605</v>
      </c>
      <c r="P13" s="32">
        <f t="shared" si="3"/>
        <v>1.6390848926134183E-2</v>
      </c>
      <c r="Q13" s="32"/>
      <c r="R13" s="32">
        <f>'Tenure 2001'!B44</f>
        <v>3.654423513433787</v>
      </c>
      <c r="S13" s="32">
        <f>'Tenure 2011'!B44</f>
        <v>3.9852675991870337</v>
      </c>
      <c r="T13" s="32">
        <f t="shared" si="4"/>
        <v>0.33084408575324664</v>
      </c>
    </row>
    <row r="14" spans="1:20" x14ac:dyDescent="0.25">
      <c r="B14" s="32"/>
      <c r="C14" s="32"/>
      <c r="D14" s="32">
        <f t="shared" si="0"/>
        <v>0</v>
      </c>
      <c r="E14" s="32"/>
      <c r="F14" s="32">
        <f>'SEG 2001'!B44</f>
        <v>0</v>
      </c>
      <c r="G14" s="32">
        <f>'SEG 2011'!B44</f>
        <v>0</v>
      </c>
      <c r="H14" s="32">
        <f t="shared" si="1"/>
        <v>0</v>
      </c>
      <c r="I14" s="32"/>
      <c r="J14" s="32">
        <f>'Qualifications 2001'!B44</f>
        <v>0</v>
      </c>
      <c r="K14" s="32">
        <f>'Qualifications 2011'!B44</f>
        <v>0</v>
      </c>
      <c r="L14" s="32">
        <f t="shared" si="2"/>
        <v>0</v>
      </c>
      <c r="M14" s="32"/>
      <c r="N14" s="32">
        <f>'Household Comp 2001'!B44</f>
        <v>0</v>
      </c>
      <c r="O14" s="32">
        <f>'Household Comp 2011'!B44</f>
        <v>0</v>
      </c>
      <c r="P14" s="32">
        <f t="shared" si="3"/>
        <v>0</v>
      </c>
      <c r="Q14" s="32"/>
      <c r="R14" s="32">
        <f>'Tenure 2001'!B45</f>
        <v>0</v>
      </c>
      <c r="S14" s="32">
        <f>'Tenure 2011'!B45</f>
        <v>0</v>
      </c>
      <c r="T14" s="32">
        <f t="shared" si="4"/>
        <v>0</v>
      </c>
    </row>
    <row r="15" spans="1:20" x14ac:dyDescent="0.25">
      <c r="A15" s="1" t="s">
        <v>99</v>
      </c>
      <c r="B15" s="32">
        <f>'CoB 2001'!B45</f>
        <v>8.6195042939724971</v>
      </c>
      <c r="C15" s="32">
        <f>'CoB 2011'!B45</f>
        <v>8.0524076735128123</v>
      </c>
      <c r="D15" s="32">
        <f t="shared" si="0"/>
        <v>-0.56709662045968479</v>
      </c>
      <c r="E15" s="32"/>
      <c r="F15" s="32">
        <f>'SEG 2001'!B45</f>
        <v>11.295359740599036</v>
      </c>
      <c r="G15" s="32">
        <f>'SEG 2011'!B45</f>
        <v>12.478452896515769</v>
      </c>
      <c r="H15" s="32">
        <f t="shared" si="1"/>
        <v>1.1830931559167333</v>
      </c>
      <c r="I15" s="32"/>
      <c r="J15" s="32">
        <f>'Qualifications 2001'!B45</f>
        <v>2.8028426977093241</v>
      </c>
      <c r="K15" s="32">
        <f>'Qualifications 2011'!B45</f>
        <v>3.4093272909399994</v>
      </c>
      <c r="L15" s="32">
        <f t="shared" si="2"/>
        <v>0.60648459323067527</v>
      </c>
      <c r="M15" s="32"/>
      <c r="N15" s="32">
        <f>'Household Comp 2001'!B45</f>
        <v>11.161722644163813</v>
      </c>
      <c r="O15" s="32">
        <f>'Household Comp 2011'!B45</f>
        <v>8.8687904340108723</v>
      </c>
      <c r="P15" s="32">
        <f t="shared" si="3"/>
        <v>-2.2929322101529408</v>
      </c>
      <c r="Q15" s="32"/>
      <c r="R15" s="32">
        <f>'Tenure 2001'!B46</f>
        <v>3.8613204808178625</v>
      </c>
      <c r="S15" s="32">
        <f>'Tenure 2011'!B46</f>
        <v>4.2420506095190555</v>
      </c>
      <c r="T15" s="32">
        <f t="shared" si="4"/>
        <v>0.38073012870119305</v>
      </c>
    </row>
    <row r="16" spans="1:20" x14ac:dyDescent="0.25">
      <c r="A16" s="1" t="s">
        <v>22</v>
      </c>
      <c r="B16" s="32">
        <f>'CoB 2001'!B46</f>
        <v>8.2240258451007371</v>
      </c>
      <c r="C16" s="32">
        <f>'CoB 2011'!B46</f>
        <v>7.8113309084690155</v>
      </c>
      <c r="D16" s="32">
        <f t="shared" si="0"/>
        <v>-0.41269493663172163</v>
      </c>
      <c r="F16" s="32">
        <f>'SEG 2001'!B46</f>
        <v>10.582536785082466</v>
      </c>
      <c r="G16" s="32">
        <f>'SEG 2011'!B46</f>
        <v>11.213779999052852</v>
      </c>
      <c r="H16" s="32">
        <f t="shared" si="1"/>
        <v>0.63124321397038585</v>
      </c>
      <c r="I16" s="32"/>
      <c r="J16" s="32">
        <f>'Qualifications 2001'!B46</f>
        <v>3.2680430436944716</v>
      </c>
      <c r="K16" s="32">
        <f>'Qualifications 2011'!B46</f>
        <v>3.4657970121742951</v>
      </c>
      <c r="L16" s="32">
        <f t="shared" si="2"/>
        <v>0.19775396847982352</v>
      </c>
      <c r="M16" s="32"/>
      <c r="N16" s="32">
        <f>'Household Comp 2001'!B46</f>
        <v>8.6978237198624395</v>
      </c>
      <c r="O16" s="32">
        <f>'Household Comp 2011'!B46</f>
        <v>9.2422020763988577</v>
      </c>
      <c r="P16" s="32">
        <f t="shared" si="3"/>
        <v>0.5443783565364182</v>
      </c>
      <c r="Q16" s="32"/>
      <c r="R16" s="32">
        <f>'Tenure 2001'!B47</f>
        <v>4.3784192882852402</v>
      </c>
      <c r="S16" s="32">
        <f>'Tenure 2011'!B47</f>
        <v>4.5995208970323365</v>
      </c>
      <c r="T16" s="32">
        <f t="shared" si="4"/>
        <v>0.22110160874709628</v>
      </c>
    </row>
    <row r="17" spans="1:20" x14ac:dyDescent="0.25">
      <c r="A17" s="1" t="s">
        <v>23</v>
      </c>
      <c r="B17" s="32">
        <f>'CoB 2001'!B47</f>
        <v>9.1060319453648919</v>
      </c>
      <c r="C17" s="32">
        <f>'CoB 2011'!B47</f>
        <v>8.1121079449486047</v>
      </c>
      <c r="D17" s="32">
        <f t="shared" si="0"/>
        <v>-0.99392400041628726</v>
      </c>
      <c r="F17" s="32">
        <f>'SEG 2001'!B47</f>
        <v>10.966766675032625</v>
      </c>
      <c r="G17" s="32">
        <f>'SEG 2011'!B47</f>
        <v>11.698634232760183</v>
      </c>
      <c r="H17" s="32">
        <f t="shared" si="1"/>
        <v>0.73186755772755774</v>
      </c>
      <c r="I17" s="32"/>
      <c r="J17" s="32">
        <f>'Qualifications 2001'!B47</f>
        <v>3.0491819291628079</v>
      </c>
      <c r="K17" s="32">
        <f>'Qualifications 2011'!B47</f>
        <v>3.5163646370694814</v>
      </c>
      <c r="L17" s="32">
        <f t="shared" si="2"/>
        <v>0.46718270790667349</v>
      </c>
      <c r="M17" s="32"/>
      <c r="N17" s="32">
        <f>'Household Comp 2001'!B47</f>
        <v>8.3263059248373601</v>
      </c>
      <c r="O17" s="32">
        <f>'Household Comp 2011'!B47</f>
        <v>8.6441481829947548</v>
      </c>
      <c r="P17" s="32">
        <f t="shared" si="3"/>
        <v>0.31784225815739475</v>
      </c>
      <c r="Q17" s="32"/>
      <c r="R17" s="32">
        <f>'Tenure 2001'!B48</f>
        <v>4.279836763761061</v>
      </c>
      <c r="S17" s="32">
        <f>'Tenure 2011'!B48</f>
        <v>4.0052704060083624</v>
      </c>
      <c r="T17" s="32">
        <f t="shared" si="4"/>
        <v>-0.27456635775269866</v>
      </c>
    </row>
  </sheetData>
  <mergeCells count="5">
    <mergeCell ref="B3:D3"/>
    <mergeCell ref="F3:H3"/>
    <mergeCell ref="J3:L3"/>
    <mergeCell ref="N3:P3"/>
    <mergeCell ref="R3:T3"/>
  </mergeCells>
  <conditionalFormatting sqref="D5:D17">
    <cfRule type="cellIs" dxfId="4" priority="12" operator="lessThan">
      <formula>0</formula>
    </cfRule>
  </conditionalFormatting>
  <conditionalFormatting sqref="H5:H17">
    <cfRule type="cellIs" dxfId="3" priority="8" operator="lessThan">
      <formula>0</formula>
    </cfRule>
  </conditionalFormatting>
  <conditionalFormatting sqref="L5:L17">
    <cfRule type="cellIs" dxfId="2" priority="6" operator="lessThan">
      <formula>0</formula>
    </cfRule>
  </conditionalFormatting>
  <conditionalFormatting sqref="P5:P17">
    <cfRule type="cellIs" dxfId="1" priority="4" operator="lessThan">
      <formula>0</formula>
    </cfRule>
  </conditionalFormatting>
  <conditionalFormatting sqref="T5:T17">
    <cfRule type="cellIs" dxfId="0" priority="2" operator="lessThan">
      <formula>0</formula>
    </cfRule>
  </conditionalFormatting>
  <hyperlinks>
    <hyperlink ref="A3" location="Index" display="Back to Index"/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2"/>
  <sheetViews>
    <sheetView workbookViewId="0">
      <selection activeCell="R9" sqref="R9"/>
    </sheetView>
  </sheetViews>
  <sheetFormatPr defaultRowHeight="15" x14ac:dyDescent="0.25"/>
  <cols>
    <col min="1" max="2" width="9.140625" style="48"/>
    <col min="3" max="3" width="11.85546875" style="48" customWidth="1"/>
    <col min="4" max="16384" width="9.140625" style="48"/>
  </cols>
  <sheetData>
    <row r="1" spans="1:4" x14ac:dyDescent="0.25">
      <c r="A1" s="49" t="s">
        <v>90</v>
      </c>
    </row>
    <row r="2" spans="1:4" ht="15.75" x14ac:dyDescent="0.25">
      <c r="C2" s="67" t="s">
        <v>223</v>
      </c>
      <c r="D2" s="20" t="s">
        <v>224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L20"/>
  <sheetViews>
    <sheetView workbookViewId="0">
      <selection activeCell="C4" sqref="C4"/>
    </sheetView>
  </sheetViews>
  <sheetFormatPr defaultRowHeight="15" x14ac:dyDescent="0.25"/>
  <cols>
    <col min="1" max="1" width="9.140625" style="1"/>
    <col min="2" max="2" width="13.5703125" style="1" customWidth="1"/>
    <col min="3" max="3" width="14" style="1" customWidth="1"/>
    <col min="4" max="8" width="15" style="1" customWidth="1"/>
    <col min="9" max="12" width="9.140625" style="1"/>
    <col min="13" max="13" width="13.42578125" style="1" customWidth="1"/>
    <col min="14" max="16384" width="9.140625" style="1"/>
  </cols>
  <sheetData>
    <row r="1" spans="1:12" x14ac:dyDescent="0.25">
      <c r="A1" s="49" t="s">
        <v>90</v>
      </c>
    </row>
    <row r="2" spans="1:12" x14ac:dyDescent="0.25">
      <c r="C2" s="4"/>
      <c r="D2" s="21"/>
      <c r="E2" s="21"/>
      <c r="F2" s="21"/>
      <c r="G2" s="21"/>
      <c r="H2" s="21"/>
    </row>
    <row r="3" spans="1:12" ht="15.75" x14ac:dyDescent="0.25">
      <c r="C3" s="20" t="s">
        <v>225</v>
      </c>
      <c r="D3" s="19" t="s">
        <v>216</v>
      </c>
      <c r="F3" s="3"/>
      <c r="G3" s="3"/>
      <c r="H3" s="3"/>
    </row>
    <row r="4" spans="1:12" x14ac:dyDescent="0.25">
      <c r="F4" s="3"/>
      <c r="G4" s="3"/>
      <c r="H4" s="3"/>
      <c r="J4" s="3"/>
      <c r="K4" s="16"/>
      <c r="L4" s="16"/>
    </row>
    <row r="5" spans="1:12" x14ac:dyDescent="0.25">
      <c r="F5" s="3"/>
      <c r="G5" s="3"/>
      <c r="H5" s="3"/>
      <c r="J5" s="3"/>
      <c r="K5" s="16"/>
      <c r="L5" s="16"/>
    </row>
    <row r="6" spans="1:12" x14ac:dyDescent="0.25">
      <c r="F6" s="3"/>
      <c r="G6" s="3"/>
      <c r="H6" s="3"/>
      <c r="J6" s="3"/>
      <c r="K6" s="16"/>
      <c r="L6" s="16"/>
    </row>
    <row r="7" spans="1:12" x14ac:dyDescent="0.25">
      <c r="F7" s="3"/>
      <c r="G7" s="3"/>
      <c r="H7" s="3"/>
      <c r="J7" s="3"/>
      <c r="K7" s="16"/>
      <c r="L7" s="16"/>
    </row>
    <row r="8" spans="1:12" x14ac:dyDescent="0.25">
      <c r="F8" s="3"/>
      <c r="G8" s="3"/>
      <c r="H8" s="3"/>
      <c r="J8" s="3"/>
      <c r="K8" s="16"/>
      <c r="L8" s="16"/>
    </row>
    <row r="9" spans="1:12" x14ac:dyDescent="0.25">
      <c r="D9" s="3"/>
      <c r="E9" s="3"/>
      <c r="F9" s="3"/>
      <c r="G9" s="3"/>
      <c r="H9" s="3"/>
    </row>
    <row r="10" spans="1:12" x14ac:dyDescent="0.25">
      <c r="D10" s="3"/>
      <c r="E10" s="3"/>
      <c r="F10" s="3"/>
      <c r="G10" s="3"/>
      <c r="H10" s="3"/>
    </row>
    <row r="11" spans="1:12" x14ac:dyDescent="0.25">
      <c r="D11" s="3"/>
      <c r="E11" s="3"/>
      <c r="F11" s="3"/>
      <c r="G11" s="3"/>
      <c r="H11" s="3"/>
    </row>
    <row r="12" spans="1:12" x14ac:dyDescent="0.25">
      <c r="D12" s="3"/>
      <c r="E12" s="3"/>
      <c r="F12" s="3"/>
      <c r="G12" s="3"/>
      <c r="H12" s="3"/>
    </row>
    <row r="13" spans="1:12" x14ac:dyDescent="0.25">
      <c r="D13" s="3"/>
      <c r="E13" s="3"/>
      <c r="F13" s="3"/>
      <c r="G13" s="3"/>
      <c r="H13" s="3"/>
      <c r="I13" s="3"/>
    </row>
    <row r="14" spans="1:12" x14ac:dyDescent="0.25">
      <c r="D14" s="3"/>
      <c r="E14" s="3"/>
      <c r="F14" s="3"/>
      <c r="G14" s="3"/>
      <c r="H14" s="3"/>
    </row>
    <row r="18" spans="4:8" x14ac:dyDescent="0.25">
      <c r="D18" s="16"/>
      <c r="E18" s="16"/>
      <c r="F18" s="16"/>
      <c r="G18" s="16"/>
      <c r="H18" s="16"/>
    </row>
    <row r="19" spans="4:8" x14ac:dyDescent="0.25">
      <c r="D19" s="16"/>
      <c r="E19" s="16"/>
      <c r="F19" s="16"/>
      <c r="G19" s="16"/>
      <c r="H19" s="16"/>
    </row>
    <row r="20" spans="4:8" x14ac:dyDescent="0.25">
      <c r="D20" s="3"/>
      <c r="E20" s="3"/>
      <c r="F20" s="3"/>
      <c r="G20" s="3"/>
      <c r="H20" s="3"/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99"/>
  <sheetViews>
    <sheetView topLeftCell="A4" zoomScale="85" zoomScaleNormal="85" workbookViewId="0">
      <selection activeCell="E27" sqref="E27"/>
    </sheetView>
  </sheetViews>
  <sheetFormatPr defaultRowHeight="15" x14ac:dyDescent="0.25"/>
  <cols>
    <col min="1" max="1" width="4.85546875" style="13" customWidth="1"/>
    <col min="2" max="2" width="24.7109375" style="13" bestFit="1" customWidth="1"/>
    <col min="3" max="3" width="15" style="10" customWidth="1"/>
    <col min="4" max="4" width="15" style="6" customWidth="1"/>
    <col min="5" max="16384" width="9.140625" style="1"/>
  </cols>
  <sheetData>
    <row r="1" spans="1:4" x14ac:dyDescent="0.25">
      <c r="A1" s="43" t="s">
        <v>90</v>
      </c>
    </row>
    <row r="2" spans="1:4" x14ac:dyDescent="0.25">
      <c r="A2" s="23"/>
    </row>
    <row r="3" spans="1:4" ht="15.75" x14ac:dyDescent="0.25">
      <c r="A3" s="24" t="s">
        <v>217</v>
      </c>
      <c r="B3" s="1"/>
      <c r="C3" s="1"/>
    </row>
    <row r="5" spans="1:4" ht="43.5" customHeight="1" x14ac:dyDescent="0.25">
      <c r="A5" s="22"/>
      <c r="B5" s="14"/>
      <c r="C5" s="5" t="s">
        <v>199</v>
      </c>
      <c r="D5" s="7" t="s">
        <v>200</v>
      </c>
    </row>
    <row r="6" spans="1:4" x14ac:dyDescent="0.25">
      <c r="A6" s="11" t="s">
        <v>26</v>
      </c>
      <c r="C6" s="8">
        <v>428234</v>
      </c>
      <c r="D6" s="13"/>
    </row>
    <row r="7" spans="1:4" x14ac:dyDescent="0.25">
      <c r="A7" s="11"/>
      <c r="B7" s="13" t="s">
        <v>198</v>
      </c>
      <c r="C7" s="9">
        <v>428234</v>
      </c>
      <c r="D7" s="12">
        <v>1</v>
      </c>
    </row>
    <row r="9" spans="1:4" x14ac:dyDescent="0.25">
      <c r="A9" s="11" t="s">
        <v>24</v>
      </c>
      <c r="C9" s="8">
        <f>SUM(C10:C12)</f>
        <v>884271</v>
      </c>
      <c r="D9" s="12"/>
    </row>
    <row r="10" spans="1:4" x14ac:dyDescent="0.25">
      <c r="B10" s="13" t="s">
        <v>153</v>
      </c>
      <c r="C10" s="10">
        <v>248752</v>
      </c>
      <c r="D10" s="6">
        <f>C10/C$9</f>
        <v>0.28130742724798169</v>
      </c>
    </row>
    <row r="11" spans="1:4" x14ac:dyDescent="0.25">
      <c r="B11" s="13" t="s">
        <v>154</v>
      </c>
      <c r="C11" s="10">
        <v>329839</v>
      </c>
      <c r="D11" s="6">
        <f t="shared" ref="D11:D12" si="0">C11/C$9</f>
        <v>0.37300669138759496</v>
      </c>
    </row>
    <row r="12" spans="1:4" x14ac:dyDescent="0.25">
      <c r="B12" s="13" t="s">
        <v>155</v>
      </c>
      <c r="C12" s="10">
        <v>305680</v>
      </c>
      <c r="D12" s="6">
        <f t="shared" si="0"/>
        <v>0.34568588136442335</v>
      </c>
    </row>
    <row r="13" spans="1:4" x14ac:dyDescent="0.25">
      <c r="D13" s="13"/>
    </row>
    <row r="14" spans="1:4" x14ac:dyDescent="0.25">
      <c r="A14" s="11" t="s">
        <v>16</v>
      </c>
      <c r="C14" s="8">
        <f>SUM(C15:C24)</f>
        <v>2682528</v>
      </c>
      <c r="D14" s="12"/>
    </row>
    <row r="15" spans="1:4" x14ac:dyDescent="0.25">
      <c r="B15" s="13" t="s">
        <v>129</v>
      </c>
      <c r="C15" s="10">
        <v>276786</v>
      </c>
      <c r="D15" s="6">
        <f>C15/C$14</f>
        <v>0.10318102923809183</v>
      </c>
    </row>
    <row r="16" spans="1:4" x14ac:dyDescent="0.25">
      <c r="B16" s="13" t="s">
        <v>130</v>
      </c>
      <c r="C16" s="10">
        <v>185060</v>
      </c>
      <c r="D16" s="6">
        <f t="shared" ref="D16:D24" si="1">C16/C$14</f>
        <v>6.898716434646722E-2</v>
      </c>
    </row>
    <row r="17" spans="1:4" x14ac:dyDescent="0.25">
      <c r="B17" s="13" t="s">
        <v>131</v>
      </c>
      <c r="C17" s="10">
        <v>503127</v>
      </c>
      <c r="D17" s="6">
        <f t="shared" si="1"/>
        <v>0.18755703575135096</v>
      </c>
    </row>
    <row r="18" spans="1:4" x14ac:dyDescent="0.25">
      <c r="B18" s="13" t="s">
        <v>132</v>
      </c>
      <c r="C18" s="10">
        <v>224897</v>
      </c>
      <c r="D18" s="6">
        <f t="shared" si="1"/>
        <v>8.3837708310966375E-2</v>
      </c>
    </row>
    <row r="19" spans="1:4" x14ac:dyDescent="0.25">
      <c r="B19" s="13" t="s">
        <v>133</v>
      </c>
      <c r="C19" s="10">
        <v>211699</v>
      </c>
      <c r="D19" s="6">
        <f t="shared" si="1"/>
        <v>7.8917722387240694E-2</v>
      </c>
    </row>
    <row r="20" spans="1:4" x14ac:dyDescent="0.25">
      <c r="B20" s="13" t="s">
        <v>134</v>
      </c>
      <c r="C20" s="10">
        <v>233933</v>
      </c>
      <c r="D20" s="6">
        <f t="shared" si="1"/>
        <v>8.7206172684870395E-2</v>
      </c>
    </row>
    <row r="21" spans="1:4" x14ac:dyDescent="0.25">
      <c r="B21" s="13" t="s">
        <v>135</v>
      </c>
      <c r="C21" s="10">
        <v>283275</v>
      </c>
      <c r="D21" s="6">
        <f t="shared" si="1"/>
        <v>0.10560001610421214</v>
      </c>
    </row>
    <row r="22" spans="1:4" x14ac:dyDescent="0.25">
      <c r="B22" s="13" t="s">
        <v>136</v>
      </c>
      <c r="C22" s="10">
        <v>219324</v>
      </c>
      <c r="D22" s="6">
        <f t="shared" si="1"/>
        <v>8.1760190387574705E-2</v>
      </c>
    </row>
    <row r="23" spans="1:4" x14ac:dyDescent="0.25">
      <c r="B23" s="13" t="s">
        <v>137</v>
      </c>
      <c r="C23" s="10">
        <v>226578</v>
      </c>
      <c r="D23" s="6">
        <f t="shared" si="1"/>
        <v>8.446435601044984E-2</v>
      </c>
    </row>
    <row r="24" spans="1:4" x14ac:dyDescent="0.25">
      <c r="B24" s="13" t="s">
        <v>138</v>
      </c>
      <c r="C24" s="10">
        <v>317849</v>
      </c>
      <c r="D24" s="6">
        <f t="shared" si="1"/>
        <v>0.11848860477877585</v>
      </c>
    </row>
    <row r="26" spans="1:4" x14ac:dyDescent="0.25">
      <c r="A26" s="11" t="s">
        <v>17</v>
      </c>
      <c r="C26" s="8">
        <f>SUM(C27:C31)</f>
        <v>1381189</v>
      </c>
      <c r="D26" s="12"/>
    </row>
    <row r="27" spans="1:4" x14ac:dyDescent="0.25">
      <c r="B27" s="13" t="s">
        <v>139</v>
      </c>
      <c r="C27" s="10">
        <v>145893</v>
      </c>
      <c r="D27" s="6">
        <f>C27/C$26</f>
        <v>0.10562855626565228</v>
      </c>
    </row>
    <row r="28" spans="1:4" x14ac:dyDescent="0.25">
      <c r="B28" s="13" t="s">
        <v>140</v>
      </c>
      <c r="C28" s="10">
        <v>466415</v>
      </c>
      <c r="D28" s="6">
        <f t="shared" ref="D28:D31" si="2">C28/C$26</f>
        <v>0.33769093150901142</v>
      </c>
    </row>
    <row r="29" spans="1:4" x14ac:dyDescent="0.25">
      <c r="B29" s="13" t="s">
        <v>141</v>
      </c>
      <c r="C29" s="10">
        <v>175308</v>
      </c>
      <c r="D29" s="6">
        <f t="shared" si="2"/>
        <v>0.12692542439883317</v>
      </c>
    </row>
    <row r="30" spans="1:4" x14ac:dyDescent="0.25">
      <c r="B30" s="13" t="s">
        <v>142</v>
      </c>
      <c r="C30" s="10">
        <v>273790</v>
      </c>
      <c r="D30" s="6">
        <f t="shared" si="2"/>
        <v>0.19822775883677035</v>
      </c>
    </row>
    <row r="31" spans="1:4" x14ac:dyDescent="0.25">
      <c r="B31" s="13" t="s">
        <v>143</v>
      </c>
      <c r="C31" s="10">
        <v>319783</v>
      </c>
      <c r="D31" s="6">
        <f t="shared" si="2"/>
        <v>0.23152732898973277</v>
      </c>
    </row>
    <row r="33" spans="1:4" x14ac:dyDescent="0.25">
      <c r="A33" s="11" t="s">
        <v>25</v>
      </c>
      <c r="C33" s="8">
        <f>SUM(C34:C35)</f>
        <v>441938</v>
      </c>
      <c r="D33" s="15"/>
    </row>
    <row r="34" spans="1:4" x14ac:dyDescent="0.25">
      <c r="B34" s="13" t="s">
        <v>196</v>
      </c>
      <c r="C34" s="10">
        <v>205056</v>
      </c>
      <c r="D34" s="6">
        <f>C34/C$33</f>
        <v>0.46399268675696592</v>
      </c>
    </row>
    <row r="35" spans="1:4" x14ac:dyDescent="0.25">
      <c r="B35" s="13" t="s">
        <v>197</v>
      </c>
      <c r="C35" s="10">
        <v>236882</v>
      </c>
      <c r="D35" s="6">
        <f>C35/C$33</f>
        <v>0.53600731324303408</v>
      </c>
    </row>
    <row r="37" spans="1:4" x14ac:dyDescent="0.25">
      <c r="A37" s="11" t="s">
        <v>18</v>
      </c>
      <c r="C37" s="8">
        <f>SUM(C38:C41)</f>
        <v>1343601</v>
      </c>
    </row>
    <row r="38" spans="1:4" x14ac:dyDescent="0.25">
      <c r="B38" s="13" t="s">
        <v>144</v>
      </c>
      <c r="C38" s="10">
        <v>231221</v>
      </c>
      <c r="D38" s="6">
        <f>C38/$C$37</f>
        <v>0.17209052389809176</v>
      </c>
    </row>
    <row r="39" spans="1:4" x14ac:dyDescent="0.25">
      <c r="B39" s="13" t="s">
        <v>145</v>
      </c>
      <c r="C39" s="10">
        <v>302402</v>
      </c>
      <c r="D39" s="6">
        <f t="shared" ref="D39:D41" si="3">C39/$C$37</f>
        <v>0.22506830524835869</v>
      </c>
    </row>
    <row r="40" spans="1:4" x14ac:dyDescent="0.25">
      <c r="B40" s="13" t="s">
        <v>146</v>
      </c>
      <c r="C40" s="10">
        <v>257280</v>
      </c>
      <c r="D40" s="6">
        <f t="shared" si="3"/>
        <v>0.19148541866223678</v>
      </c>
    </row>
    <row r="41" spans="1:4" x14ac:dyDescent="0.25">
      <c r="B41" s="13" t="s">
        <v>147</v>
      </c>
      <c r="C41" s="10">
        <v>552698</v>
      </c>
      <c r="D41" s="6">
        <f t="shared" si="3"/>
        <v>0.41135575219131276</v>
      </c>
    </row>
    <row r="43" spans="1:4" x14ac:dyDescent="0.25">
      <c r="A43" s="11" t="s">
        <v>19</v>
      </c>
      <c r="C43" s="8">
        <f>SUM(C44:C48)</f>
        <v>1104825</v>
      </c>
      <c r="D43" s="12"/>
    </row>
    <row r="44" spans="1:4" x14ac:dyDescent="0.25">
      <c r="B44" s="13" t="s">
        <v>124</v>
      </c>
      <c r="C44" s="10">
        <v>200214</v>
      </c>
      <c r="D44" s="6">
        <f>C44/C$43</f>
        <v>0.18121783992940058</v>
      </c>
    </row>
    <row r="45" spans="1:4" x14ac:dyDescent="0.25">
      <c r="B45" s="13" t="s">
        <v>125</v>
      </c>
      <c r="C45" s="10">
        <v>280177</v>
      </c>
      <c r="D45" s="6">
        <f t="shared" ref="D45:D48" si="4">C45/C$43</f>
        <v>0.25359400810083044</v>
      </c>
    </row>
    <row r="46" spans="1:4" x14ac:dyDescent="0.25">
      <c r="B46" s="13" t="s">
        <v>126</v>
      </c>
      <c r="C46" s="10">
        <v>200801</v>
      </c>
      <c r="D46" s="6">
        <f t="shared" si="4"/>
        <v>0.18174914579232004</v>
      </c>
    </row>
    <row r="47" spans="1:4" x14ac:dyDescent="0.25">
      <c r="B47" s="13" t="s">
        <v>127</v>
      </c>
      <c r="C47" s="10">
        <v>148127</v>
      </c>
      <c r="D47" s="6">
        <f t="shared" si="4"/>
        <v>0.1340728169619623</v>
      </c>
    </row>
    <row r="48" spans="1:4" x14ac:dyDescent="0.25">
      <c r="B48" s="13" t="s">
        <v>128</v>
      </c>
      <c r="C48" s="10">
        <v>275506</v>
      </c>
      <c r="D48" s="6">
        <f t="shared" si="4"/>
        <v>0.24936618921548662</v>
      </c>
    </row>
    <row r="50" spans="1:4" x14ac:dyDescent="0.25">
      <c r="A50" s="11" t="s">
        <v>20</v>
      </c>
      <c r="C50" s="8">
        <f>SUM(C51:C57)</f>
        <v>2736460</v>
      </c>
      <c r="D50" s="12"/>
    </row>
    <row r="51" spans="1:4" x14ac:dyDescent="0.25">
      <c r="B51" s="13" t="s">
        <v>156</v>
      </c>
      <c r="C51" s="10">
        <v>1073045</v>
      </c>
      <c r="D51" s="6">
        <f>C51/C$50</f>
        <v>0.39212888184004152</v>
      </c>
    </row>
    <row r="52" spans="1:4" x14ac:dyDescent="0.25">
      <c r="B52" s="13" t="s">
        <v>157</v>
      </c>
      <c r="C52" s="10">
        <v>316960</v>
      </c>
      <c r="D52" s="6">
        <f t="shared" ref="D52:D57" si="5">C52/C$50</f>
        <v>0.11582847912997084</v>
      </c>
    </row>
    <row r="53" spans="1:4" x14ac:dyDescent="0.25">
      <c r="B53" s="13" t="s">
        <v>158</v>
      </c>
      <c r="C53" s="10">
        <v>312925</v>
      </c>
      <c r="D53" s="6">
        <f t="shared" si="5"/>
        <v>0.11435394633943123</v>
      </c>
    </row>
    <row r="54" spans="1:4" x14ac:dyDescent="0.25">
      <c r="B54" s="13" t="s">
        <v>159</v>
      </c>
      <c r="C54" s="10">
        <v>308063</v>
      </c>
      <c r="D54" s="6">
        <f t="shared" si="5"/>
        <v>0.11257719827806728</v>
      </c>
    </row>
    <row r="55" spans="1:4" x14ac:dyDescent="0.25">
      <c r="B55" s="13" t="s">
        <v>160</v>
      </c>
      <c r="C55" s="10">
        <v>206674</v>
      </c>
      <c r="D55" s="6">
        <f t="shared" si="5"/>
        <v>7.5526044597764991E-2</v>
      </c>
    </row>
    <row r="56" spans="1:4" x14ac:dyDescent="0.25">
      <c r="B56" s="13" t="s">
        <v>161</v>
      </c>
      <c r="C56" s="10">
        <v>269323</v>
      </c>
      <c r="D56" s="6">
        <f t="shared" si="5"/>
        <v>9.8420221746343822E-2</v>
      </c>
    </row>
    <row r="57" spans="1:4" x14ac:dyDescent="0.25">
      <c r="B57" s="13" t="s">
        <v>162</v>
      </c>
      <c r="C57" s="10">
        <v>249470</v>
      </c>
      <c r="D57" s="6">
        <f t="shared" si="5"/>
        <v>9.1165228068380316E-2</v>
      </c>
    </row>
    <row r="59" spans="1:4" x14ac:dyDescent="0.25">
      <c r="A59" s="11" t="s">
        <v>21</v>
      </c>
      <c r="C59" s="8">
        <f>SUM(C60:C64)</f>
        <v>2226058</v>
      </c>
      <c r="D59" s="12"/>
    </row>
    <row r="60" spans="1:4" x14ac:dyDescent="0.25">
      <c r="B60" s="13" t="s">
        <v>148</v>
      </c>
      <c r="C60" s="10">
        <v>522452</v>
      </c>
      <c r="D60" s="6">
        <f>C60/C$59</f>
        <v>0.23469828728631509</v>
      </c>
    </row>
    <row r="61" spans="1:4" x14ac:dyDescent="0.25">
      <c r="B61" s="13" t="s">
        <v>149</v>
      </c>
      <c r="C61" s="10">
        <v>203826</v>
      </c>
      <c r="D61" s="6">
        <f t="shared" ref="D61:D64" si="6">C61/C$59</f>
        <v>9.1563651980316782E-2</v>
      </c>
    </row>
    <row r="62" spans="1:4" x14ac:dyDescent="0.25">
      <c r="B62" s="13" t="s">
        <v>150</v>
      </c>
      <c r="C62" s="10">
        <v>422458</v>
      </c>
      <c r="D62" s="6">
        <f t="shared" si="6"/>
        <v>0.18977852329094749</v>
      </c>
    </row>
    <row r="63" spans="1:4" x14ac:dyDescent="0.25">
      <c r="B63" s="13" t="s">
        <v>151</v>
      </c>
      <c r="C63" s="10">
        <v>751485</v>
      </c>
      <c r="D63" s="6">
        <f t="shared" si="6"/>
        <v>0.33758554359320375</v>
      </c>
    </row>
    <row r="64" spans="1:4" x14ac:dyDescent="0.25">
      <c r="B64" s="13" t="s">
        <v>152</v>
      </c>
      <c r="C64" s="10">
        <v>325837</v>
      </c>
      <c r="D64" s="6">
        <f t="shared" si="6"/>
        <v>0.14637399384921687</v>
      </c>
    </row>
    <row r="66" spans="1:4" x14ac:dyDescent="0.25">
      <c r="A66" s="11" t="s">
        <v>22</v>
      </c>
      <c r="C66" s="8">
        <f>SUM(C67:C99)</f>
        <v>8173941</v>
      </c>
      <c r="D66" s="12"/>
    </row>
    <row r="67" spans="1:4" x14ac:dyDescent="0.25">
      <c r="B67" s="13" t="s">
        <v>163</v>
      </c>
      <c r="C67" s="10">
        <v>7375</v>
      </c>
      <c r="D67" s="6">
        <f>C67/C$66</f>
        <v>9.0225755238507351E-4</v>
      </c>
    </row>
    <row r="68" spans="1:4" x14ac:dyDescent="0.25">
      <c r="B68" s="13" t="s">
        <v>164</v>
      </c>
      <c r="C68" s="10">
        <v>220338</v>
      </c>
      <c r="D68" s="6">
        <f t="shared" ref="D68:D99" si="7">C68/C$66</f>
        <v>2.6956152485074214E-2</v>
      </c>
    </row>
    <row r="69" spans="1:4" x14ac:dyDescent="0.25">
      <c r="B69" s="13" t="s">
        <v>165</v>
      </c>
      <c r="C69" s="10">
        <v>246270</v>
      </c>
      <c r="D69" s="6">
        <f t="shared" si="7"/>
        <v>3.0128673549270787E-2</v>
      </c>
    </row>
    <row r="70" spans="1:4" x14ac:dyDescent="0.25">
      <c r="B70" s="13" t="s">
        <v>166</v>
      </c>
      <c r="C70" s="10">
        <v>182493</v>
      </c>
      <c r="D70" s="6">
        <f t="shared" si="7"/>
        <v>2.2326194916258878E-2</v>
      </c>
    </row>
    <row r="71" spans="1:4" x14ac:dyDescent="0.25">
      <c r="B71" s="13" t="s">
        <v>167</v>
      </c>
      <c r="C71" s="10">
        <v>254926</v>
      </c>
      <c r="D71" s="6">
        <f t="shared" si="7"/>
        <v>3.1187648650754882E-2</v>
      </c>
    </row>
    <row r="72" spans="1:4" x14ac:dyDescent="0.25">
      <c r="B72" s="13" t="s">
        <v>168</v>
      </c>
      <c r="C72" s="10">
        <v>206125</v>
      </c>
      <c r="D72" s="6">
        <f t="shared" si="7"/>
        <v>2.5217333964118412E-2</v>
      </c>
    </row>
    <row r="73" spans="1:4" x14ac:dyDescent="0.25">
      <c r="B73" s="13" t="s">
        <v>169</v>
      </c>
      <c r="C73" s="10">
        <v>158649</v>
      </c>
      <c r="D73" s="6">
        <f t="shared" si="7"/>
        <v>1.9409119786893494E-2</v>
      </c>
    </row>
    <row r="74" spans="1:4" x14ac:dyDescent="0.25">
      <c r="B74" s="13" t="s">
        <v>170</v>
      </c>
      <c r="C74" s="10">
        <v>303086</v>
      </c>
      <c r="D74" s="6">
        <f t="shared" si="7"/>
        <v>3.7079543392838289E-2</v>
      </c>
    </row>
    <row r="75" spans="1:4" x14ac:dyDescent="0.25">
      <c r="B75" s="13" t="s">
        <v>171</v>
      </c>
      <c r="C75" s="10">
        <v>275885</v>
      </c>
      <c r="D75" s="6">
        <f t="shared" si="7"/>
        <v>3.3751772859627931E-2</v>
      </c>
    </row>
    <row r="76" spans="1:4" x14ac:dyDescent="0.25">
      <c r="B76" s="13" t="s">
        <v>172</v>
      </c>
      <c r="C76" s="10">
        <v>307984</v>
      </c>
      <c r="D76" s="6">
        <f t="shared" si="7"/>
        <v>3.767876474762908E-2</v>
      </c>
    </row>
    <row r="77" spans="1:4" x14ac:dyDescent="0.25">
      <c r="B77" s="13" t="s">
        <v>173</v>
      </c>
      <c r="C77" s="10">
        <v>288283</v>
      </c>
      <c r="D77" s="6">
        <f t="shared" si="7"/>
        <v>3.526854426769168E-2</v>
      </c>
    </row>
    <row r="78" spans="1:4" x14ac:dyDescent="0.25">
      <c r="B78" s="13" t="s">
        <v>174</v>
      </c>
      <c r="C78" s="10">
        <v>254096</v>
      </c>
      <c r="D78" s="6">
        <f t="shared" si="7"/>
        <v>3.1086106444859339E-2</v>
      </c>
    </row>
    <row r="79" spans="1:4" x14ac:dyDescent="0.25">
      <c r="B79" s="13" t="s">
        <v>175</v>
      </c>
      <c r="C79" s="10">
        <v>306995</v>
      </c>
      <c r="D79" s="6">
        <f t="shared" si="7"/>
        <v>3.7557770480604151E-2</v>
      </c>
    </row>
    <row r="80" spans="1:4" x14ac:dyDescent="0.25">
      <c r="B80" s="13" t="s">
        <v>176</v>
      </c>
      <c r="C80" s="10">
        <v>219396</v>
      </c>
      <c r="D80" s="6">
        <f t="shared" si="7"/>
        <v>2.6840908198383129E-2</v>
      </c>
    </row>
    <row r="81" spans="2:4" x14ac:dyDescent="0.25">
      <c r="B81" s="13" t="s">
        <v>177</v>
      </c>
      <c r="C81" s="10">
        <v>185911</v>
      </c>
      <c r="D81" s="6">
        <f t="shared" si="7"/>
        <v>2.274435306053714E-2</v>
      </c>
    </row>
    <row r="82" spans="2:4" x14ac:dyDescent="0.25">
      <c r="B82" s="13" t="s">
        <v>178</v>
      </c>
      <c r="C82" s="10">
        <v>356386</v>
      </c>
      <c r="D82" s="6">
        <f t="shared" si="7"/>
        <v>4.3600265771431432E-2</v>
      </c>
    </row>
    <row r="83" spans="2:4" x14ac:dyDescent="0.25">
      <c r="B83" s="13" t="s">
        <v>179</v>
      </c>
      <c r="C83" s="10">
        <v>231997</v>
      </c>
      <c r="D83" s="6">
        <f t="shared" si="7"/>
        <v>2.8382514627888801E-2</v>
      </c>
    </row>
    <row r="84" spans="2:4" x14ac:dyDescent="0.25">
      <c r="B84" s="13" t="s">
        <v>180</v>
      </c>
      <c r="C84" s="10">
        <v>311215</v>
      </c>
      <c r="D84" s="6">
        <f t="shared" si="7"/>
        <v>3.807404531057907E-2</v>
      </c>
    </row>
    <row r="85" spans="2:4" x14ac:dyDescent="0.25">
      <c r="B85" s="13" t="s">
        <v>181</v>
      </c>
      <c r="C85" s="10">
        <v>309392</v>
      </c>
      <c r="D85" s="6">
        <f t="shared" si="7"/>
        <v>3.7851019477630192E-2</v>
      </c>
    </row>
    <row r="86" spans="2:4" x14ac:dyDescent="0.25">
      <c r="B86" s="13" t="s">
        <v>182</v>
      </c>
      <c r="C86" s="10">
        <v>363378</v>
      </c>
      <c r="D86" s="6">
        <f t="shared" si="7"/>
        <v>4.4455667101096032E-2</v>
      </c>
    </row>
    <row r="87" spans="2:4" x14ac:dyDescent="0.25">
      <c r="B87" s="13" t="s">
        <v>183</v>
      </c>
      <c r="C87" s="10">
        <v>338449</v>
      </c>
      <c r="D87" s="6">
        <f t="shared" si="7"/>
        <v>4.1405853064023827E-2</v>
      </c>
    </row>
    <row r="88" spans="2:4" x14ac:dyDescent="0.25">
      <c r="B88" s="13" t="s">
        <v>184</v>
      </c>
      <c r="C88" s="10">
        <v>312466</v>
      </c>
      <c r="D88" s="6">
        <f t="shared" si="7"/>
        <v>3.8227092659465001E-2</v>
      </c>
    </row>
    <row r="89" spans="2:4" x14ac:dyDescent="0.25">
      <c r="B89" s="13" t="s">
        <v>185</v>
      </c>
      <c r="C89" s="10">
        <v>254557</v>
      </c>
      <c r="D89" s="6">
        <f t="shared" si="7"/>
        <v>3.114250518813385E-2</v>
      </c>
    </row>
    <row r="90" spans="2:4" x14ac:dyDescent="0.25">
      <c r="B90" s="13" t="s">
        <v>186</v>
      </c>
      <c r="C90" s="10">
        <v>239056</v>
      </c>
      <c r="D90" s="6">
        <f t="shared" si="7"/>
        <v>2.9246112738029306E-2</v>
      </c>
    </row>
    <row r="91" spans="2:4" x14ac:dyDescent="0.25">
      <c r="B91" s="13" t="s">
        <v>187</v>
      </c>
      <c r="C91" s="10">
        <v>237232</v>
      </c>
      <c r="D91" s="6">
        <f t="shared" si="7"/>
        <v>2.9022964565073323E-2</v>
      </c>
    </row>
    <row r="92" spans="2:4" x14ac:dyDescent="0.25">
      <c r="B92" s="13" t="s">
        <v>188</v>
      </c>
      <c r="C92" s="10">
        <v>273936</v>
      </c>
      <c r="D92" s="6">
        <f t="shared" si="7"/>
        <v>3.3513332185784069E-2</v>
      </c>
    </row>
    <row r="93" spans="2:4" x14ac:dyDescent="0.25">
      <c r="B93" s="13" t="s">
        <v>189</v>
      </c>
      <c r="C93" s="10">
        <v>253957</v>
      </c>
      <c r="D93" s="6">
        <f t="shared" si="7"/>
        <v>3.1069101183872013E-2</v>
      </c>
    </row>
    <row r="94" spans="2:4" x14ac:dyDescent="0.25">
      <c r="B94" s="13" t="s">
        <v>190</v>
      </c>
      <c r="C94" s="10">
        <v>160060</v>
      </c>
      <c r="D94" s="6">
        <f t="shared" si="7"/>
        <v>1.9581741536915914E-2</v>
      </c>
    </row>
    <row r="95" spans="2:4" x14ac:dyDescent="0.25">
      <c r="B95" s="13" t="s">
        <v>191</v>
      </c>
      <c r="C95" s="10">
        <v>199693</v>
      </c>
      <c r="D95" s="6">
        <f t="shared" si="7"/>
        <v>2.4430443038431521E-2</v>
      </c>
    </row>
    <row r="96" spans="2:4" x14ac:dyDescent="0.25">
      <c r="B96" s="13" t="s">
        <v>192</v>
      </c>
      <c r="C96" s="10">
        <v>278970</v>
      </c>
      <c r="D96" s="6">
        <f t="shared" si="7"/>
        <v>3.4129191781540877E-2</v>
      </c>
    </row>
    <row r="97" spans="2:4" x14ac:dyDescent="0.25">
      <c r="B97" s="13" t="s">
        <v>193</v>
      </c>
      <c r="C97" s="10">
        <v>186990</v>
      </c>
      <c r="D97" s="6">
        <f t="shared" si="7"/>
        <v>2.2876357928201342E-2</v>
      </c>
    </row>
    <row r="98" spans="2:4" x14ac:dyDescent="0.25">
      <c r="B98" s="13" t="s">
        <v>194</v>
      </c>
      <c r="C98" s="10">
        <v>190146</v>
      </c>
      <c r="D98" s="6">
        <f t="shared" si="7"/>
        <v>2.3262462990618602E-2</v>
      </c>
    </row>
    <row r="99" spans="2:4" x14ac:dyDescent="0.25">
      <c r="B99" s="13" t="s">
        <v>195</v>
      </c>
      <c r="C99" s="10">
        <v>258249</v>
      </c>
      <c r="D99" s="6">
        <f t="shared" si="7"/>
        <v>3.159418449435835E-2</v>
      </c>
    </row>
  </sheetData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69"/>
  <sheetViews>
    <sheetView workbookViewId="0">
      <selection activeCell="G42" sqref="G42"/>
    </sheetView>
  </sheetViews>
  <sheetFormatPr defaultRowHeight="15" x14ac:dyDescent="0.25"/>
  <cols>
    <col min="1" max="1" width="20.140625" style="1" bestFit="1" customWidth="1"/>
    <col min="2" max="14" width="14.42578125" style="1" customWidth="1"/>
    <col min="15" max="16384" width="9.140625" style="1"/>
  </cols>
  <sheetData>
    <row r="1" spans="1:20" x14ac:dyDescent="0.25">
      <c r="A1" s="49" t="s">
        <v>90</v>
      </c>
    </row>
    <row r="2" spans="1:20" s="18" customFormat="1" x14ac:dyDescent="0.25">
      <c r="B2" s="111">
        <v>2001</v>
      </c>
      <c r="C2" s="111"/>
      <c r="D2" s="111"/>
      <c r="E2" s="111"/>
      <c r="F2" s="111"/>
      <c r="G2" s="111"/>
      <c r="I2" s="111">
        <v>2011</v>
      </c>
      <c r="J2" s="111"/>
      <c r="K2" s="111"/>
      <c r="L2" s="111"/>
      <c r="M2" s="111"/>
      <c r="N2" s="111"/>
    </row>
    <row r="3" spans="1:20" s="18" customFormat="1" x14ac:dyDescent="0.25">
      <c r="C3" s="111" t="s">
        <v>111</v>
      </c>
      <c r="D3" s="111"/>
      <c r="F3" s="111" t="s">
        <v>112</v>
      </c>
      <c r="G3" s="111"/>
      <c r="J3" s="111" t="s">
        <v>111</v>
      </c>
      <c r="K3" s="111"/>
      <c r="M3" s="111" t="s">
        <v>112</v>
      </c>
      <c r="N3" s="111"/>
    </row>
    <row r="4" spans="1:20" s="18" customFormat="1" x14ac:dyDescent="0.25">
      <c r="B4" s="18" t="s">
        <v>114</v>
      </c>
      <c r="C4" s="18">
        <v>2</v>
      </c>
      <c r="D4" s="18">
        <v>1</v>
      </c>
      <c r="E4" s="18">
        <v>0</v>
      </c>
      <c r="F4" s="18">
        <v>-1</v>
      </c>
      <c r="G4" s="18">
        <v>-2</v>
      </c>
      <c r="I4" s="18" t="s">
        <v>114</v>
      </c>
      <c r="J4" s="18">
        <v>2</v>
      </c>
      <c r="K4" s="18">
        <v>1</v>
      </c>
      <c r="L4" s="18">
        <v>0</v>
      </c>
      <c r="M4" s="18">
        <v>-1</v>
      </c>
      <c r="N4" s="18">
        <v>-2</v>
      </c>
    </row>
    <row r="5" spans="1:20" x14ac:dyDescent="0.25">
      <c r="A5" s="1" t="s">
        <v>26</v>
      </c>
      <c r="B5" s="3">
        <v>162090</v>
      </c>
      <c r="C5" s="3">
        <v>77060</v>
      </c>
      <c r="D5" s="3">
        <v>40153</v>
      </c>
      <c r="E5" s="3">
        <v>32177</v>
      </c>
      <c r="F5" s="3">
        <v>9301</v>
      </c>
      <c r="G5" s="3">
        <v>3399</v>
      </c>
      <c r="I5" s="103">
        <v>182747</v>
      </c>
      <c r="J5" s="103">
        <v>77403</v>
      </c>
      <c r="K5" s="103">
        <v>40995</v>
      </c>
      <c r="L5" s="103">
        <v>40408</v>
      </c>
      <c r="M5" s="103">
        <v>17752</v>
      </c>
      <c r="N5" s="103">
        <v>6189</v>
      </c>
    </row>
    <row r="6" spans="1:20" x14ac:dyDescent="0.25">
      <c r="A6" s="1" t="s">
        <v>24</v>
      </c>
      <c r="B6" s="3">
        <v>319665</v>
      </c>
      <c r="C6" s="3">
        <v>139780</v>
      </c>
      <c r="D6" s="3">
        <v>85676</v>
      </c>
      <c r="E6" s="3">
        <v>67363</v>
      </c>
      <c r="F6" s="3">
        <v>19197</v>
      </c>
      <c r="G6" s="3">
        <v>7649</v>
      </c>
      <c r="I6" s="103">
        <v>351527</v>
      </c>
      <c r="J6" s="103">
        <v>146962</v>
      </c>
      <c r="K6" s="103">
        <v>85184</v>
      </c>
      <c r="L6" s="103">
        <v>77255</v>
      </c>
      <c r="M6" s="103">
        <v>30115</v>
      </c>
      <c r="N6" s="103">
        <v>12011</v>
      </c>
    </row>
    <row r="7" spans="1:20" x14ac:dyDescent="0.25">
      <c r="A7" s="1" t="s">
        <v>16</v>
      </c>
      <c r="B7" s="3">
        <v>1040231</v>
      </c>
      <c r="C7" s="3">
        <v>476974</v>
      </c>
      <c r="D7" s="3">
        <v>293717</v>
      </c>
      <c r="E7" s="3">
        <v>202842</v>
      </c>
      <c r="F7" s="3">
        <v>49129</v>
      </c>
      <c r="G7" s="3">
        <v>17569</v>
      </c>
      <c r="I7" s="103">
        <v>1128066</v>
      </c>
      <c r="J7" s="103">
        <v>517664</v>
      </c>
      <c r="K7" s="103">
        <v>290571</v>
      </c>
      <c r="L7" s="103">
        <v>227499</v>
      </c>
      <c r="M7" s="103">
        <v>70833</v>
      </c>
      <c r="N7" s="103">
        <v>21499</v>
      </c>
    </row>
    <row r="8" spans="1:20" x14ac:dyDescent="0.25">
      <c r="A8" s="1" t="s">
        <v>17</v>
      </c>
      <c r="B8" s="3">
        <v>571307</v>
      </c>
      <c r="C8" s="3">
        <v>297746</v>
      </c>
      <c r="D8" s="3">
        <v>144778</v>
      </c>
      <c r="E8" s="3">
        <v>96236</v>
      </c>
      <c r="F8" s="3">
        <v>24362</v>
      </c>
      <c r="G8" s="3">
        <v>8185</v>
      </c>
      <c r="I8" s="103">
        <v>602087</v>
      </c>
      <c r="J8" s="103">
        <v>315870</v>
      </c>
      <c r="K8" s="103">
        <v>145662</v>
      </c>
      <c r="L8" s="103">
        <v>102575</v>
      </c>
      <c r="M8" s="103">
        <v>29467</v>
      </c>
      <c r="N8" s="103">
        <v>8513</v>
      </c>
    </row>
    <row r="9" spans="1:20" x14ac:dyDescent="0.25">
      <c r="A9" s="1" t="s">
        <v>25</v>
      </c>
      <c r="B9" s="3">
        <v>169936</v>
      </c>
      <c r="C9" s="3">
        <v>72825</v>
      </c>
      <c r="D9" s="3">
        <v>41969</v>
      </c>
      <c r="E9" s="3">
        <v>39565</v>
      </c>
      <c r="F9" s="3">
        <v>11331</v>
      </c>
      <c r="G9" s="3">
        <v>4246</v>
      </c>
      <c r="I9" s="103">
        <v>183727</v>
      </c>
      <c r="J9" s="103">
        <v>73673</v>
      </c>
      <c r="K9" s="103">
        <v>42179</v>
      </c>
      <c r="L9" s="103">
        <v>45261</v>
      </c>
      <c r="M9" s="103">
        <v>16820</v>
      </c>
      <c r="N9" s="103">
        <v>5794</v>
      </c>
    </row>
    <row r="10" spans="1:20" x14ac:dyDescent="0.25">
      <c r="A10" s="1" t="s">
        <v>18</v>
      </c>
      <c r="B10" s="3">
        <v>530765</v>
      </c>
      <c r="C10" s="3">
        <v>254216</v>
      </c>
      <c r="D10" s="3">
        <v>155026</v>
      </c>
      <c r="E10" s="3">
        <v>95580</v>
      </c>
      <c r="F10" s="3">
        <v>19808</v>
      </c>
      <c r="G10" s="3">
        <v>6135</v>
      </c>
      <c r="I10" s="103">
        <v>565442</v>
      </c>
      <c r="J10" s="103">
        <v>283885</v>
      </c>
      <c r="K10" s="103">
        <v>146259</v>
      </c>
      <c r="L10" s="103">
        <v>98585</v>
      </c>
      <c r="M10" s="103">
        <v>27499</v>
      </c>
      <c r="N10" s="103">
        <v>9214</v>
      </c>
    </row>
    <row r="11" spans="1:20" x14ac:dyDescent="0.25">
      <c r="A11" s="1" t="s">
        <v>19</v>
      </c>
      <c r="B11" s="3">
        <v>462824</v>
      </c>
      <c r="C11" s="3">
        <v>192853</v>
      </c>
      <c r="D11" s="3">
        <v>144842</v>
      </c>
      <c r="E11" s="3">
        <v>97017</v>
      </c>
      <c r="F11" s="3">
        <v>21835</v>
      </c>
      <c r="G11" s="3">
        <v>6277</v>
      </c>
      <c r="I11" s="103">
        <v>484527</v>
      </c>
      <c r="J11" s="103">
        <v>214301</v>
      </c>
      <c r="K11" s="103">
        <v>139476</v>
      </c>
      <c r="L11" s="103">
        <v>100338</v>
      </c>
      <c r="M11" s="103">
        <v>24348</v>
      </c>
      <c r="N11" s="103">
        <v>6064</v>
      </c>
    </row>
    <row r="12" spans="1:20" x14ac:dyDescent="0.25">
      <c r="A12" s="1" t="s">
        <v>20</v>
      </c>
      <c r="B12" s="3">
        <v>1032944</v>
      </c>
      <c r="C12" s="3">
        <v>478893</v>
      </c>
      <c r="D12" s="3">
        <v>271629</v>
      </c>
      <c r="E12" s="3">
        <v>206359</v>
      </c>
      <c r="F12" s="3">
        <v>53147</v>
      </c>
      <c r="G12" s="3">
        <v>22916</v>
      </c>
      <c r="I12" s="103">
        <v>1086748</v>
      </c>
      <c r="J12" s="103">
        <v>506687</v>
      </c>
      <c r="K12" s="103">
        <v>261156</v>
      </c>
      <c r="L12" s="103">
        <v>219029</v>
      </c>
      <c r="M12" s="103">
        <v>72555</v>
      </c>
      <c r="N12" s="103">
        <v>27321</v>
      </c>
    </row>
    <row r="13" spans="1:20" x14ac:dyDescent="0.25">
      <c r="A13" s="1" t="s">
        <v>21</v>
      </c>
      <c r="B13" s="3">
        <v>854040</v>
      </c>
      <c r="C13" s="3">
        <v>377298</v>
      </c>
      <c r="D13" s="3">
        <v>245290</v>
      </c>
      <c r="E13" s="3">
        <v>169540</v>
      </c>
      <c r="F13" s="3">
        <v>44584</v>
      </c>
      <c r="G13" s="3">
        <v>17328</v>
      </c>
      <c r="I13" s="103">
        <v>922452</v>
      </c>
      <c r="J13" s="103">
        <v>421262</v>
      </c>
      <c r="K13" s="103">
        <v>241522</v>
      </c>
      <c r="L13" s="103">
        <v>183828</v>
      </c>
      <c r="M13" s="103">
        <v>57750</v>
      </c>
      <c r="N13" s="103">
        <v>18090</v>
      </c>
      <c r="Q13" s="110"/>
      <c r="R13" s="110"/>
      <c r="S13" s="110"/>
      <c r="T13" s="110"/>
    </row>
    <row r="14" spans="1:20" x14ac:dyDescent="0.25">
      <c r="B14" s="3"/>
      <c r="C14" s="3"/>
      <c r="D14" s="3"/>
      <c r="E14" s="3"/>
      <c r="F14" s="3"/>
      <c r="G14" s="3"/>
      <c r="I14" s="103"/>
      <c r="J14" s="103"/>
      <c r="K14" s="103"/>
      <c r="L14" s="103"/>
      <c r="M14" s="103"/>
      <c r="N14" s="103"/>
      <c r="Q14" s="29"/>
      <c r="R14" s="29"/>
      <c r="S14" s="29"/>
      <c r="T14" s="29"/>
    </row>
    <row r="15" spans="1:20" x14ac:dyDescent="0.25">
      <c r="A15" s="1" t="s">
        <v>113</v>
      </c>
      <c r="B15" s="3">
        <f t="shared" ref="B15:G15" si="0">SUM(B5:B13)</f>
        <v>5143802</v>
      </c>
      <c r="C15" s="3">
        <f t="shared" si="0"/>
        <v>2367645</v>
      </c>
      <c r="D15" s="3">
        <f t="shared" si="0"/>
        <v>1423080</v>
      </c>
      <c r="E15" s="3">
        <f t="shared" si="0"/>
        <v>1006679</v>
      </c>
      <c r="F15" s="3">
        <f t="shared" si="0"/>
        <v>252694</v>
      </c>
      <c r="G15" s="3">
        <f t="shared" si="0"/>
        <v>93704</v>
      </c>
      <c r="I15" s="103">
        <v>5507323</v>
      </c>
      <c r="J15" s="103">
        <v>2557707</v>
      </c>
      <c r="K15" s="103">
        <v>1393004</v>
      </c>
      <c r="L15" s="103">
        <v>1094778</v>
      </c>
      <c r="M15" s="103">
        <v>347139</v>
      </c>
      <c r="N15" s="103">
        <v>114695</v>
      </c>
      <c r="Q15" s="29"/>
      <c r="R15" s="29"/>
      <c r="S15" s="29"/>
      <c r="T15" s="29"/>
    </row>
    <row r="16" spans="1:20" x14ac:dyDescent="0.25">
      <c r="A16" s="1" t="s">
        <v>22</v>
      </c>
      <c r="B16" s="3">
        <v>3015997</v>
      </c>
      <c r="C16" s="3">
        <v>991846</v>
      </c>
      <c r="D16" s="3">
        <v>713181</v>
      </c>
      <c r="E16" s="3">
        <v>788499</v>
      </c>
      <c r="F16" s="3">
        <v>325013</v>
      </c>
      <c r="G16" s="3">
        <v>197458</v>
      </c>
      <c r="I16" s="103">
        <v>3266173</v>
      </c>
      <c r="J16" s="103">
        <v>976029</v>
      </c>
      <c r="K16" s="103">
        <v>690485</v>
      </c>
      <c r="L16" s="103">
        <v>892222</v>
      </c>
      <c r="M16" s="103">
        <v>467569</v>
      </c>
      <c r="N16" s="103">
        <v>239868</v>
      </c>
      <c r="T16" s="16"/>
    </row>
    <row r="17" spans="1:20" x14ac:dyDescent="0.25">
      <c r="A17" s="1" t="s">
        <v>23</v>
      </c>
      <c r="B17" s="3">
        <v>20451427</v>
      </c>
      <c r="C17" s="3">
        <v>10050403</v>
      </c>
      <c r="D17" s="3">
        <v>5223887</v>
      </c>
      <c r="E17" s="3">
        <v>3719625</v>
      </c>
      <c r="F17" s="3">
        <v>1026030</v>
      </c>
      <c r="G17" s="3">
        <v>431482</v>
      </c>
      <c r="I17" s="103">
        <v>22063368</v>
      </c>
      <c r="J17" s="103">
        <v>10970550</v>
      </c>
      <c r="K17" s="103">
        <v>5057303</v>
      </c>
      <c r="L17" s="103">
        <v>4106919</v>
      </c>
      <c r="M17" s="103">
        <v>1412634</v>
      </c>
      <c r="N17" s="103">
        <v>515962</v>
      </c>
      <c r="T17" s="16"/>
    </row>
    <row r="18" spans="1:20" x14ac:dyDescent="0.25">
      <c r="T18" s="16"/>
    </row>
    <row r="21" spans="1:20" x14ac:dyDescent="0.25">
      <c r="A21" s="1" t="s">
        <v>26</v>
      </c>
      <c r="C21" s="16">
        <f t="shared" ref="C21:G29" si="1">C5/$B5</f>
        <v>0.47541489296070083</v>
      </c>
      <c r="D21" s="16">
        <f t="shared" si="1"/>
        <v>0.24772040224566599</v>
      </c>
      <c r="E21" s="16">
        <f t="shared" si="1"/>
        <v>0.19851317169473748</v>
      </c>
      <c r="F21" s="16">
        <f t="shared" si="1"/>
        <v>5.738170152384478E-2</v>
      </c>
      <c r="G21" s="16">
        <f t="shared" si="1"/>
        <v>2.0969831575050897E-2</v>
      </c>
      <c r="H21" s="16"/>
      <c r="I21" s="16"/>
      <c r="J21" s="16">
        <f t="shared" ref="J21:N29" si="2">J5/$I5</f>
        <v>0.42355278062020169</v>
      </c>
      <c r="K21" s="16">
        <f t="shared" si="2"/>
        <v>0.22432652793205907</v>
      </c>
      <c r="L21" s="16">
        <f t="shared" si="2"/>
        <v>0.22111443689910093</v>
      </c>
      <c r="M21" s="16">
        <f t="shared" si="2"/>
        <v>9.7139761528233018E-2</v>
      </c>
      <c r="N21" s="16">
        <f t="shared" si="2"/>
        <v>3.3866493020405258E-2</v>
      </c>
    </row>
    <row r="22" spans="1:20" x14ac:dyDescent="0.25">
      <c r="A22" s="1" t="s">
        <v>24</v>
      </c>
      <c r="C22" s="16">
        <f t="shared" si="1"/>
        <v>0.43727026731109131</v>
      </c>
      <c r="D22" s="16">
        <f t="shared" si="1"/>
        <v>0.26801808142899597</v>
      </c>
      <c r="E22" s="16">
        <f t="shared" si="1"/>
        <v>0.21072998295090173</v>
      </c>
      <c r="F22" s="16">
        <f t="shared" si="1"/>
        <v>6.0053493501008866E-2</v>
      </c>
      <c r="G22" s="16">
        <f t="shared" si="1"/>
        <v>2.3928174808002127E-2</v>
      </c>
      <c r="H22" s="16"/>
      <c r="I22" s="16"/>
      <c r="J22" s="16">
        <f t="shared" si="2"/>
        <v>0.41806745996751316</v>
      </c>
      <c r="K22" s="16">
        <f t="shared" si="2"/>
        <v>0.24232562505867258</v>
      </c>
      <c r="L22" s="16">
        <f t="shared" si="2"/>
        <v>0.21976974741627242</v>
      </c>
      <c r="M22" s="16">
        <f t="shared" si="2"/>
        <v>8.5669095119293825E-2</v>
      </c>
      <c r="N22" s="16">
        <f t="shared" si="2"/>
        <v>3.4168072438247987E-2</v>
      </c>
    </row>
    <row r="23" spans="1:20" x14ac:dyDescent="0.25">
      <c r="A23" s="1" t="s">
        <v>16</v>
      </c>
      <c r="C23" s="16">
        <f t="shared" si="1"/>
        <v>0.45852700025282844</v>
      </c>
      <c r="D23" s="16">
        <f t="shared" si="1"/>
        <v>0.28235747636822978</v>
      </c>
      <c r="E23" s="16">
        <f t="shared" si="1"/>
        <v>0.19499707276556841</v>
      </c>
      <c r="F23" s="16">
        <f t="shared" si="1"/>
        <v>4.7228932804348263E-2</v>
      </c>
      <c r="G23" s="16">
        <f t="shared" si="1"/>
        <v>1.6889517809025111E-2</v>
      </c>
      <c r="H23" s="16"/>
      <c r="I23" s="16"/>
      <c r="J23" s="16">
        <f t="shared" si="2"/>
        <v>0.45889513556830897</v>
      </c>
      <c r="K23" s="16">
        <f t="shared" si="2"/>
        <v>0.25758333289009688</v>
      </c>
      <c r="L23" s="16">
        <f t="shared" si="2"/>
        <v>0.20167171069777831</v>
      </c>
      <c r="M23" s="16">
        <f t="shared" si="2"/>
        <v>6.2791538792942969E-2</v>
      </c>
      <c r="N23" s="16">
        <f t="shared" si="2"/>
        <v>1.9058282050872909E-2</v>
      </c>
    </row>
    <row r="24" spans="1:20" x14ac:dyDescent="0.25">
      <c r="A24" s="1" t="s">
        <v>17</v>
      </c>
      <c r="C24" s="16">
        <f t="shared" si="1"/>
        <v>0.52116637814695077</v>
      </c>
      <c r="D24" s="16">
        <f t="shared" si="1"/>
        <v>0.25341541412935603</v>
      </c>
      <c r="E24" s="16">
        <f t="shared" si="1"/>
        <v>0.16844883749017603</v>
      </c>
      <c r="F24" s="16">
        <f t="shared" si="1"/>
        <v>4.2642572207237092E-2</v>
      </c>
      <c r="G24" s="16">
        <f t="shared" si="1"/>
        <v>1.4326798026280091E-2</v>
      </c>
      <c r="H24" s="16"/>
      <c r="I24" s="16"/>
      <c r="J24" s="16">
        <f t="shared" si="2"/>
        <v>0.52462517875323667</v>
      </c>
      <c r="K24" s="16">
        <f t="shared" si="2"/>
        <v>0.24192849206177844</v>
      </c>
      <c r="L24" s="16">
        <f t="shared" si="2"/>
        <v>0.17036574448543151</v>
      </c>
      <c r="M24" s="16">
        <f t="shared" si="2"/>
        <v>4.8941432052178505E-2</v>
      </c>
      <c r="N24" s="16">
        <f t="shared" si="2"/>
        <v>1.4139152647374881E-2</v>
      </c>
    </row>
    <row r="25" spans="1:20" x14ac:dyDescent="0.25">
      <c r="A25" s="1" t="s">
        <v>25</v>
      </c>
      <c r="C25" s="16">
        <f t="shared" si="1"/>
        <v>0.42854368703511908</v>
      </c>
      <c r="D25" s="16">
        <f t="shared" si="1"/>
        <v>0.24696944732134452</v>
      </c>
      <c r="E25" s="16">
        <f t="shared" si="1"/>
        <v>0.23282294510874682</v>
      </c>
      <c r="F25" s="16">
        <f t="shared" si="1"/>
        <v>6.6678043498728939E-2</v>
      </c>
      <c r="G25" s="16">
        <f t="shared" si="1"/>
        <v>2.4985877036060634E-2</v>
      </c>
      <c r="H25" s="16"/>
      <c r="I25" s="16"/>
      <c r="J25" s="16">
        <f t="shared" si="2"/>
        <v>0.40099168875559932</v>
      </c>
      <c r="K25" s="16">
        <f t="shared" si="2"/>
        <v>0.22957431406380119</v>
      </c>
      <c r="L25" s="16">
        <f t="shared" si="2"/>
        <v>0.24634920289342341</v>
      </c>
      <c r="M25" s="16">
        <f t="shared" si="2"/>
        <v>9.1548874144790918E-2</v>
      </c>
      <c r="N25" s="16">
        <f t="shared" si="2"/>
        <v>3.1535920142385168E-2</v>
      </c>
    </row>
    <row r="26" spans="1:20" x14ac:dyDescent="0.25">
      <c r="A26" s="1" t="s">
        <v>18</v>
      </c>
      <c r="C26" s="16">
        <f t="shared" si="1"/>
        <v>0.47896149896847001</v>
      </c>
      <c r="D26" s="16">
        <f t="shared" si="1"/>
        <v>0.29208029919079065</v>
      </c>
      <c r="E26" s="16">
        <f t="shared" si="1"/>
        <v>0.18007969628743417</v>
      </c>
      <c r="F26" s="16">
        <f t="shared" si="1"/>
        <v>3.7319717765866248E-2</v>
      </c>
      <c r="G26" s="16">
        <f t="shared" si="1"/>
        <v>1.1558787787438886E-2</v>
      </c>
      <c r="H26" s="16"/>
      <c r="I26" s="16"/>
      <c r="J26" s="16">
        <f t="shared" si="2"/>
        <v>0.50205856657269887</v>
      </c>
      <c r="K26" s="16">
        <f t="shared" si="2"/>
        <v>0.25866313432677446</v>
      </c>
      <c r="L26" s="16">
        <f t="shared" si="2"/>
        <v>0.17435033124529128</v>
      </c>
      <c r="M26" s="16">
        <f t="shared" si="2"/>
        <v>4.8632751016019327E-2</v>
      </c>
      <c r="N26" s="16">
        <f t="shared" si="2"/>
        <v>1.6295216839216049E-2</v>
      </c>
    </row>
    <row r="27" spans="1:20" x14ac:dyDescent="0.25">
      <c r="A27" s="1" t="s">
        <v>19</v>
      </c>
      <c r="C27" s="16">
        <f t="shared" si="1"/>
        <v>0.41668755293588922</v>
      </c>
      <c r="D27" s="16">
        <f t="shared" si="1"/>
        <v>0.31295265586918569</v>
      </c>
      <c r="E27" s="16">
        <f t="shared" si="1"/>
        <v>0.20961963943097159</v>
      </c>
      <c r="F27" s="16">
        <f t="shared" si="1"/>
        <v>4.717776087670475E-2</v>
      </c>
      <c r="G27" s="16">
        <f t="shared" si="1"/>
        <v>1.3562390887248716E-2</v>
      </c>
      <c r="H27" s="16"/>
      <c r="I27" s="16"/>
      <c r="J27" s="16">
        <f t="shared" si="2"/>
        <v>0.44228907780164983</v>
      </c>
      <c r="K27" s="16">
        <f t="shared" si="2"/>
        <v>0.2878601192503204</v>
      </c>
      <c r="L27" s="16">
        <f t="shared" si="2"/>
        <v>0.20708443492313122</v>
      </c>
      <c r="M27" s="16">
        <f t="shared" si="2"/>
        <v>5.0251069599836544E-2</v>
      </c>
      <c r="N27" s="16">
        <f t="shared" si="2"/>
        <v>1.2515298425061968E-2</v>
      </c>
    </row>
    <row r="28" spans="1:20" x14ac:dyDescent="0.25">
      <c r="A28" s="1" t="s">
        <v>20</v>
      </c>
      <c r="C28" s="16">
        <f t="shared" si="1"/>
        <v>0.46361951857990363</v>
      </c>
      <c r="D28" s="16">
        <f t="shared" si="1"/>
        <v>0.26296585294072089</v>
      </c>
      <c r="E28" s="16">
        <f t="shared" si="1"/>
        <v>0.19977752908192506</v>
      </c>
      <c r="F28" s="16">
        <f t="shared" si="1"/>
        <v>5.145196641831503E-2</v>
      </c>
      <c r="G28" s="16">
        <f t="shared" si="1"/>
        <v>2.2185132979135363E-2</v>
      </c>
      <c r="H28" s="16"/>
      <c r="I28" s="16"/>
      <c r="J28" s="16">
        <f t="shared" si="2"/>
        <v>0.46624148376624569</v>
      </c>
      <c r="K28" s="16">
        <f t="shared" si="2"/>
        <v>0.24030962099769221</v>
      </c>
      <c r="L28" s="16">
        <f t="shared" si="2"/>
        <v>0.201545344458881</v>
      </c>
      <c r="M28" s="16">
        <f t="shared" si="2"/>
        <v>6.6763407892170029E-2</v>
      </c>
      <c r="N28" s="16">
        <f t="shared" si="2"/>
        <v>2.5140142885011062E-2</v>
      </c>
    </row>
    <row r="29" spans="1:20" x14ac:dyDescent="0.25">
      <c r="A29" s="1" t="s">
        <v>21</v>
      </c>
      <c r="C29" s="16">
        <f t="shared" si="1"/>
        <v>0.44178024448503583</v>
      </c>
      <c r="D29" s="16">
        <f t="shared" si="1"/>
        <v>0.28721137183270107</v>
      </c>
      <c r="E29" s="16">
        <f t="shared" si="1"/>
        <v>0.19851529202379278</v>
      </c>
      <c r="F29" s="16">
        <f t="shared" si="1"/>
        <v>5.2203643857430565E-2</v>
      </c>
      <c r="G29" s="16">
        <f t="shared" si="1"/>
        <v>2.0289447801039764E-2</v>
      </c>
      <c r="H29" s="16"/>
      <c r="I29" s="16"/>
      <c r="J29" s="16">
        <f t="shared" si="2"/>
        <v>0.45667633654650863</v>
      </c>
      <c r="K29" s="16">
        <f t="shared" si="2"/>
        <v>0.2618260895959898</v>
      </c>
      <c r="L29" s="16">
        <f t="shared" si="2"/>
        <v>0.19928191385568031</v>
      </c>
      <c r="M29" s="16">
        <f t="shared" si="2"/>
        <v>6.2604883506133649E-2</v>
      </c>
      <c r="N29" s="16">
        <f t="shared" si="2"/>
        <v>1.9610776495687581E-2</v>
      </c>
    </row>
    <row r="30" spans="1:20" x14ac:dyDescent="0.25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20" x14ac:dyDescent="0.25">
      <c r="A31" s="1" t="s">
        <v>113</v>
      </c>
      <c r="C31" s="16">
        <f t="shared" ref="C31:G33" si="3">C15/$B15</f>
        <v>0.4602908510086508</v>
      </c>
      <c r="D31" s="16">
        <f t="shared" si="3"/>
        <v>0.27665917156220243</v>
      </c>
      <c r="E31" s="16">
        <f t="shared" si="3"/>
        <v>0.19570718313029933</v>
      </c>
      <c r="F31" s="16">
        <f t="shared" si="3"/>
        <v>4.9125918921451489E-2</v>
      </c>
      <c r="G31" s="16">
        <f t="shared" si="3"/>
        <v>1.8216875377395941E-2</v>
      </c>
      <c r="H31" s="16"/>
      <c r="I31" s="16"/>
      <c r="J31" s="16">
        <f t="shared" ref="J31:N33" si="4">J15/$I15</f>
        <v>0.46441928319802561</v>
      </c>
      <c r="K31" s="16">
        <f t="shared" si="4"/>
        <v>0.25293668085202192</v>
      </c>
      <c r="L31" s="16">
        <f t="shared" si="4"/>
        <v>0.19878587110289336</v>
      </c>
      <c r="M31" s="16">
        <f t="shared" si="4"/>
        <v>6.3032257232778971E-2</v>
      </c>
      <c r="N31" s="16">
        <f t="shared" si="4"/>
        <v>2.0825907614280114E-2</v>
      </c>
    </row>
    <row r="32" spans="1:20" x14ac:dyDescent="0.25">
      <c r="A32" s="1" t="s">
        <v>22</v>
      </c>
      <c r="C32" s="16">
        <f t="shared" si="3"/>
        <v>0.32886173295265214</v>
      </c>
      <c r="D32" s="16">
        <f t="shared" si="3"/>
        <v>0.23646608401798808</v>
      </c>
      <c r="E32" s="16">
        <f t="shared" si="3"/>
        <v>0.26143892052943024</v>
      </c>
      <c r="F32" s="16">
        <f t="shared" si="3"/>
        <v>0.10776303822583377</v>
      </c>
      <c r="G32" s="16">
        <f t="shared" si="3"/>
        <v>6.5470224274095767E-2</v>
      </c>
      <c r="H32" s="16"/>
      <c r="I32" s="16"/>
      <c r="J32" s="16">
        <f t="shared" si="4"/>
        <v>0.29882954760816405</v>
      </c>
      <c r="K32" s="16">
        <f t="shared" si="4"/>
        <v>0.21140490721097749</v>
      </c>
      <c r="L32" s="16">
        <f t="shared" si="4"/>
        <v>0.27317046586325955</v>
      </c>
      <c r="M32" s="16">
        <f t="shared" si="4"/>
        <v>0.14315500128131609</v>
      </c>
      <c r="N32" s="16">
        <f t="shared" si="4"/>
        <v>7.344007803628283E-2</v>
      </c>
    </row>
    <row r="33" spans="1:15" x14ac:dyDescent="0.25">
      <c r="A33" s="1" t="s">
        <v>23</v>
      </c>
      <c r="C33" s="16">
        <f t="shared" si="3"/>
        <v>0.49142795756990454</v>
      </c>
      <c r="D33" s="16">
        <f t="shared" si="3"/>
        <v>0.25542897324475206</v>
      </c>
      <c r="E33" s="16">
        <f t="shared" si="3"/>
        <v>0.18187606175353926</v>
      </c>
      <c r="F33" s="16">
        <f t="shared" si="3"/>
        <v>5.0169115338504253E-2</v>
      </c>
      <c r="G33" s="16">
        <f t="shared" si="3"/>
        <v>2.1097892093299896E-2</v>
      </c>
      <c r="H33" s="16"/>
      <c r="I33" s="16"/>
      <c r="J33" s="16">
        <f t="shared" si="4"/>
        <v>0.49722916283678903</v>
      </c>
      <c r="K33" s="16">
        <f t="shared" si="4"/>
        <v>0.22921718026005822</v>
      </c>
      <c r="L33" s="16">
        <f t="shared" si="4"/>
        <v>0.18614197977389491</v>
      </c>
      <c r="M33" s="16">
        <f t="shared" si="4"/>
        <v>6.4026217574760125E-2</v>
      </c>
      <c r="N33" s="16">
        <f t="shared" si="4"/>
        <v>2.3385459554497754E-2</v>
      </c>
    </row>
    <row r="37" spans="1:15" s="18" customFormat="1" x14ac:dyDescent="0.25">
      <c r="A37" s="18" t="s">
        <v>115</v>
      </c>
    </row>
    <row r="39" spans="1:15" s="18" customFormat="1" x14ac:dyDescent="0.25">
      <c r="B39" s="111">
        <v>2001</v>
      </c>
      <c r="C39" s="111"/>
      <c r="D39" s="111"/>
      <c r="E39" s="111"/>
      <c r="G39" s="111">
        <v>2011</v>
      </c>
      <c r="H39" s="111"/>
      <c r="I39" s="111"/>
      <c r="J39" s="111"/>
      <c r="K39" s="27"/>
      <c r="L39" s="111" t="s">
        <v>13</v>
      </c>
      <c r="M39" s="111"/>
      <c r="N39" s="111"/>
      <c r="O39" s="111"/>
    </row>
    <row r="40" spans="1:15" s="18" customFormat="1" x14ac:dyDescent="0.25">
      <c r="B40" s="44" t="s">
        <v>109</v>
      </c>
      <c r="C40" s="44" t="s">
        <v>110</v>
      </c>
      <c r="D40" s="44" t="s">
        <v>109</v>
      </c>
      <c r="E40" s="44" t="s">
        <v>110</v>
      </c>
      <c r="G40" s="44" t="s">
        <v>109</v>
      </c>
      <c r="H40" s="44" t="s">
        <v>110</v>
      </c>
      <c r="I40" s="44" t="s">
        <v>109</v>
      </c>
      <c r="J40" s="44" t="s">
        <v>110</v>
      </c>
      <c r="K40" s="44"/>
      <c r="L40" s="44" t="s">
        <v>109</v>
      </c>
      <c r="M40" s="44" t="s">
        <v>110</v>
      </c>
      <c r="N40" s="44" t="s">
        <v>109</v>
      </c>
      <c r="O40" s="44" t="s">
        <v>110</v>
      </c>
    </row>
    <row r="41" spans="1:15" x14ac:dyDescent="0.25">
      <c r="A41" s="1" t="s">
        <v>26</v>
      </c>
      <c r="B41" s="15">
        <f t="shared" ref="B41:B49" si="5">C5+D5</f>
        <v>117213</v>
      </c>
      <c r="C41" s="15">
        <f t="shared" ref="C41:C49" si="6">F5+G5</f>
        <v>12700</v>
      </c>
      <c r="D41" s="17">
        <f t="shared" ref="D41:D49" si="7">C21+D21</f>
        <v>0.72313529520636677</v>
      </c>
      <c r="E41" s="17">
        <f t="shared" ref="E41:E49" si="8">F21+G21</f>
        <v>7.835153309889567E-2</v>
      </c>
      <c r="G41" s="15">
        <f t="shared" ref="G41:G49" si="9">J5+K5</f>
        <v>118398</v>
      </c>
      <c r="H41" s="15">
        <f t="shared" ref="H41:H49" si="10">M5+N5</f>
        <v>23941</v>
      </c>
      <c r="I41" s="17">
        <f t="shared" ref="I41:I49" si="11">J21+K21</f>
        <v>0.64787930855226072</v>
      </c>
      <c r="J41" s="17">
        <f t="shared" ref="J41:J49" si="12">M21+N21</f>
        <v>0.13100625454863829</v>
      </c>
      <c r="K41" s="17"/>
      <c r="L41" s="45">
        <f>G41-B41</f>
        <v>1185</v>
      </c>
      <c r="M41" s="15">
        <f>H41-C41</f>
        <v>11241</v>
      </c>
      <c r="N41" s="17">
        <f>L41/B41</f>
        <v>1.0109800107496609E-2</v>
      </c>
      <c r="O41" s="17">
        <f>M41/C41</f>
        <v>0.88511811023622045</v>
      </c>
    </row>
    <row r="42" spans="1:15" x14ac:dyDescent="0.25">
      <c r="A42" s="1" t="s">
        <v>24</v>
      </c>
      <c r="B42" s="15">
        <f t="shared" si="5"/>
        <v>225456</v>
      </c>
      <c r="C42" s="15">
        <f t="shared" si="6"/>
        <v>26846</v>
      </c>
      <c r="D42" s="17">
        <f t="shared" si="7"/>
        <v>0.70528834874008728</v>
      </c>
      <c r="E42" s="17">
        <f t="shared" si="8"/>
        <v>8.3981668309010993E-2</v>
      </c>
      <c r="G42" s="15">
        <f t="shared" si="9"/>
        <v>232146</v>
      </c>
      <c r="H42" s="15">
        <f t="shared" si="10"/>
        <v>42126</v>
      </c>
      <c r="I42" s="17">
        <f t="shared" si="11"/>
        <v>0.66039308502618577</v>
      </c>
      <c r="J42" s="17">
        <f t="shared" si="12"/>
        <v>0.11983716755754181</v>
      </c>
      <c r="K42" s="17"/>
      <c r="L42" s="45">
        <f t="shared" ref="L42:M53" si="13">G42-B42</f>
        <v>6690</v>
      </c>
      <c r="M42" s="45">
        <f t="shared" si="13"/>
        <v>15280</v>
      </c>
      <c r="N42" s="17">
        <f t="shared" ref="N42:O53" si="14">L42/B42</f>
        <v>2.9673195656802213E-2</v>
      </c>
      <c r="O42" s="17">
        <f t="shared" si="14"/>
        <v>0.56917231617373165</v>
      </c>
    </row>
    <row r="43" spans="1:15" x14ac:dyDescent="0.25">
      <c r="A43" s="1" t="s">
        <v>16</v>
      </c>
      <c r="B43" s="15">
        <f t="shared" si="5"/>
        <v>770691</v>
      </c>
      <c r="C43" s="15">
        <f t="shared" si="6"/>
        <v>66698</v>
      </c>
      <c r="D43" s="17">
        <f t="shared" si="7"/>
        <v>0.74088447662105827</v>
      </c>
      <c r="E43" s="17">
        <f t="shared" si="8"/>
        <v>6.4118450613373373E-2</v>
      </c>
      <c r="G43" s="15">
        <f t="shared" si="9"/>
        <v>808235</v>
      </c>
      <c r="H43" s="15">
        <f t="shared" si="10"/>
        <v>92332</v>
      </c>
      <c r="I43" s="17">
        <f t="shared" si="11"/>
        <v>0.71647846845840579</v>
      </c>
      <c r="J43" s="17">
        <f t="shared" si="12"/>
        <v>8.1849820843815882E-2</v>
      </c>
      <c r="K43" s="17"/>
      <c r="L43" s="45">
        <f t="shared" si="13"/>
        <v>37544</v>
      </c>
      <c r="M43" s="45">
        <f t="shared" si="13"/>
        <v>25634</v>
      </c>
      <c r="N43" s="17">
        <f t="shared" si="14"/>
        <v>4.8714724837840326E-2</v>
      </c>
      <c r="O43" s="17">
        <f t="shared" si="14"/>
        <v>0.38432936519835675</v>
      </c>
    </row>
    <row r="44" spans="1:15" x14ac:dyDescent="0.25">
      <c r="A44" s="1" t="s">
        <v>17</v>
      </c>
      <c r="B44" s="15">
        <f t="shared" si="5"/>
        <v>442524</v>
      </c>
      <c r="C44" s="15">
        <f t="shared" si="6"/>
        <v>32547</v>
      </c>
      <c r="D44" s="17">
        <f t="shared" si="7"/>
        <v>0.77458179227630675</v>
      </c>
      <c r="E44" s="17">
        <f t="shared" si="8"/>
        <v>5.6969370233517183E-2</v>
      </c>
      <c r="G44" s="15">
        <f t="shared" si="9"/>
        <v>461532</v>
      </c>
      <c r="H44" s="15">
        <f t="shared" si="10"/>
        <v>37980</v>
      </c>
      <c r="I44" s="17">
        <f t="shared" si="11"/>
        <v>0.76655367081501513</v>
      </c>
      <c r="J44" s="17">
        <f t="shared" si="12"/>
        <v>6.3080584699553383E-2</v>
      </c>
      <c r="K44" s="17"/>
      <c r="L44" s="45">
        <f t="shared" si="13"/>
        <v>19008</v>
      </c>
      <c r="M44" s="45">
        <f t="shared" si="13"/>
        <v>5433</v>
      </c>
      <c r="N44" s="17">
        <f t="shared" si="14"/>
        <v>4.2953602516473684E-2</v>
      </c>
      <c r="O44" s="17">
        <f t="shared" si="14"/>
        <v>0.16692782744953452</v>
      </c>
    </row>
    <row r="45" spans="1:15" x14ac:dyDescent="0.25">
      <c r="A45" s="1" t="s">
        <v>25</v>
      </c>
      <c r="B45" s="15">
        <f t="shared" si="5"/>
        <v>114794</v>
      </c>
      <c r="C45" s="15">
        <f t="shared" si="6"/>
        <v>15577</v>
      </c>
      <c r="D45" s="17">
        <f t="shared" si="7"/>
        <v>0.67551313435646354</v>
      </c>
      <c r="E45" s="17">
        <f t="shared" si="8"/>
        <v>9.166392053478957E-2</v>
      </c>
      <c r="G45" s="15">
        <f t="shared" si="9"/>
        <v>115852</v>
      </c>
      <c r="H45" s="15">
        <f t="shared" si="10"/>
        <v>22614</v>
      </c>
      <c r="I45" s="17">
        <f t="shared" si="11"/>
        <v>0.63056600281940045</v>
      </c>
      <c r="J45" s="17">
        <f t="shared" si="12"/>
        <v>0.12308479428717609</v>
      </c>
      <c r="K45" s="17"/>
      <c r="L45" s="45">
        <f t="shared" si="13"/>
        <v>1058</v>
      </c>
      <c r="M45" s="45">
        <f t="shared" si="13"/>
        <v>7037</v>
      </c>
      <c r="N45" s="17">
        <f t="shared" si="14"/>
        <v>9.2165095736710979E-3</v>
      </c>
      <c r="O45" s="17">
        <f t="shared" si="14"/>
        <v>0.45175579379854913</v>
      </c>
    </row>
    <row r="46" spans="1:15" x14ac:dyDescent="0.25">
      <c r="A46" s="1" t="s">
        <v>18</v>
      </c>
      <c r="B46" s="15">
        <f t="shared" si="5"/>
        <v>409242</v>
      </c>
      <c r="C46" s="15">
        <f t="shared" si="6"/>
        <v>25943</v>
      </c>
      <c r="D46" s="17">
        <f t="shared" si="7"/>
        <v>0.77104179815926066</v>
      </c>
      <c r="E46" s="17">
        <f t="shared" si="8"/>
        <v>4.8878505553305134E-2</v>
      </c>
      <c r="G46" s="15">
        <f t="shared" si="9"/>
        <v>430144</v>
      </c>
      <c r="H46" s="15">
        <f t="shared" si="10"/>
        <v>36713</v>
      </c>
      <c r="I46" s="17">
        <f t="shared" si="11"/>
        <v>0.76072170089947333</v>
      </c>
      <c r="J46" s="17">
        <f t="shared" si="12"/>
        <v>6.4927967855235372E-2</v>
      </c>
      <c r="K46" s="17"/>
      <c r="L46" s="45">
        <f t="shared" si="13"/>
        <v>20902</v>
      </c>
      <c r="M46" s="45">
        <f t="shared" si="13"/>
        <v>10770</v>
      </c>
      <c r="N46" s="17">
        <f t="shared" si="14"/>
        <v>5.1074914109500005E-2</v>
      </c>
      <c r="O46" s="17">
        <f t="shared" si="14"/>
        <v>0.41514088578807384</v>
      </c>
    </row>
    <row r="47" spans="1:15" x14ac:dyDescent="0.25">
      <c r="A47" s="1" t="s">
        <v>19</v>
      </c>
      <c r="B47" s="15">
        <f t="shared" si="5"/>
        <v>337695</v>
      </c>
      <c r="C47" s="15">
        <f t="shared" si="6"/>
        <v>28112</v>
      </c>
      <c r="D47" s="17">
        <f t="shared" si="7"/>
        <v>0.72964020880507485</v>
      </c>
      <c r="E47" s="17">
        <f t="shared" si="8"/>
        <v>6.0740151763953462E-2</v>
      </c>
      <c r="G47" s="15">
        <f t="shared" si="9"/>
        <v>353777</v>
      </c>
      <c r="H47" s="15">
        <f t="shared" si="10"/>
        <v>30412</v>
      </c>
      <c r="I47" s="17">
        <f t="shared" si="11"/>
        <v>0.73014919705197023</v>
      </c>
      <c r="J47" s="17">
        <f t="shared" si="12"/>
        <v>6.2766368024898517E-2</v>
      </c>
      <c r="K47" s="17"/>
      <c r="L47" s="45">
        <f t="shared" si="13"/>
        <v>16082</v>
      </c>
      <c r="M47" s="45">
        <f t="shared" si="13"/>
        <v>2300</v>
      </c>
      <c r="N47" s="17">
        <f t="shared" si="14"/>
        <v>4.7622854943069927E-2</v>
      </c>
      <c r="O47" s="17">
        <f t="shared" si="14"/>
        <v>8.181559476380193E-2</v>
      </c>
    </row>
    <row r="48" spans="1:15" x14ac:dyDescent="0.25">
      <c r="A48" s="1" t="s">
        <v>20</v>
      </c>
      <c r="B48" s="15">
        <f t="shared" si="5"/>
        <v>750522</v>
      </c>
      <c r="C48" s="15">
        <f t="shared" si="6"/>
        <v>76063</v>
      </c>
      <c r="D48" s="17">
        <f t="shared" si="7"/>
        <v>0.72658537152062452</v>
      </c>
      <c r="E48" s="17">
        <f t="shared" si="8"/>
        <v>7.363709939745039E-2</v>
      </c>
      <c r="G48" s="15">
        <f t="shared" si="9"/>
        <v>767843</v>
      </c>
      <c r="H48" s="15">
        <f t="shared" si="10"/>
        <v>99876</v>
      </c>
      <c r="I48" s="17">
        <f t="shared" si="11"/>
        <v>0.7065511047639379</v>
      </c>
      <c r="J48" s="17">
        <f t="shared" si="12"/>
        <v>9.1903550777181098E-2</v>
      </c>
      <c r="K48" s="17"/>
      <c r="L48" s="45">
        <f t="shared" si="13"/>
        <v>17321</v>
      </c>
      <c r="M48" s="45">
        <f t="shared" si="13"/>
        <v>23813</v>
      </c>
      <c r="N48" s="17">
        <f t="shared" si="14"/>
        <v>2.3078603958311683E-2</v>
      </c>
      <c r="O48" s="17">
        <f t="shared" si="14"/>
        <v>0.31306942928887893</v>
      </c>
    </row>
    <row r="49" spans="1:15" x14ac:dyDescent="0.25">
      <c r="A49" s="1" t="s">
        <v>21</v>
      </c>
      <c r="B49" s="15">
        <f t="shared" si="5"/>
        <v>622588</v>
      </c>
      <c r="C49" s="15">
        <f t="shared" si="6"/>
        <v>61912</v>
      </c>
      <c r="D49" s="17">
        <f t="shared" si="7"/>
        <v>0.7289916163177369</v>
      </c>
      <c r="E49" s="17">
        <f t="shared" si="8"/>
        <v>7.2493091658470329E-2</v>
      </c>
      <c r="G49" s="15">
        <f t="shared" si="9"/>
        <v>662784</v>
      </c>
      <c r="H49" s="15">
        <f t="shared" si="10"/>
        <v>75840</v>
      </c>
      <c r="I49" s="17">
        <f t="shared" si="11"/>
        <v>0.71850242614249837</v>
      </c>
      <c r="J49" s="17">
        <f t="shared" si="12"/>
        <v>8.2215660001821234E-2</v>
      </c>
      <c r="K49" s="17"/>
      <c r="L49" s="45">
        <f t="shared" si="13"/>
        <v>40196</v>
      </c>
      <c r="M49" s="45">
        <f t="shared" si="13"/>
        <v>13928</v>
      </c>
      <c r="N49" s="17">
        <f t="shared" si="14"/>
        <v>6.456276060572963E-2</v>
      </c>
      <c r="O49" s="17">
        <f t="shared" si="14"/>
        <v>0.22496446569324202</v>
      </c>
    </row>
    <row r="50" spans="1:15" x14ac:dyDescent="0.25">
      <c r="B50" s="15"/>
      <c r="C50" s="15"/>
      <c r="D50" s="17"/>
      <c r="E50" s="17"/>
      <c r="G50" s="15"/>
      <c r="H50" s="15"/>
      <c r="I50" s="17"/>
      <c r="J50" s="17"/>
      <c r="K50" s="17"/>
      <c r="L50" s="45"/>
      <c r="M50" s="45"/>
      <c r="N50" s="17"/>
      <c r="O50" s="17"/>
    </row>
    <row r="51" spans="1:15" x14ac:dyDescent="0.25">
      <c r="A51" s="1" t="s">
        <v>113</v>
      </c>
      <c r="B51" s="15">
        <f>C15+D15</f>
        <v>3790725</v>
      </c>
      <c r="C51" s="15">
        <f>F15+G15</f>
        <v>346398</v>
      </c>
      <c r="D51" s="17">
        <f>C31+D31</f>
        <v>0.73695002257085318</v>
      </c>
      <c r="E51" s="17">
        <f>F31+G31</f>
        <v>6.734279429884743E-2</v>
      </c>
      <c r="G51" s="15">
        <f>J15+K15</f>
        <v>3950711</v>
      </c>
      <c r="H51" s="15">
        <f>M15+N15</f>
        <v>461834</v>
      </c>
      <c r="I51" s="17">
        <f>J31+K31</f>
        <v>0.71735596405004753</v>
      </c>
      <c r="J51" s="17">
        <f>M31+N31</f>
        <v>8.3858164847059088E-2</v>
      </c>
      <c r="K51" s="17"/>
      <c r="L51" s="45">
        <f t="shared" si="13"/>
        <v>159986</v>
      </c>
      <c r="M51" s="45">
        <f t="shared" si="13"/>
        <v>115436</v>
      </c>
      <c r="N51" s="17">
        <f t="shared" si="14"/>
        <v>4.2204591469969466E-2</v>
      </c>
      <c r="O51" s="17">
        <f t="shared" si="14"/>
        <v>0.33324672775246972</v>
      </c>
    </row>
    <row r="52" spans="1:15" x14ac:dyDescent="0.25">
      <c r="A52" s="1" t="s">
        <v>22</v>
      </c>
      <c r="B52" s="15">
        <f>C16+D16</f>
        <v>1705027</v>
      </c>
      <c r="C52" s="15">
        <f>F16+G16</f>
        <v>522471</v>
      </c>
      <c r="D52" s="17">
        <f>C32+D32</f>
        <v>0.56532781697064016</v>
      </c>
      <c r="E52" s="17">
        <f>F32+G32</f>
        <v>0.17323326249992954</v>
      </c>
      <c r="G52" s="15">
        <f>J16+K16</f>
        <v>1666514</v>
      </c>
      <c r="H52" s="15">
        <f>M16+N16</f>
        <v>707437</v>
      </c>
      <c r="I52" s="17">
        <f>J32+K32</f>
        <v>0.51023445481914154</v>
      </c>
      <c r="J52" s="17">
        <f>M32+N32</f>
        <v>0.21659507931759892</v>
      </c>
      <c r="K52" s="17"/>
      <c r="L52" s="45">
        <f t="shared" si="13"/>
        <v>-38513</v>
      </c>
      <c r="M52" s="45">
        <f t="shared" si="13"/>
        <v>184966</v>
      </c>
      <c r="N52" s="17">
        <f t="shared" si="14"/>
        <v>-2.2587912097579686E-2</v>
      </c>
      <c r="O52" s="17">
        <f t="shared" si="14"/>
        <v>0.35402156291928166</v>
      </c>
    </row>
    <row r="53" spans="1:15" x14ac:dyDescent="0.25">
      <c r="A53" s="1" t="s">
        <v>23</v>
      </c>
      <c r="B53" s="15">
        <f>C17+D17</f>
        <v>15274290</v>
      </c>
      <c r="C53" s="15">
        <f>F17+G17</f>
        <v>1457512</v>
      </c>
      <c r="D53" s="17">
        <f>C33+D33</f>
        <v>0.74685693081465665</v>
      </c>
      <c r="E53" s="17">
        <f>F33+G33</f>
        <v>7.1267007431804141E-2</v>
      </c>
      <c r="F53" s="17"/>
      <c r="G53" s="15">
        <f>J17+K17</f>
        <v>16027853</v>
      </c>
      <c r="H53" s="15">
        <f>M17+N17</f>
        <v>1928596</v>
      </c>
      <c r="I53" s="17">
        <f>J33+K33</f>
        <v>0.7264463430968473</v>
      </c>
      <c r="J53" s="17">
        <f>M33+N33</f>
        <v>8.7411677129257875E-2</v>
      </c>
      <c r="L53" s="45">
        <f t="shared" si="13"/>
        <v>753563</v>
      </c>
      <c r="M53" s="45">
        <f t="shared" si="13"/>
        <v>471084</v>
      </c>
      <c r="N53" s="17">
        <f t="shared" si="14"/>
        <v>4.9335386456588165E-2</v>
      </c>
      <c r="O53" s="17">
        <f t="shared" si="14"/>
        <v>0.32321106104100689</v>
      </c>
    </row>
    <row r="58" spans="1:15" x14ac:dyDescent="0.25">
      <c r="C58" s="16"/>
      <c r="D58" s="17"/>
      <c r="E58" s="17"/>
    </row>
    <row r="59" spans="1:15" x14ac:dyDescent="0.25">
      <c r="C59" s="16"/>
      <c r="D59" s="17"/>
      <c r="E59" s="17"/>
    </row>
    <row r="60" spans="1:15" x14ac:dyDescent="0.25">
      <c r="C60" s="16"/>
      <c r="D60" s="17"/>
      <c r="E60" s="17"/>
    </row>
    <row r="61" spans="1:15" x14ac:dyDescent="0.25">
      <c r="C61" s="16"/>
      <c r="D61" s="17"/>
      <c r="E61" s="17"/>
    </row>
    <row r="62" spans="1:15" x14ac:dyDescent="0.25">
      <c r="C62" s="16"/>
      <c r="D62" s="17"/>
      <c r="E62" s="17"/>
    </row>
    <row r="63" spans="1:15" x14ac:dyDescent="0.25">
      <c r="C63" s="16"/>
      <c r="D63" s="17"/>
      <c r="E63" s="17"/>
    </row>
    <row r="64" spans="1:15" x14ac:dyDescent="0.25">
      <c r="C64" s="16"/>
      <c r="D64" s="17"/>
      <c r="E64" s="17"/>
    </row>
    <row r="65" spans="3:5" x14ac:dyDescent="0.25">
      <c r="C65" s="16"/>
      <c r="D65" s="17"/>
      <c r="E65" s="17"/>
    </row>
    <row r="66" spans="3:5" x14ac:dyDescent="0.25">
      <c r="C66" s="16"/>
      <c r="D66" s="17"/>
      <c r="E66" s="17"/>
    </row>
    <row r="67" spans="3:5" x14ac:dyDescent="0.25">
      <c r="C67" s="16"/>
      <c r="D67" s="17"/>
      <c r="E67" s="17"/>
    </row>
    <row r="68" spans="3:5" x14ac:dyDescent="0.25">
      <c r="C68" s="16"/>
      <c r="D68" s="17"/>
      <c r="E68" s="17"/>
    </row>
    <row r="69" spans="3:5" x14ac:dyDescent="0.25">
      <c r="C69" s="16"/>
      <c r="D69" s="17"/>
      <c r="E69" s="17"/>
    </row>
  </sheetData>
  <mergeCells count="10">
    <mergeCell ref="Q13:T13"/>
    <mergeCell ref="B2:G2"/>
    <mergeCell ref="I2:N2"/>
    <mergeCell ref="B39:E39"/>
    <mergeCell ref="G39:J39"/>
    <mergeCell ref="L39:O39"/>
    <mergeCell ref="C3:D3"/>
    <mergeCell ref="F3:G3"/>
    <mergeCell ref="J3:K3"/>
    <mergeCell ref="M3:N3"/>
  </mergeCells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88"/>
  <sheetViews>
    <sheetView workbookViewId="0">
      <selection activeCell="B5" sqref="B5:M5"/>
    </sheetView>
  </sheetViews>
  <sheetFormatPr defaultRowHeight="15" x14ac:dyDescent="0.25"/>
  <cols>
    <col min="1" max="1" width="13.140625" style="18" customWidth="1"/>
    <col min="2" max="13" width="13.140625" style="1" customWidth="1"/>
    <col min="14" max="14" width="9.140625" style="1"/>
    <col min="15" max="26" width="13.140625" style="1" customWidth="1"/>
    <col min="27" max="16384" width="9.140625" style="1"/>
  </cols>
  <sheetData>
    <row r="1" spans="1:26" x14ac:dyDescent="0.25">
      <c r="A1" s="49" t="s">
        <v>90</v>
      </c>
    </row>
    <row r="3" spans="1:26" s="18" customFormat="1" ht="30" x14ac:dyDescent="0.25"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99</v>
      </c>
      <c r="L3" s="34" t="s">
        <v>11</v>
      </c>
      <c r="M3" s="34" t="s">
        <v>12</v>
      </c>
      <c r="O3" s="18" t="s">
        <v>2</v>
      </c>
      <c r="P3" s="18" t="s">
        <v>3</v>
      </c>
      <c r="Q3" s="18" t="s">
        <v>4</v>
      </c>
      <c r="R3" s="18" t="s">
        <v>5</v>
      </c>
      <c r="S3" s="18" t="s">
        <v>6</v>
      </c>
      <c r="T3" s="18" t="s">
        <v>7</v>
      </c>
      <c r="U3" s="18" t="s">
        <v>8</v>
      </c>
      <c r="V3" s="18" t="s">
        <v>9</v>
      </c>
      <c r="W3" s="18" t="s">
        <v>10</v>
      </c>
      <c r="X3" s="18" t="s">
        <v>99</v>
      </c>
      <c r="Y3" s="18" t="s">
        <v>11</v>
      </c>
      <c r="Z3" s="18" t="s">
        <v>12</v>
      </c>
    </row>
    <row r="4" spans="1:26" x14ac:dyDescent="0.25">
      <c r="A4" s="18" t="s">
        <v>0</v>
      </c>
      <c r="B4" s="3">
        <v>380615</v>
      </c>
      <c r="C4" s="3">
        <v>768617</v>
      </c>
      <c r="D4" s="3">
        <v>2482328</v>
      </c>
      <c r="E4" s="3">
        <v>1362026</v>
      </c>
      <c r="F4" s="3">
        <v>404146</v>
      </c>
      <c r="G4" s="3">
        <v>1266338</v>
      </c>
      <c r="H4" s="3">
        <v>1075938</v>
      </c>
      <c r="I4" s="3">
        <v>2555592</v>
      </c>
      <c r="J4" s="3">
        <v>2079211</v>
      </c>
      <c r="K4" s="3">
        <f>SUM(B4:J4)</f>
        <v>12374811</v>
      </c>
      <c r="L4" s="3">
        <v>7172091</v>
      </c>
      <c r="M4" s="3">
        <v>49138831</v>
      </c>
      <c r="O4" s="3">
        <v>380615</v>
      </c>
      <c r="P4" s="3">
        <v>768617</v>
      </c>
      <c r="Q4" s="3">
        <v>2482328</v>
      </c>
      <c r="R4" s="3">
        <v>1362026</v>
      </c>
      <c r="S4" s="3">
        <v>404146</v>
      </c>
      <c r="T4" s="3">
        <v>1266338</v>
      </c>
      <c r="U4" s="3">
        <v>1075938</v>
      </c>
      <c r="V4" s="3">
        <v>2555592</v>
      </c>
      <c r="W4" s="3">
        <v>2079211</v>
      </c>
      <c r="X4" s="3">
        <f>SUM(O4:W4)</f>
        <v>12374811</v>
      </c>
      <c r="Y4" s="3">
        <v>7172091</v>
      </c>
      <c r="Z4" s="3">
        <v>49138831</v>
      </c>
    </row>
    <row r="5" spans="1:2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5" t="s">
        <v>1</v>
      </c>
      <c r="B6" s="3">
        <v>4942</v>
      </c>
      <c r="C6" s="3">
        <v>9533</v>
      </c>
      <c r="D6" s="3">
        <v>28686</v>
      </c>
      <c r="E6" s="3">
        <v>14506</v>
      </c>
      <c r="F6" s="3">
        <v>4616</v>
      </c>
      <c r="G6" s="3">
        <v>13828</v>
      </c>
      <c r="H6" s="3">
        <v>11251</v>
      </c>
      <c r="I6" s="3">
        <v>31375</v>
      </c>
      <c r="J6" s="3">
        <v>24436</v>
      </c>
      <c r="K6" s="3">
        <f>SUM(B6:J6)</f>
        <v>143173</v>
      </c>
      <c r="L6" s="3">
        <v>95970</v>
      </c>
      <c r="M6" s="3">
        <v>554460</v>
      </c>
      <c r="O6" s="16">
        <f t="shared" ref="O6:X6" si="0">B6/B$4</f>
        <v>1.2984249175676208E-2</v>
      </c>
      <c r="P6" s="16">
        <f t="shared" si="0"/>
        <v>1.2402796191080864E-2</v>
      </c>
      <c r="Q6" s="16">
        <f t="shared" si="0"/>
        <v>1.1556087672539649E-2</v>
      </c>
      <c r="R6" s="16">
        <f t="shared" si="0"/>
        <v>1.0650310640178675E-2</v>
      </c>
      <c r="S6" s="16">
        <f t="shared" si="0"/>
        <v>1.1421614960929961E-2</v>
      </c>
      <c r="T6" s="16">
        <f t="shared" si="0"/>
        <v>1.09196754736887E-2</v>
      </c>
      <c r="U6" s="16">
        <f t="shared" si="0"/>
        <v>1.0456922239013773E-2</v>
      </c>
      <c r="V6" s="16">
        <f t="shared" si="0"/>
        <v>1.2276998832364477E-2</v>
      </c>
      <c r="W6" s="16">
        <f t="shared" si="0"/>
        <v>1.1752534976007726E-2</v>
      </c>
      <c r="X6" s="16">
        <f t="shared" si="0"/>
        <v>1.1569712054592188E-2</v>
      </c>
      <c r="Y6" s="16">
        <f t="shared" ref="Y6:Z21" si="1">L6/L$4</f>
        <v>1.3381034903210236E-2</v>
      </c>
      <c r="Z6" s="16">
        <f t="shared" si="1"/>
        <v>1.1283540709383175E-2</v>
      </c>
    </row>
    <row r="7" spans="1:26" x14ac:dyDescent="0.25">
      <c r="A7" s="18">
        <v>1</v>
      </c>
      <c r="B7" s="3">
        <v>4591</v>
      </c>
      <c r="C7" s="3">
        <v>9427</v>
      </c>
      <c r="D7" s="3">
        <v>29964</v>
      </c>
      <c r="E7" s="3">
        <v>14719</v>
      </c>
      <c r="F7" s="3">
        <v>4525</v>
      </c>
      <c r="G7" s="3">
        <v>14137</v>
      </c>
      <c r="H7" s="3">
        <v>11499</v>
      </c>
      <c r="I7" s="3">
        <v>32759</v>
      </c>
      <c r="J7" s="3">
        <v>25550</v>
      </c>
      <c r="K7" s="3">
        <f>SUM(B7:J7)</f>
        <v>147171</v>
      </c>
      <c r="L7" s="3">
        <v>97194</v>
      </c>
      <c r="M7" s="3">
        <v>574428</v>
      </c>
      <c r="O7" s="16">
        <f t="shared" ref="O7:O46" si="2">B7/B$4</f>
        <v>1.2062057459637692E-2</v>
      </c>
      <c r="P7" s="16">
        <f t="shared" ref="P7:P21" si="3">C7/C$4</f>
        <v>1.2264886152661209E-2</v>
      </c>
      <c r="Q7" s="16">
        <f t="shared" ref="Q7:Q21" si="4">D7/D$4</f>
        <v>1.2070926968555324E-2</v>
      </c>
      <c r="R7" s="16">
        <f t="shared" ref="R7:R21" si="5">E7/E$4</f>
        <v>1.080669532005997E-2</v>
      </c>
      <c r="S7" s="16">
        <f t="shared" ref="S7:S21" si="6">F7/F$4</f>
        <v>1.1196448808104002E-2</v>
      </c>
      <c r="T7" s="16">
        <f t="shared" ref="T7:T21" si="7">G7/G$4</f>
        <v>1.1163686156460597E-2</v>
      </c>
      <c r="U7" s="16">
        <f t="shared" ref="U7:U21" si="8">H7/H$4</f>
        <v>1.0687418791789118E-2</v>
      </c>
      <c r="V7" s="16">
        <f t="shared" ref="V7:V21" si="9">I7/I$4</f>
        <v>1.2818556326674993E-2</v>
      </c>
      <c r="W7" s="16">
        <f t="shared" ref="W7:W21" si="10">J7/J$4</f>
        <v>1.2288315134923776E-2</v>
      </c>
      <c r="X7" s="16">
        <f t="shared" ref="X7:X21" si="11">K7/K$4</f>
        <v>1.1892787695909053E-2</v>
      </c>
      <c r="Y7" s="16">
        <f t="shared" si="1"/>
        <v>1.3551696429953273E-2</v>
      </c>
      <c r="Z7" s="16">
        <f t="shared" si="1"/>
        <v>1.1689899582674241E-2</v>
      </c>
    </row>
    <row r="8" spans="1:26" x14ac:dyDescent="0.25">
      <c r="A8" s="18">
        <v>2</v>
      </c>
      <c r="B8" s="3">
        <v>4543</v>
      </c>
      <c r="C8" s="3">
        <v>9711</v>
      </c>
      <c r="D8" s="3">
        <v>30620</v>
      </c>
      <c r="E8" s="3">
        <v>15362</v>
      </c>
      <c r="F8" s="3">
        <v>4668</v>
      </c>
      <c r="G8" s="3">
        <v>14789</v>
      </c>
      <c r="H8" s="3">
        <v>11513</v>
      </c>
      <c r="I8" s="3">
        <v>33427</v>
      </c>
      <c r="J8" s="3">
        <v>26311</v>
      </c>
      <c r="K8" s="3">
        <f>SUM(B8:J8)</f>
        <v>150944</v>
      </c>
      <c r="L8" s="3">
        <v>94968</v>
      </c>
      <c r="M8" s="3">
        <v>587635</v>
      </c>
      <c r="O8" s="16">
        <f t="shared" si="2"/>
        <v>1.1935945771974306E-2</v>
      </c>
      <c r="P8" s="16">
        <f t="shared" si="3"/>
        <v>1.263438097257802E-2</v>
      </c>
      <c r="Q8" s="16">
        <f t="shared" si="4"/>
        <v>1.2335195026604059E-2</v>
      </c>
      <c r="R8" s="16">
        <f t="shared" si="5"/>
        <v>1.1278786161203971E-2</v>
      </c>
      <c r="S8" s="16">
        <f t="shared" si="6"/>
        <v>1.1550281333973365E-2</v>
      </c>
      <c r="T8" s="16">
        <f t="shared" si="7"/>
        <v>1.1678556593895153E-2</v>
      </c>
      <c r="U8" s="16">
        <f t="shared" si="8"/>
        <v>1.070043069396192E-2</v>
      </c>
      <c r="V8" s="16">
        <f t="shared" si="9"/>
        <v>1.3079943903408681E-2</v>
      </c>
      <c r="W8" s="16">
        <f t="shared" si="10"/>
        <v>1.2654319354793718E-2</v>
      </c>
      <c r="X8" s="16">
        <f t="shared" si="11"/>
        <v>1.2197681241353907E-2</v>
      </c>
      <c r="Y8" s="16">
        <f t="shared" si="1"/>
        <v>1.324132669259216E-2</v>
      </c>
      <c r="Z8" s="16">
        <f t="shared" si="1"/>
        <v>1.1958668695232086E-2</v>
      </c>
    </row>
    <row r="9" spans="1:26" x14ac:dyDescent="0.25">
      <c r="A9" s="18">
        <v>3</v>
      </c>
      <c r="B9" s="3">
        <v>4708</v>
      </c>
      <c r="C9" s="3">
        <v>9541</v>
      </c>
      <c r="D9" s="3">
        <v>31181</v>
      </c>
      <c r="E9" s="3">
        <v>15451</v>
      </c>
      <c r="F9" s="3">
        <v>4589</v>
      </c>
      <c r="G9" s="3">
        <v>15129</v>
      </c>
      <c r="H9" s="3">
        <v>12230</v>
      </c>
      <c r="I9" s="3">
        <v>33813</v>
      </c>
      <c r="J9" s="3">
        <v>26446</v>
      </c>
      <c r="K9" s="3">
        <f t="shared" ref="K9:K70" si="12">SUM(B9:J9)</f>
        <v>153088</v>
      </c>
      <c r="L9" s="3">
        <v>94869</v>
      </c>
      <c r="M9" s="3">
        <v>596726</v>
      </c>
      <c r="O9" s="16">
        <f t="shared" si="2"/>
        <v>1.2369454698317198E-2</v>
      </c>
      <c r="P9" s="16">
        <f t="shared" si="3"/>
        <v>1.2413204495867252E-2</v>
      </c>
      <c r="Q9" s="16">
        <f t="shared" si="4"/>
        <v>1.2561192557953663E-2</v>
      </c>
      <c r="R9" s="16">
        <f t="shared" si="5"/>
        <v>1.1344129994581601E-2</v>
      </c>
      <c r="S9" s="16">
        <f t="shared" si="6"/>
        <v>1.13548074210805E-2</v>
      </c>
      <c r="T9" s="16">
        <f t="shared" si="7"/>
        <v>1.1947047312802743E-2</v>
      </c>
      <c r="U9" s="16">
        <f t="shared" si="8"/>
        <v>1.1366825969526125E-2</v>
      </c>
      <c r="V9" s="16">
        <f t="shared" si="9"/>
        <v>1.3230985227688927E-2</v>
      </c>
      <c r="W9" s="16">
        <f t="shared" si="10"/>
        <v>1.2719247830066309E-2</v>
      </c>
      <c r="X9" s="16">
        <f t="shared" si="11"/>
        <v>1.2370936412685414E-2</v>
      </c>
      <c r="Y9" s="16">
        <f t="shared" si="1"/>
        <v>1.322752318675265E-2</v>
      </c>
      <c r="Z9" s="16">
        <f t="shared" si="1"/>
        <v>1.2143675131384384E-2</v>
      </c>
    </row>
    <row r="10" spans="1:26" x14ac:dyDescent="0.25">
      <c r="A10" s="18">
        <v>4</v>
      </c>
      <c r="B10" s="3">
        <v>4669</v>
      </c>
      <c r="C10" s="3">
        <v>10009</v>
      </c>
      <c r="D10" s="3">
        <v>32426</v>
      </c>
      <c r="E10" s="3">
        <v>16710</v>
      </c>
      <c r="F10" s="3">
        <v>4659</v>
      </c>
      <c r="G10" s="3">
        <v>15749</v>
      </c>
      <c r="H10" s="3">
        <v>12752</v>
      </c>
      <c r="I10" s="3">
        <v>34810</v>
      </c>
      <c r="J10" s="3">
        <v>27074</v>
      </c>
      <c r="K10" s="3">
        <f t="shared" si="12"/>
        <v>158858</v>
      </c>
      <c r="L10" s="3">
        <v>95186</v>
      </c>
      <c r="M10" s="3">
        <v>612989</v>
      </c>
      <c r="O10" s="16">
        <f t="shared" si="2"/>
        <v>1.2266988952090696E-2</v>
      </c>
      <c r="P10" s="16">
        <f t="shared" si="3"/>
        <v>1.3022090325871013E-2</v>
      </c>
      <c r="Q10" s="16">
        <f t="shared" si="4"/>
        <v>1.306273788153701E-2</v>
      </c>
      <c r="R10" s="16">
        <f t="shared" si="5"/>
        <v>1.2268488266743807E-2</v>
      </c>
      <c r="S10" s="16">
        <f t="shared" si="6"/>
        <v>1.1528012154023546E-2</v>
      </c>
      <c r="T10" s="16">
        <f t="shared" si="7"/>
        <v>1.2436648035516584E-2</v>
      </c>
      <c r="U10" s="16">
        <f t="shared" si="8"/>
        <v>1.1851984036254877E-2</v>
      </c>
      <c r="V10" s="16">
        <f t="shared" si="9"/>
        <v>1.3621110098951632E-2</v>
      </c>
      <c r="W10" s="16">
        <f t="shared" si="10"/>
        <v>1.302128547800103E-2</v>
      </c>
      <c r="X10" s="16">
        <f t="shared" si="11"/>
        <v>1.2837206160158729E-2</v>
      </c>
      <c r="Y10" s="16">
        <f t="shared" si="1"/>
        <v>1.3271722291309466E-2</v>
      </c>
      <c r="Z10" s="16">
        <f t="shared" si="1"/>
        <v>1.2474635385607769E-2</v>
      </c>
    </row>
    <row r="11" spans="1:26" x14ac:dyDescent="0.25">
      <c r="A11" s="18">
        <v>5</v>
      </c>
      <c r="B11" s="3">
        <v>4208</v>
      </c>
      <c r="C11" s="3">
        <v>9701</v>
      </c>
      <c r="D11" s="3">
        <v>31485</v>
      </c>
      <c r="E11" s="3">
        <v>16675</v>
      </c>
      <c r="F11" s="3">
        <v>4506</v>
      </c>
      <c r="G11" s="3">
        <v>15854</v>
      </c>
      <c r="H11" s="3">
        <v>12581</v>
      </c>
      <c r="I11" s="3">
        <v>34410</v>
      </c>
      <c r="J11" s="3">
        <v>27402</v>
      </c>
      <c r="K11" s="3">
        <f t="shared" si="12"/>
        <v>156822</v>
      </c>
      <c r="L11" s="3">
        <v>91104</v>
      </c>
      <c r="M11" s="3">
        <v>604631</v>
      </c>
      <c r="O11" s="16">
        <f t="shared" si="2"/>
        <v>1.1055791285156918E-2</v>
      </c>
      <c r="P11" s="16">
        <f t="shared" si="3"/>
        <v>1.2621370591595033E-2</v>
      </c>
      <c r="Q11" s="16">
        <f t="shared" si="4"/>
        <v>1.2683658243390881E-2</v>
      </c>
      <c r="R11" s="16">
        <f t="shared" si="5"/>
        <v>1.2242791253617772E-2</v>
      </c>
      <c r="S11" s="16">
        <f t="shared" si="6"/>
        <v>1.1149436094876604E-2</v>
      </c>
      <c r="T11" s="16">
        <f t="shared" si="7"/>
        <v>1.2519564286943927E-2</v>
      </c>
      <c r="U11" s="16">
        <f t="shared" si="8"/>
        <v>1.1693052945429942E-2</v>
      </c>
      <c r="V11" s="16">
        <f t="shared" si="9"/>
        <v>1.3464590591925472E-2</v>
      </c>
      <c r="W11" s="16">
        <f t="shared" si="10"/>
        <v>1.3179037625329994E-2</v>
      </c>
      <c r="X11" s="16">
        <f t="shared" si="11"/>
        <v>1.2672678394845788E-2</v>
      </c>
      <c r="Y11" s="16">
        <f t="shared" si="1"/>
        <v>1.2702571676795511E-2</v>
      </c>
      <c r="Z11" s="16">
        <f t="shared" si="1"/>
        <v>1.2304545869233234E-2</v>
      </c>
    </row>
    <row r="12" spans="1:26" x14ac:dyDescent="0.25">
      <c r="A12" s="18">
        <v>6</v>
      </c>
      <c r="B12" s="3">
        <v>4412</v>
      </c>
      <c r="C12" s="3">
        <v>9806</v>
      </c>
      <c r="D12" s="3">
        <v>31775</v>
      </c>
      <c r="E12" s="3">
        <v>16697</v>
      </c>
      <c r="F12" s="3">
        <v>4784</v>
      </c>
      <c r="G12" s="3">
        <v>15694</v>
      </c>
      <c r="H12" s="3">
        <v>12622</v>
      </c>
      <c r="I12" s="3">
        <v>34179</v>
      </c>
      <c r="J12" s="3">
        <v>26973</v>
      </c>
      <c r="K12" s="3">
        <f t="shared" si="12"/>
        <v>156942</v>
      </c>
      <c r="L12" s="3">
        <v>89562</v>
      </c>
      <c r="M12" s="3">
        <v>608575</v>
      </c>
      <c r="O12" s="16">
        <f t="shared" si="2"/>
        <v>1.1591765957726312E-2</v>
      </c>
      <c r="P12" s="16">
        <f t="shared" si="3"/>
        <v>1.275797959191639E-2</v>
      </c>
      <c r="Q12" s="16">
        <f t="shared" si="4"/>
        <v>1.2800484061735597E-2</v>
      </c>
      <c r="R12" s="16">
        <f t="shared" si="5"/>
        <v>1.2258943661868422E-2</v>
      </c>
      <c r="S12" s="16">
        <f t="shared" si="6"/>
        <v>1.183730631999327E-2</v>
      </c>
      <c r="T12" s="16">
        <f t="shared" si="7"/>
        <v>1.2393215713340356E-2</v>
      </c>
      <c r="U12" s="16">
        <f t="shared" si="8"/>
        <v>1.1731159230364574E-2</v>
      </c>
      <c r="V12" s="16">
        <f t="shared" si="9"/>
        <v>1.3374200576617864E-2</v>
      </c>
      <c r="W12" s="16">
        <f t="shared" si="10"/>
        <v>1.2972709359463758E-2</v>
      </c>
      <c r="X12" s="16">
        <f t="shared" si="11"/>
        <v>1.2682375512644194E-2</v>
      </c>
      <c r="Y12" s="16">
        <f t="shared" si="1"/>
        <v>1.2487571616143743E-2</v>
      </c>
      <c r="Z12" s="16">
        <f t="shared" si="1"/>
        <v>1.238480825886965E-2</v>
      </c>
    </row>
    <row r="13" spans="1:26" x14ac:dyDescent="0.25">
      <c r="A13" s="18">
        <v>7</v>
      </c>
      <c r="B13" s="3">
        <v>4267</v>
      </c>
      <c r="C13" s="3">
        <v>10395</v>
      </c>
      <c r="D13" s="3">
        <v>33009</v>
      </c>
      <c r="E13" s="3">
        <v>17299</v>
      </c>
      <c r="F13" s="3">
        <v>4705</v>
      </c>
      <c r="G13" s="3">
        <v>16378</v>
      </c>
      <c r="H13" s="3">
        <v>13172</v>
      </c>
      <c r="I13" s="3">
        <v>35390</v>
      </c>
      <c r="J13" s="3">
        <v>27857</v>
      </c>
      <c r="K13" s="3">
        <f t="shared" si="12"/>
        <v>162472</v>
      </c>
      <c r="L13" s="3">
        <v>90219</v>
      </c>
      <c r="M13" s="3">
        <v>625462</v>
      </c>
      <c r="O13" s="16">
        <f t="shared" si="2"/>
        <v>1.121080356790983E-2</v>
      </c>
      <c r="P13" s="16">
        <f t="shared" si="3"/>
        <v>1.3524291031814285E-2</v>
      </c>
      <c r="Q13" s="16">
        <f t="shared" si="4"/>
        <v>1.3297598061174833E-2</v>
      </c>
      <c r="R13" s="16">
        <f t="shared" si="5"/>
        <v>1.2700932287636213E-2</v>
      </c>
      <c r="S13" s="16">
        <f t="shared" si="6"/>
        <v>1.1641832407100405E-2</v>
      </c>
      <c r="T13" s="16">
        <f t="shared" si="7"/>
        <v>1.2933355865495625E-2</v>
      </c>
      <c r="U13" s="16">
        <f t="shared" si="8"/>
        <v>1.2242341101438931E-2</v>
      </c>
      <c r="V13" s="16">
        <f t="shared" si="9"/>
        <v>1.3848063384139565E-2</v>
      </c>
      <c r="W13" s="16">
        <f t="shared" si="10"/>
        <v>1.339787063458206E-2</v>
      </c>
      <c r="X13" s="16">
        <f t="shared" si="11"/>
        <v>1.3129251024520698E-2</v>
      </c>
      <c r="Y13" s="16">
        <f t="shared" si="1"/>
        <v>1.2579176700351405E-2</v>
      </c>
      <c r="Z13" s="16">
        <f t="shared" si="1"/>
        <v>1.2728467227883383E-2</v>
      </c>
    </row>
    <row r="14" spans="1:26" x14ac:dyDescent="0.25">
      <c r="A14" s="18">
        <v>8</v>
      </c>
      <c r="B14" s="3">
        <v>4482</v>
      </c>
      <c r="C14" s="3">
        <v>10214</v>
      </c>
      <c r="D14" s="3">
        <v>33933</v>
      </c>
      <c r="E14" s="3">
        <v>18137</v>
      </c>
      <c r="F14" s="3">
        <v>4912</v>
      </c>
      <c r="G14" s="3">
        <v>16523</v>
      </c>
      <c r="H14" s="3">
        <v>13385</v>
      </c>
      <c r="I14" s="3">
        <v>35688</v>
      </c>
      <c r="J14" s="3">
        <v>28077</v>
      </c>
      <c r="K14" s="3">
        <f t="shared" si="12"/>
        <v>165351</v>
      </c>
      <c r="L14" s="3">
        <v>90292</v>
      </c>
      <c r="M14" s="3">
        <v>630665</v>
      </c>
      <c r="O14" s="16">
        <f t="shared" si="2"/>
        <v>1.1775678835568751E-2</v>
      </c>
      <c r="P14" s="16">
        <f t="shared" si="3"/>
        <v>1.3288803136022232E-2</v>
      </c>
      <c r="Q14" s="16">
        <f t="shared" si="4"/>
        <v>1.3669829289280063E-2</v>
      </c>
      <c r="R14" s="16">
        <f t="shared" si="5"/>
        <v>1.3316192201910977E-2</v>
      </c>
      <c r="S14" s="16">
        <f t="shared" si="6"/>
        <v>1.2154023545946267E-2</v>
      </c>
      <c r="T14" s="16">
        <f t="shared" si="7"/>
        <v>1.3047859260323863E-2</v>
      </c>
      <c r="U14" s="16">
        <f t="shared" si="8"/>
        <v>1.2440307898782272E-2</v>
      </c>
      <c r="V14" s="16">
        <f t="shared" si="9"/>
        <v>1.3964670416874055E-2</v>
      </c>
      <c r="W14" s="16">
        <f t="shared" si="10"/>
        <v>1.350368000169295E-2</v>
      </c>
      <c r="X14" s="16">
        <f t="shared" si="11"/>
        <v>1.3361901042367435E-2</v>
      </c>
      <c r="Y14" s="16">
        <f t="shared" si="1"/>
        <v>1.2589355043041144E-2</v>
      </c>
      <c r="Z14" s="16">
        <f t="shared" si="1"/>
        <v>1.2834350902649679E-2</v>
      </c>
    </row>
    <row r="15" spans="1:26" x14ac:dyDescent="0.25">
      <c r="A15" s="18">
        <v>9</v>
      </c>
      <c r="B15" s="3">
        <v>4312</v>
      </c>
      <c r="C15" s="3">
        <v>10702</v>
      </c>
      <c r="D15" s="3">
        <v>35638</v>
      </c>
      <c r="E15" s="3">
        <v>19308</v>
      </c>
      <c r="F15" s="3">
        <v>5052</v>
      </c>
      <c r="G15" s="3">
        <v>17203</v>
      </c>
      <c r="H15" s="3">
        <v>14164</v>
      </c>
      <c r="I15" s="3">
        <v>37033</v>
      </c>
      <c r="J15" s="3">
        <v>29291</v>
      </c>
      <c r="K15" s="3">
        <f t="shared" si="12"/>
        <v>172703</v>
      </c>
      <c r="L15" s="3">
        <v>90611</v>
      </c>
      <c r="M15" s="3">
        <v>653196</v>
      </c>
      <c r="O15" s="16">
        <f t="shared" si="2"/>
        <v>1.1329033275094255E-2</v>
      </c>
      <c r="P15" s="16">
        <f t="shared" si="3"/>
        <v>1.3923709727991965E-2</v>
      </c>
      <c r="Q15" s="16">
        <f t="shared" si="4"/>
        <v>1.4356684531617096E-2</v>
      </c>
      <c r="R15" s="16">
        <f t="shared" si="5"/>
        <v>1.4175940841070581E-2</v>
      </c>
      <c r="S15" s="16">
        <f t="shared" si="6"/>
        <v>1.2500433011832358E-2</v>
      </c>
      <c r="T15" s="16">
        <f t="shared" si="7"/>
        <v>1.3584840698139044E-2</v>
      </c>
      <c r="U15" s="16">
        <f t="shared" si="8"/>
        <v>1.3164327312540313E-2</v>
      </c>
      <c r="V15" s="16">
        <f t="shared" si="9"/>
        <v>1.449096725924952E-2</v>
      </c>
      <c r="W15" s="16">
        <f t="shared" si="10"/>
        <v>1.4087555327477587E-2</v>
      </c>
      <c r="X15" s="16">
        <f t="shared" si="11"/>
        <v>1.3956011126149725E-2</v>
      </c>
      <c r="Y15" s="16">
        <f t="shared" si="1"/>
        <v>1.2633833006301788E-2</v>
      </c>
      <c r="Z15" s="16">
        <f t="shared" si="1"/>
        <v>1.329286811890173E-2</v>
      </c>
    </row>
    <row r="16" spans="1:26" x14ac:dyDescent="0.25">
      <c r="A16" s="18">
        <v>10</v>
      </c>
      <c r="B16" s="3">
        <v>4541</v>
      </c>
      <c r="C16" s="3">
        <v>10776</v>
      </c>
      <c r="D16" s="3">
        <v>35876</v>
      </c>
      <c r="E16" s="3">
        <v>19701</v>
      </c>
      <c r="F16" s="3">
        <v>4861</v>
      </c>
      <c r="G16" s="3">
        <v>17207</v>
      </c>
      <c r="H16" s="3">
        <v>14271</v>
      </c>
      <c r="I16" s="3">
        <v>37673</v>
      </c>
      <c r="J16" s="3">
        <v>29700</v>
      </c>
      <c r="K16" s="3">
        <f t="shared" si="12"/>
        <v>174606</v>
      </c>
      <c r="L16" s="3">
        <v>89212</v>
      </c>
      <c r="M16" s="3">
        <v>661291</v>
      </c>
      <c r="O16" s="16">
        <f t="shared" si="2"/>
        <v>1.1930691118321663E-2</v>
      </c>
      <c r="P16" s="16">
        <f t="shared" si="3"/>
        <v>1.4019986547266064E-2</v>
      </c>
      <c r="Q16" s="16">
        <f t="shared" si="4"/>
        <v>1.4452562272189655E-2</v>
      </c>
      <c r="R16" s="16">
        <f t="shared" si="5"/>
        <v>1.4464481588457196E-2</v>
      </c>
      <c r="S16" s="16">
        <f t="shared" si="6"/>
        <v>1.2027831526230619E-2</v>
      </c>
      <c r="T16" s="16">
        <f t="shared" si="7"/>
        <v>1.3587999412479132E-2</v>
      </c>
      <c r="U16" s="16">
        <f t="shared" si="8"/>
        <v>1.326377542200387E-2</v>
      </c>
      <c r="V16" s="16">
        <f t="shared" si="9"/>
        <v>1.4741398470491378E-2</v>
      </c>
      <c r="W16" s="16">
        <f t="shared" si="10"/>
        <v>1.4284264559970105E-2</v>
      </c>
      <c r="X16" s="16">
        <f t="shared" si="11"/>
        <v>1.4109791252569432E-2</v>
      </c>
      <c r="Y16" s="16">
        <f t="shared" si="1"/>
        <v>1.2438771342973758E-2</v>
      </c>
      <c r="Z16" s="16">
        <f t="shared" si="1"/>
        <v>1.3457605452600205E-2</v>
      </c>
    </row>
    <row r="17" spans="1:26" x14ac:dyDescent="0.25">
      <c r="A17" s="18">
        <v>11</v>
      </c>
      <c r="B17" s="3">
        <v>4553</v>
      </c>
      <c r="C17" s="3">
        <v>10564</v>
      </c>
      <c r="D17" s="3">
        <v>34876</v>
      </c>
      <c r="E17" s="3">
        <v>19078</v>
      </c>
      <c r="F17" s="3">
        <v>4850</v>
      </c>
      <c r="G17" s="3">
        <v>16591</v>
      </c>
      <c r="H17" s="3">
        <v>13807</v>
      </c>
      <c r="I17" s="3">
        <v>36852</v>
      </c>
      <c r="J17" s="3">
        <v>28906</v>
      </c>
      <c r="K17" s="3">
        <f t="shared" si="12"/>
        <v>170077</v>
      </c>
      <c r="L17" s="3">
        <v>88370</v>
      </c>
      <c r="M17" s="3">
        <v>646996</v>
      </c>
      <c r="O17" s="16">
        <f t="shared" si="2"/>
        <v>1.1962219040237511E-2</v>
      </c>
      <c r="P17" s="16">
        <f t="shared" si="3"/>
        <v>1.3744166470426753E-2</v>
      </c>
      <c r="Q17" s="16">
        <f t="shared" si="4"/>
        <v>1.4049714622725119E-2</v>
      </c>
      <c r="R17" s="16">
        <f t="shared" si="5"/>
        <v>1.4007074754813784E-2</v>
      </c>
      <c r="S17" s="16">
        <f t="shared" si="6"/>
        <v>1.2000613639625284E-2</v>
      </c>
      <c r="T17" s="16">
        <f t="shared" si="7"/>
        <v>1.3101557404105381E-2</v>
      </c>
      <c r="U17" s="16">
        <f t="shared" si="8"/>
        <v>1.2832523807133869E-2</v>
      </c>
      <c r="V17" s="16">
        <f t="shared" si="9"/>
        <v>1.4420142182320182E-2</v>
      </c>
      <c r="W17" s="16">
        <f t="shared" si="10"/>
        <v>1.390238893503353E-2</v>
      </c>
      <c r="X17" s="16">
        <f t="shared" si="11"/>
        <v>1.3743805864994624E-2</v>
      </c>
      <c r="Y17" s="16">
        <f t="shared" si="1"/>
        <v>1.2321371828661961E-2</v>
      </c>
      <c r="Z17" s="16">
        <f t="shared" si="1"/>
        <v>1.316669499117714E-2</v>
      </c>
    </row>
    <row r="18" spans="1:26" x14ac:dyDescent="0.25">
      <c r="A18" s="18">
        <v>12</v>
      </c>
      <c r="B18" s="3">
        <v>4468</v>
      </c>
      <c r="C18" s="3">
        <v>10295</v>
      </c>
      <c r="D18" s="3">
        <v>34441</v>
      </c>
      <c r="E18" s="3">
        <v>19250</v>
      </c>
      <c r="F18" s="3">
        <v>4875</v>
      </c>
      <c r="G18" s="3">
        <v>16373</v>
      </c>
      <c r="H18" s="3">
        <v>13829</v>
      </c>
      <c r="I18" s="3">
        <v>35878</v>
      </c>
      <c r="J18" s="3">
        <v>28380</v>
      </c>
      <c r="K18" s="3">
        <f t="shared" si="12"/>
        <v>167789</v>
      </c>
      <c r="L18" s="3">
        <v>86348</v>
      </c>
      <c r="M18" s="3">
        <v>640717</v>
      </c>
      <c r="O18" s="16">
        <f t="shared" si="2"/>
        <v>1.1738896260000263E-2</v>
      </c>
      <c r="P18" s="16">
        <f t="shared" si="3"/>
        <v>1.3394187221984421E-2</v>
      </c>
      <c r="Q18" s="16">
        <f t="shared" si="4"/>
        <v>1.3874475895208047E-2</v>
      </c>
      <c r="R18" s="16">
        <f t="shared" si="5"/>
        <v>1.4133357219318868E-2</v>
      </c>
      <c r="S18" s="16">
        <f t="shared" si="6"/>
        <v>1.2062472472819229E-2</v>
      </c>
      <c r="T18" s="16">
        <f t="shared" si="7"/>
        <v>1.2929407472570514E-2</v>
      </c>
      <c r="U18" s="16">
        <f t="shared" si="8"/>
        <v>1.2852971081976843E-2</v>
      </c>
      <c r="V18" s="16">
        <f t="shared" si="9"/>
        <v>1.403901718271148E-2</v>
      </c>
      <c r="W18" s="16">
        <f t="shared" si="10"/>
        <v>1.3649408357304766E-2</v>
      </c>
      <c r="X18" s="16">
        <f t="shared" si="11"/>
        <v>1.3558914152305033E-2</v>
      </c>
      <c r="Y18" s="16">
        <f t="shared" si="1"/>
        <v>1.2039445679091355E-2</v>
      </c>
      <c r="Z18" s="16">
        <f t="shared" si="1"/>
        <v>1.3038914173599286E-2</v>
      </c>
    </row>
    <row r="19" spans="1:26" x14ac:dyDescent="0.25">
      <c r="A19" s="18">
        <v>13</v>
      </c>
      <c r="B19" s="3">
        <v>4704</v>
      </c>
      <c r="C19" s="3">
        <v>10654</v>
      </c>
      <c r="D19" s="3">
        <v>35123</v>
      </c>
      <c r="E19" s="3">
        <v>19880</v>
      </c>
      <c r="F19" s="3">
        <v>4969</v>
      </c>
      <c r="G19" s="3">
        <v>16655</v>
      </c>
      <c r="H19" s="3">
        <v>14278</v>
      </c>
      <c r="I19" s="3">
        <v>36546</v>
      </c>
      <c r="J19" s="3">
        <v>29115</v>
      </c>
      <c r="K19" s="3">
        <f t="shared" si="12"/>
        <v>171924</v>
      </c>
      <c r="L19" s="3">
        <v>87376</v>
      </c>
      <c r="M19" s="3">
        <v>650842</v>
      </c>
      <c r="O19" s="16">
        <f t="shared" si="2"/>
        <v>1.2358945391011915E-2</v>
      </c>
      <c r="P19" s="16">
        <f t="shared" si="3"/>
        <v>1.386125989927363E-2</v>
      </c>
      <c r="Q19" s="16">
        <f t="shared" si="4"/>
        <v>1.414921799214286E-2</v>
      </c>
      <c r="R19" s="16">
        <f t="shared" si="5"/>
        <v>1.4595903455587485E-2</v>
      </c>
      <c r="S19" s="16">
        <f t="shared" si="6"/>
        <v>1.2295061685628461E-2</v>
      </c>
      <c r="T19" s="16">
        <f t="shared" si="7"/>
        <v>1.315209683354681E-2</v>
      </c>
      <c r="U19" s="16">
        <f t="shared" si="8"/>
        <v>1.3270281373090271E-2</v>
      </c>
      <c r="V19" s="16">
        <f t="shared" si="9"/>
        <v>1.4300404759445169E-2</v>
      </c>
      <c r="W19" s="16">
        <f t="shared" si="10"/>
        <v>1.4002907833788875E-2</v>
      </c>
      <c r="X19" s="16">
        <f t="shared" si="11"/>
        <v>1.3893060669775078E-2</v>
      </c>
      <c r="Y19" s="16">
        <f t="shared" si="1"/>
        <v>1.2182779052859201E-2</v>
      </c>
      <c r="Z19" s="16">
        <f t="shared" si="1"/>
        <v>1.324496303137533E-2</v>
      </c>
    </row>
    <row r="20" spans="1:26" x14ac:dyDescent="0.25">
      <c r="A20" s="18">
        <v>14</v>
      </c>
      <c r="B20" s="3">
        <v>4605</v>
      </c>
      <c r="C20" s="3">
        <v>10337</v>
      </c>
      <c r="D20" s="3">
        <v>33959</v>
      </c>
      <c r="E20" s="3">
        <v>19269</v>
      </c>
      <c r="F20" s="3">
        <v>4680</v>
      </c>
      <c r="G20" s="3">
        <v>16362</v>
      </c>
      <c r="H20" s="3">
        <v>14210</v>
      </c>
      <c r="I20" s="3">
        <v>36382</v>
      </c>
      <c r="J20" s="3">
        <v>28619</v>
      </c>
      <c r="K20" s="3">
        <f t="shared" si="12"/>
        <v>168423</v>
      </c>
      <c r="L20" s="3">
        <v>84096</v>
      </c>
      <c r="M20" s="3">
        <v>629201</v>
      </c>
      <c r="O20" s="16">
        <f t="shared" si="2"/>
        <v>1.209884003520618E-2</v>
      </c>
      <c r="P20" s="16">
        <f t="shared" si="3"/>
        <v>1.3448830822112965E-2</v>
      </c>
      <c r="Q20" s="16">
        <f t="shared" si="4"/>
        <v>1.3680303328166141E-2</v>
      </c>
      <c r="R20" s="16">
        <f t="shared" si="5"/>
        <v>1.414730702644443E-2</v>
      </c>
      <c r="S20" s="16">
        <f t="shared" si="6"/>
        <v>1.1579973573906459E-2</v>
      </c>
      <c r="T20" s="16">
        <f t="shared" si="7"/>
        <v>1.2920721008135268E-2</v>
      </c>
      <c r="U20" s="16">
        <f t="shared" si="8"/>
        <v>1.3207080705393805E-2</v>
      </c>
      <c r="V20" s="16">
        <f t="shared" si="9"/>
        <v>1.4236231761564444E-2</v>
      </c>
      <c r="W20" s="16">
        <f t="shared" si="10"/>
        <v>1.3764355806120687E-2</v>
      </c>
      <c r="X20" s="16">
        <f t="shared" si="11"/>
        <v>1.3610147258006607E-2</v>
      </c>
      <c r="Y20" s="16">
        <f t="shared" si="1"/>
        <v>1.1725450778580473E-2</v>
      </c>
      <c r="Z20" s="16">
        <f t="shared" si="1"/>
        <v>1.2804557764103098E-2</v>
      </c>
    </row>
    <row r="21" spans="1:26" x14ac:dyDescent="0.25">
      <c r="A21" s="18">
        <v>15</v>
      </c>
      <c r="B21" s="3">
        <v>4791</v>
      </c>
      <c r="C21" s="3">
        <v>10207</v>
      </c>
      <c r="D21" s="3">
        <v>34201</v>
      </c>
      <c r="E21" s="3">
        <v>19246</v>
      </c>
      <c r="F21" s="3">
        <v>4649</v>
      </c>
      <c r="G21" s="3">
        <v>16032</v>
      </c>
      <c r="H21" s="3">
        <v>14111</v>
      </c>
      <c r="I21" s="3">
        <v>35184</v>
      </c>
      <c r="J21" s="3">
        <v>28002</v>
      </c>
      <c r="K21" s="3">
        <f t="shared" si="12"/>
        <v>166423</v>
      </c>
      <c r="L21" s="3">
        <v>82859</v>
      </c>
      <c r="M21" s="3">
        <v>623767</v>
      </c>
      <c r="O21" s="16">
        <f t="shared" si="2"/>
        <v>1.2587522824901803E-2</v>
      </c>
      <c r="P21" s="16">
        <f t="shared" si="3"/>
        <v>1.3279695869334142E-2</v>
      </c>
      <c r="Q21" s="16">
        <f t="shared" si="4"/>
        <v>1.3777792459336559E-2</v>
      </c>
      <c r="R21" s="16">
        <f t="shared" si="5"/>
        <v>1.413042041781875E-2</v>
      </c>
      <c r="S21" s="16">
        <f t="shared" si="6"/>
        <v>1.1503268620745967E-2</v>
      </c>
      <c r="T21" s="16">
        <f t="shared" si="7"/>
        <v>1.2660127075077902E-2</v>
      </c>
      <c r="U21" s="16">
        <f t="shared" si="8"/>
        <v>1.3115067968600421E-2</v>
      </c>
      <c r="V21" s="16">
        <f t="shared" si="9"/>
        <v>1.3767455838021093E-2</v>
      </c>
      <c r="W21" s="16">
        <f t="shared" si="10"/>
        <v>1.346760862654151E-2</v>
      </c>
      <c r="X21" s="16">
        <f t="shared" si="11"/>
        <v>1.3448528628033187E-2</v>
      </c>
      <c r="Y21" s="16">
        <f t="shared" si="1"/>
        <v>1.155297667026255E-2</v>
      </c>
      <c r="Z21" s="16">
        <f t="shared" si="1"/>
        <v>1.2693973122803837E-2</v>
      </c>
    </row>
    <row r="22" spans="1:26" x14ac:dyDescent="0.25">
      <c r="A22" s="18">
        <v>16</v>
      </c>
      <c r="B22" s="3">
        <v>4618</v>
      </c>
      <c r="C22" s="3">
        <v>10159</v>
      </c>
      <c r="D22" s="3">
        <v>33793</v>
      </c>
      <c r="E22" s="3">
        <v>20197</v>
      </c>
      <c r="F22" s="3">
        <v>5042</v>
      </c>
      <c r="G22" s="3">
        <v>15889</v>
      </c>
      <c r="H22" s="3">
        <v>13802</v>
      </c>
      <c r="I22" s="3">
        <v>35447</v>
      </c>
      <c r="J22" s="3">
        <v>27847</v>
      </c>
      <c r="K22" s="3">
        <f t="shared" si="12"/>
        <v>166794</v>
      </c>
      <c r="L22" s="3">
        <v>87094</v>
      </c>
      <c r="M22" s="3">
        <v>629445</v>
      </c>
      <c r="O22" s="16">
        <f t="shared" si="2"/>
        <v>1.2132995283948346E-2</v>
      </c>
      <c r="P22" s="16">
        <f t="shared" ref="P22:P85" si="13">C22/C$4</f>
        <v>1.3217246040615808E-2</v>
      </c>
      <c r="Q22" s="16">
        <f t="shared" ref="Q22:Q85" si="14">D22/D$4</f>
        <v>1.3613430618355028E-2</v>
      </c>
      <c r="R22" s="16">
        <f t="shared" ref="R22:R85" si="15">E22/E$4</f>
        <v>1.4828644974471852E-2</v>
      </c>
      <c r="S22" s="16">
        <f t="shared" ref="S22:S85" si="16">F22/F$4</f>
        <v>1.2475689478554779E-2</v>
      </c>
      <c r="T22" s="16">
        <f t="shared" ref="T22:T85" si="17">G22/G$4</f>
        <v>1.254720303741971E-2</v>
      </c>
      <c r="U22" s="16">
        <f t="shared" ref="U22:U85" si="18">H22/H$4</f>
        <v>1.2827876699215011E-2</v>
      </c>
      <c r="V22" s="16">
        <f t="shared" ref="V22:V85" si="19">I22/I$4</f>
        <v>1.3870367413890793E-2</v>
      </c>
      <c r="W22" s="16">
        <f t="shared" ref="W22:X85" si="20">J22/J$4</f>
        <v>1.3393061117895202E-2</v>
      </c>
      <c r="X22" s="16">
        <f t="shared" si="20"/>
        <v>1.3478508883893257E-2</v>
      </c>
      <c r="Y22" s="16">
        <f t="shared" ref="Y22:Y85" si="21">L22/L$4</f>
        <v>1.2143459975619383E-2</v>
      </c>
      <c r="Z22" s="16">
        <f t="shared" ref="Z22:Z85" si="22">M22/M$4</f>
        <v>1.2809523287194195E-2</v>
      </c>
    </row>
    <row r="23" spans="1:26" x14ac:dyDescent="0.25">
      <c r="A23" s="18">
        <v>17</v>
      </c>
      <c r="B23" s="3">
        <v>4072</v>
      </c>
      <c r="C23" s="3">
        <v>9576</v>
      </c>
      <c r="D23" s="3">
        <v>31571</v>
      </c>
      <c r="E23" s="3">
        <v>18635</v>
      </c>
      <c r="F23" s="3">
        <v>4480</v>
      </c>
      <c r="G23" s="3">
        <v>15096</v>
      </c>
      <c r="H23" s="3">
        <v>13167</v>
      </c>
      <c r="I23" s="3">
        <v>33208</v>
      </c>
      <c r="J23" s="3">
        <v>26479</v>
      </c>
      <c r="K23" s="3">
        <f t="shared" si="12"/>
        <v>156284</v>
      </c>
      <c r="L23" s="3">
        <v>83252</v>
      </c>
      <c r="M23" s="3">
        <v>601821</v>
      </c>
      <c r="O23" s="16">
        <f t="shared" si="2"/>
        <v>1.0698474836777321E-2</v>
      </c>
      <c r="P23" s="16">
        <f t="shared" si="13"/>
        <v>1.2458740829307705E-2</v>
      </c>
      <c r="Q23" s="16">
        <f t="shared" si="14"/>
        <v>1.2718303141244832E-2</v>
      </c>
      <c r="R23" s="16">
        <f t="shared" si="15"/>
        <v>1.3681823988675693E-2</v>
      </c>
      <c r="S23" s="16">
        <f t="shared" si="16"/>
        <v>1.1085102908354901E-2</v>
      </c>
      <c r="T23" s="16">
        <f t="shared" si="17"/>
        <v>1.1920987919497006E-2</v>
      </c>
      <c r="U23" s="16">
        <f t="shared" si="18"/>
        <v>1.2237693993520073E-2</v>
      </c>
      <c r="V23" s="16">
        <f t="shared" si="19"/>
        <v>1.299424947331186E-2</v>
      </c>
      <c r="W23" s="16">
        <f t="shared" si="20"/>
        <v>1.2735119235132942E-2</v>
      </c>
      <c r="X23" s="16">
        <f t="shared" si="20"/>
        <v>1.2629202983382938E-2</v>
      </c>
      <c r="Y23" s="16">
        <f t="shared" si="21"/>
        <v>1.1607772405564848E-2</v>
      </c>
      <c r="Z23" s="16">
        <f t="shared" si="22"/>
        <v>1.2247360951667735E-2</v>
      </c>
    </row>
    <row r="24" spans="1:26" x14ac:dyDescent="0.25">
      <c r="A24" s="18">
        <v>18</v>
      </c>
      <c r="B24" s="3">
        <v>4760</v>
      </c>
      <c r="C24" s="3">
        <v>11144</v>
      </c>
      <c r="D24" s="3">
        <v>31178</v>
      </c>
      <c r="E24" s="3">
        <v>18137</v>
      </c>
      <c r="F24" s="3">
        <v>5668</v>
      </c>
      <c r="G24" s="3">
        <v>15649</v>
      </c>
      <c r="H24" s="3">
        <v>13780</v>
      </c>
      <c r="I24" s="3">
        <v>34201</v>
      </c>
      <c r="J24" s="3">
        <v>26653</v>
      </c>
      <c r="K24" s="3">
        <f t="shared" si="12"/>
        <v>161170</v>
      </c>
      <c r="L24" s="3">
        <v>81973</v>
      </c>
      <c r="M24" s="3">
        <v>590850</v>
      </c>
      <c r="O24" s="16">
        <f t="shared" si="2"/>
        <v>1.2506075693285866E-2</v>
      </c>
      <c r="P24" s="16">
        <f t="shared" si="13"/>
        <v>1.449876856743996E-2</v>
      </c>
      <c r="Q24" s="16">
        <f t="shared" si="14"/>
        <v>1.2559984015005269E-2</v>
      </c>
      <c r="R24" s="16">
        <f t="shared" si="15"/>
        <v>1.3316192201910977E-2</v>
      </c>
      <c r="S24" s="16">
        <f t="shared" si="16"/>
        <v>1.4024634661731157E-2</v>
      </c>
      <c r="T24" s="16">
        <f t="shared" si="17"/>
        <v>1.2357680177014352E-2</v>
      </c>
      <c r="U24" s="16">
        <f t="shared" si="18"/>
        <v>1.2807429424372036E-2</v>
      </c>
      <c r="V24" s="16">
        <f t="shared" si="19"/>
        <v>1.3382809149504302E-2</v>
      </c>
      <c r="W24" s="16">
        <f t="shared" si="20"/>
        <v>1.2818804825484283E-2</v>
      </c>
      <c r="X24" s="16">
        <f t="shared" si="20"/>
        <v>1.3024037296408001E-2</v>
      </c>
      <c r="Y24" s="16">
        <f t="shared" si="21"/>
        <v>1.1429442264466527E-2</v>
      </c>
      <c r="Z24" s="16">
        <f t="shared" si="22"/>
        <v>1.2024095567108628E-2</v>
      </c>
    </row>
    <row r="25" spans="1:26" x14ac:dyDescent="0.25">
      <c r="A25" s="18">
        <v>19</v>
      </c>
      <c r="B25" s="3">
        <v>7052</v>
      </c>
      <c r="C25" s="3">
        <v>15172</v>
      </c>
      <c r="D25" s="3">
        <v>31592</v>
      </c>
      <c r="E25" s="3">
        <v>18174</v>
      </c>
      <c r="F25" s="3">
        <v>8827</v>
      </c>
      <c r="G25" s="3">
        <v>17527</v>
      </c>
      <c r="H25" s="3">
        <v>15275</v>
      </c>
      <c r="I25" s="3">
        <v>36251</v>
      </c>
      <c r="J25" s="3">
        <v>29375</v>
      </c>
      <c r="K25" s="3">
        <f t="shared" si="12"/>
        <v>179245</v>
      </c>
      <c r="L25" s="3">
        <v>81628</v>
      </c>
      <c r="M25" s="3">
        <v>586721</v>
      </c>
      <c r="O25" s="16">
        <f t="shared" si="2"/>
        <v>1.8527908779212589E-2</v>
      </c>
      <c r="P25" s="16">
        <f t="shared" si="13"/>
        <v>1.9739350027386852E-2</v>
      </c>
      <c r="Q25" s="16">
        <f t="shared" si="14"/>
        <v>1.2726762941883586E-2</v>
      </c>
      <c r="R25" s="16">
        <f t="shared" si="15"/>
        <v>1.3343357615787071E-2</v>
      </c>
      <c r="S25" s="16">
        <f t="shared" si="16"/>
        <v>2.1841116824118018E-2</v>
      </c>
      <c r="T25" s="16">
        <f t="shared" si="17"/>
        <v>1.3840696559686276E-2</v>
      </c>
      <c r="U25" s="16">
        <f t="shared" si="18"/>
        <v>1.4196914692110513E-2</v>
      </c>
      <c r="V25" s="16">
        <f t="shared" si="19"/>
        <v>1.4184971623013376E-2</v>
      </c>
      <c r="W25" s="16">
        <f t="shared" si="20"/>
        <v>1.4127955267647199E-2</v>
      </c>
      <c r="X25" s="16">
        <f t="shared" si="20"/>
        <v>1.4484665664792779E-2</v>
      </c>
      <c r="Y25" s="16">
        <f t="shared" si="21"/>
        <v>1.1381339138056112E-2</v>
      </c>
      <c r="Z25" s="16">
        <f t="shared" si="22"/>
        <v>1.1940068334144946E-2</v>
      </c>
    </row>
    <row r="26" spans="1:26" x14ac:dyDescent="0.25">
      <c r="A26" s="18">
        <v>20</v>
      </c>
      <c r="B26" s="3">
        <v>8021</v>
      </c>
      <c r="C26" s="3">
        <v>17646</v>
      </c>
      <c r="D26" s="3">
        <v>33502</v>
      </c>
      <c r="E26" s="3">
        <v>18466</v>
      </c>
      <c r="F26" s="3">
        <v>11078</v>
      </c>
      <c r="G26" s="3">
        <v>18438</v>
      </c>
      <c r="H26" s="3">
        <v>16291</v>
      </c>
      <c r="I26" s="3">
        <v>36559</v>
      </c>
      <c r="J26" s="3">
        <v>31504</v>
      </c>
      <c r="K26" s="3">
        <f t="shared" si="12"/>
        <v>191505</v>
      </c>
      <c r="L26" s="3">
        <v>91933</v>
      </c>
      <c r="M26" s="3">
        <v>614403</v>
      </c>
      <c r="O26" s="16">
        <f t="shared" si="2"/>
        <v>2.1073788473917214E-2</v>
      </c>
      <c r="P26" s="16">
        <f t="shared" si="13"/>
        <v>2.2958118282577669E-2</v>
      </c>
      <c r="Q26" s="16">
        <f t="shared" si="14"/>
        <v>1.3496201952360848E-2</v>
      </c>
      <c r="R26" s="16">
        <f t="shared" si="15"/>
        <v>1.3557744125295699E-2</v>
      </c>
      <c r="S26" s="16">
        <f t="shared" si="16"/>
        <v>2.7410886164900804E-2</v>
      </c>
      <c r="T26" s="16">
        <f t="shared" si="17"/>
        <v>1.4560093750641614E-2</v>
      </c>
      <c r="U26" s="16">
        <f t="shared" si="18"/>
        <v>1.5141207021222413E-2</v>
      </c>
      <c r="V26" s="16">
        <f t="shared" si="19"/>
        <v>1.4305491643423519E-2</v>
      </c>
      <c r="W26" s="16">
        <f t="shared" si="20"/>
        <v>1.51519013702794E-2</v>
      </c>
      <c r="X26" s="16">
        <f t="shared" si="20"/>
        <v>1.5475387866529841E-2</v>
      </c>
      <c r="Y26" s="16">
        <f t="shared" si="21"/>
        <v>1.2818158609532422E-2</v>
      </c>
      <c r="Z26" s="16">
        <f t="shared" si="22"/>
        <v>1.2503410998930764E-2</v>
      </c>
    </row>
    <row r="27" spans="1:26" x14ac:dyDescent="0.25">
      <c r="A27" s="18">
        <v>21</v>
      </c>
      <c r="B27" s="3">
        <v>7908</v>
      </c>
      <c r="C27" s="3">
        <v>16263</v>
      </c>
      <c r="D27" s="3">
        <v>33779</v>
      </c>
      <c r="E27" s="3">
        <v>18230</v>
      </c>
      <c r="F27" s="3">
        <v>10768</v>
      </c>
      <c r="G27" s="3">
        <v>17585</v>
      </c>
      <c r="H27" s="3">
        <v>16154</v>
      </c>
      <c r="I27" s="3">
        <v>36214</v>
      </c>
      <c r="J27" s="3">
        <v>30450</v>
      </c>
      <c r="K27" s="3">
        <f t="shared" si="12"/>
        <v>187351</v>
      </c>
      <c r="L27" s="3">
        <v>96557</v>
      </c>
      <c r="M27" s="3">
        <v>611506</v>
      </c>
      <c r="O27" s="16">
        <f t="shared" si="2"/>
        <v>2.0776900542542991E-2</v>
      </c>
      <c r="P27" s="16">
        <f t="shared" si="13"/>
        <v>2.1158782592630661E-2</v>
      </c>
      <c r="Q27" s="16">
        <f t="shared" si="14"/>
        <v>1.3607790751262524E-2</v>
      </c>
      <c r="R27" s="16">
        <f t="shared" si="15"/>
        <v>1.3384472836788725E-2</v>
      </c>
      <c r="S27" s="16">
        <f t="shared" si="16"/>
        <v>2.6643836633295889E-2</v>
      </c>
      <c r="T27" s="16">
        <f t="shared" si="17"/>
        <v>1.3886497917617572E-2</v>
      </c>
      <c r="U27" s="16">
        <f t="shared" si="18"/>
        <v>1.5013876264245709E-2</v>
      </c>
      <c r="V27" s="16">
        <f t="shared" si="19"/>
        <v>1.4170493568613456E-2</v>
      </c>
      <c r="W27" s="16">
        <f t="shared" si="20"/>
        <v>1.4644978311484501E-2</v>
      </c>
      <c r="X27" s="16">
        <f t="shared" si="20"/>
        <v>1.5139705972075049E-2</v>
      </c>
      <c r="Y27" s="16">
        <f t="shared" si="21"/>
        <v>1.3462879932783898E-2</v>
      </c>
      <c r="Z27" s="16">
        <f t="shared" si="22"/>
        <v>1.2444455587476226E-2</v>
      </c>
    </row>
    <row r="28" spans="1:26" x14ac:dyDescent="0.25">
      <c r="A28" s="18">
        <v>22</v>
      </c>
      <c r="B28" s="3">
        <v>6902</v>
      </c>
      <c r="C28" s="3">
        <v>14083</v>
      </c>
      <c r="D28" s="3">
        <v>31863</v>
      </c>
      <c r="E28" s="3">
        <v>16245</v>
      </c>
      <c r="F28" s="3">
        <v>8641</v>
      </c>
      <c r="G28" s="3">
        <v>15965</v>
      </c>
      <c r="H28" s="3">
        <v>14817</v>
      </c>
      <c r="I28" s="3">
        <v>33143</v>
      </c>
      <c r="J28" s="3">
        <v>27684</v>
      </c>
      <c r="K28" s="3">
        <f t="shared" si="12"/>
        <v>169343</v>
      </c>
      <c r="L28" s="3">
        <v>104463</v>
      </c>
      <c r="M28" s="3">
        <v>588649</v>
      </c>
      <c r="O28" s="16">
        <f t="shared" si="2"/>
        <v>1.8133809755264504E-2</v>
      </c>
      <c r="P28" s="16">
        <f t="shared" si="13"/>
        <v>1.8322519538339643E-2</v>
      </c>
      <c r="Q28" s="16">
        <f t="shared" si="14"/>
        <v>1.2835934654888475E-2</v>
      </c>
      <c r="R28" s="16">
        <f t="shared" si="15"/>
        <v>1.1927085092355065E-2</v>
      </c>
      <c r="S28" s="16">
        <f t="shared" si="16"/>
        <v>2.1380887105155066E-2</v>
      </c>
      <c r="T28" s="16">
        <f t="shared" si="17"/>
        <v>1.2607218609881406E-2</v>
      </c>
      <c r="U28" s="16">
        <f t="shared" si="18"/>
        <v>1.3771239606743139E-2</v>
      </c>
      <c r="V28" s="16">
        <f t="shared" si="19"/>
        <v>1.2968815053420108E-2</v>
      </c>
      <c r="W28" s="16">
        <f t="shared" si="20"/>
        <v>1.3314665995899406E-2</v>
      </c>
      <c r="X28" s="16">
        <f t="shared" si="20"/>
        <v>1.368449182779438E-2</v>
      </c>
      <c r="Y28" s="16">
        <f t="shared" si="21"/>
        <v>1.456520838901793E-2</v>
      </c>
      <c r="Z28" s="16">
        <f t="shared" si="22"/>
        <v>1.1979304106766397E-2</v>
      </c>
    </row>
    <row r="29" spans="1:26" x14ac:dyDescent="0.25">
      <c r="A29" s="18">
        <v>23</v>
      </c>
      <c r="B29" s="3">
        <v>6133</v>
      </c>
      <c r="C29" s="3">
        <v>12237</v>
      </c>
      <c r="D29" s="3">
        <v>29602</v>
      </c>
      <c r="E29" s="3">
        <v>14342</v>
      </c>
      <c r="F29" s="3">
        <v>6920</v>
      </c>
      <c r="G29" s="3">
        <v>13922</v>
      </c>
      <c r="H29" s="3">
        <v>12327</v>
      </c>
      <c r="I29" s="3">
        <v>30785</v>
      </c>
      <c r="J29" s="3">
        <v>24896</v>
      </c>
      <c r="K29" s="3">
        <f t="shared" si="12"/>
        <v>151164</v>
      </c>
      <c r="L29" s="3">
        <v>114499</v>
      </c>
      <c r="M29" s="3">
        <v>564695</v>
      </c>
      <c r="O29" s="16">
        <f t="shared" si="2"/>
        <v>1.6113395425823997E-2</v>
      </c>
      <c r="P29" s="16">
        <f t="shared" si="13"/>
        <v>1.5920803208880365E-2</v>
      </c>
      <c r="Q29" s="16">
        <f t="shared" si="14"/>
        <v>1.1925096119449162E-2</v>
      </c>
      <c r="R29" s="16">
        <f t="shared" si="15"/>
        <v>1.0529901778673828E-2</v>
      </c>
      <c r="S29" s="16">
        <f t="shared" si="16"/>
        <v>1.712252502808391E-2</v>
      </c>
      <c r="T29" s="16">
        <f t="shared" si="17"/>
        <v>1.0993905260680798E-2</v>
      </c>
      <c r="U29" s="16">
        <f t="shared" si="18"/>
        <v>1.1456979863151966E-2</v>
      </c>
      <c r="V29" s="16">
        <f t="shared" si="19"/>
        <v>1.2046132559500891E-2</v>
      </c>
      <c r="W29" s="16">
        <f t="shared" si="20"/>
        <v>1.1973772743603223E-2</v>
      </c>
      <c r="X29" s="16">
        <f t="shared" si="20"/>
        <v>1.2215459290650984E-2</v>
      </c>
      <c r="Y29" s="16">
        <f t="shared" si="21"/>
        <v>1.5964521364829308E-2</v>
      </c>
      <c r="Z29" s="16">
        <f t="shared" si="22"/>
        <v>1.1491828122651107E-2</v>
      </c>
    </row>
    <row r="30" spans="1:26" x14ac:dyDescent="0.25">
      <c r="A30" s="18">
        <v>24</v>
      </c>
      <c r="B30" s="3">
        <v>5834</v>
      </c>
      <c r="C30" s="3">
        <v>11556</v>
      </c>
      <c r="D30" s="3">
        <v>29321</v>
      </c>
      <c r="E30" s="3">
        <v>14188</v>
      </c>
      <c r="F30" s="3">
        <v>6548</v>
      </c>
      <c r="G30" s="3">
        <v>13523</v>
      </c>
      <c r="H30" s="3">
        <v>11717</v>
      </c>
      <c r="I30" s="3">
        <v>30906</v>
      </c>
      <c r="J30" s="3">
        <v>24359</v>
      </c>
      <c r="K30" s="3">
        <f t="shared" si="12"/>
        <v>147952</v>
      </c>
      <c r="L30" s="3">
        <v>123552</v>
      </c>
      <c r="M30" s="3">
        <v>573466</v>
      </c>
      <c r="O30" s="16">
        <f t="shared" si="2"/>
        <v>1.5327824704754148E-2</v>
      </c>
      <c r="P30" s="16">
        <f t="shared" si="13"/>
        <v>1.5034796263938997E-2</v>
      </c>
      <c r="Q30" s="16">
        <f t="shared" si="14"/>
        <v>1.1811895929949629E-2</v>
      </c>
      <c r="R30" s="16">
        <f t="shared" si="15"/>
        <v>1.0416834920919278E-2</v>
      </c>
      <c r="S30" s="16">
        <f t="shared" si="16"/>
        <v>1.6202065590158011E-2</v>
      </c>
      <c r="T30" s="16">
        <f t="shared" si="17"/>
        <v>1.0678823505256891E-2</v>
      </c>
      <c r="U30" s="16">
        <f t="shared" si="18"/>
        <v>1.0890032697051317E-2</v>
      </c>
      <c r="V30" s="16">
        <f t="shared" si="19"/>
        <v>1.2093479710376304E-2</v>
      </c>
      <c r="W30" s="16">
        <f t="shared" si="20"/>
        <v>1.1715501697518914E-2</v>
      </c>
      <c r="X30" s="16">
        <f t="shared" si="20"/>
        <v>1.1955899770913672E-2</v>
      </c>
      <c r="Y30" s="16">
        <f t="shared" si="21"/>
        <v>1.7226775287708981E-2</v>
      </c>
      <c r="Z30" s="16">
        <f t="shared" si="22"/>
        <v>1.1670322397372456E-2</v>
      </c>
    </row>
    <row r="31" spans="1:26" x14ac:dyDescent="0.25">
      <c r="A31" s="18">
        <v>25</v>
      </c>
      <c r="B31" s="3">
        <v>6148</v>
      </c>
      <c r="C31" s="3">
        <v>11069</v>
      </c>
      <c r="D31" s="3">
        <v>29956</v>
      </c>
      <c r="E31" s="3">
        <v>14529</v>
      </c>
      <c r="F31" s="3">
        <v>6223</v>
      </c>
      <c r="G31" s="3">
        <v>13992</v>
      </c>
      <c r="H31" s="3">
        <v>12666</v>
      </c>
      <c r="I31" s="3">
        <v>31092</v>
      </c>
      <c r="J31" s="3">
        <v>25695</v>
      </c>
      <c r="K31" s="3">
        <f t="shared" si="12"/>
        <v>151370</v>
      </c>
      <c r="L31" s="3">
        <v>129761</v>
      </c>
      <c r="M31" s="3">
        <v>592740</v>
      </c>
      <c r="O31" s="16">
        <f t="shared" si="2"/>
        <v>1.6152805328218802E-2</v>
      </c>
      <c r="P31" s="16">
        <f t="shared" si="13"/>
        <v>1.4401190710067563E-2</v>
      </c>
      <c r="Q31" s="16">
        <f t="shared" si="14"/>
        <v>1.2067704187359607E-2</v>
      </c>
      <c r="R31" s="16">
        <f t="shared" si="15"/>
        <v>1.0667197248804355E-2</v>
      </c>
      <c r="S31" s="16">
        <f t="shared" si="16"/>
        <v>1.5397900758636731E-2</v>
      </c>
      <c r="T31" s="16">
        <f t="shared" si="17"/>
        <v>1.1049182761632361E-2</v>
      </c>
      <c r="U31" s="16">
        <f t="shared" si="18"/>
        <v>1.1772053780050524E-2</v>
      </c>
      <c r="V31" s="16">
        <f t="shared" si="19"/>
        <v>1.2166261281143469E-2</v>
      </c>
      <c r="W31" s="16">
        <f t="shared" si="20"/>
        <v>1.2358053126883227E-2</v>
      </c>
      <c r="X31" s="16">
        <f t="shared" si="20"/>
        <v>1.2232106009538246E-2</v>
      </c>
      <c r="Y31" s="16">
        <f t="shared" si="21"/>
        <v>1.8092492133744538E-2</v>
      </c>
      <c r="Z31" s="16">
        <f t="shared" si="22"/>
        <v>1.2062558020560155E-2</v>
      </c>
    </row>
    <row r="32" spans="1:26" x14ac:dyDescent="0.25">
      <c r="A32" s="18">
        <v>26</v>
      </c>
      <c r="B32" s="3">
        <v>6098</v>
      </c>
      <c r="C32" s="3">
        <v>11260</v>
      </c>
      <c r="D32" s="3">
        <v>31564</v>
      </c>
      <c r="E32" s="3">
        <v>15104</v>
      </c>
      <c r="F32" s="3">
        <v>6200</v>
      </c>
      <c r="G32" s="3">
        <v>14773</v>
      </c>
      <c r="H32" s="3">
        <v>12774</v>
      </c>
      <c r="I32" s="3">
        <v>31852</v>
      </c>
      <c r="J32" s="3">
        <v>25590</v>
      </c>
      <c r="K32" s="3">
        <f t="shared" si="12"/>
        <v>155215</v>
      </c>
      <c r="L32" s="3">
        <v>136044</v>
      </c>
      <c r="M32" s="3">
        <v>619548</v>
      </c>
      <c r="O32" s="16">
        <f t="shared" si="2"/>
        <v>1.6021438986902777E-2</v>
      </c>
      <c r="P32" s="16">
        <f t="shared" si="13"/>
        <v>1.4649688986842602E-2</v>
      </c>
      <c r="Q32" s="16">
        <f t="shared" si="14"/>
        <v>1.271548320769858E-2</v>
      </c>
      <c r="R32" s="16">
        <f t="shared" si="15"/>
        <v>1.1089362464446346E-2</v>
      </c>
      <c r="S32" s="16">
        <f t="shared" si="16"/>
        <v>1.5340990632098301E-2</v>
      </c>
      <c r="T32" s="16">
        <f t="shared" si="17"/>
        <v>1.1665921736534796E-2</v>
      </c>
      <c r="U32" s="16">
        <f t="shared" si="18"/>
        <v>1.1872431311097852E-2</v>
      </c>
      <c r="V32" s="16">
        <f t="shared" si="19"/>
        <v>1.2463648344493174E-2</v>
      </c>
      <c r="W32" s="16">
        <f t="shared" si="20"/>
        <v>1.2307553201671212E-2</v>
      </c>
      <c r="X32" s="16">
        <f t="shared" si="20"/>
        <v>1.2542817825662146E-2</v>
      </c>
      <c r="Y32" s="16">
        <f t="shared" si="21"/>
        <v>1.896852675182175E-2</v>
      </c>
      <c r="Z32" s="16">
        <f t="shared" si="22"/>
        <v>1.2608114344437701E-2</v>
      </c>
    </row>
    <row r="33" spans="1:26" x14ac:dyDescent="0.25">
      <c r="A33" s="18">
        <v>27</v>
      </c>
      <c r="B33" s="3">
        <v>6274</v>
      </c>
      <c r="C33" s="3">
        <v>11194</v>
      </c>
      <c r="D33" s="3">
        <v>32826</v>
      </c>
      <c r="E33" s="3">
        <v>15152</v>
      </c>
      <c r="F33" s="3">
        <v>6219</v>
      </c>
      <c r="G33" s="3">
        <v>15320</v>
      </c>
      <c r="H33" s="3">
        <v>13010</v>
      </c>
      <c r="I33" s="3">
        <v>33205</v>
      </c>
      <c r="J33" s="3">
        <v>27021</v>
      </c>
      <c r="K33" s="3">
        <f t="shared" si="12"/>
        <v>160221</v>
      </c>
      <c r="L33" s="3">
        <v>138013</v>
      </c>
      <c r="M33" s="3">
        <v>642742</v>
      </c>
      <c r="O33" s="16">
        <f t="shared" si="2"/>
        <v>1.6483848508335196E-2</v>
      </c>
      <c r="P33" s="16">
        <f t="shared" si="13"/>
        <v>1.4563820472354891E-2</v>
      </c>
      <c r="Q33" s="16">
        <f t="shared" si="14"/>
        <v>1.3223876941322823E-2</v>
      </c>
      <c r="R33" s="16">
        <f t="shared" si="15"/>
        <v>1.1124604082447765E-2</v>
      </c>
      <c r="S33" s="16">
        <f t="shared" si="16"/>
        <v>1.5388003345325699E-2</v>
      </c>
      <c r="T33" s="16">
        <f t="shared" si="17"/>
        <v>1.2097875922542007E-2</v>
      </c>
      <c r="U33" s="16">
        <f t="shared" si="18"/>
        <v>1.2091774804867939E-2</v>
      </c>
      <c r="V33" s="16">
        <f t="shared" si="19"/>
        <v>1.2993075577009162E-2</v>
      </c>
      <c r="W33" s="16">
        <f t="shared" si="20"/>
        <v>1.299579503956068E-2</v>
      </c>
      <c r="X33" s="16">
        <f t="shared" si="20"/>
        <v>1.2947349256485614E-2</v>
      </c>
      <c r="Y33" s="16">
        <f t="shared" si="21"/>
        <v>1.92430631457409E-2</v>
      </c>
      <c r="Z33" s="16">
        <f t="shared" si="22"/>
        <v>1.3080123945154495E-2</v>
      </c>
    </row>
    <row r="34" spans="1:26" x14ac:dyDescent="0.25">
      <c r="A34" s="18">
        <v>28</v>
      </c>
      <c r="B34" s="3">
        <v>6588</v>
      </c>
      <c r="C34" s="3">
        <v>11799</v>
      </c>
      <c r="D34" s="3">
        <v>35206</v>
      </c>
      <c r="E34" s="3">
        <v>16888</v>
      </c>
      <c r="F34" s="3">
        <v>6507</v>
      </c>
      <c r="G34" s="3">
        <v>16943</v>
      </c>
      <c r="H34" s="3">
        <v>14051</v>
      </c>
      <c r="I34" s="3">
        <v>35156</v>
      </c>
      <c r="J34" s="3">
        <v>28681</v>
      </c>
      <c r="K34" s="3">
        <f t="shared" si="12"/>
        <v>171819</v>
      </c>
      <c r="L34" s="3">
        <v>144167</v>
      </c>
      <c r="M34" s="3">
        <v>687806</v>
      </c>
      <c r="O34" s="16">
        <f t="shared" si="2"/>
        <v>1.730882913179985E-2</v>
      </c>
      <c r="P34" s="16">
        <f t="shared" si="13"/>
        <v>1.5350948521825565E-2</v>
      </c>
      <c r="Q34" s="16">
        <f t="shared" si="14"/>
        <v>1.4182654347048415E-2</v>
      </c>
      <c r="R34" s="16">
        <f t="shared" si="15"/>
        <v>1.2399175933499066E-2</v>
      </c>
      <c r="S34" s="16">
        <f t="shared" si="16"/>
        <v>1.6100617103719943E-2</v>
      </c>
      <c r="T34" s="16">
        <f t="shared" si="17"/>
        <v>1.3379524266033239E-2</v>
      </c>
      <c r="U34" s="16">
        <f t="shared" si="18"/>
        <v>1.3059302673574127E-2</v>
      </c>
      <c r="V34" s="16">
        <f t="shared" si="19"/>
        <v>1.3756499472529261E-2</v>
      </c>
      <c r="W34" s="16">
        <f t="shared" si="20"/>
        <v>1.379417480957921E-2</v>
      </c>
      <c r="X34" s="16">
        <f t="shared" si="20"/>
        <v>1.3884575691701474E-2</v>
      </c>
      <c r="Y34" s="16">
        <f t="shared" si="21"/>
        <v>2.0101111377421172E-2</v>
      </c>
      <c r="Z34" s="16">
        <f t="shared" si="22"/>
        <v>1.3997199078667541E-2</v>
      </c>
    </row>
    <row r="35" spans="1:26" x14ac:dyDescent="0.25">
      <c r="A35" s="18">
        <v>29</v>
      </c>
      <c r="B35" s="3">
        <v>6893</v>
      </c>
      <c r="C35" s="3">
        <v>12139</v>
      </c>
      <c r="D35" s="3">
        <v>37591</v>
      </c>
      <c r="E35" s="3">
        <v>17912</v>
      </c>
      <c r="F35" s="3">
        <v>6556</v>
      </c>
      <c r="G35" s="3">
        <v>17988</v>
      </c>
      <c r="H35" s="3">
        <v>15331</v>
      </c>
      <c r="I35" s="3">
        <v>37548</v>
      </c>
      <c r="J35" s="3">
        <v>31100</v>
      </c>
      <c r="K35" s="3">
        <f t="shared" si="12"/>
        <v>183058</v>
      </c>
      <c r="L35" s="3">
        <v>144168</v>
      </c>
      <c r="M35" s="3">
        <v>725824</v>
      </c>
      <c r="O35" s="16">
        <f t="shared" si="2"/>
        <v>1.8110163813827622E-2</v>
      </c>
      <c r="P35" s="16">
        <f t="shared" si="13"/>
        <v>1.5793301475247101E-2</v>
      </c>
      <c r="Q35" s="16">
        <f t="shared" si="14"/>
        <v>1.5143445991021331E-2</v>
      </c>
      <c r="R35" s="16">
        <f t="shared" si="15"/>
        <v>1.3150997117529328E-2</v>
      </c>
      <c r="S35" s="16">
        <f t="shared" si="16"/>
        <v>1.6221860416780073E-2</v>
      </c>
      <c r="T35" s="16">
        <f t="shared" si="17"/>
        <v>1.4204738387381568E-2</v>
      </c>
      <c r="U35" s="16">
        <f t="shared" si="18"/>
        <v>1.4248962300801719E-2</v>
      </c>
      <c r="V35" s="16">
        <f t="shared" si="19"/>
        <v>1.4692486124545701E-2</v>
      </c>
      <c r="W35" s="16">
        <f t="shared" si="20"/>
        <v>1.4957596896130311E-2</v>
      </c>
      <c r="X35" s="16">
        <f t="shared" si="20"/>
        <v>1.4792791582837103E-2</v>
      </c>
      <c r="Y35" s="16">
        <f t="shared" si="21"/>
        <v>2.0101250806773087E-2</v>
      </c>
      <c r="Z35" s="16">
        <f t="shared" si="22"/>
        <v>1.4770884557672934E-2</v>
      </c>
    </row>
    <row r="36" spans="1:26" x14ac:dyDescent="0.25">
      <c r="A36" s="18">
        <v>30</v>
      </c>
      <c r="B36" s="3">
        <v>6396</v>
      </c>
      <c r="C36" s="3">
        <v>12289</v>
      </c>
      <c r="D36" s="3">
        <v>38123</v>
      </c>
      <c r="E36" s="3">
        <v>18667</v>
      </c>
      <c r="F36" s="3">
        <v>6536</v>
      </c>
      <c r="G36" s="3">
        <v>19118</v>
      </c>
      <c r="H36" s="3">
        <v>15371</v>
      </c>
      <c r="I36" s="3">
        <v>38707</v>
      </c>
      <c r="J36" s="3">
        <v>31748</v>
      </c>
      <c r="K36" s="3">
        <f t="shared" si="12"/>
        <v>186955</v>
      </c>
      <c r="L36" s="3">
        <v>142492</v>
      </c>
      <c r="M36" s="3">
        <v>743517</v>
      </c>
      <c r="O36" s="16">
        <f t="shared" si="2"/>
        <v>1.6804382381146302E-2</v>
      </c>
      <c r="P36" s="16">
        <f t="shared" si="13"/>
        <v>1.5988457189991895E-2</v>
      </c>
      <c r="Q36" s="16">
        <f t="shared" si="14"/>
        <v>1.5357760940536464E-2</v>
      </c>
      <c r="R36" s="16">
        <f t="shared" si="15"/>
        <v>1.3705318400676639E-2</v>
      </c>
      <c r="S36" s="16">
        <f t="shared" si="16"/>
        <v>1.6172373350224919E-2</v>
      </c>
      <c r="T36" s="16">
        <f t="shared" si="17"/>
        <v>1.5097075188456795E-2</v>
      </c>
      <c r="U36" s="16">
        <f t="shared" si="18"/>
        <v>1.4286139164152582E-2</v>
      </c>
      <c r="V36" s="16">
        <f t="shared" si="19"/>
        <v>1.5146001396154003E-2</v>
      </c>
      <c r="W36" s="16">
        <f t="shared" si="20"/>
        <v>1.526925357743875E-2</v>
      </c>
      <c r="X36" s="16">
        <f t="shared" si="20"/>
        <v>1.5107705483340311E-2</v>
      </c>
      <c r="Y36" s="16">
        <f t="shared" si="21"/>
        <v>1.9867567212964812E-2</v>
      </c>
      <c r="Z36" s="16">
        <f t="shared" si="22"/>
        <v>1.5130946033290861E-2</v>
      </c>
    </row>
    <row r="37" spans="1:26" x14ac:dyDescent="0.25">
      <c r="A37" s="18">
        <v>31</v>
      </c>
      <c r="B37" s="3">
        <v>6072</v>
      </c>
      <c r="C37" s="3">
        <v>11936</v>
      </c>
      <c r="D37" s="3">
        <v>37479</v>
      </c>
      <c r="E37" s="3">
        <v>18923</v>
      </c>
      <c r="F37" s="3">
        <v>6254</v>
      </c>
      <c r="G37" s="3">
        <v>18790</v>
      </c>
      <c r="H37" s="3">
        <v>14821</v>
      </c>
      <c r="I37" s="3">
        <v>38473</v>
      </c>
      <c r="J37" s="3">
        <v>31187</v>
      </c>
      <c r="K37" s="3">
        <f t="shared" si="12"/>
        <v>183935</v>
      </c>
      <c r="L37" s="3">
        <v>137886</v>
      </c>
      <c r="M37" s="3">
        <v>733446</v>
      </c>
      <c r="O37" s="16">
        <f t="shared" si="2"/>
        <v>1.595312848941844E-2</v>
      </c>
      <c r="P37" s="16">
        <f t="shared" si="13"/>
        <v>1.5529190741292477E-2</v>
      </c>
      <c r="Q37" s="16">
        <f t="shared" si="14"/>
        <v>1.5098327054281303E-2</v>
      </c>
      <c r="R37" s="16">
        <f t="shared" si="15"/>
        <v>1.3893273696684205E-2</v>
      </c>
      <c r="S37" s="16">
        <f t="shared" si="16"/>
        <v>1.5474605711797223E-2</v>
      </c>
      <c r="T37" s="16">
        <f t="shared" si="17"/>
        <v>1.4838060612569473E-2</v>
      </c>
      <c r="U37" s="16">
        <f t="shared" si="18"/>
        <v>1.3774957293078226E-2</v>
      </c>
      <c r="V37" s="16">
        <f t="shared" si="19"/>
        <v>1.5054437484543699E-2</v>
      </c>
      <c r="W37" s="16">
        <f t="shared" si="20"/>
        <v>1.4999439691305981E-2</v>
      </c>
      <c r="X37" s="16">
        <f t="shared" si="20"/>
        <v>1.4863661352080448E-2</v>
      </c>
      <c r="Y37" s="16">
        <f t="shared" si="21"/>
        <v>1.922535561804779E-2</v>
      </c>
      <c r="Z37" s="16">
        <f t="shared" si="22"/>
        <v>1.492599610275629E-2</v>
      </c>
    </row>
    <row r="38" spans="1:26" x14ac:dyDescent="0.25">
      <c r="A38" s="18">
        <v>32</v>
      </c>
      <c r="B38" s="3">
        <v>6019</v>
      </c>
      <c r="C38" s="3">
        <v>12167</v>
      </c>
      <c r="D38" s="3">
        <v>38778</v>
      </c>
      <c r="E38" s="3">
        <v>18999</v>
      </c>
      <c r="F38" s="3">
        <v>6007</v>
      </c>
      <c r="G38" s="3">
        <v>19324</v>
      </c>
      <c r="H38" s="3">
        <v>15288</v>
      </c>
      <c r="I38" s="3">
        <v>39051</v>
      </c>
      <c r="J38" s="3">
        <v>31829</v>
      </c>
      <c r="K38" s="3">
        <f t="shared" si="12"/>
        <v>187462</v>
      </c>
      <c r="L38" s="3">
        <v>139569</v>
      </c>
      <c r="M38" s="3">
        <v>760002</v>
      </c>
      <c r="O38" s="16">
        <f t="shared" si="2"/>
        <v>1.5813880167623452E-2</v>
      </c>
      <c r="P38" s="16">
        <f t="shared" si="13"/>
        <v>1.5829730541999463E-2</v>
      </c>
      <c r="Q38" s="16">
        <f t="shared" si="14"/>
        <v>1.5621626150935734E-2</v>
      </c>
      <c r="R38" s="16">
        <f t="shared" si="15"/>
        <v>1.394907292518645E-2</v>
      </c>
      <c r="S38" s="16">
        <f t="shared" si="16"/>
        <v>1.4863440439841048E-2</v>
      </c>
      <c r="T38" s="16">
        <f t="shared" si="17"/>
        <v>1.5259748976971393E-2</v>
      </c>
      <c r="U38" s="16">
        <f t="shared" si="18"/>
        <v>1.4208997172699541E-2</v>
      </c>
      <c r="V38" s="16">
        <f t="shared" si="19"/>
        <v>1.5280608172196501E-2</v>
      </c>
      <c r="W38" s="16">
        <f t="shared" si="20"/>
        <v>1.5308210662602304E-2</v>
      </c>
      <c r="X38" s="16">
        <f t="shared" si="20"/>
        <v>1.5148675806038573E-2</v>
      </c>
      <c r="Y38" s="16">
        <f t="shared" si="21"/>
        <v>1.9460015217319469E-2</v>
      </c>
      <c r="Z38" s="16">
        <f t="shared" si="22"/>
        <v>1.5466424099506966E-2</v>
      </c>
    </row>
    <row r="39" spans="1:26" x14ac:dyDescent="0.25">
      <c r="A39" s="18">
        <v>33</v>
      </c>
      <c r="B39" s="3">
        <v>5847</v>
      </c>
      <c r="C39" s="3">
        <v>12198</v>
      </c>
      <c r="D39" s="3">
        <v>38595</v>
      </c>
      <c r="E39" s="3">
        <v>19016</v>
      </c>
      <c r="F39" s="3">
        <v>6120</v>
      </c>
      <c r="G39" s="3">
        <v>19377</v>
      </c>
      <c r="H39" s="3">
        <v>15441</v>
      </c>
      <c r="I39" s="3">
        <v>39050</v>
      </c>
      <c r="J39" s="3">
        <v>31593</v>
      </c>
      <c r="K39" s="3">
        <f t="shared" si="12"/>
        <v>187237</v>
      </c>
      <c r="L39" s="3">
        <v>137725</v>
      </c>
      <c r="M39" s="3">
        <v>763358</v>
      </c>
      <c r="O39" s="16">
        <f t="shared" si="2"/>
        <v>1.5361979953496314E-2</v>
      </c>
      <c r="P39" s="16">
        <f t="shared" si="13"/>
        <v>1.587006272304672E-2</v>
      </c>
      <c r="Q39" s="16">
        <f t="shared" si="14"/>
        <v>1.5547905031083725E-2</v>
      </c>
      <c r="R39" s="16">
        <f t="shared" si="15"/>
        <v>1.3961554331561953E-2</v>
      </c>
      <c r="S39" s="16">
        <f t="shared" si="16"/>
        <v>1.5143042365877678E-2</v>
      </c>
      <c r="T39" s="16">
        <f t="shared" si="17"/>
        <v>1.5301601941977576E-2</v>
      </c>
      <c r="U39" s="16">
        <f t="shared" si="18"/>
        <v>1.435119867501659E-2</v>
      </c>
      <c r="V39" s="16">
        <f t="shared" si="19"/>
        <v>1.5280216873428936E-2</v>
      </c>
      <c r="W39" s="16">
        <f t="shared" si="20"/>
        <v>1.5194706068792441E-2</v>
      </c>
      <c r="X39" s="16">
        <f t="shared" si="20"/>
        <v>1.5130493710166563E-2</v>
      </c>
      <c r="Y39" s="16">
        <f t="shared" si="21"/>
        <v>1.9202907492389596E-2</v>
      </c>
      <c r="Z39" s="16">
        <f t="shared" si="22"/>
        <v>1.5534720392514018E-2</v>
      </c>
    </row>
    <row r="40" spans="1:26" x14ac:dyDescent="0.25">
      <c r="A40" s="18">
        <v>34</v>
      </c>
      <c r="B40" s="3">
        <v>6349</v>
      </c>
      <c r="C40" s="3">
        <v>11738</v>
      </c>
      <c r="D40" s="3">
        <v>39939</v>
      </c>
      <c r="E40" s="3">
        <v>19659</v>
      </c>
      <c r="F40" s="3">
        <v>6229</v>
      </c>
      <c r="G40" s="3">
        <v>19820</v>
      </c>
      <c r="H40" s="3">
        <v>16380</v>
      </c>
      <c r="I40" s="3">
        <v>39051</v>
      </c>
      <c r="J40" s="3">
        <v>32190</v>
      </c>
      <c r="K40" s="3">
        <f t="shared" si="12"/>
        <v>191355</v>
      </c>
      <c r="L40" s="3">
        <v>138333</v>
      </c>
      <c r="M40" s="3">
        <v>785288</v>
      </c>
      <c r="O40" s="16">
        <f t="shared" si="2"/>
        <v>1.6680898020309236E-2</v>
      </c>
      <c r="P40" s="16">
        <f t="shared" si="13"/>
        <v>1.5271585197829347E-2</v>
      </c>
      <c r="Q40" s="16">
        <f t="shared" si="14"/>
        <v>1.608933227196406E-2</v>
      </c>
      <c r="R40" s="16">
        <f t="shared" si="15"/>
        <v>1.4433645172705954E-2</v>
      </c>
      <c r="S40" s="16">
        <f t="shared" si="16"/>
        <v>1.5412746878603277E-2</v>
      </c>
      <c r="T40" s="16">
        <f t="shared" si="17"/>
        <v>1.5651429555142465E-2</v>
      </c>
      <c r="U40" s="16">
        <f t="shared" si="18"/>
        <v>1.5223925542178081E-2</v>
      </c>
      <c r="V40" s="16">
        <f t="shared" si="19"/>
        <v>1.5280608172196501E-2</v>
      </c>
      <c r="W40" s="16">
        <f t="shared" si="20"/>
        <v>1.5481834214997901E-2</v>
      </c>
      <c r="X40" s="16">
        <f t="shared" si="20"/>
        <v>1.5463266469281834E-2</v>
      </c>
      <c r="Y40" s="16">
        <f t="shared" si="21"/>
        <v>1.9287680538353461E-2</v>
      </c>
      <c r="Z40" s="16">
        <f t="shared" si="22"/>
        <v>1.5981006955578574E-2</v>
      </c>
    </row>
    <row r="41" spans="1:26" x14ac:dyDescent="0.25">
      <c r="A41" s="18">
        <v>35</v>
      </c>
      <c r="B41" s="3">
        <v>6249</v>
      </c>
      <c r="C41" s="3">
        <v>11620</v>
      </c>
      <c r="D41" s="3">
        <v>39179</v>
      </c>
      <c r="E41" s="3">
        <v>19966</v>
      </c>
      <c r="F41" s="3">
        <v>6161</v>
      </c>
      <c r="G41" s="3">
        <v>19731</v>
      </c>
      <c r="H41" s="3">
        <v>16637</v>
      </c>
      <c r="I41" s="3">
        <v>38664</v>
      </c>
      <c r="J41" s="3">
        <v>31941</v>
      </c>
      <c r="K41" s="3">
        <f t="shared" si="12"/>
        <v>190148</v>
      </c>
      <c r="L41" s="3">
        <v>135543</v>
      </c>
      <c r="M41" s="3">
        <v>787124</v>
      </c>
      <c r="O41" s="16">
        <f t="shared" si="2"/>
        <v>1.641816533767718E-2</v>
      </c>
      <c r="P41" s="16">
        <f t="shared" si="13"/>
        <v>1.5118062702230109E-2</v>
      </c>
      <c r="Q41" s="16">
        <f t="shared" si="14"/>
        <v>1.5783168058371013E-2</v>
      </c>
      <c r="R41" s="16">
        <f t="shared" si="15"/>
        <v>1.4659044687840026E-2</v>
      </c>
      <c r="S41" s="16">
        <f t="shared" si="16"/>
        <v>1.5244490852315747E-2</v>
      </c>
      <c r="T41" s="16">
        <f t="shared" si="17"/>
        <v>1.5581148161075479E-2</v>
      </c>
      <c r="U41" s="16">
        <f t="shared" si="18"/>
        <v>1.546278688920737E-2</v>
      </c>
      <c r="V41" s="16">
        <f t="shared" si="19"/>
        <v>1.512917554914869E-2</v>
      </c>
      <c r="W41" s="16">
        <f t="shared" si="20"/>
        <v>1.5362077249495121E-2</v>
      </c>
      <c r="X41" s="16">
        <f t="shared" si="20"/>
        <v>1.5365729626092875E-2</v>
      </c>
      <c r="Y41" s="16">
        <f t="shared" si="21"/>
        <v>1.8898672646512713E-2</v>
      </c>
      <c r="Z41" s="16">
        <f t="shared" si="22"/>
        <v>1.601837048178863E-2</v>
      </c>
    </row>
    <row r="42" spans="1:26" x14ac:dyDescent="0.25">
      <c r="A42" s="18">
        <v>36</v>
      </c>
      <c r="B42" s="3">
        <v>6245</v>
      </c>
      <c r="C42" s="3">
        <v>11734</v>
      </c>
      <c r="D42" s="3">
        <v>40228</v>
      </c>
      <c r="E42" s="3">
        <v>20930</v>
      </c>
      <c r="F42" s="3">
        <v>6224</v>
      </c>
      <c r="G42" s="3">
        <v>19846</v>
      </c>
      <c r="H42" s="3">
        <v>16732</v>
      </c>
      <c r="I42" s="3">
        <v>38625</v>
      </c>
      <c r="J42" s="3">
        <v>32155</v>
      </c>
      <c r="K42" s="3">
        <f t="shared" si="12"/>
        <v>192719</v>
      </c>
      <c r="L42" s="3">
        <v>131882</v>
      </c>
      <c r="M42" s="3">
        <v>791661</v>
      </c>
      <c r="O42" s="16">
        <f t="shared" si="2"/>
        <v>1.6407656030371899E-2</v>
      </c>
      <c r="P42" s="16">
        <f t="shared" si="13"/>
        <v>1.5266381045436154E-2</v>
      </c>
      <c r="Q42" s="16">
        <f t="shared" si="14"/>
        <v>1.6205755242659312E-2</v>
      </c>
      <c r="R42" s="16">
        <f t="shared" si="15"/>
        <v>1.5366813849368515E-2</v>
      </c>
      <c r="S42" s="16">
        <f t="shared" si="16"/>
        <v>1.5400375111964489E-2</v>
      </c>
      <c r="T42" s="16">
        <f t="shared" si="17"/>
        <v>1.5671961198353047E-2</v>
      </c>
      <c r="U42" s="16">
        <f t="shared" si="18"/>
        <v>1.5551081939665668E-2</v>
      </c>
      <c r="V42" s="16">
        <f t="shared" si="19"/>
        <v>1.5113914897213639E-2</v>
      </c>
      <c r="W42" s="16">
        <f t="shared" si="20"/>
        <v>1.5465000906593895E-2</v>
      </c>
      <c r="X42" s="16">
        <f t="shared" si="20"/>
        <v>1.5573490374923706E-2</v>
      </c>
      <c r="Y42" s="16">
        <f t="shared" si="21"/>
        <v>1.8388221789154655E-2</v>
      </c>
      <c r="Z42" s="16">
        <f t="shared" si="22"/>
        <v>1.6110700720576767E-2</v>
      </c>
    </row>
    <row r="43" spans="1:26" x14ac:dyDescent="0.25">
      <c r="A43" s="18">
        <v>37</v>
      </c>
      <c r="B43" s="3">
        <v>5839</v>
      </c>
      <c r="C43" s="3">
        <v>11337</v>
      </c>
      <c r="D43" s="3">
        <v>39101</v>
      </c>
      <c r="E43" s="3">
        <v>20631</v>
      </c>
      <c r="F43" s="3">
        <v>6195</v>
      </c>
      <c r="G43" s="3">
        <v>19539</v>
      </c>
      <c r="H43" s="3">
        <v>16712</v>
      </c>
      <c r="I43" s="3">
        <v>38011</v>
      </c>
      <c r="J43" s="3">
        <v>31799</v>
      </c>
      <c r="K43" s="3">
        <f t="shared" si="12"/>
        <v>189164</v>
      </c>
      <c r="L43" s="3">
        <v>127918</v>
      </c>
      <c r="M43" s="3">
        <v>782799</v>
      </c>
      <c r="O43" s="16">
        <f t="shared" si="2"/>
        <v>1.5340961338885751E-2</v>
      </c>
      <c r="P43" s="16">
        <f t="shared" si="13"/>
        <v>1.4749868920411597E-2</v>
      </c>
      <c r="Q43" s="16">
        <f t="shared" si="14"/>
        <v>1.5751745941712778E-2</v>
      </c>
      <c r="R43" s="16">
        <f t="shared" si="15"/>
        <v>1.5147287937234678E-2</v>
      </c>
      <c r="S43" s="16">
        <f t="shared" si="16"/>
        <v>1.5328618865459512E-2</v>
      </c>
      <c r="T43" s="16">
        <f t="shared" si="17"/>
        <v>1.5429529872751193E-2</v>
      </c>
      <c r="U43" s="16">
        <f t="shared" si="18"/>
        <v>1.5532493507990238E-2</v>
      </c>
      <c r="V43" s="16">
        <f t="shared" si="19"/>
        <v>1.4873657453928484E-2</v>
      </c>
      <c r="W43" s="16">
        <f t="shared" si="20"/>
        <v>1.5293782112541728E-2</v>
      </c>
      <c r="X43" s="16">
        <f t="shared" si="20"/>
        <v>1.5286213260145953E-2</v>
      </c>
      <c r="Y43" s="16">
        <f t="shared" si="21"/>
        <v>1.7835523838166584E-2</v>
      </c>
      <c r="Z43" s="16">
        <f t="shared" si="22"/>
        <v>1.593035454994849E-2</v>
      </c>
    </row>
    <row r="44" spans="1:26" x14ac:dyDescent="0.25">
      <c r="A44" s="18">
        <v>38</v>
      </c>
      <c r="B44" s="3">
        <v>5854</v>
      </c>
      <c r="C44" s="3">
        <v>11446</v>
      </c>
      <c r="D44" s="3">
        <v>38426</v>
      </c>
      <c r="E44" s="3">
        <v>20726</v>
      </c>
      <c r="F44" s="3">
        <v>5949</v>
      </c>
      <c r="G44" s="3">
        <v>19367</v>
      </c>
      <c r="H44" s="3">
        <v>16764</v>
      </c>
      <c r="I44" s="3">
        <v>37589</v>
      </c>
      <c r="J44" s="3">
        <v>31708</v>
      </c>
      <c r="K44" s="3">
        <f t="shared" si="12"/>
        <v>187829</v>
      </c>
      <c r="L44" s="3">
        <v>122481</v>
      </c>
      <c r="M44" s="3">
        <v>769653</v>
      </c>
      <c r="O44" s="16">
        <f t="shared" si="2"/>
        <v>1.5380371241280558E-2</v>
      </c>
      <c r="P44" s="16">
        <f t="shared" si="13"/>
        <v>1.4891682073126147E-2</v>
      </c>
      <c r="Q44" s="16">
        <f t="shared" si="14"/>
        <v>1.5479823778324218E-2</v>
      </c>
      <c r="R44" s="16">
        <f t="shared" si="15"/>
        <v>1.5217036972862487E-2</v>
      </c>
      <c r="S44" s="16">
        <f t="shared" si="16"/>
        <v>1.4719927946831095E-2</v>
      </c>
      <c r="T44" s="16">
        <f t="shared" si="17"/>
        <v>1.5293705156127354E-2</v>
      </c>
      <c r="U44" s="16">
        <f t="shared" si="18"/>
        <v>1.5580823430346358E-2</v>
      </c>
      <c r="V44" s="16">
        <f t="shared" si="19"/>
        <v>1.4708529374015884E-2</v>
      </c>
      <c r="W44" s="16">
        <f t="shared" si="20"/>
        <v>1.5250015510691314E-2</v>
      </c>
      <c r="X44" s="16">
        <f t="shared" si="20"/>
        <v>1.5178332824638695E-2</v>
      </c>
      <c r="Y44" s="16">
        <f t="shared" si="21"/>
        <v>1.7077446451808823E-2</v>
      </c>
      <c r="Z44" s="16">
        <f t="shared" si="22"/>
        <v>1.566282681816342E-2</v>
      </c>
    </row>
    <row r="45" spans="1:26" x14ac:dyDescent="0.25">
      <c r="A45" s="18">
        <v>39</v>
      </c>
      <c r="B45" s="3">
        <v>5459</v>
      </c>
      <c r="C45" s="3">
        <v>10946</v>
      </c>
      <c r="D45" s="3">
        <v>37815</v>
      </c>
      <c r="E45" s="3">
        <v>20607</v>
      </c>
      <c r="F45" s="3">
        <v>5507</v>
      </c>
      <c r="G45" s="3">
        <v>19191</v>
      </c>
      <c r="H45" s="3">
        <v>16550</v>
      </c>
      <c r="I45" s="3">
        <v>36699</v>
      </c>
      <c r="J45" s="3">
        <v>30568</v>
      </c>
      <c r="K45" s="3">
        <f t="shared" si="12"/>
        <v>183342</v>
      </c>
      <c r="L45" s="3">
        <v>116130</v>
      </c>
      <c r="M45" s="3">
        <v>749776</v>
      </c>
      <c r="O45" s="16">
        <f t="shared" si="2"/>
        <v>1.4342577144883939E-2</v>
      </c>
      <c r="P45" s="16">
        <f t="shared" si="13"/>
        <v>1.424116302397683E-2</v>
      </c>
      <c r="Q45" s="16">
        <f t="shared" si="14"/>
        <v>1.5233683864501387E-2</v>
      </c>
      <c r="R45" s="16">
        <f t="shared" si="15"/>
        <v>1.512966712823397E-2</v>
      </c>
      <c r="S45" s="16">
        <f t="shared" si="16"/>
        <v>1.3626263775962152E-2</v>
      </c>
      <c r="T45" s="16">
        <f t="shared" si="17"/>
        <v>1.5154721725163424E-2</v>
      </c>
      <c r="U45" s="16">
        <f t="shared" si="18"/>
        <v>1.5381927211419245E-2</v>
      </c>
      <c r="V45" s="16">
        <f t="shared" si="19"/>
        <v>1.4360273470882676E-2</v>
      </c>
      <c r="W45" s="16">
        <f t="shared" si="20"/>
        <v>1.4701730608389432E-2</v>
      </c>
      <c r="X45" s="16">
        <f t="shared" si="20"/>
        <v>1.481574142829333E-2</v>
      </c>
      <c r="Y45" s="16">
        <f t="shared" si="21"/>
        <v>1.6191930637801444E-2</v>
      </c>
      <c r="Z45" s="16">
        <f t="shared" si="22"/>
        <v>1.5258319840779281E-2</v>
      </c>
    </row>
    <row r="46" spans="1:26" x14ac:dyDescent="0.25">
      <c r="A46" s="18">
        <v>40</v>
      </c>
      <c r="B46" s="3">
        <v>5344</v>
      </c>
      <c r="C46" s="3">
        <v>10539</v>
      </c>
      <c r="D46" s="3">
        <v>35832</v>
      </c>
      <c r="E46" s="3">
        <v>20313</v>
      </c>
      <c r="F46" s="3">
        <v>5435</v>
      </c>
      <c r="G46" s="3">
        <v>18538</v>
      </c>
      <c r="H46" s="3">
        <v>15635</v>
      </c>
      <c r="I46" s="3">
        <v>36025</v>
      </c>
      <c r="J46" s="3">
        <v>29958</v>
      </c>
      <c r="K46" s="3">
        <f t="shared" si="12"/>
        <v>177619</v>
      </c>
      <c r="L46" s="3">
        <v>111793</v>
      </c>
      <c r="M46" s="3">
        <v>730588</v>
      </c>
      <c r="O46" s="16">
        <f t="shared" si="2"/>
        <v>1.4040434559857073E-2</v>
      </c>
      <c r="P46" s="16">
        <f t="shared" si="13"/>
        <v>1.3711640517969288E-2</v>
      </c>
      <c r="Q46" s="16">
        <f t="shared" si="14"/>
        <v>1.4434836975613215E-2</v>
      </c>
      <c r="R46" s="16">
        <f t="shared" si="15"/>
        <v>1.491381221797528E-2</v>
      </c>
      <c r="S46" s="16">
        <f t="shared" si="16"/>
        <v>1.3448110336363591E-2</v>
      </c>
      <c r="T46" s="16">
        <f t="shared" si="17"/>
        <v>1.4639061609143847E-2</v>
      </c>
      <c r="U46" s="16">
        <f t="shared" si="18"/>
        <v>1.4531506462268272E-2</v>
      </c>
      <c r="V46" s="16">
        <f t="shared" si="19"/>
        <v>1.4096538101543595E-2</v>
      </c>
      <c r="W46" s="16">
        <f t="shared" si="20"/>
        <v>1.4408350090491056E-2</v>
      </c>
      <c r="X46" s="16">
        <f t="shared" si="20"/>
        <v>1.4353269718624389E-2</v>
      </c>
      <c r="Y46" s="16">
        <f t="shared" si="21"/>
        <v>1.5587225538549358E-2</v>
      </c>
      <c r="Z46" s="16">
        <f t="shared" si="22"/>
        <v>1.486783436097615E-2</v>
      </c>
    </row>
    <row r="47" spans="1:26" x14ac:dyDescent="0.25">
      <c r="A47" s="18">
        <v>41</v>
      </c>
      <c r="B47" s="3">
        <v>5079</v>
      </c>
      <c r="C47" s="3">
        <v>10178</v>
      </c>
      <c r="D47" s="3">
        <v>34455</v>
      </c>
      <c r="E47" s="3">
        <v>19743</v>
      </c>
      <c r="F47" s="3">
        <v>5209</v>
      </c>
      <c r="G47" s="3">
        <v>17922</v>
      </c>
      <c r="H47" s="3">
        <v>15602</v>
      </c>
      <c r="I47" s="3">
        <v>33926</v>
      </c>
      <c r="J47" s="3">
        <v>28902</v>
      </c>
      <c r="K47" s="3">
        <f t="shared" si="12"/>
        <v>171016</v>
      </c>
      <c r="L47" s="3">
        <v>105894</v>
      </c>
      <c r="M47" s="3">
        <v>701571</v>
      </c>
      <c r="O47" s="16">
        <f>B47/B$4</f>
        <v>1.3344192950882124E-2</v>
      </c>
      <c r="P47" s="16">
        <f t="shared" si="13"/>
        <v>1.3241965764483481E-2</v>
      </c>
      <c r="Q47" s="16">
        <f t="shared" si="14"/>
        <v>1.3880115762300551E-2</v>
      </c>
      <c r="R47" s="16">
        <f t="shared" si="15"/>
        <v>1.4495318004208436E-2</v>
      </c>
      <c r="S47" s="16">
        <f t="shared" si="16"/>
        <v>1.288890648429033E-2</v>
      </c>
      <c r="T47" s="16">
        <f t="shared" si="17"/>
        <v>1.4152619600770095E-2</v>
      </c>
      <c r="U47" s="16">
        <f t="shared" si="18"/>
        <v>1.450083555000381E-2</v>
      </c>
      <c r="V47" s="16">
        <f t="shared" si="19"/>
        <v>1.3275201988423817E-2</v>
      </c>
      <c r="W47" s="16">
        <f t="shared" si="20"/>
        <v>1.3900465128358786E-2</v>
      </c>
      <c r="X47" s="16">
        <f t="shared" si="20"/>
        <v>1.3819685811767145E-2</v>
      </c>
      <c r="Y47" s="16">
        <f t="shared" si="21"/>
        <v>1.4764731791607217E-2</v>
      </c>
      <c r="Z47" s="16">
        <f t="shared" si="22"/>
        <v>1.4277323772720601E-2</v>
      </c>
    </row>
    <row r="48" spans="1:26" x14ac:dyDescent="0.25">
      <c r="A48" s="18">
        <v>42</v>
      </c>
      <c r="B48" s="3">
        <v>5021</v>
      </c>
      <c r="C48" s="3">
        <v>9936</v>
      </c>
      <c r="D48" s="3">
        <v>33671</v>
      </c>
      <c r="E48" s="3">
        <v>19226</v>
      </c>
      <c r="F48" s="3">
        <v>5204</v>
      </c>
      <c r="G48" s="3">
        <v>17446</v>
      </c>
      <c r="H48" s="3">
        <v>15445</v>
      </c>
      <c r="I48" s="3">
        <v>33491</v>
      </c>
      <c r="J48" s="3">
        <v>28669</v>
      </c>
      <c r="K48" s="3">
        <f t="shared" si="12"/>
        <v>168109</v>
      </c>
      <c r="L48" s="3">
        <v>101742</v>
      </c>
      <c r="M48" s="3">
        <v>690494</v>
      </c>
      <c r="O48" s="16">
        <f t="shared" ref="O48:O86" si="23">B48/B$4</f>
        <v>1.3191807994955533E-2</v>
      </c>
      <c r="P48" s="16">
        <f t="shared" si="13"/>
        <v>1.2927114544695213E-2</v>
      </c>
      <c r="Q48" s="16">
        <f t="shared" si="14"/>
        <v>1.3564283205120355E-2</v>
      </c>
      <c r="R48" s="16">
        <f t="shared" si="15"/>
        <v>1.4115736410318158E-2</v>
      </c>
      <c r="S48" s="16">
        <f t="shared" si="16"/>
        <v>1.2876534717651543E-2</v>
      </c>
      <c r="T48" s="16">
        <f t="shared" si="17"/>
        <v>1.3776732594299469E-2</v>
      </c>
      <c r="U48" s="16">
        <f t="shared" si="18"/>
        <v>1.4354916361351677E-2</v>
      </c>
      <c r="V48" s="16">
        <f t="shared" si="19"/>
        <v>1.3104987024532867E-2</v>
      </c>
      <c r="W48" s="16">
        <f t="shared" si="20"/>
        <v>1.378840338955498E-2</v>
      </c>
      <c r="X48" s="16">
        <f t="shared" si="20"/>
        <v>1.358477313310078E-2</v>
      </c>
      <c r="Y48" s="16">
        <f t="shared" si="21"/>
        <v>1.4185821122459266E-2</v>
      </c>
      <c r="Z48" s="16">
        <f t="shared" si="22"/>
        <v>1.4051901234687492E-2</v>
      </c>
    </row>
    <row r="49" spans="1:26" x14ac:dyDescent="0.25">
      <c r="A49" s="18">
        <v>43</v>
      </c>
      <c r="B49" s="3">
        <v>5031</v>
      </c>
      <c r="C49" s="3">
        <v>9561</v>
      </c>
      <c r="D49" s="3">
        <v>33321</v>
      </c>
      <c r="E49" s="3">
        <v>19340</v>
      </c>
      <c r="F49" s="3">
        <v>5048</v>
      </c>
      <c r="G49" s="3">
        <v>17879</v>
      </c>
      <c r="H49" s="3">
        <v>15770</v>
      </c>
      <c r="I49" s="3">
        <v>32952</v>
      </c>
      <c r="J49" s="3">
        <v>28706</v>
      </c>
      <c r="K49" s="3">
        <f t="shared" si="12"/>
        <v>167608</v>
      </c>
      <c r="L49" s="3">
        <v>97745</v>
      </c>
      <c r="M49" s="3">
        <v>681359</v>
      </c>
      <c r="O49" s="16">
        <f t="shared" si="23"/>
        <v>1.3218081263218738E-2</v>
      </c>
      <c r="P49" s="16">
        <f t="shared" si="13"/>
        <v>1.2439225257833225E-2</v>
      </c>
      <c r="Q49" s="16">
        <f t="shared" si="14"/>
        <v>1.3423286527807768E-2</v>
      </c>
      <c r="R49" s="16">
        <f t="shared" si="15"/>
        <v>1.4199435253071527E-2</v>
      </c>
      <c r="S49" s="16">
        <f t="shared" si="16"/>
        <v>1.2490535598521327E-2</v>
      </c>
      <c r="T49" s="16">
        <f t="shared" si="17"/>
        <v>1.4118663421614134E-2</v>
      </c>
      <c r="U49" s="16">
        <f t="shared" si="18"/>
        <v>1.4656978376077432E-2</v>
      </c>
      <c r="V49" s="16">
        <f t="shared" si="19"/>
        <v>1.2894076988815116E-2</v>
      </c>
      <c r="W49" s="16">
        <f t="shared" si="20"/>
        <v>1.3806198601296357E-2</v>
      </c>
      <c r="X49" s="16">
        <f t="shared" si="20"/>
        <v>1.3544287666292438E-2</v>
      </c>
      <c r="Y49" s="16">
        <f t="shared" si="21"/>
        <v>1.3628522002858023E-2</v>
      </c>
      <c r="Z49" s="16">
        <f t="shared" si="22"/>
        <v>1.386599937633844E-2</v>
      </c>
    </row>
    <row r="50" spans="1:26" x14ac:dyDescent="0.25">
      <c r="A50" s="18">
        <v>44</v>
      </c>
      <c r="B50" s="3">
        <v>4612</v>
      </c>
      <c r="C50" s="3">
        <v>9158</v>
      </c>
      <c r="D50" s="3">
        <v>32285</v>
      </c>
      <c r="E50" s="3">
        <v>18776</v>
      </c>
      <c r="F50" s="3">
        <v>4858</v>
      </c>
      <c r="G50" s="3">
        <v>16942</v>
      </c>
      <c r="H50" s="3">
        <v>15250</v>
      </c>
      <c r="I50" s="3">
        <v>31801</v>
      </c>
      <c r="J50" s="3">
        <v>27939</v>
      </c>
      <c r="K50" s="3">
        <f>SUM(B50:J50)</f>
        <v>161621</v>
      </c>
      <c r="L50" s="3">
        <v>93803</v>
      </c>
      <c r="M50" s="3">
        <v>656875</v>
      </c>
      <c r="O50" s="16">
        <f t="shared" si="23"/>
        <v>1.2117231322990423E-2</v>
      </c>
      <c r="P50" s="16">
        <f t="shared" si="13"/>
        <v>1.1914906904218876E-2</v>
      </c>
      <c r="Q50" s="16">
        <f t="shared" si="14"/>
        <v>1.300593636296251E-2</v>
      </c>
      <c r="R50" s="16">
        <f t="shared" si="15"/>
        <v>1.378534624155486E-2</v>
      </c>
      <c r="S50" s="16">
        <f t="shared" si="16"/>
        <v>1.2020408466247346E-2</v>
      </c>
      <c r="T50" s="16">
        <f t="shared" si="17"/>
        <v>1.3378734587448217E-2</v>
      </c>
      <c r="U50" s="16">
        <f t="shared" si="18"/>
        <v>1.4173679152516223E-2</v>
      </c>
      <c r="V50" s="16">
        <f t="shared" si="19"/>
        <v>1.2443692107347339E-2</v>
      </c>
      <c r="W50" s="16">
        <f t="shared" si="20"/>
        <v>1.3437308671414301E-2</v>
      </c>
      <c r="X50" s="16">
        <f t="shared" si="20"/>
        <v>1.3060482297467008E-2</v>
      </c>
      <c r="Y50" s="16">
        <f t="shared" si="21"/>
        <v>1.3078891497612063E-2</v>
      </c>
      <c r="Z50" s="16">
        <f t="shared" si="22"/>
        <v>1.3367737624853143E-2</v>
      </c>
    </row>
    <row r="51" spans="1:26" x14ac:dyDescent="0.25">
      <c r="A51" s="18">
        <v>45</v>
      </c>
      <c r="B51" s="3">
        <v>4559</v>
      </c>
      <c r="C51" s="3">
        <v>9055</v>
      </c>
      <c r="D51" s="3">
        <v>30776</v>
      </c>
      <c r="E51" s="3">
        <v>17774</v>
      </c>
      <c r="F51" s="3">
        <v>4549</v>
      </c>
      <c r="G51" s="3">
        <v>16228</v>
      </c>
      <c r="H51" s="3">
        <v>14310</v>
      </c>
      <c r="I51" s="3">
        <v>30520</v>
      </c>
      <c r="J51" s="3">
        <v>26569</v>
      </c>
      <c r="K51" s="3">
        <f>SUM(B51:J51)</f>
        <v>154340</v>
      </c>
      <c r="L51" s="3">
        <v>88995</v>
      </c>
      <c r="M51" s="3">
        <v>634240</v>
      </c>
      <c r="O51" s="16">
        <f t="shared" si="23"/>
        <v>1.1977983001195434E-2</v>
      </c>
      <c r="P51" s="16">
        <f t="shared" si="13"/>
        <v>1.1780899980094118E-2</v>
      </c>
      <c r="Q51" s="16">
        <f t="shared" si="14"/>
        <v>1.2398039259920526E-2</v>
      </c>
      <c r="R51" s="16">
        <f t="shared" si="15"/>
        <v>1.3049677465775249E-2</v>
      </c>
      <c r="S51" s="16">
        <f t="shared" si="16"/>
        <v>1.1255833287970189E-2</v>
      </c>
      <c r="T51" s="16">
        <f t="shared" si="17"/>
        <v>1.2814904077742278E-2</v>
      </c>
      <c r="U51" s="16">
        <f t="shared" si="18"/>
        <v>1.3300022863770961E-2</v>
      </c>
      <c r="V51" s="16">
        <f t="shared" si="19"/>
        <v>1.1942438386096059E-2</v>
      </c>
      <c r="W51" s="16">
        <f t="shared" si="20"/>
        <v>1.2778404885314671E-2</v>
      </c>
      <c r="X51" s="16">
        <f t="shared" si="20"/>
        <v>1.2472109675048774E-2</v>
      </c>
      <c r="Y51" s="16">
        <f t="shared" si="21"/>
        <v>1.2408515173608366E-2</v>
      </c>
      <c r="Z51" s="16">
        <f t="shared" si="22"/>
        <v>1.2907103956136035E-2</v>
      </c>
    </row>
    <row r="52" spans="1:26" x14ac:dyDescent="0.25">
      <c r="A52" s="18">
        <v>46</v>
      </c>
      <c r="B52" s="3">
        <v>4474</v>
      </c>
      <c r="C52" s="3">
        <v>8588</v>
      </c>
      <c r="D52" s="3">
        <v>30068</v>
      </c>
      <c r="E52" s="3">
        <v>17177</v>
      </c>
      <c r="F52" s="3">
        <v>4539</v>
      </c>
      <c r="G52" s="3">
        <v>15602</v>
      </c>
      <c r="H52" s="3">
        <v>13941</v>
      </c>
      <c r="I52" s="3">
        <v>30143</v>
      </c>
      <c r="J52" s="3">
        <v>25622</v>
      </c>
      <c r="K52" s="3">
        <f t="shared" si="12"/>
        <v>150154</v>
      </c>
      <c r="L52" s="3">
        <v>84922</v>
      </c>
      <c r="M52" s="3">
        <v>619926</v>
      </c>
      <c r="O52" s="16">
        <f t="shared" si="23"/>
        <v>1.1754660220958186E-2</v>
      </c>
      <c r="P52" s="16">
        <f t="shared" si="13"/>
        <v>1.1173315188188655E-2</v>
      </c>
      <c r="Q52" s="16">
        <f t="shared" si="14"/>
        <v>1.2112823124099635E-2</v>
      </c>
      <c r="R52" s="16">
        <f t="shared" si="15"/>
        <v>1.2611359841882608E-2</v>
      </c>
      <c r="S52" s="16">
        <f t="shared" si="16"/>
        <v>1.1231089754692612E-2</v>
      </c>
      <c r="T52" s="16">
        <f t="shared" si="17"/>
        <v>1.2320565283518303E-2</v>
      </c>
      <c r="U52" s="16">
        <f t="shared" si="18"/>
        <v>1.2957066299359258E-2</v>
      </c>
      <c r="V52" s="16">
        <f t="shared" si="19"/>
        <v>1.1794918750723903E-2</v>
      </c>
      <c r="W52" s="16">
        <f t="shared" si="20"/>
        <v>1.2322943655069158E-2</v>
      </c>
      <c r="X52" s="16">
        <f t="shared" si="20"/>
        <v>1.2133841882514408E-2</v>
      </c>
      <c r="Y52" s="16">
        <f t="shared" si="21"/>
        <v>1.1840619423261639E-2</v>
      </c>
      <c r="Z52" s="16">
        <f t="shared" si="22"/>
        <v>1.2615806835128007E-2</v>
      </c>
    </row>
    <row r="53" spans="1:26" x14ac:dyDescent="0.25">
      <c r="A53" s="18">
        <v>47</v>
      </c>
      <c r="B53" s="3">
        <v>4574</v>
      </c>
      <c r="C53" s="3">
        <v>8793</v>
      </c>
      <c r="D53" s="3">
        <v>30642</v>
      </c>
      <c r="E53" s="3">
        <v>17502</v>
      </c>
      <c r="F53" s="3">
        <v>4665</v>
      </c>
      <c r="G53" s="3">
        <v>15968</v>
      </c>
      <c r="H53" s="3">
        <v>14213</v>
      </c>
      <c r="I53" s="3">
        <v>30391</v>
      </c>
      <c r="J53" s="3">
        <v>26229</v>
      </c>
      <c r="K53" s="3">
        <f t="shared" si="12"/>
        <v>152977</v>
      </c>
      <c r="L53" s="3">
        <v>83250</v>
      </c>
      <c r="M53" s="3">
        <v>627116</v>
      </c>
      <c r="O53" s="16">
        <f t="shared" si="23"/>
        <v>1.2017392903590243E-2</v>
      </c>
      <c r="P53" s="16">
        <f t="shared" si="13"/>
        <v>1.1440027998339876E-2</v>
      </c>
      <c r="Q53" s="16">
        <f t="shared" si="14"/>
        <v>1.2344057674892278E-2</v>
      </c>
      <c r="R53" s="16">
        <f t="shared" si="15"/>
        <v>1.2849974963767212E-2</v>
      </c>
      <c r="S53" s="16">
        <f t="shared" si="16"/>
        <v>1.1542858273990092E-2</v>
      </c>
      <c r="T53" s="16">
        <f t="shared" si="17"/>
        <v>1.2609587645636473E-2</v>
      </c>
      <c r="U53" s="16">
        <f t="shared" si="18"/>
        <v>1.320986897014512E-2</v>
      </c>
      <c r="V53" s="16">
        <f t="shared" si="19"/>
        <v>1.1891960845080122E-2</v>
      </c>
      <c r="W53" s="16">
        <f t="shared" si="20"/>
        <v>1.2614881317961476E-2</v>
      </c>
      <c r="X53" s="16">
        <f t="shared" si="20"/>
        <v>1.2361966578721888E-2</v>
      </c>
      <c r="Y53" s="16">
        <f t="shared" si="21"/>
        <v>1.160749354686102E-2</v>
      </c>
      <c r="Z53" s="16">
        <f t="shared" si="22"/>
        <v>1.2762126962279586E-2</v>
      </c>
    </row>
    <row r="54" spans="1:26" x14ac:dyDescent="0.25">
      <c r="A54" s="18">
        <v>48</v>
      </c>
      <c r="B54" s="3">
        <v>4345</v>
      </c>
      <c r="C54" s="3">
        <v>8403</v>
      </c>
      <c r="D54" s="3">
        <v>30741</v>
      </c>
      <c r="E54" s="3">
        <v>17292</v>
      </c>
      <c r="F54" s="3">
        <v>4413</v>
      </c>
      <c r="G54" s="3">
        <v>15511</v>
      </c>
      <c r="H54" s="3">
        <v>13772</v>
      </c>
      <c r="I54" s="3">
        <v>30266</v>
      </c>
      <c r="J54" s="3">
        <v>25582</v>
      </c>
      <c r="K54" s="3">
        <f t="shared" si="12"/>
        <v>150325</v>
      </c>
      <c r="L54" s="3">
        <v>80983</v>
      </c>
      <c r="M54" s="3">
        <v>617653</v>
      </c>
      <c r="O54" s="16">
        <f t="shared" si="23"/>
        <v>1.1415735060362834E-2</v>
      </c>
      <c r="P54" s="16">
        <f t="shared" si="13"/>
        <v>1.0932623140003409E-2</v>
      </c>
      <c r="Q54" s="16">
        <f t="shared" si="14"/>
        <v>1.2383939592189268E-2</v>
      </c>
      <c r="R54" s="16">
        <f t="shared" si="15"/>
        <v>1.2695792885011006E-2</v>
      </c>
      <c r="S54" s="16">
        <f t="shared" si="16"/>
        <v>1.091932123539513E-2</v>
      </c>
      <c r="T54" s="16">
        <f t="shared" si="17"/>
        <v>1.224870453228127E-2</v>
      </c>
      <c r="U54" s="16">
        <f t="shared" si="18"/>
        <v>1.2799994051701864E-2</v>
      </c>
      <c r="V54" s="16">
        <f t="shared" si="19"/>
        <v>1.1843048499134447E-2</v>
      </c>
      <c r="W54" s="16">
        <f t="shared" si="20"/>
        <v>1.2303705588321725E-2</v>
      </c>
      <c r="X54" s="16">
        <f t="shared" si="20"/>
        <v>1.2147660275377135E-2</v>
      </c>
      <c r="Y54" s="16">
        <f t="shared" si="21"/>
        <v>1.1291407206071424E-2</v>
      </c>
      <c r="Z54" s="16">
        <f t="shared" si="22"/>
        <v>1.2569550138463816E-2</v>
      </c>
    </row>
    <row r="55" spans="1:26" x14ac:dyDescent="0.25">
      <c r="A55" s="18">
        <v>49</v>
      </c>
      <c r="B55" s="3">
        <v>4148</v>
      </c>
      <c r="C55" s="3">
        <v>8401</v>
      </c>
      <c r="D55" s="3">
        <v>30112</v>
      </c>
      <c r="E55" s="3">
        <v>16965</v>
      </c>
      <c r="F55" s="3">
        <v>4304</v>
      </c>
      <c r="G55" s="3">
        <v>15362</v>
      </c>
      <c r="H55" s="3">
        <v>13502</v>
      </c>
      <c r="I55" s="3">
        <v>29415</v>
      </c>
      <c r="J55" s="3">
        <v>25689</v>
      </c>
      <c r="K55" s="3">
        <f t="shared" si="12"/>
        <v>147898</v>
      </c>
      <c r="L55" s="3">
        <v>79374</v>
      </c>
      <c r="M55" s="3">
        <v>612630</v>
      </c>
      <c r="O55" s="16">
        <f t="shared" si="23"/>
        <v>1.0898151675577684E-2</v>
      </c>
      <c r="P55" s="16">
        <f t="shared" si="13"/>
        <v>1.0930021063806812E-2</v>
      </c>
      <c r="Q55" s="16">
        <f t="shared" si="14"/>
        <v>1.2130548420676075E-2</v>
      </c>
      <c r="R55" s="16">
        <f t="shared" si="15"/>
        <v>1.2455709362376343E-2</v>
      </c>
      <c r="S55" s="16">
        <f t="shared" si="16"/>
        <v>1.0649616722669531E-2</v>
      </c>
      <c r="T55" s="16">
        <f t="shared" si="17"/>
        <v>1.2131042423112944E-2</v>
      </c>
      <c r="U55" s="16">
        <f t="shared" si="18"/>
        <v>1.2549050224083544E-2</v>
      </c>
      <c r="V55" s="16">
        <f t="shared" si="19"/>
        <v>1.1510053247936291E-2</v>
      </c>
      <c r="W55" s="16">
        <f t="shared" si="20"/>
        <v>1.2355167416871111E-2</v>
      </c>
      <c r="X55" s="16">
        <f t="shared" si="20"/>
        <v>1.1951536067904391E-2</v>
      </c>
      <c r="Y55" s="16">
        <f t="shared" si="21"/>
        <v>1.10670653788414E-2</v>
      </c>
      <c r="Z55" s="16">
        <f t="shared" si="22"/>
        <v>1.2467329554502426E-2</v>
      </c>
    </row>
    <row r="56" spans="1:26" x14ac:dyDescent="0.25">
      <c r="A56" s="18">
        <v>50</v>
      </c>
      <c r="B56" s="3">
        <v>4269</v>
      </c>
      <c r="C56" s="3">
        <v>8237</v>
      </c>
      <c r="D56" s="3">
        <v>30338</v>
      </c>
      <c r="E56" s="3">
        <v>17309</v>
      </c>
      <c r="F56" s="3">
        <v>4259</v>
      </c>
      <c r="G56" s="3">
        <v>15669</v>
      </c>
      <c r="H56" s="3">
        <v>13384</v>
      </c>
      <c r="I56" s="3">
        <v>29531</v>
      </c>
      <c r="J56" s="3">
        <v>25802</v>
      </c>
      <c r="K56" s="3">
        <f t="shared" si="12"/>
        <v>148798</v>
      </c>
      <c r="L56" s="3">
        <v>78518</v>
      </c>
      <c r="M56" s="3">
        <v>617394</v>
      </c>
      <c r="O56" s="16">
        <f t="shared" si="23"/>
        <v>1.1216058221562471E-2</v>
      </c>
      <c r="P56" s="16">
        <f t="shared" si="13"/>
        <v>1.0716650815685836E-2</v>
      </c>
      <c r="Q56" s="16">
        <f t="shared" si="14"/>
        <v>1.222159198945506E-2</v>
      </c>
      <c r="R56" s="16">
        <f t="shared" si="15"/>
        <v>1.2708274291386507E-2</v>
      </c>
      <c r="S56" s="16">
        <f t="shared" si="16"/>
        <v>1.053827082292043E-2</v>
      </c>
      <c r="T56" s="16">
        <f t="shared" si="17"/>
        <v>1.2373473748714798E-2</v>
      </c>
      <c r="U56" s="16">
        <f t="shared" si="18"/>
        <v>1.24393784771985E-2</v>
      </c>
      <c r="V56" s="16">
        <f t="shared" si="19"/>
        <v>1.1555443904973877E-2</v>
      </c>
      <c r="W56" s="16">
        <f t="shared" si="20"/>
        <v>1.2409514955432613E-2</v>
      </c>
      <c r="X56" s="16">
        <f t="shared" si="20"/>
        <v>1.202426445139243E-2</v>
      </c>
      <c r="Y56" s="16">
        <f t="shared" si="21"/>
        <v>1.0947713853602806E-2</v>
      </c>
      <c r="Z56" s="16">
        <f t="shared" si="22"/>
        <v>1.2564279357805642E-2</v>
      </c>
    </row>
    <row r="57" spans="1:26" x14ac:dyDescent="0.25">
      <c r="A57" s="18">
        <v>51</v>
      </c>
      <c r="B57" s="3">
        <v>4290</v>
      </c>
      <c r="C57" s="3">
        <v>8459</v>
      </c>
      <c r="D57" s="3">
        <v>31729</v>
      </c>
      <c r="E57" s="3">
        <v>17397</v>
      </c>
      <c r="F57" s="3">
        <v>4449</v>
      </c>
      <c r="G57" s="3">
        <v>16083</v>
      </c>
      <c r="H57" s="3">
        <v>13982</v>
      </c>
      <c r="I57" s="3">
        <v>30315</v>
      </c>
      <c r="J57" s="3">
        <v>26493</v>
      </c>
      <c r="K57" s="3">
        <f t="shared" si="12"/>
        <v>153197</v>
      </c>
      <c r="L57" s="3">
        <v>78951</v>
      </c>
      <c r="M57" s="3">
        <v>639113</v>
      </c>
      <c r="O57" s="16">
        <f t="shared" si="23"/>
        <v>1.1271232084915202E-2</v>
      </c>
      <c r="P57" s="16">
        <f t="shared" si="13"/>
        <v>1.1005481273508132E-2</v>
      </c>
      <c r="Q57" s="16">
        <f t="shared" si="14"/>
        <v>1.2781953069860227E-2</v>
      </c>
      <c r="R57" s="16">
        <f t="shared" si="15"/>
        <v>1.2772883924389109E-2</v>
      </c>
      <c r="S57" s="16">
        <f t="shared" si="16"/>
        <v>1.1008397955194409E-2</v>
      </c>
      <c r="T57" s="16">
        <f t="shared" si="17"/>
        <v>1.270040068291404E-2</v>
      </c>
      <c r="U57" s="16">
        <f t="shared" si="18"/>
        <v>1.299517258429389E-2</v>
      </c>
      <c r="V57" s="16">
        <f t="shared" si="19"/>
        <v>1.1862222138745151E-2</v>
      </c>
      <c r="W57" s="16">
        <f t="shared" si="20"/>
        <v>1.2741852558494544E-2</v>
      </c>
      <c r="X57" s="16">
        <f t="shared" si="20"/>
        <v>1.2379744628018965E-2</v>
      </c>
      <c r="Y57" s="16">
        <f t="shared" si="21"/>
        <v>1.1008086762981675E-2</v>
      </c>
      <c r="Z57" s="16">
        <f t="shared" si="22"/>
        <v>1.3006271964426667E-2</v>
      </c>
    </row>
    <row r="58" spans="1:26" x14ac:dyDescent="0.25">
      <c r="A58" s="18">
        <v>52</v>
      </c>
      <c r="B58" s="3">
        <v>4383</v>
      </c>
      <c r="C58" s="3">
        <v>8252</v>
      </c>
      <c r="D58" s="3">
        <v>32654</v>
      </c>
      <c r="E58" s="3">
        <v>17858</v>
      </c>
      <c r="F58" s="3">
        <v>4443</v>
      </c>
      <c r="G58" s="3">
        <v>16737</v>
      </c>
      <c r="H58" s="3">
        <v>14046</v>
      </c>
      <c r="I58" s="3">
        <v>30804</v>
      </c>
      <c r="J58" s="3">
        <v>27234</v>
      </c>
      <c r="K58" s="3">
        <f t="shared" si="12"/>
        <v>156411</v>
      </c>
      <c r="L58" s="3">
        <v>80796</v>
      </c>
      <c r="M58" s="3">
        <v>659638</v>
      </c>
      <c r="O58" s="16">
        <f t="shared" si="23"/>
        <v>1.1515573479763015E-2</v>
      </c>
      <c r="P58" s="16">
        <f t="shared" si="13"/>
        <v>1.0736166387160316E-2</v>
      </c>
      <c r="Q58" s="16">
        <f t="shared" si="14"/>
        <v>1.3154587145614923E-2</v>
      </c>
      <c r="R58" s="16">
        <f t="shared" si="15"/>
        <v>1.3111350297277731E-2</v>
      </c>
      <c r="S58" s="16">
        <f t="shared" si="16"/>
        <v>1.0993551835227863E-2</v>
      </c>
      <c r="T58" s="16">
        <f t="shared" si="17"/>
        <v>1.321685047751864E-2</v>
      </c>
      <c r="U58" s="16">
        <f t="shared" si="18"/>
        <v>1.3054655565655271E-2</v>
      </c>
      <c r="V58" s="16">
        <f t="shared" si="19"/>
        <v>1.2053567236084634E-2</v>
      </c>
      <c r="W58" s="16">
        <f t="shared" si="20"/>
        <v>1.3098237744990767E-2</v>
      </c>
      <c r="X58" s="16">
        <f t="shared" si="20"/>
        <v>1.263946576638625E-2</v>
      </c>
      <c r="Y58" s="16">
        <f t="shared" si="21"/>
        <v>1.1265333917263459E-2</v>
      </c>
      <c r="Z58" s="16">
        <f t="shared" si="22"/>
        <v>1.3423966068708472E-2</v>
      </c>
    </row>
    <row r="59" spans="1:26" x14ac:dyDescent="0.25">
      <c r="A59" s="18">
        <v>53</v>
      </c>
      <c r="B59" s="3">
        <v>4691</v>
      </c>
      <c r="C59" s="3">
        <v>8741</v>
      </c>
      <c r="D59" s="3">
        <v>35764</v>
      </c>
      <c r="E59" s="3">
        <v>18949</v>
      </c>
      <c r="F59" s="3">
        <v>4641</v>
      </c>
      <c r="G59" s="3">
        <v>18182</v>
      </c>
      <c r="H59" s="3">
        <v>15119</v>
      </c>
      <c r="I59" s="3">
        <v>32286</v>
      </c>
      <c r="J59" s="3">
        <v>29391</v>
      </c>
      <c r="K59" s="3">
        <f t="shared" si="12"/>
        <v>167764</v>
      </c>
      <c r="L59" s="3">
        <v>84902</v>
      </c>
      <c r="M59" s="3">
        <v>715481</v>
      </c>
      <c r="O59" s="16">
        <f t="shared" si="23"/>
        <v>1.2324790142269748E-2</v>
      </c>
      <c r="P59" s="16">
        <f t="shared" si="13"/>
        <v>1.1372374017228347E-2</v>
      </c>
      <c r="Q59" s="16">
        <f t="shared" si="14"/>
        <v>1.4407443335449627E-2</v>
      </c>
      <c r="R59" s="16">
        <f t="shared" si="15"/>
        <v>1.3912362906434973E-2</v>
      </c>
      <c r="S59" s="16">
        <f t="shared" si="16"/>
        <v>1.1483473794123907E-2</v>
      </c>
      <c r="T59" s="16">
        <f t="shared" si="17"/>
        <v>1.4357936032875898E-2</v>
      </c>
      <c r="U59" s="16">
        <f t="shared" si="18"/>
        <v>1.4051924925042149E-2</v>
      </c>
      <c r="V59" s="16">
        <f t="shared" si="19"/>
        <v>1.2633472009616559E-2</v>
      </c>
      <c r="W59" s="16">
        <f t="shared" si="20"/>
        <v>1.4135650494346173E-2</v>
      </c>
      <c r="X59" s="16">
        <f t="shared" si="20"/>
        <v>1.3556893919430366E-2</v>
      </c>
      <c r="Y59" s="16">
        <f t="shared" si="21"/>
        <v>1.1837830836223355E-2</v>
      </c>
      <c r="Z59" s="16">
        <f t="shared" si="22"/>
        <v>1.4560399289922058E-2</v>
      </c>
    </row>
    <row r="60" spans="1:26" x14ac:dyDescent="0.25">
      <c r="A60" s="18">
        <v>54</v>
      </c>
      <c r="B60" s="3">
        <v>4743</v>
      </c>
      <c r="C60" s="3">
        <v>8983</v>
      </c>
      <c r="D60" s="3">
        <v>37044</v>
      </c>
      <c r="E60" s="3">
        <v>20081</v>
      </c>
      <c r="F60" s="3">
        <v>5082</v>
      </c>
      <c r="G60" s="3">
        <v>18769</v>
      </c>
      <c r="H60" s="3">
        <v>15878</v>
      </c>
      <c r="I60" s="3">
        <v>33536</v>
      </c>
      <c r="J60" s="3">
        <v>30675</v>
      </c>
      <c r="K60" s="3">
        <f t="shared" si="12"/>
        <v>174791</v>
      </c>
      <c r="L60" s="3">
        <v>87648</v>
      </c>
      <c r="M60" s="3">
        <v>751071</v>
      </c>
      <c r="O60" s="16">
        <f t="shared" si="23"/>
        <v>1.2461411137238417E-2</v>
      </c>
      <c r="P60" s="16">
        <f t="shared" si="13"/>
        <v>1.1687225237016615E-2</v>
      </c>
      <c r="Q60" s="16">
        <f t="shared" si="14"/>
        <v>1.4923088326764231E-2</v>
      </c>
      <c r="R60" s="16">
        <f t="shared" si="15"/>
        <v>1.4743477730968424E-2</v>
      </c>
      <c r="S60" s="16">
        <f t="shared" si="16"/>
        <v>1.2574663611665092E-2</v>
      </c>
      <c r="T60" s="16">
        <f t="shared" si="17"/>
        <v>1.4821477362284003E-2</v>
      </c>
      <c r="U60" s="16">
        <f t="shared" si="18"/>
        <v>1.4757355907124761E-2</v>
      </c>
      <c r="V60" s="16">
        <f t="shared" si="19"/>
        <v>1.312259546907331E-2</v>
      </c>
      <c r="W60" s="16">
        <f t="shared" si="20"/>
        <v>1.475319243693882E-2</v>
      </c>
      <c r="X60" s="16">
        <f t="shared" si="20"/>
        <v>1.4124740975841975E-2</v>
      </c>
      <c r="Y60" s="16">
        <f t="shared" si="21"/>
        <v>1.2220703836579876E-2</v>
      </c>
      <c r="Z60" s="16">
        <f t="shared" si="22"/>
        <v>1.5284673744070143E-2</v>
      </c>
    </row>
    <row r="61" spans="1:26" x14ac:dyDescent="0.25">
      <c r="A61" s="18">
        <v>55</v>
      </c>
      <c r="B61" s="3">
        <v>3706</v>
      </c>
      <c r="C61" s="3">
        <v>7045</v>
      </c>
      <c r="D61" s="3">
        <v>27459</v>
      </c>
      <c r="E61" s="3">
        <v>14885</v>
      </c>
      <c r="F61" s="3">
        <v>4281</v>
      </c>
      <c r="G61" s="3">
        <v>14905</v>
      </c>
      <c r="H61" s="3">
        <v>11960</v>
      </c>
      <c r="I61" s="3">
        <v>26803</v>
      </c>
      <c r="J61" s="3">
        <v>22737</v>
      </c>
      <c r="K61" s="3">
        <f t="shared" si="12"/>
        <v>133781</v>
      </c>
      <c r="L61" s="3">
        <v>68827</v>
      </c>
      <c r="M61" s="3">
        <v>577525</v>
      </c>
      <c r="O61" s="16">
        <f t="shared" si="23"/>
        <v>9.7368732183439957E-3</v>
      </c>
      <c r="P61" s="16">
        <f t="shared" si="13"/>
        <v>9.1658134025138661E-3</v>
      </c>
      <c r="Q61" s="16">
        <f t="shared" si="14"/>
        <v>1.1061793606646664E-2</v>
      </c>
      <c r="R61" s="16">
        <f t="shared" si="15"/>
        <v>1.0928572582314874E-2</v>
      </c>
      <c r="S61" s="16">
        <f t="shared" si="16"/>
        <v>1.0592706596131101E-2</v>
      </c>
      <c r="T61" s="16">
        <f t="shared" si="17"/>
        <v>1.1770159309757743E-2</v>
      </c>
      <c r="U61" s="16">
        <f t="shared" si="18"/>
        <v>1.1115882141907805E-2</v>
      </c>
      <c r="V61" s="16">
        <f t="shared" si="19"/>
        <v>1.0487980867055461E-2</v>
      </c>
      <c r="W61" s="16">
        <f t="shared" si="20"/>
        <v>1.0935398090910447E-2</v>
      </c>
      <c r="X61" s="16">
        <f t="shared" si="20"/>
        <v>1.0810750968237011E-2</v>
      </c>
      <c r="Y61" s="16">
        <f t="shared" si="21"/>
        <v>9.5965040042018425E-3</v>
      </c>
      <c r="Z61" s="16">
        <f t="shared" si="22"/>
        <v>1.1752925095023119E-2</v>
      </c>
    </row>
    <row r="62" spans="1:26" x14ac:dyDescent="0.25">
      <c r="A62" s="18">
        <v>56</v>
      </c>
      <c r="B62" s="3">
        <v>3827</v>
      </c>
      <c r="C62" s="3">
        <v>7375</v>
      </c>
      <c r="D62" s="3">
        <v>28624</v>
      </c>
      <c r="E62" s="3">
        <v>15178</v>
      </c>
      <c r="F62" s="3">
        <v>4161</v>
      </c>
      <c r="G62" s="3">
        <v>16394</v>
      </c>
      <c r="H62" s="3">
        <v>12189</v>
      </c>
      <c r="I62" s="3">
        <v>28621</v>
      </c>
      <c r="J62" s="3">
        <v>23411</v>
      </c>
      <c r="K62" s="3">
        <f t="shared" si="12"/>
        <v>139780</v>
      </c>
      <c r="L62" s="3">
        <v>68001</v>
      </c>
      <c r="M62" s="3">
        <v>596512</v>
      </c>
      <c r="O62" s="16">
        <f t="shared" si="23"/>
        <v>1.0054779764328784E-2</v>
      </c>
      <c r="P62" s="16">
        <f t="shared" si="13"/>
        <v>9.595155974952415E-3</v>
      </c>
      <c r="Q62" s="16">
        <f t="shared" si="14"/>
        <v>1.1531111118272847E-2</v>
      </c>
      <c r="R62" s="16">
        <f t="shared" si="15"/>
        <v>1.1143693292198534E-2</v>
      </c>
      <c r="S62" s="16">
        <f t="shared" si="16"/>
        <v>1.0295784196800167E-2</v>
      </c>
      <c r="T62" s="16">
        <f t="shared" si="17"/>
        <v>1.2945990722855983E-2</v>
      </c>
      <c r="U62" s="16">
        <f t="shared" si="18"/>
        <v>1.1328719684591492E-2</v>
      </c>
      <c r="V62" s="16">
        <f t="shared" si="19"/>
        <v>1.1199362026489362E-2</v>
      </c>
      <c r="W62" s="16">
        <f t="shared" si="20"/>
        <v>1.1259559515604717E-2</v>
      </c>
      <c r="X62" s="16">
        <f t="shared" si="20"/>
        <v>1.1295526048842281E-2</v>
      </c>
      <c r="Y62" s="16">
        <f t="shared" si="21"/>
        <v>9.4813353595206758E-3</v>
      </c>
      <c r="Z62" s="16">
        <f t="shared" si="22"/>
        <v>1.2139320123427437E-2</v>
      </c>
    </row>
    <row r="63" spans="1:26" x14ac:dyDescent="0.25">
      <c r="A63" s="18">
        <v>57</v>
      </c>
      <c r="B63" s="3">
        <v>3823</v>
      </c>
      <c r="C63" s="3">
        <v>7325</v>
      </c>
      <c r="D63" s="3">
        <v>28017</v>
      </c>
      <c r="E63" s="3">
        <v>15034</v>
      </c>
      <c r="F63" s="3">
        <v>3836</v>
      </c>
      <c r="G63" s="3">
        <v>15098</v>
      </c>
      <c r="H63" s="3">
        <v>11400</v>
      </c>
      <c r="I63" s="3">
        <v>28873</v>
      </c>
      <c r="J63" s="3">
        <v>22789</v>
      </c>
      <c r="K63" s="3">
        <f t="shared" si="12"/>
        <v>136195</v>
      </c>
      <c r="L63" s="3">
        <v>65443</v>
      </c>
      <c r="M63" s="3">
        <v>575598</v>
      </c>
      <c r="O63" s="16">
        <f t="shared" si="23"/>
        <v>1.0044270457023502E-2</v>
      </c>
      <c r="P63" s="16">
        <f t="shared" si="13"/>
        <v>9.5301040700374821E-3</v>
      </c>
      <c r="Q63" s="16">
        <f t="shared" si="14"/>
        <v>1.1286582595047874E-2</v>
      </c>
      <c r="R63" s="16">
        <f t="shared" si="15"/>
        <v>1.1037968438194278E-2</v>
      </c>
      <c r="S63" s="16">
        <f t="shared" si="16"/>
        <v>9.491619365278885E-3</v>
      </c>
      <c r="T63" s="16">
        <f t="shared" si="17"/>
        <v>1.1922567276667051E-2</v>
      </c>
      <c r="U63" s="16">
        <f t="shared" si="18"/>
        <v>1.0595406054995734E-2</v>
      </c>
      <c r="V63" s="16">
        <f t="shared" si="19"/>
        <v>1.1297969315915842E-2</v>
      </c>
      <c r="W63" s="16">
        <f t="shared" si="20"/>
        <v>1.0960407577682111E-2</v>
      </c>
      <c r="X63" s="16">
        <f t="shared" si="20"/>
        <v>1.1005824654614927E-2</v>
      </c>
      <c r="Y63" s="16">
        <f t="shared" si="21"/>
        <v>9.1246750773240331E-3</v>
      </c>
      <c r="Z63" s="16">
        <f t="shared" si="22"/>
        <v>1.1713709672906138E-2</v>
      </c>
    </row>
    <row r="64" spans="1:26" x14ac:dyDescent="0.25">
      <c r="A64" s="18">
        <v>58</v>
      </c>
      <c r="B64" s="3">
        <v>3699</v>
      </c>
      <c r="C64" s="3">
        <v>6784</v>
      </c>
      <c r="D64" s="3">
        <v>27225</v>
      </c>
      <c r="E64" s="3">
        <v>14582</v>
      </c>
      <c r="F64" s="3">
        <v>3875</v>
      </c>
      <c r="G64" s="3">
        <v>13912</v>
      </c>
      <c r="H64" s="3">
        <v>10748</v>
      </c>
      <c r="I64" s="3">
        <v>27494</v>
      </c>
      <c r="J64" s="3">
        <v>21662</v>
      </c>
      <c r="K64" s="3">
        <f t="shared" si="12"/>
        <v>129981</v>
      </c>
      <c r="L64" s="3">
        <v>63923</v>
      </c>
      <c r="M64" s="3">
        <v>548342</v>
      </c>
      <c r="O64" s="16">
        <f t="shared" si="23"/>
        <v>9.7184819305597518E-3</v>
      </c>
      <c r="P64" s="16">
        <f t="shared" si="13"/>
        <v>8.8262424588579219E-3</v>
      </c>
      <c r="Q64" s="16">
        <f t="shared" si="14"/>
        <v>1.0967527256671963E-2</v>
      </c>
      <c r="R64" s="16">
        <f t="shared" si="15"/>
        <v>1.0706109868680921E-2</v>
      </c>
      <c r="S64" s="16">
        <f t="shared" si="16"/>
        <v>9.5881191450614377E-3</v>
      </c>
      <c r="T64" s="16">
        <f t="shared" si="17"/>
        <v>1.0986008474830574E-2</v>
      </c>
      <c r="U64" s="16">
        <f t="shared" si="18"/>
        <v>9.9894231823766805E-3</v>
      </c>
      <c r="V64" s="16">
        <f t="shared" si="19"/>
        <v>1.0758368315443153E-2</v>
      </c>
      <c r="W64" s="16">
        <f t="shared" si="20"/>
        <v>1.0418375047073145E-2</v>
      </c>
      <c r="X64" s="16">
        <f t="shared" si="20"/>
        <v>1.0503675571287513E-2</v>
      </c>
      <c r="Y64" s="16">
        <f t="shared" si="21"/>
        <v>8.9127424624143789E-3</v>
      </c>
      <c r="Z64" s="16">
        <f t="shared" si="22"/>
        <v>1.1159036323025267E-2</v>
      </c>
    </row>
    <row r="65" spans="1:26" x14ac:dyDescent="0.25">
      <c r="A65" s="18">
        <v>59</v>
      </c>
      <c r="B65" s="3">
        <v>3230</v>
      </c>
      <c r="C65" s="3">
        <v>6063</v>
      </c>
      <c r="D65" s="3">
        <v>24363</v>
      </c>
      <c r="E65" s="3">
        <v>13496</v>
      </c>
      <c r="F65" s="3">
        <v>3560</v>
      </c>
      <c r="G65" s="3">
        <v>12856</v>
      </c>
      <c r="H65" s="3">
        <v>9916</v>
      </c>
      <c r="I65" s="3">
        <v>24527</v>
      </c>
      <c r="J65" s="3">
        <v>19261</v>
      </c>
      <c r="K65" s="3">
        <f t="shared" si="12"/>
        <v>117272</v>
      </c>
      <c r="L65" s="3">
        <v>56836</v>
      </c>
      <c r="M65" s="3">
        <v>487454</v>
      </c>
      <c r="O65" s="16">
        <f t="shared" si="23"/>
        <v>8.4862656490154089E-3</v>
      </c>
      <c r="P65" s="16">
        <f t="shared" si="13"/>
        <v>7.8881939899846081E-3</v>
      </c>
      <c r="Q65" s="16">
        <f t="shared" si="14"/>
        <v>9.8145772839044639E-3</v>
      </c>
      <c r="R65" s="16">
        <f t="shared" si="15"/>
        <v>9.908768261398828E-3</v>
      </c>
      <c r="S65" s="16">
        <f t="shared" si="16"/>
        <v>8.8086978468177347E-3</v>
      </c>
      <c r="T65" s="16">
        <f t="shared" si="17"/>
        <v>1.0152107889047E-2</v>
      </c>
      <c r="U65" s="16">
        <f t="shared" si="18"/>
        <v>9.2161444246787461E-3</v>
      </c>
      <c r="V65" s="16">
        <f t="shared" si="19"/>
        <v>9.5973848720766076E-3</v>
      </c>
      <c r="W65" s="16">
        <f t="shared" si="20"/>
        <v>9.2636100905583892E-3</v>
      </c>
      <c r="X65" s="16">
        <f t="shared" si="20"/>
        <v>9.4766699871214194E-3</v>
      </c>
      <c r="Y65" s="16">
        <f t="shared" si="21"/>
        <v>7.9246066453981141E-3</v>
      </c>
      <c r="Z65" s="16">
        <f t="shared" si="22"/>
        <v>9.9199348067519153E-3</v>
      </c>
    </row>
    <row r="66" spans="1:26" x14ac:dyDescent="0.25">
      <c r="A66" s="18">
        <v>60</v>
      </c>
      <c r="B66" s="3">
        <v>3004</v>
      </c>
      <c r="C66" s="3">
        <v>6176</v>
      </c>
      <c r="D66" s="3">
        <v>23443</v>
      </c>
      <c r="E66" s="3">
        <v>13726</v>
      </c>
      <c r="F66" s="3">
        <v>3140</v>
      </c>
      <c r="G66" s="3">
        <v>12266</v>
      </c>
      <c r="H66" s="3">
        <v>10067</v>
      </c>
      <c r="I66" s="3">
        <v>23633</v>
      </c>
      <c r="J66" s="3">
        <v>18514</v>
      </c>
      <c r="K66" s="3">
        <f t="shared" si="12"/>
        <v>113969</v>
      </c>
      <c r="L66" s="3">
        <v>54842</v>
      </c>
      <c r="M66" s="3">
        <v>462708</v>
      </c>
      <c r="O66" s="16">
        <f t="shared" si="23"/>
        <v>7.8924897862669621E-3</v>
      </c>
      <c r="P66" s="16">
        <f t="shared" si="13"/>
        <v>8.0352112950923538E-3</v>
      </c>
      <c r="Q66" s="16">
        <f t="shared" si="14"/>
        <v>9.4439574463970923E-3</v>
      </c>
      <c r="R66" s="16">
        <f t="shared" si="15"/>
        <v>1.0077634347655625E-2</v>
      </c>
      <c r="S66" s="16">
        <f t="shared" si="16"/>
        <v>7.7694694491594624E-3</v>
      </c>
      <c r="T66" s="16">
        <f t="shared" si="17"/>
        <v>9.6861975238838292E-3</v>
      </c>
      <c r="U66" s="16">
        <f t="shared" si="18"/>
        <v>9.35648708382825E-3</v>
      </c>
      <c r="V66" s="16">
        <f t="shared" si="19"/>
        <v>9.2475637738731378E-3</v>
      </c>
      <c r="W66" s="16">
        <f t="shared" si="20"/>
        <v>8.904339194050051E-3</v>
      </c>
      <c r="X66" s="16">
        <f t="shared" si="20"/>
        <v>9.2097568197203172E-3</v>
      </c>
      <c r="Y66" s="16">
        <f t="shared" si="21"/>
        <v>7.646584517681106E-3</v>
      </c>
      <c r="Z66" s="16">
        <f t="shared" si="22"/>
        <v>9.4163412230950302E-3</v>
      </c>
    </row>
    <row r="67" spans="1:26" x14ac:dyDescent="0.25">
      <c r="A67" s="18">
        <v>61</v>
      </c>
      <c r="B67" s="3">
        <v>3388</v>
      </c>
      <c r="C67" s="3">
        <v>6473</v>
      </c>
      <c r="D67" s="3">
        <v>24821</v>
      </c>
      <c r="E67" s="3">
        <v>13979</v>
      </c>
      <c r="F67" s="3">
        <v>3378</v>
      </c>
      <c r="G67" s="3">
        <v>13087</v>
      </c>
      <c r="H67" s="3">
        <v>10982</v>
      </c>
      <c r="I67" s="3">
        <v>25106</v>
      </c>
      <c r="J67" s="3">
        <v>19773</v>
      </c>
      <c r="K67" s="3">
        <f t="shared" si="12"/>
        <v>120987</v>
      </c>
      <c r="L67" s="3">
        <v>58526</v>
      </c>
      <c r="M67" s="3">
        <v>491823</v>
      </c>
      <c r="O67" s="16">
        <f t="shared" si="23"/>
        <v>8.9013832875740571E-3</v>
      </c>
      <c r="P67" s="16">
        <f t="shared" si="13"/>
        <v>8.4216196102870483E-3</v>
      </c>
      <c r="Q67" s="16">
        <f t="shared" si="14"/>
        <v>9.9990815073592205E-3</v>
      </c>
      <c r="R67" s="16">
        <f t="shared" si="15"/>
        <v>1.0263387042538102E-2</v>
      </c>
      <c r="S67" s="16">
        <f t="shared" si="16"/>
        <v>8.3583655411658166E-3</v>
      </c>
      <c r="T67" s="16">
        <f t="shared" si="17"/>
        <v>1.0334523642187158E-2</v>
      </c>
      <c r="U67" s="16">
        <f t="shared" si="18"/>
        <v>1.0206907832979223E-2</v>
      </c>
      <c r="V67" s="16">
        <f t="shared" si="19"/>
        <v>9.823946858496975E-3</v>
      </c>
      <c r="W67" s="16">
        <f t="shared" si="20"/>
        <v>9.5098573449255517E-3</v>
      </c>
      <c r="X67" s="16">
        <f t="shared" si="20"/>
        <v>9.7768765922970468E-3</v>
      </c>
      <c r="Y67" s="16">
        <f t="shared" si="21"/>
        <v>8.16024225013319E-3</v>
      </c>
      <c r="Z67" s="16">
        <f t="shared" si="22"/>
        <v>1.0008846160788806E-2</v>
      </c>
    </row>
    <row r="68" spans="1:26" x14ac:dyDescent="0.25">
      <c r="A68" s="18">
        <v>62</v>
      </c>
      <c r="B68" s="3">
        <v>3243</v>
      </c>
      <c r="C68" s="3">
        <v>6386</v>
      </c>
      <c r="D68" s="3">
        <v>24214</v>
      </c>
      <c r="E68" s="3">
        <v>14266</v>
      </c>
      <c r="F68" s="3">
        <v>3291</v>
      </c>
      <c r="G68" s="3">
        <v>13077</v>
      </c>
      <c r="H68" s="3">
        <v>11218</v>
      </c>
      <c r="I68" s="3">
        <v>25267</v>
      </c>
      <c r="J68" s="3">
        <v>19488</v>
      </c>
      <c r="K68" s="3">
        <f t="shared" si="12"/>
        <v>120450</v>
      </c>
      <c r="L68" s="3">
        <v>57949</v>
      </c>
      <c r="M68" s="3">
        <v>487196</v>
      </c>
      <c r="O68" s="16">
        <f t="shared" si="23"/>
        <v>8.5204208977575774E-3</v>
      </c>
      <c r="P68" s="16">
        <f t="shared" si="13"/>
        <v>8.3084292957350675E-3</v>
      </c>
      <c r="Q68" s="16">
        <f t="shared" si="14"/>
        <v>9.7545529841342477E-3</v>
      </c>
      <c r="R68" s="16">
        <f t="shared" si="15"/>
        <v>1.0474102550171583E-2</v>
      </c>
      <c r="S68" s="16">
        <f t="shared" si="16"/>
        <v>8.1430968016508887E-3</v>
      </c>
      <c r="T68" s="16">
        <f t="shared" si="17"/>
        <v>1.0326626856336934E-2</v>
      </c>
      <c r="U68" s="16">
        <f t="shared" si="18"/>
        <v>1.0426251326749311E-2</v>
      </c>
      <c r="V68" s="16">
        <f t="shared" si="19"/>
        <v>9.8869459600750033E-3</v>
      </c>
      <c r="W68" s="16">
        <f t="shared" si="20"/>
        <v>9.3727861193500812E-3</v>
      </c>
      <c r="X68" s="16">
        <f t="shared" si="20"/>
        <v>9.7334819901491836E-3</v>
      </c>
      <c r="Y68" s="16">
        <f t="shared" si="21"/>
        <v>8.0797915140786696E-3</v>
      </c>
      <c r="Z68" s="16">
        <f t="shared" si="22"/>
        <v>9.9146843765982144E-3</v>
      </c>
    </row>
    <row r="69" spans="1:26" x14ac:dyDescent="0.25">
      <c r="A69" s="18">
        <v>63</v>
      </c>
      <c r="B69" s="3">
        <v>3126</v>
      </c>
      <c r="C69" s="3">
        <v>6528</v>
      </c>
      <c r="D69" s="3">
        <v>23986</v>
      </c>
      <c r="E69" s="3">
        <v>14265</v>
      </c>
      <c r="F69" s="3">
        <v>3307</v>
      </c>
      <c r="G69" s="3">
        <v>13223</v>
      </c>
      <c r="H69" s="3">
        <v>11561</v>
      </c>
      <c r="I69" s="3">
        <v>24714</v>
      </c>
      <c r="J69" s="3">
        <v>19871</v>
      </c>
      <c r="K69" s="3">
        <f t="shared" si="12"/>
        <v>120581</v>
      </c>
      <c r="L69" s="3">
        <v>56221</v>
      </c>
      <c r="M69" s="3">
        <v>481809</v>
      </c>
      <c r="O69" s="16">
        <f t="shared" si="23"/>
        <v>8.2130236590780715E-3</v>
      </c>
      <c r="P69" s="16">
        <f t="shared" si="13"/>
        <v>8.4931767056934723E-3</v>
      </c>
      <c r="Q69" s="16">
        <f t="shared" si="14"/>
        <v>9.6627037200563339E-3</v>
      </c>
      <c r="R69" s="16">
        <f t="shared" si="15"/>
        <v>1.0473368349796553E-2</v>
      </c>
      <c r="S69" s="16">
        <f t="shared" si="16"/>
        <v>8.1826864548950138E-3</v>
      </c>
      <c r="T69" s="16">
        <f t="shared" si="17"/>
        <v>1.0441919929750193E-2</v>
      </c>
      <c r="U69" s="16">
        <f t="shared" si="18"/>
        <v>1.0745042929982955E-2</v>
      </c>
      <c r="V69" s="16">
        <f t="shared" si="19"/>
        <v>9.6705577416113363E-3</v>
      </c>
      <c r="W69" s="16">
        <f t="shared" si="20"/>
        <v>9.5569906084567655E-3</v>
      </c>
      <c r="X69" s="16">
        <f t="shared" si="20"/>
        <v>9.7440680104124416E-3</v>
      </c>
      <c r="Y69" s="16">
        <f t="shared" si="21"/>
        <v>7.8388575939708511E-3</v>
      </c>
      <c r="Z69" s="16">
        <f t="shared" si="22"/>
        <v>9.8050562090091237E-3</v>
      </c>
    </row>
    <row r="70" spans="1:26" x14ac:dyDescent="0.25">
      <c r="A70" s="18">
        <v>64</v>
      </c>
      <c r="B70" s="3">
        <v>2899</v>
      </c>
      <c r="C70" s="3">
        <v>6351</v>
      </c>
      <c r="D70" s="3">
        <v>23005</v>
      </c>
      <c r="E70" s="3">
        <v>14153</v>
      </c>
      <c r="F70" s="3">
        <v>3157</v>
      </c>
      <c r="G70" s="3">
        <v>12503</v>
      </c>
      <c r="H70" s="3">
        <v>10695</v>
      </c>
      <c r="I70" s="3">
        <v>24362</v>
      </c>
      <c r="J70" s="3">
        <v>19357</v>
      </c>
      <c r="K70" s="3">
        <f t="shared" si="12"/>
        <v>116482</v>
      </c>
      <c r="L70" s="3">
        <v>55318</v>
      </c>
      <c r="M70" s="3">
        <v>468294</v>
      </c>
      <c r="O70" s="16">
        <f t="shared" si="23"/>
        <v>7.6166204695033036E-3</v>
      </c>
      <c r="P70" s="16">
        <f t="shared" si="13"/>
        <v>8.2628929622946146E-3</v>
      </c>
      <c r="Q70" s="16">
        <f t="shared" si="14"/>
        <v>9.2675101759316248E-3</v>
      </c>
      <c r="R70" s="16">
        <f t="shared" si="15"/>
        <v>1.0391137907793243E-2</v>
      </c>
      <c r="S70" s="16">
        <f t="shared" si="16"/>
        <v>7.8115334557313449E-3</v>
      </c>
      <c r="T70" s="16">
        <f t="shared" si="17"/>
        <v>9.8733513485341189E-3</v>
      </c>
      <c r="U70" s="16">
        <f t="shared" si="18"/>
        <v>9.9401638384367871E-3</v>
      </c>
      <c r="V70" s="16">
        <f t="shared" si="19"/>
        <v>9.5328205754283152E-3</v>
      </c>
      <c r="W70" s="16">
        <f t="shared" si="20"/>
        <v>9.309781450752232E-3</v>
      </c>
      <c r="X70" s="16">
        <f t="shared" si="20"/>
        <v>9.4128306282819183E-3</v>
      </c>
      <c r="Y70" s="16">
        <f t="shared" si="21"/>
        <v>7.712952889192287E-3</v>
      </c>
      <c r="Z70" s="16">
        <f t="shared" si="22"/>
        <v>9.5300191410739917E-3</v>
      </c>
    </row>
    <row r="71" spans="1:26" x14ac:dyDescent="0.25">
      <c r="A71" s="18">
        <v>65</v>
      </c>
      <c r="B71" s="3">
        <v>2874</v>
      </c>
      <c r="C71" s="3">
        <v>6191</v>
      </c>
      <c r="D71" s="3">
        <v>22404</v>
      </c>
      <c r="E71" s="3">
        <v>13963</v>
      </c>
      <c r="F71" s="3">
        <v>3100</v>
      </c>
      <c r="G71" s="3">
        <v>12204</v>
      </c>
      <c r="H71" s="3">
        <v>10503</v>
      </c>
      <c r="I71" s="3">
        <v>23690</v>
      </c>
      <c r="J71" s="3">
        <v>18565</v>
      </c>
      <c r="K71" s="3">
        <f t="shared" ref="K71:K86" si="24">SUM(B71:J71)</f>
        <v>113494</v>
      </c>
      <c r="L71" s="3">
        <v>53098</v>
      </c>
      <c r="M71" s="3">
        <v>454008</v>
      </c>
      <c r="O71" s="16">
        <f t="shared" si="23"/>
        <v>7.5509372988452903E-3</v>
      </c>
      <c r="P71" s="16">
        <f t="shared" si="13"/>
        <v>8.0547268665668338E-3</v>
      </c>
      <c r="Q71" s="16">
        <f t="shared" si="14"/>
        <v>9.0253987386034393E-3</v>
      </c>
      <c r="R71" s="16">
        <f t="shared" si="15"/>
        <v>1.0251639836537629E-2</v>
      </c>
      <c r="S71" s="16">
        <f t="shared" si="16"/>
        <v>7.6704953160491507E-3</v>
      </c>
      <c r="T71" s="16">
        <f t="shared" si="17"/>
        <v>9.6372374516124452E-3</v>
      </c>
      <c r="U71" s="16">
        <f t="shared" si="18"/>
        <v>9.7617148943526487E-3</v>
      </c>
      <c r="V71" s="16">
        <f t="shared" si="19"/>
        <v>9.269867803624366E-3</v>
      </c>
      <c r="W71" s="16">
        <f t="shared" si="20"/>
        <v>8.9288677291530297E-3</v>
      </c>
      <c r="X71" s="16">
        <f t="shared" si="20"/>
        <v>9.1713723951016308E-3</v>
      </c>
      <c r="Y71" s="16">
        <f t="shared" si="21"/>
        <v>7.4034197279426598E-3</v>
      </c>
      <c r="Z71" s="16">
        <f t="shared" si="22"/>
        <v>9.2392918341911712E-3</v>
      </c>
    </row>
    <row r="72" spans="1:26" x14ac:dyDescent="0.25">
      <c r="A72" s="18">
        <v>66</v>
      </c>
      <c r="B72" s="3">
        <v>2799</v>
      </c>
      <c r="C72" s="3">
        <v>6078</v>
      </c>
      <c r="D72" s="3">
        <v>21362</v>
      </c>
      <c r="E72" s="3">
        <v>13363</v>
      </c>
      <c r="F72" s="3">
        <v>2970</v>
      </c>
      <c r="G72" s="3">
        <v>11886</v>
      </c>
      <c r="H72" s="3">
        <v>10261</v>
      </c>
      <c r="I72" s="3">
        <v>22584</v>
      </c>
      <c r="J72" s="3">
        <v>17888</v>
      </c>
      <c r="K72" s="3">
        <f t="shared" si="24"/>
        <v>109191</v>
      </c>
      <c r="L72" s="3">
        <v>50689</v>
      </c>
      <c r="M72" s="3">
        <v>439446</v>
      </c>
      <c r="O72" s="16">
        <f t="shared" si="23"/>
        <v>7.3538877868712478E-3</v>
      </c>
      <c r="P72" s="16">
        <f t="shared" si="13"/>
        <v>7.9077095614590882E-3</v>
      </c>
      <c r="Q72" s="16">
        <f t="shared" si="14"/>
        <v>8.6056314878613944E-3</v>
      </c>
      <c r="R72" s="16">
        <f t="shared" si="15"/>
        <v>9.8111196115198973E-3</v>
      </c>
      <c r="S72" s="16">
        <f t="shared" si="16"/>
        <v>7.348829383440638E-3</v>
      </c>
      <c r="T72" s="16">
        <f t="shared" si="17"/>
        <v>9.3861196615753449E-3</v>
      </c>
      <c r="U72" s="16">
        <f t="shared" si="18"/>
        <v>9.5367948710799316E-3</v>
      </c>
      <c r="V72" s="16">
        <f t="shared" si="19"/>
        <v>8.8370913666970322E-3</v>
      </c>
      <c r="W72" s="16">
        <f t="shared" si="20"/>
        <v>8.6032634494527006E-3</v>
      </c>
      <c r="X72" s="16">
        <f t="shared" si="20"/>
        <v>8.8236499127138188E-3</v>
      </c>
      <c r="Y72" s="16">
        <f t="shared" si="21"/>
        <v>7.0675344191812404E-3</v>
      </c>
      <c r="Z72" s="16">
        <f t="shared" si="22"/>
        <v>8.9429477880741612E-3</v>
      </c>
    </row>
    <row r="73" spans="1:26" x14ac:dyDescent="0.25">
      <c r="A73" s="18">
        <v>67</v>
      </c>
      <c r="B73" s="3">
        <v>2731</v>
      </c>
      <c r="C73" s="3">
        <v>5934</v>
      </c>
      <c r="D73" s="3">
        <v>20292</v>
      </c>
      <c r="E73" s="3">
        <v>13071</v>
      </c>
      <c r="F73" s="3">
        <v>2869</v>
      </c>
      <c r="G73" s="3">
        <v>11449</v>
      </c>
      <c r="H73" s="3">
        <v>10314</v>
      </c>
      <c r="I73" s="3">
        <v>21407</v>
      </c>
      <c r="J73" s="3">
        <v>17134</v>
      </c>
      <c r="K73" s="3">
        <f t="shared" si="24"/>
        <v>105201</v>
      </c>
      <c r="L73" s="3">
        <v>48102</v>
      </c>
      <c r="M73" s="3">
        <v>420079</v>
      </c>
      <c r="O73" s="16">
        <f t="shared" si="23"/>
        <v>7.17522956268145E-3</v>
      </c>
      <c r="P73" s="16">
        <f t="shared" si="13"/>
        <v>7.7203600753040849E-3</v>
      </c>
      <c r="Q73" s="16">
        <f t="shared" si="14"/>
        <v>8.1745845029343421E-3</v>
      </c>
      <c r="R73" s="16">
        <f t="shared" si="15"/>
        <v>9.5967331020112689E-3</v>
      </c>
      <c r="S73" s="16">
        <f t="shared" si="16"/>
        <v>7.0989196973371008E-3</v>
      </c>
      <c r="T73" s="16">
        <f t="shared" si="17"/>
        <v>9.0410301199205893E-3</v>
      </c>
      <c r="U73" s="16">
        <f t="shared" si="18"/>
        <v>9.586054215019825E-3</v>
      </c>
      <c r="V73" s="16">
        <f t="shared" si="19"/>
        <v>8.3765327172725529E-3</v>
      </c>
      <c r="W73" s="16">
        <f t="shared" si="20"/>
        <v>8.2406258912635609E-3</v>
      </c>
      <c r="X73" s="16">
        <f t="shared" si="20"/>
        <v>8.501220745916846E-3</v>
      </c>
      <c r="Y73" s="16">
        <f t="shared" si="21"/>
        <v>6.7068306857790841E-3</v>
      </c>
      <c r="Z73" s="16">
        <f t="shared" si="22"/>
        <v>8.5488195679705933E-3</v>
      </c>
    </row>
    <row r="74" spans="1:26" x14ac:dyDescent="0.25">
      <c r="A74" s="18">
        <v>68</v>
      </c>
      <c r="B74" s="3">
        <v>2811</v>
      </c>
      <c r="C74" s="3">
        <v>5809</v>
      </c>
      <c r="D74" s="3">
        <v>20225</v>
      </c>
      <c r="E74" s="3">
        <v>12659</v>
      </c>
      <c r="F74" s="3">
        <v>2953</v>
      </c>
      <c r="G74" s="3">
        <v>11149</v>
      </c>
      <c r="H74" s="3">
        <v>10152</v>
      </c>
      <c r="I74" s="3">
        <v>21680</v>
      </c>
      <c r="J74" s="3">
        <v>16863</v>
      </c>
      <c r="K74" s="3">
        <f t="shared" si="24"/>
        <v>104301</v>
      </c>
      <c r="L74" s="3">
        <v>48222</v>
      </c>
      <c r="M74" s="3">
        <v>419937</v>
      </c>
      <c r="O74" s="16">
        <f t="shared" si="23"/>
        <v>7.3854157087870943E-3</v>
      </c>
      <c r="P74" s="16">
        <f t="shared" si="13"/>
        <v>7.5577303130167561E-3</v>
      </c>
      <c r="Q74" s="16">
        <f t="shared" si="14"/>
        <v>8.147593710420219E-3</v>
      </c>
      <c r="R74" s="16">
        <f t="shared" si="15"/>
        <v>9.2942425474990941E-3</v>
      </c>
      <c r="S74" s="16">
        <f t="shared" si="16"/>
        <v>7.3067653768687556E-3</v>
      </c>
      <c r="T74" s="16">
        <f t="shared" si="17"/>
        <v>8.8041265444138931E-3</v>
      </c>
      <c r="U74" s="16">
        <f t="shared" si="18"/>
        <v>9.435487918448832E-3</v>
      </c>
      <c r="V74" s="16">
        <f t="shared" si="19"/>
        <v>8.4833572808179075E-3</v>
      </c>
      <c r="W74" s="16">
        <f t="shared" si="20"/>
        <v>8.1102879890496919E-3</v>
      </c>
      <c r="X74" s="16">
        <f t="shared" si="20"/>
        <v>8.4284923624288084E-3</v>
      </c>
      <c r="Y74" s="16">
        <f t="shared" si="21"/>
        <v>6.723562208008794E-3</v>
      </c>
      <c r="Z74" s="16">
        <f t="shared" si="22"/>
        <v>8.545929796335611E-3</v>
      </c>
    </row>
    <row r="75" spans="1:26" x14ac:dyDescent="0.25">
      <c r="A75" s="18">
        <v>69</v>
      </c>
      <c r="B75" s="3">
        <v>2824</v>
      </c>
      <c r="C75" s="3">
        <v>5971</v>
      </c>
      <c r="D75" s="3">
        <v>20172</v>
      </c>
      <c r="E75" s="3">
        <v>13035</v>
      </c>
      <c r="F75" s="3">
        <v>3095</v>
      </c>
      <c r="G75" s="3">
        <v>11049</v>
      </c>
      <c r="H75" s="3">
        <v>10400</v>
      </c>
      <c r="I75" s="3">
        <v>22050</v>
      </c>
      <c r="J75" s="3">
        <v>16572</v>
      </c>
      <c r="K75" s="3">
        <f t="shared" si="24"/>
        <v>105168</v>
      </c>
      <c r="L75" s="3">
        <v>47736</v>
      </c>
      <c r="M75" s="3">
        <v>420553</v>
      </c>
      <c r="O75" s="16">
        <f t="shared" si="23"/>
        <v>7.4195709575292619E-3</v>
      </c>
      <c r="P75" s="16">
        <f t="shared" si="13"/>
        <v>7.7684984849411345E-3</v>
      </c>
      <c r="Q75" s="16">
        <f t="shared" si="14"/>
        <v>8.1262427849985979E-3</v>
      </c>
      <c r="R75" s="16">
        <f t="shared" si="15"/>
        <v>9.5703018885102045E-3</v>
      </c>
      <c r="S75" s="16">
        <f t="shared" si="16"/>
        <v>7.658123549410362E-3</v>
      </c>
      <c r="T75" s="16">
        <f t="shared" si="17"/>
        <v>8.725158685911661E-3</v>
      </c>
      <c r="U75" s="16">
        <f t="shared" si="18"/>
        <v>9.6659844712241785E-3</v>
      </c>
      <c r="V75" s="16">
        <f t="shared" si="19"/>
        <v>8.6281378248171062E-3</v>
      </c>
      <c r="W75" s="16">
        <f t="shared" si="20"/>
        <v>7.9703310534621069E-3</v>
      </c>
      <c r="X75" s="16">
        <f t="shared" si="20"/>
        <v>8.4985540385222845E-3</v>
      </c>
      <c r="Y75" s="16">
        <f t="shared" si="21"/>
        <v>6.6557995429784699E-3</v>
      </c>
      <c r="Z75" s="16">
        <f t="shared" si="22"/>
        <v>8.5584657070901828E-3</v>
      </c>
    </row>
    <row r="76" spans="1:26" x14ac:dyDescent="0.25">
      <c r="A76" s="18">
        <v>70</v>
      </c>
      <c r="B76" s="3">
        <v>2956</v>
      </c>
      <c r="C76" s="3">
        <v>5956</v>
      </c>
      <c r="D76" s="3">
        <v>19638</v>
      </c>
      <c r="E76" s="3">
        <v>12799</v>
      </c>
      <c r="F76" s="3">
        <v>3014</v>
      </c>
      <c r="G76" s="3">
        <v>10933</v>
      </c>
      <c r="H76" s="3">
        <v>10438</v>
      </c>
      <c r="I76" s="3">
        <v>21821</v>
      </c>
      <c r="J76" s="3">
        <v>16642</v>
      </c>
      <c r="K76" s="3">
        <f t="shared" si="24"/>
        <v>104197</v>
      </c>
      <c r="L76" s="3">
        <v>47821</v>
      </c>
      <c r="M76" s="3">
        <v>418979</v>
      </c>
      <c r="O76" s="16">
        <f t="shared" si="23"/>
        <v>7.7663780986035758E-3</v>
      </c>
      <c r="P76" s="16">
        <f t="shared" si="13"/>
        <v>7.7489829134666554E-3</v>
      </c>
      <c r="Q76" s="16">
        <f t="shared" si="14"/>
        <v>7.9111221401845372E-3</v>
      </c>
      <c r="R76" s="16">
        <f t="shared" si="15"/>
        <v>9.3970306000032301E-3</v>
      </c>
      <c r="S76" s="16">
        <f t="shared" si="16"/>
        <v>7.4577009298619802E-3</v>
      </c>
      <c r="T76" s="16">
        <f t="shared" si="17"/>
        <v>8.6335559700490699E-3</v>
      </c>
      <c r="U76" s="16">
        <f t="shared" si="18"/>
        <v>9.7013024914074982E-3</v>
      </c>
      <c r="V76" s="16">
        <f t="shared" si="19"/>
        <v>8.5385304070446297E-3</v>
      </c>
      <c r="W76" s="16">
        <f t="shared" si="20"/>
        <v>8.0039976702701177E-3</v>
      </c>
      <c r="X76" s="16">
        <f t="shared" si="20"/>
        <v>8.4200881936701902E-3</v>
      </c>
      <c r="Y76" s="16">
        <f t="shared" si="21"/>
        <v>6.6676510378911816E-3</v>
      </c>
      <c r="Z76" s="16">
        <f t="shared" si="22"/>
        <v>8.5264340130517154E-3</v>
      </c>
    </row>
    <row r="77" spans="1:26" x14ac:dyDescent="0.25">
      <c r="A77" s="18">
        <v>71</v>
      </c>
      <c r="B77" s="3">
        <v>2852</v>
      </c>
      <c r="C77" s="3">
        <v>5835</v>
      </c>
      <c r="D77" s="3">
        <v>19355</v>
      </c>
      <c r="E77" s="3">
        <v>12515</v>
      </c>
      <c r="F77" s="3">
        <v>2942</v>
      </c>
      <c r="G77" s="3">
        <v>10642</v>
      </c>
      <c r="H77" s="3">
        <v>9608</v>
      </c>
      <c r="I77" s="3">
        <v>21262</v>
      </c>
      <c r="J77" s="3">
        <v>16327</v>
      </c>
      <c r="K77" s="3">
        <f t="shared" si="24"/>
        <v>101338</v>
      </c>
      <c r="L77" s="3">
        <v>46456</v>
      </c>
      <c r="M77" s="3">
        <v>404735</v>
      </c>
      <c r="O77" s="16">
        <f t="shared" si="23"/>
        <v>7.4931361086662375E-3</v>
      </c>
      <c r="P77" s="16">
        <f t="shared" si="13"/>
        <v>7.5915573035725209E-3</v>
      </c>
      <c r="Q77" s="16">
        <f t="shared" si="14"/>
        <v>7.7971162553860732E-3</v>
      </c>
      <c r="R77" s="16">
        <f t="shared" si="15"/>
        <v>9.1885176934948382E-3</v>
      </c>
      <c r="S77" s="16">
        <f t="shared" si="16"/>
        <v>7.2795474902634201E-3</v>
      </c>
      <c r="T77" s="16">
        <f t="shared" si="17"/>
        <v>8.4037595018075749E-3</v>
      </c>
      <c r="U77" s="16">
        <f t="shared" si="18"/>
        <v>8.9298825768771069E-3</v>
      </c>
      <c r="V77" s="16">
        <f t="shared" si="19"/>
        <v>8.3197943959755702E-3</v>
      </c>
      <c r="W77" s="16">
        <f t="shared" si="20"/>
        <v>7.8524978946340699E-3</v>
      </c>
      <c r="X77" s="16">
        <f t="shared" si="20"/>
        <v>8.1890543621231868E-3</v>
      </c>
      <c r="Y77" s="16">
        <f t="shared" si="21"/>
        <v>6.4773299725282346E-3</v>
      </c>
      <c r="Z77" s="16">
        <f t="shared" si="22"/>
        <v>8.2365614273567072E-3</v>
      </c>
    </row>
    <row r="78" spans="1:26" x14ac:dyDescent="0.25">
      <c r="A78" s="18">
        <v>72</v>
      </c>
      <c r="B78" s="3">
        <v>2805</v>
      </c>
      <c r="C78" s="3">
        <v>5733</v>
      </c>
      <c r="D78" s="3">
        <v>18035</v>
      </c>
      <c r="E78" s="3">
        <v>11942</v>
      </c>
      <c r="F78" s="3">
        <v>2969</v>
      </c>
      <c r="G78" s="3">
        <v>10104</v>
      </c>
      <c r="H78" s="3">
        <v>9559</v>
      </c>
      <c r="I78" s="3">
        <v>20472</v>
      </c>
      <c r="J78" s="3">
        <v>15507</v>
      </c>
      <c r="K78" s="3">
        <f t="shared" si="24"/>
        <v>97126</v>
      </c>
      <c r="L78" s="3">
        <v>43377</v>
      </c>
      <c r="M78" s="3">
        <v>387853</v>
      </c>
      <c r="O78" s="16">
        <f t="shared" si="23"/>
        <v>7.3696517478291715E-3</v>
      </c>
      <c r="P78" s="16">
        <f t="shared" si="13"/>
        <v>7.4588514175460601E-3</v>
      </c>
      <c r="Q78" s="16">
        <f t="shared" si="14"/>
        <v>7.265357358092887E-3</v>
      </c>
      <c r="R78" s="16">
        <f t="shared" si="15"/>
        <v>8.7678208786029048E-3</v>
      </c>
      <c r="S78" s="16">
        <f t="shared" si="16"/>
        <v>7.3463550301128798E-3</v>
      </c>
      <c r="T78" s="16">
        <f t="shared" si="17"/>
        <v>7.9789124230655647E-3</v>
      </c>
      <c r="U78" s="16">
        <f t="shared" si="18"/>
        <v>8.8843409192722999E-3</v>
      </c>
      <c r="V78" s="16">
        <f t="shared" si="19"/>
        <v>8.0106683695989039E-3</v>
      </c>
      <c r="W78" s="16">
        <f t="shared" si="20"/>
        <v>7.4581175263116637E-3</v>
      </c>
      <c r="X78" s="16">
        <f t="shared" si="20"/>
        <v>7.8486855273991653E-3</v>
      </c>
      <c r="Y78" s="16">
        <f t="shared" si="21"/>
        <v>6.0480269979842696E-3</v>
      </c>
      <c r="Z78" s="16">
        <f t="shared" si="22"/>
        <v>7.8930042108653342E-3</v>
      </c>
    </row>
    <row r="79" spans="1:26" x14ac:dyDescent="0.25">
      <c r="A79" s="18">
        <v>73</v>
      </c>
      <c r="B79" s="3">
        <v>2589</v>
      </c>
      <c r="C79" s="3">
        <v>5516</v>
      </c>
      <c r="D79" s="3">
        <v>17282</v>
      </c>
      <c r="E79" s="3">
        <v>11439</v>
      </c>
      <c r="F79" s="3">
        <v>2711</v>
      </c>
      <c r="G79" s="3">
        <v>9810</v>
      </c>
      <c r="H79" s="3">
        <v>8718</v>
      </c>
      <c r="I79" s="3">
        <v>19453</v>
      </c>
      <c r="J79" s="3">
        <v>14949</v>
      </c>
      <c r="K79" s="3">
        <f t="shared" si="24"/>
        <v>92467</v>
      </c>
      <c r="L79" s="3">
        <v>41846</v>
      </c>
      <c r="M79" s="3">
        <v>370943</v>
      </c>
      <c r="O79" s="16">
        <f t="shared" si="23"/>
        <v>6.80214915334393E-3</v>
      </c>
      <c r="P79" s="16">
        <f t="shared" si="13"/>
        <v>7.1765261502152568E-3</v>
      </c>
      <c r="Q79" s="16">
        <f t="shared" si="14"/>
        <v>6.9620130780460926E-3</v>
      </c>
      <c r="R79" s="16">
        <f t="shared" si="15"/>
        <v>8.3985180899630411E-3</v>
      </c>
      <c r="S79" s="16">
        <f t="shared" si="16"/>
        <v>6.7079718715513702E-3</v>
      </c>
      <c r="T79" s="16">
        <f t="shared" si="17"/>
        <v>7.7467469190690003E-3</v>
      </c>
      <c r="U79" s="16">
        <f t="shared" si="18"/>
        <v>8.1026973673204213E-3</v>
      </c>
      <c r="V79" s="16">
        <f t="shared" si="19"/>
        <v>7.6119349254497584E-3</v>
      </c>
      <c r="W79" s="16">
        <f t="shared" si="20"/>
        <v>7.1897464951849524E-3</v>
      </c>
      <c r="X79" s="16">
        <f t="shared" si="20"/>
        <v>7.4721949288760851E-3</v>
      </c>
      <c r="Y79" s="16">
        <f t="shared" si="21"/>
        <v>5.8345606602035584E-3</v>
      </c>
      <c r="Z79" s="16">
        <f t="shared" si="22"/>
        <v>7.5488771802487524E-3</v>
      </c>
    </row>
    <row r="80" spans="1:26" x14ac:dyDescent="0.25">
      <c r="A80" s="18">
        <v>74</v>
      </c>
      <c r="B80" s="3">
        <v>2704</v>
      </c>
      <c r="C80" s="3">
        <v>5345</v>
      </c>
      <c r="D80" s="3">
        <v>17521</v>
      </c>
      <c r="E80" s="3">
        <v>10863</v>
      </c>
      <c r="F80" s="3">
        <v>2687</v>
      </c>
      <c r="G80" s="3">
        <v>9954</v>
      </c>
      <c r="H80" s="3">
        <v>8911</v>
      </c>
      <c r="I80" s="3">
        <v>19210</v>
      </c>
      <c r="J80" s="3">
        <v>14918</v>
      </c>
      <c r="K80" s="3">
        <f t="shared" si="24"/>
        <v>92113</v>
      </c>
      <c r="L80" s="3">
        <v>40720</v>
      </c>
      <c r="M80" s="3">
        <v>366308</v>
      </c>
      <c r="O80" s="16">
        <f t="shared" si="23"/>
        <v>7.1042917383707946E-3</v>
      </c>
      <c r="P80" s="16">
        <f t="shared" si="13"/>
        <v>6.9540486354061903E-3</v>
      </c>
      <c r="Q80" s="16">
        <f t="shared" si="14"/>
        <v>7.0582936662681164E-3</v>
      </c>
      <c r="R80" s="16">
        <f t="shared" si="15"/>
        <v>7.9756186739460191E-3</v>
      </c>
      <c r="S80" s="16">
        <f t="shared" si="16"/>
        <v>6.6485873916851835E-3</v>
      </c>
      <c r="T80" s="16">
        <f t="shared" si="17"/>
        <v>7.8604606353122157E-3</v>
      </c>
      <c r="U80" s="16">
        <f t="shared" si="18"/>
        <v>8.2820757329883313E-3</v>
      </c>
      <c r="V80" s="16">
        <f t="shared" si="19"/>
        <v>7.5168493249313665E-3</v>
      </c>
      <c r="W80" s="16">
        <f t="shared" si="20"/>
        <v>7.1748369934556905E-3</v>
      </c>
      <c r="X80" s="16">
        <f t="shared" si="20"/>
        <v>7.4435884313707899E-3</v>
      </c>
      <c r="Y80" s="16">
        <f t="shared" si="21"/>
        <v>5.6775632099481171E-3</v>
      </c>
      <c r="Z80" s="16">
        <f t="shared" si="22"/>
        <v>7.4545525920223865E-3</v>
      </c>
    </row>
    <row r="81" spans="1:26" x14ac:dyDescent="0.25">
      <c r="A81" s="25" t="s">
        <v>103</v>
      </c>
      <c r="B81" s="3">
        <v>12762</v>
      </c>
      <c r="C81" s="3">
        <v>24594</v>
      </c>
      <c r="D81" s="3">
        <v>78756</v>
      </c>
      <c r="E81" s="3">
        <v>46519</v>
      </c>
      <c r="F81" s="3">
        <v>13302</v>
      </c>
      <c r="G81" s="3">
        <v>43687</v>
      </c>
      <c r="H81" s="3">
        <v>38266</v>
      </c>
      <c r="I81" s="3">
        <v>84633</v>
      </c>
      <c r="J81" s="3">
        <v>65991</v>
      </c>
      <c r="K81" s="3">
        <f t="shared" si="24"/>
        <v>408510</v>
      </c>
      <c r="L81" s="3">
        <v>185314</v>
      </c>
      <c r="M81" s="3">
        <v>1645194</v>
      </c>
      <c r="O81" s="16">
        <f t="shared" si="23"/>
        <v>3.3529944957502986E-2</v>
      </c>
      <c r="P81" s="16">
        <f t="shared" si="13"/>
        <v>3.1997730989556571E-2</v>
      </c>
      <c r="Q81" s="16">
        <f t="shared" si="14"/>
        <v>3.172666948122891E-2</v>
      </c>
      <c r="R81" s="16">
        <f t="shared" si="15"/>
        <v>3.4154267245999709E-2</v>
      </c>
      <c r="S81" s="16">
        <f t="shared" si="16"/>
        <v>3.2913847965834131E-2</v>
      </c>
      <c r="T81" s="16">
        <f t="shared" si="17"/>
        <v>3.4498688343870279E-2</v>
      </c>
      <c r="U81" s="16">
        <f t="shared" si="18"/>
        <v>3.5565246324602347E-2</v>
      </c>
      <c r="V81" s="16">
        <f t="shared" si="19"/>
        <v>3.3116788595362642E-2</v>
      </c>
      <c r="W81" s="16">
        <f t="shared" si="20"/>
        <v>3.1738481568248725E-2</v>
      </c>
      <c r="X81" s="16">
        <f t="shared" si="20"/>
        <v>3.3011413265220779E-2</v>
      </c>
      <c r="Y81" s="16">
        <f t="shared" si="21"/>
        <v>2.5838210920636675E-2</v>
      </c>
      <c r="Z81" s="16">
        <f t="shared" si="22"/>
        <v>3.3480527853827047E-2</v>
      </c>
    </row>
    <row r="82" spans="1:26" x14ac:dyDescent="0.25">
      <c r="A82" s="25" t="s">
        <v>104</v>
      </c>
      <c r="B82" s="3">
        <v>8748</v>
      </c>
      <c r="C82" s="3">
        <v>15900</v>
      </c>
      <c r="D82" s="3">
        <v>51777</v>
      </c>
      <c r="E82" s="3">
        <v>29919</v>
      </c>
      <c r="F82" s="3">
        <v>9840</v>
      </c>
      <c r="G82" s="3">
        <v>28992</v>
      </c>
      <c r="H82" s="3">
        <v>24219</v>
      </c>
      <c r="I82" s="3">
        <v>57232</v>
      </c>
      <c r="J82" s="3">
        <v>43749</v>
      </c>
      <c r="K82" s="3">
        <f t="shared" si="24"/>
        <v>270376</v>
      </c>
      <c r="L82" s="3">
        <v>125239</v>
      </c>
      <c r="M82" s="3">
        <v>1105941</v>
      </c>
      <c r="O82" s="16">
        <f t="shared" si="23"/>
        <v>2.2983855076652262E-2</v>
      </c>
      <c r="P82" s="16">
        <f t="shared" si="13"/>
        <v>2.0686505762948258E-2</v>
      </c>
      <c r="Q82" s="16">
        <f t="shared" si="14"/>
        <v>2.0858242746325223E-2</v>
      </c>
      <c r="R82" s="16">
        <f t="shared" si="15"/>
        <v>2.1966541020509153E-2</v>
      </c>
      <c r="S82" s="16">
        <f t="shared" si="16"/>
        <v>2.434763674513666E-2</v>
      </c>
      <c r="T82" s="16">
        <f t="shared" si="17"/>
        <v>2.2894361536967223E-2</v>
      </c>
      <c r="U82" s="16">
        <f t="shared" si="18"/>
        <v>2.2509661337363304E-2</v>
      </c>
      <c r="V82" s="16">
        <f t="shared" si="19"/>
        <v>2.2394811065303069E-2</v>
      </c>
      <c r="W82" s="16">
        <f t="shared" si="20"/>
        <v>2.1041154553337781E-2</v>
      </c>
      <c r="X82" s="16">
        <f t="shared" si="20"/>
        <v>2.184889934884662E-2</v>
      </c>
      <c r="Y82" s="16">
        <f t="shared" si="21"/>
        <v>1.7461992604388316E-2</v>
      </c>
      <c r="Z82" s="16">
        <f t="shared" si="22"/>
        <v>2.2506457265945135E-2</v>
      </c>
    </row>
    <row r="83" spans="1:26" x14ac:dyDescent="0.25">
      <c r="A83" s="25" t="s">
        <v>105</v>
      </c>
      <c r="B83" s="3">
        <v>4913</v>
      </c>
      <c r="C83" s="3">
        <v>9023</v>
      </c>
      <c r="D83" s="3">
        <v>28971</v>
      </c>
      <c r="E83" s="3">
        <v>16970</v>
      </c>
      <c r="F83" s="3">
        <v>5347</v>
      </c>
      <c r="G83" s="3">
        <v>15767</v>
      </c>
      <c r="H83" s="3">
        <v>12479</v>
      </c>
      <c r="I83" s="3">
        <v>30559</v>
      </c>
      <c r="J83" s="3">
        <v>25116</v>
      </c>
      <c r="K83" s="3">
        <f t="shared" si="24"/>
        <v>149145</v>
      </c>
      <c r="L83" s="3">
        <v>75703</v>
      </c>
      <c r="M83" s="3">
        <v>637701</v>
      </c>
      <c r="O83" s="16">
        <f t="shared" si="23"/>
        <v>1.2908056697712913E-2</v>
      </c>
      <c r="P83" s="16">
        <f t="shared" si="13"/>
        <v>1.1739266760948561E-2</v>
      </c>
      <c r="Q83" s="16">
        <f t="shared" si="14"/>
        <v>1.167089925263704E-2</v>
      </c>
      <c r="R83" s="16">
        <f t="shared" si="15"/>
        <v>1.2459380364251491E-2</v>
      </c>
      <c r="S83" s="16">
        <f t="shared" si="16"/>
        <v>1.3230367243520906E-2</v>
      </c>
      <c r="T83" s="16">
        <f t="shared" si="17"/>
        <v>1.2450862250046987E-2</v>
      </c>
      <c r="U83" s="16">
        <f t="shared" si="18"/>
        <v>1.1598251943885243E-2</v>
      </c>
      <c r="V83" s="16">
        <f t="shared" si="19"/>
        <v>1.195769903803111E-2</v>
      </c>
      <c r="W83" s="16">
        <f t="shared" si="20"/>
        <v>1.2079582110714112E-2</v>
      </c>
      <c r="X83" s="16">
        <f t="shared" si="20"/>
        <v>1.2052305283692817E-2</v>
      </c>
      <c r="Y83" s="16">
        <f t="shared" si="21"/>
        <v>1.0555220227964202E-2</v>
      </c>
      <c r="Z83" s="16">
        <f t="shared" si="22"/>
        <v>1.2977537052112615E-2</v>
      </c>
    </row>
    <row r="84" spans="1:26" x14ac:dyDescent="0.25">
      <c r="A84" s="25" t="s">
        <v>106</v>
      </c>
      <c r="B84" s="3">
        <v>1795</v>
      </c>
      <c r="C84" s="3">
        <v>3487</v>
      </c>
      <c r="D84" s="3">
        <v>10984</v>
      </c>
      <c r="E84" s="3">
        <v>6389</v>
      </c>
      <c r="F84" s="3">
        <v>2005</v>
      </c>
      <c r="G84" s="3">
        <v>5808</v>
      </c>
      <c r="H84" s="3">
        <v>4713</v>
      </c>
      <c r="I84" s="3">
        <v>11092</v>
      </c>
      <c r="J84" s="3">
        <v>9822</v>
      </c>
      <c r="K84" s="3">
        <f t="shared" si="24"/>
        <v>56095</v>
      </c>
      <c r="L84" s="3">
        <v>29346</v>
      </c>
      <c r="M84" s="3">
        <v>249874</v>
      </c>
      <c r="O84" s="16">
        <f t="shared" si="23"/>
        <v>4.7160516532454054E-3</v>
      </c>
      <c r="P84" s="16">
        <f t="shared" si="13"/>
        <v>4.5367198487673314E-3</v>
      </c>
      <c r="Q84" s="16">
        <f t="shared" si="14"/>
        <v>4.4248785817184513E-3</v>
      </c>
      <c r="R84" s="16">
        <f t="shared" si="15"/>
        <v>4.6908061960638046E-3</v>
      </c>
      <c r="S84" s="16">
        <f t="shared" si="16"/>
        <v>4.9610784221543703E-3</v>
      </c>
      <c r="T84" s="16">
        <f t="shared" si="17"/>
        <v>4.5864532218096591E-3</v>
      </c>
      <c r="U84" s="16">
        <f t="shared" si="18"/>
        <v>4.3803639243153412E-3</v>
      </c>
      <c r="V84" s="16">
        <f t="shared" si="19"/>
        <v>4.3402859298354354E-3</v>
      </c>
      <c r="W84" s="16">
        <f t="shared" si="20"/>
        <v>4.7239072898325376E-3</v>
      </c>
      <c r="X84" s="16">
        <f t="shared" si="20"/>
        <v>4.5329985241794801E-3</v>
      </c>
      <c r="Y84" s="16">
        <f t="shared" si="21"/>
        <v>4.0916937612754771E-3</v>
      </c>
      <c r="Z84" s="16">
        <f t="shared" si="22"/>
        <v>5.0850619543635458E-3</v>
      </c>
    </row>
    <row r="85" spans="1:26" x14ac:dyDescent="0.25">
      <c r="A85" s="25" t="s">
        <v>107</v>
      </c>
      <c r="B85" s="3">
        <v>462</v>
      </c>
      <c r="C85" s="3">
        <v>749</v>
      </c>
      <c r="D85" s="3">
        <v>2422</v>
      </c>
      <c r="E85" s="3">
        <v>1487</v>
      </c>
      <c r="F85" s="3">
        <v>439</v>
      </c>
      <c r="G85" s="3">
        <v>1358</v>
      </c>
      <c r="H85" s="3">
        <v>1103</v>
      </c>
      <c r="I85" s="3">
        <v>2400</v>
      </c>
      <c r="J85" s="3">
        <v>2337</v>
      </c>
      <c r="K85" s="3">
        <f t="shared" si="24"/>
        <v>12757</v>
      </c>
      <c r="L85" s="3">
        <v>6884</v>
      </c>
      <c r="M85" s="3">
        <v>58401</v>
      </c>
      <c r="O85" s="16">
        <f t="shared" si="23"/>
        <v>1.2138249937600988E-3</v>
      </c>
      <c r="P85" s="16">
        <f t="shared" si="13"/>
        <v>9.7447753562567572E-4</v>
      </c>
      <c r="Q85" s="16">
        <f t="shared" si="14"/>
        <v>9.7569700700310359E-4</v>
      </c>
      <c r="R85" s="16">
        <f t="shared" si="15"/>
        <v>1.0917559576689431E-3</v>
      </c>
      <c r="S85" s="16">
        <f t="shared" si="16"/>
        <v>1.0862411108856699E-3</v>
      </c>
      <c r="T85" s="16">
        <f t="shared" si="17"/>
        <v>1.0723835184603162E-3</v>
      </c>
      <c r="U85" s="16">
        <f t="shared" si="18"/>
        <v>1.0251520069000258E-3</v>
      </c>
      <c r="V85" s="16">
        <f t="shared" si="19"/>
        <v>9.3911704215696406E-4</v>
      </c>
      <c r="W85" s="16">
        <f t="shared" si="20"/>
        <v>1.1239840497188596E-3</v>
      </c>
      <c r="X85" s="16">
        <f t="shared" si="20"/>
        <v>1.0308844312854556E-3</v>
      </c>
      <c r="Y85" s="16">
        <f t="shared" si="21"/>
        <v>9.5983165857767283E-4</v>
      </c>
      <c r="Z85" s="16">
        <f t="shared" si="22"/>
        <v>1.1884898116522144E-3</v>
      </c>
    </row>
    <row r="86" spans="1:26" x14ac:dyDescent="0.25">
      <c r="A86" s="25" t="s">
        <v>108</v>
      </c>
      <c r="B86" s="3">
        <v>56</v>
      </c>
      <c r="C86" s="3">
        <v>126</v>
      </c>
      <c r="D86" s="3">
        <v>343</v>
      </c>
      <c r="E86" s="3">
        <v>216</v>
      </c>
      <c r="F86" s="3">
        <v>60</v>
      </c>
      <c r="G86" s="3">
        <v>170</v>
      </c>
      <c r="H86" s="3">
        <v>176</v>
      </c>
      <c r="I86" s="3">
        <v>359</v>
      </c>
      <c r="J86" s="3">
        <v>317</v>
      </c>
      <c r="K86" s="3">
        <f t="shared" si="24"/>
        <v>1823</v>
      </c>
      <c r="L86" s="3">
        <v>1037</v>
      </c>
      <c r="M86" s="3">
        <v>8048</v>
      </c>
      <c r="O86" s="16">
        <f t="shared" si="23"/>
        <v>1.4713030227395138E-4</v>
      </c>
      <c r="P86" s="16">
        <f t="shared" ref="P86" si="25">C86/C$4</f>
        <v>1.6393080038562769E-4</v>
      </c>
      <c r="Q86" s="16">
        <f t="shared" ref="Q86" si="26">D86/D$4</f>
        <v>1.3817674376633547E-4</v>
      </c>
      <c r="R86" s="16">
        <f t="shared" ref="R86" si="27">E86/E$4</f>
        <v>1.5858728100638314E-4</v>
      </c>
      <c r="S86" s="16">
        <f t="shared" ref="S86" si="28">F86/F$4</f>
        <v>1.4846119966546744E-4</v>
      </c>
      <c r="T86" s="16">
        <f t="shared" ref="T86" si="29">G86/G$4</f>
        <v>1.3424535945379511E-4</v>
      </c>
      <c r="U86" s="16">
        <f t="shared" ref="U86" si="30">H86/H$4</f>
        <v>1.635781987437938E-4</v>
      </c>
      <c r="V86" s="16">
        <f t="shared" ref="V86" si="31">I86/I$4</f>
        <v>1.404762575559792E-4</v>
      </c>
      <c r="W86" s="16">
        <f t="shared" ref="W86:X86" si="32">J86/J$4</f>
        <v>1.5246167897341829E-4</v>
      </c>
      <c r="X86" s="16">
        <f t="shared" si="32"/>
        <v>1.4731538122077177E-4</v>
      </c>
      <c r="Y86" s="16">
        <f t="shared" ref="Y86" si="33">L86/L$4</f>
        <v>1.445882379350736E-4</v>
      </c>
      <c r="Z86" s="16">
        <f t="shared" ref="Z86" si="34">M86/M$4</f>
        <v>1.6378085998830538E-4</v>
      </c>
    </row>
    <row r="87" spans="1:26" x14ac:dyDescent="0.25">
      <c r="A87" s="1"/>
    </row>
    <row r="88" spans="1:26" x14ac:dyDescent="0.25">
      <c r="A88" s="1"/>
    </row>
  </sheetData>
  <sortState columnSort="1" ref="B3:L85">
    <sortCondition ref="B3:L3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06"/>
  <sheetViews>
    <sheetView workbookViewId="0">
      <pane xSplit="1" topLeftCell="K1" activePane="topRight" state="frozen"/>
      <selection activeCell="B47" sqref="B47"/>
      <selection pane="topRight" activeCell="R37" sqref="R37"/>
    </sheetView>
  </sheetViews>
  <sheetFormatPr defaultRowHeight="15" x14ac:dyDescent="0.25"/>
  <cols>
    <col min="1" max="1" width="13.140625" style="18" customWidth="1"/>
    <col min="2" max="13" width="13.140625" style="1" customWidth="1"/>
    <col min="14" max="14" width="9.140625" style="1"/>
    <col min="15" max="26" width="13.140625" style="1" customWidth="1"/>
    <col min="27" max="16384" width="9.140625" style="1"/>
  </cols>
  <sheetData>
    <row r="1" spans="1:26" x14ac:dyDescent="0.25">
      <c r="A1" s="49" t="s">
        <v>90</v>
      </c>
    </row>
    <row r="3" spans="1:26" s="2" customFormat="1" ht="30" x14ac:dyDescent="0.25">
      <c r="B3" s="2" t="s">
        <v>26</v>
      </c>
      <c r="C3" s="2" t="s">
        <v>24</v>
      </c>
      <c r="D3" s="2" t="s">
        <v>16</v>
      </c>
      <c r="E3" s="2" t="s">
        <v>17</v>
      </c>
      <c r="F3" s="2" t="s">
        <v>25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99</v>
      </c>
      <c r="L3" s="2" t="s">
        <v>22</v>
      </c>
      <c r="M3" s="2" t="s">
        <v>23</v>
      </c>
      <c r="O3" s="2" t="s">
        <v>2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7</v>
      </c>
      <c r="U3" s="2" t="s">
        <v>8</v>
      </c>
      <c r="V3" s="2" t="s">
        <v>9</v>
      </c>
      <c r="W3" s="2" t="s">
        <v>10</v>
      </c>
      <c r="X3" s="2" t="s">
        <v>99</v>
      </c>
      <c r="Y3" s="2" t="s">
        <v>11</v>
      </c>
      <c r="Z3" s="2" t="s">
        <v>12</v>
      </c>
    </row>
    <row r="4" spans="1:26" x14ac:dyDescent="0.25">
      <c r="A4" s="18" t="s">
        <v>0</v>
      </c>
      <c r="B4" s="1">
        <v>428234</v>
      </c>
      <c r="C4" s="1">
        <v>884271</v>
      </c>
      <c r="D4" s="1">
        <v>2682528</v>
      </c>
      <c r="E4" s="1">
        <v>1381189</v>
      </c>
      <c r="F4" s="1">
        <v>441938</v>
      </c>
      <c r="G4" s="1">
        <v>1343601</v>
      </c>
      <c r="H4" s="1">
        <v>1104825</v>
      </c>
      <c r="I4" s="1">
        <v>2736460</v>
      </c>
      <c r="J4" s="1">
        <v>2226058</v>
      </c>
      <c r="K4" s="3">
        <f>SUM(B4:J4)</f>
        <v>13229104</v>
      </c>
      <c r="L4" s="1">
        <v>8173941</v>
      </c>
      <c r="M4" s="1">
        <v>53012456</v>
      </c>
      <c r="O4" s="3">
        <v>428234</v>
      </c>
      <c r="P4" s="3">
        <v>884271</v>
      </c>
      <c r="Q4" s="3">
        <v>2682528</v>
      </c>
      <c r="R4" s="3">
        <v>1381189</v>
      </c>
      <c r="S4" s="3">
        <v>441938</v>
      </c>
      <c r="T4" s="3">
        <v>1343601</v>
      </c>
      <c r="U4" s="3">
        <v>1104825</v>
      </c>
      <c r="V4" s="3">
        <v>2736460</v>
      </c>
      <c r="W4" s="3">
        <v>2226058</v>
      </c>
      <c r="X4" s="3">
        <f>SUM(O4:W4)</f>
        <v>13229104</v>
      </c>
      <c r="Y4" s="3">
        <v>8173941</v>
      </c>
      <c r="Z4" s="3">
        <v>53012456</v>
      </c>
    </row>
    <row r="5" spans="1:26" x14ac:dyDescent="0.25"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5" t="s">
        <v>1</v>
      </c>
      <c r="B6" s="1">
        <v>6459</v>
      </c>
      <c r="C6" s="1">
        <v>12652</v>
      </c>
      <c r="D6" s="1">
        <v>37025</v>
      </c>
      <c r="E6" s="1">
        <v>16157</v>
      </c>
      <c r="F6" s="1">
        <v>6205</v>
      </c>
      <c r="G6" s="1">
        <v>16557</v>
      </c>
      <c r="H6" s="1">
        <v>13102</v>
      </c>
      <c r="I6" s="1">
        <v>38901</v>
      </c>
      <c r="J6" s="1">
        <v>30370</v>
      </c>
      <c r="K6" s="3">
        <f>SUM(B6:J6)</f>
        <v>177428</v>
      </c>
      <c r="L6" s="1">
        <v>124785</v>
      </c>
      <c r="M6" s="1">
        <v>675065</v>
      </c>
      <c r="O6" s="16">
        <f t="shared" ref="O6:X6" si="0">B6/B$4</f>
        <v>1.5082875250447185E-2</v>
      </c>
      <c r="P6" s="16">
        <f t="shared" si="0"/>
        <v>1.4307830970369943E-2</v>
      </c>
      <c r="Q6" s="16">
        <f t="shared" si="0"/>
        <v>1.3802279044244832E-2</v>
      </c>
      <c r="R6" s="16">
        <f t="shared" si="0"/>
        <v>1.1697892178405707E-2</v>
      </c>
      <c r="S6" s="16">
        <f t="shared" si="0"/>
        <v>1.4040431010684756E-2</v>
      </c>
      <c r="T6" s="16">
        <f t="shared" si="0"/>
        <v>1.2322854776083077E-2</v>
      </c>
      <c r="U6" s="16">
        <f t="shared" si="0"/>
        <v>1.1858891679677777E-2</v>
      </c>
      <c r="V6" s="16">
        <f t="shared" si="0"/>
        <v>1.4215811669090724E-2</v>
      </c>
      <c r="W6" s="16">
        <f t="shared" si="0"/>
        <v>1.3642950902447286E-2</v>
      </c>
      <c r="X6" s="16">
        <f t="shared" si="0"/>
        <v>1.3411943847444241E-2</v>
      </c>
      <c r="Y6" s="16">
        <f t="shared" ref="Y6:Z21" si="1">L6/L$4</f>
        <v>1.5266197786355443E-2</v>
      </c>
      <c r="Z6" s="16">
        <f t="shared" si="1"/>
        <v>1.2734082721992734E-2</v>
      </c>
    </row>
    <row r="7" spans="1:26" x14ac:dyDescent="0.25">
      <c r="A7" s="18">
        <v>1</v>
      </c>
      <c r="B7" s="1">
        <v>6150</v>
      </c>
      <c r="C7" s="1">
        <v>12749</v>
      </c>
      <c r="D7" s="1">
        <v>36738</v>
      </c>
      <c r="E7" s="1">
        <v>15711</v>
      </c>
      <c r="F7" s="1">
        <v>6022</v>
      </c>
      <c r="G7" s="1">
        <v>16778</v>
      </c>
      <c r="H7" s="1">
        <v>12932</v>
      </c>
      <c r="I7" s="1">
        <v>38967</v>
      </c>
      <c r="J7" s="1">
        <v>30709</v>
      </c>
      <c r="K7" s="3">
        <f t="shared" ref="K7:K70" si="2">SUM(B7:J7)</f>
        <v>176756</v>
      </c>
      <c r="L7" s="1">
        <v>121638</v>
      </c>
      <c r="M7" s="1">
        <v>668662</v>
      </c>
      <c r="O7" s="16">
        <f t="shared" ref="O7:O70" si="3">B7/B$4</f>
        <v>1.4361307135818268E-2</v>
      </c>
      <c r="P7" s="16">
        <f t="shared" ref="P7:P21" si="4">C7/C$4</f>
        <v>1.4417525848976162E-2</v>
      </c>
      <c r="Q7" s="16">
        <f t="shared" ref="Q7:Q21" si="5">D7/D$4</f>
        <v>1.3695290412625702E-2</v>
      </c>
      <c r="R7" s="16">
        <f t="shared" ref="R7:R21" si="6">E7/E$4</f>
        <v>1.137498199015486E-2</v>
      </c>
      <c r="S7" s="16">
        <f t="shared" ref="S7:S21" si="7">F7/F$4</f>
        <v>1.3626345777009444E-2</v>
      </c>
      <c r="T7" s="16">
        <f t="shared" ref="T7:T21" si="8">G7/G$4</f>
        <v>1.2487338130888559E-2</v>
      </c>
      <c r="U7" s="16">
        <f t="shared" ref="U7:U21" si="9">H7/H$4</f>
        <v>1.1705021157196842E-2</v>
      </c>
      <c r="V7" s="16">
        <f t="shared" ref="V7:V21" si="10">I7/I$4</f>
        <v>1.4239930421054939E-2</v>
      </c>
      <c r="W7" s="16">
        <f t="shared" ref="W7:W21" si="11">J7/J$4</f>
        <v>1.3795238039619812E-2</v>
      </c>
      <c r="X7" s="16">
        <f t="shared" ref="X7:X21" si="12">K7/K$4</f>
        <v>1.336114675642432E-2</v>
      </c>
      <c r="Y7" s="16">
        <f t="shared" si="1"/>
        <v>1.4881193784002111E-2</v>
      </c>
      <c r="Z7" s="16">
        <f t="shared" si="1"/>
        <v>1.2613299787506544E-2</v>
      </c>
    </row>
    <row r="8" spans="1:26" x14ac:dyDescent="0.25">
      <c r="A8" s="18">
        <v>2</v>
      </c>
      <c r="B8" s="1">
        <v>5927</v>
      </c>
      <c r="C8" s="1">
        <v>12463</v>
      </c>
      <c r="D8" s="1">
        <v>36034</v>
      </c>
      <c r="E8" s="1">
        <v>15616</v>
      </c>
      <c r="F8" s="1">
        <v>5718</v>
      </c>
      <c r="G8" s="1">
        <v>16650</v>
      </c>
      <c r="H8" s="1">
        <v>12660</v>
      </c>
      <c r="I8" s="1">
        <v>38892</v>
      </c>
      <c r="J8" s="1">
        <v>30112</v>
      </c>
      <c r="K8" s="3">
        <f t="shared" si="2"/>
        <v>174072</v>
      </c>
      <c r="L8" s="1">
        <v>117576</v>
      </c>
      <c r="M8" s="1">
        <v>663119</v>
      </c>
      <c r="O8" s="16">
        <f t="shared" si="3"/>
        <v>1.3840563803901605E-2</v>
      </c>
      <c r="P8" s="16">
        <f t="shared" si="4"/>
        <v>1.4094095588343392E-2</v>
      </c>
      <c r="Q8" s="16">
        <f t="shared" si="5"/>
        <v>1.3432851399873552E-2</v>
      </c>
      <c r="R8" s="16">
        <f t="shared" si="6"/>
        <v>1.1306200672029679E-2</v>
      </c>
      <c r="S8" s="16">
        <f t="shared" si="7"/>
        <v>1.2938466481723681E-2</v>
      </c>
      <c r="T8" s="16">
        <f t="shared" si="8"/>
        <v>1.2392071753444662E-2</v>
      </c>
      <c r="U8" s="16">
        <f t="shared" si="9"/>
        <v>1.1458828321227344E-2</v>
      </c>
      <c r="V8" s="16">
        <f t="shared" si="10"/>
        <v>1.4212522748368329E-2</v>
      </c>
      <c r="W8" s="16">
        <f t="shared" si="11"/>
        <v>1.352705095734253E-2</v>
      </c>
      <c r="X8" s="16">
        <f t="shared" si="12"/>
        <v>1.3158260755981659E-2</v>
      </c>
      <c r="Y8" s="16">
        <f t="shared" si="1"/>
        <v>1.4384248675149479E-2</v>
      </c>
      <c r="Z8" s="16">
        <f t="shared" si="1"/>
        <v>1.2508739455497025E-2</v>
      </c>
    </row>
    <row r="9" spans="1:26" x14ac:dyDescent="0.25">
      <c r="A9" s="18">
        <v>3</v>
      </c>
      <c r="B9" s="1">
        <v>5698</v>
      </c>
      <c r="C9" s="1">
        <v>12387</v>
      </c>
      <c r="D9" s="1">
        <v>36401</v>
      </c>
      <c r="E9" s="1">
        <v>15671</v>
      </c>
      <c r="F9" s="1">
        <v>5589</v>
      </c>
      <c r="G9" s="1">
        <v>16744</v>
      </c>
      <c r="H9" s="1">
        <v>12548</v>
      </c>
      <c r="I9" s="1">
        <v>38506</v>
      </c>
      <c r="J9" s="1">
        <v>29674</v>
      </c>
      <c r="K9" s="3">
        <f t="shared" si="2"/>
        <v>173218</v>
      </c>
      <c r="L9" s="1">
        <v>116154</v>
      </c>
      <c r="M9" s="1">
        <v>663574</v>
      </c>
      <c r="O9" s="16">
        <f t="shared" si="3"/>
        <v>1.3305809440632924E-2</v>
      </c>
      <c r="P9" s="16">
        <f t="shared" si="4"/>
        <v>1.4008149085517901E-2</v>
      </c>
      <c r="Q9" s="16">
        <f t="shared" si="5"/>
        <v>1.3569662646578154E-2</v>
      </c>
      <c r="R9" s="16">
        <f t="shared" si="6"/>
        <v>1.1346021435154783E-2</v>
      </c>
      <c r="S9" s="16">
        <f t="shared" si="7"/>
        <v>1.2646570333395182E-2</v>
      </c>
      <c r="T9" s="16">
        <f t="shared" si="8"/>
        <v>1.2462032999380025E-2</v>
      </c>
      <c r="U9" s="16">
        <f t="shared" si="9"/>
        <v>1.135745480053402E-2</v>
      </c>
      <c r="V9" s="16">
        <f t="shared" si="10"/>
        <v>1.4071464592941245E-2</v>
      </c>
      <c r="W9" s="16">
        <f t="shared" si="11"/>
        <v>1.3330290585420505E-2</v>
      </c>
      <c r="X9" s="16">
        <f t="shared" si="12"/>
        <v>1.3093706119477177E-2</v>
      </c>
      <c r="Y9" s="16">
        <f t="shared" si="1"/>
        <v>1.4210281185048926E-2</v>
      </c>
      <c r="Z9" s="16">
        <f t="shared" si="1"/>
        <v>1.251732234401666E-2</v>
      </c>
    </row>
    <row r="10" spans="1:26" x14ac:dyDescent="0.25">
      <c r="A10" s="18">
        <v>4</v>
      </c>
      <c r="B10" s="1">
        <v>5399</v>
      </c>
      <c r="C10" s="1">
        <v>11748</v>
      </c>
      <c r="D10" s="1">
        <v>35047</v>
      </c>
      <c r="E10" s="1">
        <v>15449</v>
      </c>
      <c r="F10" s="1">
        <v>5421</v>
      </c>
      <c r="G10" s="1">
        <v>16163</v>
      </c>
      <c r="H10" s="1">
        <v>12441</v>
      </c>
      <c r="I10" s="1">
        <v>37262</v>
      </c>
      <c r="J10" s="1">
        <v>28928</v>
      </c>
      <c r="K10" s="3">
        <f t="shared" si="2"/>
        <v>167858</v>
      </c>
      <c r="L10" s="1">
        <v>111342</v>
      </c>
      <c r="M10" s="1">
        <v>648029</v>
      </c>
      <c r="O10" s="16">
        <f t="shared" si="3"/>
        <v>1.2607593044924037E-2</v>
      </c>
      <c r="P10" s="16">
        <f t="shared" si="4"/>
        <v>1.3285519936761468E-2</v>
      </c>
      <c r="Q10" s="16">
        <f t="shared" si="5"/>
        <v>1.3064914886256546E-2</v>
      </c>
      <c r="R10" s="16">
        <f t="shared" si="6"/>
        <v>1.1185290354904362E-2</v>
      </c>
      <c r="S10" s="16">
        <f t="shared" si="7"/>
        <v>1.2266426512316207E-2</v>
      </c>
      <c r="T10" s="16">
        <f t="shared" si="8"/>
        <v>1.2029612958013577E-2</v>
      </c>
      <c r="U10" s="16">
        <f t="shared" si="9"/>
        <v>1.1260606883443079E-2</v>
      </c>
      <c r="V10" s="16">
        <f t="shared" si="10"/>
        <v>1.3616862661979345E-2</v>
      </c>
      <c r="W10" s="16">
        <f t="shared" si="11"/>
        <v>1.2995169038722262E-2</v>
      </c>
      <c r="X10" s="16">
        <f t="shared" si="12"/>
        <v>1.2688538845865903E-2</v>
      </c>
      <c r="Y10" s="16">
        <f t="shared" si="1"/>
        <v>1.3621581070868997E-2</v>
      </c>
      <c r="Z10" s="16">
        <f t="shared" si="1"/>
        <v>1.2224089372505209E-2</v>
      </c>
    </row>
    <row r="11" spans="1:26" x14ac:dyDescent="0.25">
      <c r="A11" s="18">
        <v>5</v>
      </c>
      <c r="B11" s="1">
        <v>5005</v>
      </c>
      <c r="C11" s="1">
        <v>11434</v>
      </c>
      <c r="D11" s="1">
        <v>34294</v>
      </c>
      <c r="E11" s="1">
        <v>15108</v>
      </c>
      <c r="F11" s="1">
        <v>5106</v>
      </c>
      <c r="G11" s="1">
        <v>16011</v>
      </c>
      <c r="H11" s="1">
        <v>12117</v>
      </c>
      <c r="I11" s="1">
        <v>37299</v>
      </c>
      <c r="J11" s="1">
        <v>28879</v>
      </c>
      <c r="K11" s="3">
        <f t="shared" si="2"/>
        <v>165253</v>
      </c>
      <c r="L11" s="1">
        <v>105945</v>
      </c>
      <c r="M11" s="1">
        <v>632090</v>
      </c>
      <c r="O11" s="16">
        <f t="shared" si="3"/>
        <v>1.1687535319474867E-2</v>
      </c>
      <c r="P11" s="16">
        <f t="shared" si="4"/>
        <v>1.2930425175087728E-2</v>
      </c>
      <c r="Q11" s="16">
        <f t="shared" si="5"/>
        <v>1.2784209521764544E-2</v>
      </c>
      <c r="R11" s="16">
        <f t="shared" si="6"/>
        <v>1.0938401623528713E-2</v>
      </c>
      <c r="S11" s="16">
        <f t="shared" si="7"/>
        <v>1.155365684779313E-2</v>
      </c>
      <c r="T11" s="16">
        <f t="shared" si="8"/>
        <v>1.1916484134798948E-2</v>
      </c>
      <c r="U11" s="16">
        <f t="shared" si="9"/>
        <v>1.0967347770008825E-2</v>
      </c>
      <c r="V11" s="16">
        <f t="shared" si="10"/>
        <v>1.363038378050474E-2</v>
      </c>
      <c r="W11" s="16">
        <f t="shared" si="11"/>
        <v>1.2973157033644227E-2</v>
      </c>
      <c r="X11" s="16">
        <f t="shared" si="12"/>
        <v>1.2491624527254453E-2</v>
      </c>
      <c r="Y11" s="16">
        <f t="shared" si="1"/>
        <v>1.2961312052533779E-2</v>
      </c>
      <c r="Z11" s="16">
        <f t="shared" si="1"/>
        <v>1.1923424185440493E-2</v>
      </c>
    </row>
    <row r="12" spans="1:26" x14ac:dyDescent="0.25">
      <c r="A12" s="18">
        <v>6</v>
      </c>
      <c r="B12" s="1">
        <v>4784</v>
      </c>
      <c r="C12" s="1">
        <v>10675</v>
      </c>
      <c r="D12" s="1">
        <v>32693</v>
      </c>
      <c r="E12" s="1">
        <v>14115</v>
      </c>
      <c r="F12" s="1">
        <v>4640</v>
      </c>
      <c r="G12" s="1">
        <v>15160</v>
      </c>
      <c r="H12" s="1">
        <v>11322</v>
      </c>
      <c r="I12" s="1">
        <v>35293</v>
      </c>
      <c r="J12" s="1">
        <v>26953</v>
      </c>
      <c r="K12" s="3">
        <f t="shared" si="2"/>
        <v>155635</v>
      </c>
      <c r="L12" s="1">
        <v>99271</v>
      </c>
      <c r="M12" s="1">
        <v>600847</v>
      </c>
      <c r="O12" s="16">
        <f t="shared" si="3"/>
        <v>1.1171462331342211E-2</v>
      </c>
      <c r="P12" s="16">
        <f t="shared" si="4"/>
        <v>1.2072091021869992E-2</v>
      </c>
      <c r="Q12" s="16">
        <f t="shared" si="5"/>
        <v>1.2187384437366543E-2</v>
      </c>
      <c r="R12" s="16">
        <f t="shared" si="6"/>
        <v>1.0219455845651827E-2</v>
      </c>
      <c r="S12" s="16">
        <f t="shared" si="7"/>
        <v>1.0499210296466926E-2</v>
      </c>
      <c r="T12" s="16">
        <f t="shared" si="8"/>
        <v>1.1283111578511775E-2</v>
      </c>
      <c r="U12" s="16">
        <f t="shared" si="9"/>
        <v>1.024777679723033E-2</v>
      </c>
      <c r="V12" s="16">
        <f t="shared" si="10"/>
        <v>1.2897319895046885E-2</v>
      </c>
      <c r="W12" s="16">
        <f t="shared" si="11"/>
        <v>1.210795046669943E-2</v>
      </c>
      <c r="X12" s="16">
        <f t="shared" si="12"/>
        <v>1.1764591162031835E-2</v>
      </c>
      <c r="Y12" s="16">
        <f t="shared" si="1"/>
        <v>1.2144814845127951E-2</v>
      </c>
      <c r="Z12" s="16">
        <f t="shared" si="1"/>
        <v>1.1334072128256045E-2</v>
      </c>
    </row>
    <row r="13" spans="1:26" x14ac:dyDescent="0.25">
      <c r="A13" s="18">
        <v>7</v>
      </c>
      <c r="B13" s="1">
        <v>4582</v>
      </c>
      <c r="C13" s="1">
        <v>10339</v>
      </c>
      <c r="D13" s="1">
        <v>31214</v>
      </c>
      <c r="E13" s="1">
        <v>14250</v>
      </c>
      <c r="F13" s="1">
        <v>4630</v>
      </c>
      <c r="G13" s="1">
        <v>14933</v>
      </c>
      <c r="H13" s="1">
        <v>11213</v>
      </c>
      <c r="I13" s="1">
        <v>34690</v>
      </c>
      <c r="J13" s="1">
        <v>26558</v>
      </c>
      <c r="K13" s="3">
        <f t="shared" si="2"/>
        <v>152409</v>
      </c>
      <c r="L13" s="1">
        <v>95879</v>
      </c>
      <c r="M13" s="1">
        <v>594673</v>
      </c>
      <c r="O13" s="16">
        <f t="shared" si="3"/>
        <v>1.069975760915761E-2</v>
      </c>
      <c r="P13" s="16">
        <f t="shared" si="4"/>
        <v>1.1692117009378347E-2</v>
      </c>
      <c r="Q13" s="16">
        <f t="shared" si="5"/>
        <v>1.1636038840973887E-2</v>
      </c>
      <c r="R13" s="16">
        <f t="shared" si="6"/>
        <v>1.0317197718777083E-2</v>
      </c>
      <c r="S13" s="16">
        <f t="shared" si="7"/>
        <v>1.0476582688069367E-2</v>
      </c>
      <c r="T13" s="16">
        <f t="shared" si="8"/>
        <v>1.1114162612263612E-2</v>
      </c>
      <c r="U13" s="16">
        <f t="shared" si="9"/>
        <v>1.0149118638698437E-2</v>
      </c>
      <c r="V13" s="16">
        <f t="shared" si="10"/>
        <v>1.2676962206646544E-2</v>
      </c>
      <c r="W13" s="16">
        <f t="shared" si="11"/>
        <v>1.1930506752294864E-2</v>
      </c>
      <c r="X13" s="16">
        <f t="shared" si="12"/>
        <v>1.1520734888772512E-2</v>
      </c>
      <c r="Y13" s="16">
        <f t="shared" si="1"/>
        <v>1.1729837541034368E-2</v>
      </c>
      <c r="Z13" s="16">
        <f t="shared" si="1"/>
        <v>1.1217608933266551E-2</v>
      </c>
    </row>
    <row r="14" spans="1:26" x14ac:dyDescent="0.25">
      <c r="A14" s="18">
        <v>8</v>
      </c>
      <c r="B14" s="1">
        <v>4240</v>
      </c>
      <c r="C14" s="1">
        <v>9802</v>
      </c>
      <c r="D14" s="1">
        <v>30307</v>
      </c>
      <c r="E14" s="1">
        <v>13848</v>
      </c>
      <c r="F14" s="1">
        <v>4268</v>
      </c>
      <c r="G14" s="1">
        <v>14259</v>
      </c>
      <c r="H14" s="1">
        <v>11019</v>
      </c>
      <c r="I14" s="1">
        <v>33463</v>
      </c>
      <c r="J14" s="1">
        <v>25792</v>
      </c>
      <c r="K14" s="3">
        <f t="shared" si="2"/>
        <v>146998</v>
      </c>
      <c r="L14" s="1">
        <v>91736</v>
      </c>
      <c r="M14" s="1">
        <v>572874</v>
      </c>
      <c r="O14" s="16">
        <f t="shared" si="3"/>
        <v>9.901128822092594E-3</v>
      </c>
      <c r="P14" s="16">
        <f t="shared" si="4"/>
        <v>1.108483711441402E-2</v>
      </c>
      <c r="Q14" s="16">
        <f t="shared" si="5"/>
        <v>1.1297924942442352E-2</v>
      </c>
      <c r="R14" s="16">
        <f t="shared" si="6"/>
        <v>1.0026144141026318E-2</v>
      </c>
      <c r="S14" s="16">
        <f t="shared" si="7"/>
        <v>9.6574632640777664E-3</v>
      </c>
      <c r="T14" s="16">
        <f t="shared" si="8"/>
        <v>1.0612525593535581E-2</v>
      </c>
      <c r="U14" s="16">
        <f t="shared" si="9"/>
        <v>9.9735252189260739E-3</v>
      </c>
      <c r="V14" s="16">
        <f t="shared" si="10"/>
        <v>1.2228572681493608E-2</v>
      </c>
      <c r="W14" s="16">
        <f t="shared" si="11"/>
        <v>1.1586400713728033E-2</v>
      </c>
      <c r="X14" s="16">
        <f t="shared" si="12"/>
        <v>1.1111712478789192E-2</v>
      </c>
      <c r="Y14" s="16">
        <f t="shared" si="1"/>
        <v>1.1222982891606387E-2</v>
      </c>
      <c r="Z14" s="16">
        <f t="shared" si="1"/>
        <v>1.0806403687465452E-2</v>
      </c>
    </row>
    <row r="15" spans="1:26" x14ac:dyDescent="0.25">
      <c r="A15" s="18">
        <v>9</v>
      </c>
      <c r="B15" s="1">
        <v>4226</v>
      </c>
      <c r="C15" s="1">
        <v>9942</v>
      </c>
      <c r="D15" s="1">
        <v>30015</v>
      </c>
      <c r="E15" s="1">
        <v>13961</v>
      </c>
      <c r="F15" s="1">
        <v>4234</v>
      </c>
      <c r="G15" s="1">
        <v>14253</v>
      </c>
      <c r="H15" s="1">
        <v>11011</v>
      </c>
      <c r="I15" s="1">
        <v>33269</v>
      </c>
      <c r="J15" s="1">
        <v>25533</v>
      </c>
      <c r="K15" s="3">
        <f t="shared" si="2"/>
        <v>146444</v>
      </c>
      <c r="L15" s="1">
        <v>89978</v>
      </c>
      <c r="M15" s="1">
        <v>572148</v>
      </c>
      <c r="O15" s="16">
        <f t="shared" si="3"/>
        <v>9.868436415604552E-3</v>
      </c>
      <c r="P15" s="16">
        <f t="shared" si="4"/>
        <v>1.1243159619618873E-2</v>
      </c>
      <c r="Q15" s="16">
        <f t="shared" si="5"/>
        <v>1.1189072397380382E-2</v>
      </c>
      <c r="R15" s="16">
        <f t="shared" si="6"/>
        <v>1.0107957708901534E-2</v>
      </c>
      <c r="S15" s="16">
        <f t="shared" si="7"/>
        <v>9.5805293955260693E-3</v>
      </c>
      <c r="T15" s="16">
        <f t="shared" si="8"/>
        <v>1.0608059982092898E-2</v>
      </c>
      <c r="U15" s="16">
        <f t="shared" si="9"/>
        <v>9.9662842531622661E-3</v>
      </c>
      <c r="V15" s="16">
        <f t="shared" si="10"/>
        <v>1.2157678168144245E-2</v>
      </c>
      <c r="W15" s="16">
        <f t="shared" si="11"/>
        <v>1.1470051544029851E-2</v>
      </c>
      <c r="X15" s="16">
        <f t="shared" si="12"/>
        <v>1.1069835115061459E-2</v>
      </c>
      <c r="Y15" s="16">
        <f t="shared" si="1"/>
        <v>1.1007909159119205E-2</v>
      </c>
      <c r="Z15" s="16">
        <f t="shared" si="1"/>
        <v>1.0792708792816541E-2</v>
      </c>
    </row>
    <row r="16" spans="1:26" x14ac:dyDescent="0.25">
      <c r="A16" s="18">
        <v>10</v>
      </c>
      <c r="B16" s="1">
        <v>4174</v>
      </c>
      <c r="C16" s="1">
        <v>9845</v>
      </c>
      <c r="D16" s="1">
        <v>30713</v>
      </c>
      <c r="E16" s="1">
        <v>14696</v>
      </c>
      <c r="F16" s="1">
        <v>4304</v>
      </c>
      <c r="G16" s="1">
        <v>14282</v>
      </c>
      <c r="H16" s="1">
        <v>11239</v>
      </c>
      <c r="I16" s="1">
        <v>33553</v>
      </c>
      <c r="J16" s="1">
        <v>25468</v>
      </c>
      <c r="K16" s="3">
        <f t="shared" si="2"/>
        <v>148274</v>
      </c>
      <c r="L16" s="1">
        <v>91000</v>
      </c>
      <c r="M16" s="1">
        <v>587056</v>
      </c>
      <c r="O16" s="16">
        <f t="shared" si="3"/>
        <v>9.7470074772203989E-3</v>
      </c>
      <c r="P16" s="16">
        <f t="shared" si="4"/>
        <v>1.1133464741012653E-2</v>
      </c>
      <c r="Q16" s="16">
        <f t="shared" si="5"/>
        <v>1.1449274714001121E-2</v>
      </c>
      <c r="R16" s="16">
        <f t="shared" si="6"/>
        <v>1.064010790702793E-2</v>
      </c>
      <c r="S16" s="16">
        <f t="shared" si="7"/>
        <v>9.7389226543089756E-3</v>
      </c>
      <c r="T16" s="16">
        <f t="shared" si="8"/>
        <v>1.0629643770732531E-2</v>
      </c>
      <c r="U16" s="16">
        <f t="shared" si="9"/>
        <v>1.0172651777430815E-2</v>
      </c>
      <c r="V16" s="16">
        <f t="shared" si="10"/>
        <v>1.226146188871754E-2</v>
      </c>
      <c r="W16" s="16">
        <f t="shared" si="11"/>
        <v>1.1440851945456947E-2</v>
      </c>
      <c r="X16" s="16">
        <f t="shared" si="12"/>
        <v>1.1208166478999635E-2</v>
      </c>
      <c r="Y16" s="16">
        <f t="shared" si="1"/>
        <v>1.1132940646378533E-2</v>
      </c>
      <c r="Z16" s="16">
        <f t="shared" si="1"/>
        <v>1.1073925720400503E-2</v>
      </c>
    </row>
    <row r="17" spans="1:26" x14ac:dyDescent="0.25">
      <c r="A17" s="18">
        <v>11</v>
      </c>
      <c r="B17" s="1">
        <v>4326</v>
      </c>
      <c r="C17" s="1">
        <v>9969</v>
      </c>
      <c r="D17" s="1">
        <v>31509</v>
      </c>
      <c r="E17" s="1">
        <v>15063</v>
      </c>
      <c r="F17" s="1">
        <v>4462</v>
      </c>
      <c r="G17" s="1">
        <v>15023</v>
      </c>
      <c r="H17" s="1">
        <v>11687</v>
      </c>
      <c r="I17" s="1">
        <v>34172</v>
      </c>
      <c r="J17" s="1">
        <v>26740</v>
      </c>
      <c r="K17" s="3">
        <f t="shared" si="2"/>
        <v>152951</v>
      </c>
      <c r="L17" s="1">
        <v>91387</v>
      </c>
      <c r="M17" s="1">
        <v>605569</v>
      </c>
      <c r="O17" s="16">
        <f t="shared" si="3"/>
        <v>1.0101953604804849E-2</v>
      </c>
      <c r="P17" s="16">
        <f t="shared" si="4"/>
        <v>1.1273693245622666E-2</v>
      </c>
      <c r="Q17" s="16">
        <f t="shared" si="5"/>
        <v>1.1746009734101564E-2</v>
      </c>
      <c r="R17" s="16">
        <f t="shared" si="6"/>
        <v>1.0905820999153628E-2</v>
      </c>
      <c r="S17" s="16">
        <f t="shared" si="7"/>
        <v>1.0096438866990392E-2</v>
      </c>
      <c r="T17" s="16">
        <f t="shared" si="8"/>
        <v>1.1181146783903853E-2</v>
      </c>
      <c r="U17" s="16">
        <f t="shared" si="9"/>
        <v>1.0578145860204105E-2</v>
      </c>
      <c r="V17" s="16">
        <f t="shared" si="10"/>
        <v>1.2487666547291026E-2</v>
      </c>
      <c r="W17" s="16">
        <f t="shared" si="11"/>
        <v>1.2012265628298994E-2</v>
      </c>
      <c r="X17" s="16">
        <f t="shared" si="12"/>
        <v>1.1561705161589175E-2</v>
      </c>
      <c r="Y17" s="16">
        <f t="shared" si="1"/>
        <v>1.1180286229127418E-2</v>
      </c>
      <c r="Z17" s="16">
        <f t="shared" si="1"/>
        <v>1.142314553394772E-2</v>
      </c>
    </row>
    <row r="18" spans="1:26" x14ac:dyDescent="0.25">
      <c r="A18" s="18">
        <v>12</v>
      </c>
      <c r="B18" s="1">
        <v>4362</v>
      </c>
      <c r="C18" s="1">
        <v>10210</v>
      </c>
      <c r="D18" s="1">
        <v>32068</v>
      </c>
      <c r="E18" s="1">
        <v>15737</v>
      </c>
      <c r="F18" s="1">
        <v>4442</v>
      </c>
      <c r="G18" s="1">
        <v>15448</v>
      </c>
      <c r="H18" s="1">
        <v>11709</v>
      </c>
      <c r="I18" s="1">
        <v>35069</v>
      </c>
      <c r="J18" s="1">
        <v>27183</v>
      </c>
      <c r="K18" s="3">
        <f t="shared" si="2"/>
        <v>156228</v>
      </c>
      <c r="L18" s="1">
        <v>90730</v>
      </c>
      <c r="M18" s="1">
        <v>618918</v>
      </c>
      <c r="O18" s="16">
        <f t="shared" si="3"/>
        <v>1.0186019792916957E-2</v>
      </c>
      <c r="P18" s="16">
        <f t="shared" si="4"/>
        <v>1.1546234129582446E-2</v>
      </c>
      <c r="Q18" s="16">
        <f t="shared" si="5"/>
        <v>1.1954395257011297E-2</v>
      </c>
      <c r="R18" s="16">
        <f t="shared" si="6"/>
        <v>1.1393806350904909E-2</v>
      </c>
      <c r="S18" s="16">
        <f t="shared" si="7"/>
        <v>1.0051183650195276E-2</v>
      </c>
      <c r="T18" s="16">
        <f t="shared" si="8"/>
        <v>1.1497460927760548E-2</v>
      </c>
      <c r="U18" s="16">
        <f t="shared" si="9"/>
        <v>1.0598058516054578E-2</v>
      </c>
      <c r="V18" s="16">
        <f t="shared" si="10"/>
        <v>1.2815462312622877E-2</v>
      </c>
      <c r="W18" s="16">
        <f t="shared" si="11"/>
        <v>1.2211272123188165E-2</v>
      </c>
      <c r="X18" s="16">
        <f t="shared" si="12"/>
        <v>1.1809416571220544E-2</v>
      </c>
      <c r="Y18" s="16">
        <f t="shared" si="1"/>
        <v>1.1099908844460708E-2</v>
      </c>
      <c r="Z18" s="16">
        <f t="shared" si="1"/>
        <v>1.1674954278669904E-2</v>
      </c>
    </row>
    <row r="19" spans="1:26" x14ac:dyDescent="0.25">
      <c r="A19" s="18">
        <v>13</v>
      </c>
      <c r="B19" s="1">
        <v>4474</v>
      </c>
      <c r="C19" s="1">
        <v>10286</v>
      </c>
      <c r="D19" s="1">
        <v>32360</v>
      </c>
      <c r="E19" s="1">
        <v>15962</v>
      </c>
      <c r="F19" s="1">
        <v>4684</v>
      </c>
      <c r="G19" s="1">
        <v>15776</v>
      </c>
      <c r="H19" s="1">
        <v>12388</v>
      </c>
      <c r="I19" s="1">
        <v>35590</v>
      </c>
      <c r="J19" s="1">
        <v>26979</v>
      </c>
      <c r="K19" s="3">
        <f t="shared" si="2"/>
        <v>158499</v>
      </c>
      <c r="L19" s="1">
        <v>91820</v>
      </c>
      <c r="M19" s="1">
        <v>628858</v>
      </c>
      <c r="O19" s="16">
        <f t="shared" si="3"/>
        <v>1.0447559044821289E-2</v>
      </c>
      <c r="P19" s="16">
        <f t="shared" si="4"/>
        <v>1.1632180632407937E-2</v>
      </c>
      <c r="Q19" s="16">
        <f t="shared" si="5"/>
        <v>1.2063247802073268E-2</v>
      </c>
      <c r="R19" s="16">
        <f t="shared" si="6"/>
        <v>1.1556709472780336E-2</v>
      </c>
      <c r="S19" s="16">
        <f t="shared" si="7"/>
        <v>1.059877177341618E-2</v>
      </c>
      <c r="T19" s="16">
        <f t="shared" si="8"/>
        <v>1.1741581019960539E-2</v>
      </c>
      <c r="U19" s="16">
        <f t="shared" si="9"/>
        <v>1.1212635485257846E-2</v>
      </c>
      <c r="V19" s="16">
        <f t="shared" si="10"/>
        <v>1.300585427888586E-2</v>
      </c>
      <c r="W19" s="16">
        <f t="shared" si="11"/>
        <v>1.2119630306128592E-2</v>
      </c>
      <c r="X19" s="16">
        <f t="shared" si="12"/>
        <v>1.1981083526140546E-2</v>
      </c>
      <c r="Y19" s="16">
        <f t="shared" si="1"/>
        <v>1.1233259452203043E-2</v>
      </c>
      <c r="Z19" s="16">
        <f t="shared" si="1"/>
        <v>1.1862457381714214E-2</v>
      </c>
    </row>
    <row r="20" spans="1:26" x14ac:dyDescent="0.25">
      <c r="A20" s="18">
        <v>14</v>
      </c>
      <c r="B20" s="1">
        <v>4367</v>
      </c>
      <c r="C20" s="1">
        <v>10569</v>
      </c>
      <c r="D20" s="1">
        <v>33654</v>
      </c>
      <c r="E20" s="1">
        <v>16946</v>
      </c>
      <c r="F20" s="1">
        <v>4590</v>
      </c>
      <c r="G20" s="1">
        <v>16113</v>
      </c>
      <c r="H20" s="1">
        <v>12854</v>
      </c>
      <c r="I20" s="1">
        <v>36450</v>
      </c>
      <c r="J20" s="1">
        <v>27579</v>
      </c>
      <c r="K20" s="3">
        <f t="shared" si="2"/>
        <v>163122</v>
      </c>
      <c r="L20" s="1">
        <v>91928</v>
      </c>
      <c r="M20" s="1">
        <v>640528</v>
      </c>
      <c r="O20" s="16">
        <f t="shared" si="3"/>
        <v>1.0197695652376972E-2</v>
      </c>
      <c r="P20" s="16">
        <f t="shared" si="4"/>
        <v>1.1952218267929176E-2</v>
      </c>
      <c r="Q20" s="16">
        <f t="shared" si="5"/>
        <v>1.2545628601080772E-2</v>
      </c>
      <c r="R20" s="16">
        <f t="shared" si="6"/>
        <v>1.2269139125782206E-2</v>
      </c>
      <c r="S20" s="16">
        <f t="shared" si="7"/>
        <v>1.0386072254479135E-2</v>
      </c>
      <c r="T20" s="16">
        <f t="shared" si="8"/>
        <v>1.1992399529324554E-2</v>
      </c>
      <c r="U20" s="16">
        <f t="shared" si="9"/>
        <v>1.1634421740999705E-2</v>
      </c>
      <c r="V20" s="16">
        <f t="shared" si="10"/>
        <v>1.3320128925692318E-2</v>
      </c>
      <c r="W20" s="16">
        <f t="shared" si="11"/>
        <v>1.2389165062186161E-2</v>
      </c>
      <c r="X20" s="16">
        <f t="shared" si="12"/>
        <v>1.2330540299630269E-2</v>
      </c>
      <c r="Y20" s="16">
        <f t="shared" si="1"/>
        <v>1.1246472172970175E-2</v>
      </c>
      <c r="Z20" s="16">
        <f t="shared" si="1"/>
        <v>1.2082594324624387E-2</v>
      </c>
    </row>
    <row r="21" spans="1:26" x14ac:dyDescent="0.25">
      <c r="A21" s="18">
        <v>15</v>
      </c>
      <c r="B21" s="1">
        <v>4408</v>
      </c>
      <c r="C21" s="1">
        <v>10461</v>
      </c>
      <c r="D21" s="1">
        <v>33951</v>
      </c>
      <c r="E21" s="1">
        <v>17054</v>
      </c>
      <c r="F21" s="1">
        <v>4833</v>
      </c>
      <c r="G21" s="1">
        <v>16175</v>
      </c>
      <c r="H21" s="1">
        <v>13062</v>
      </c>
      <c r="I21" s="1">
        <v>36702</v>
      </c>
      <c r="J21" s="1">
        <v>28737</v>
      </c>
      <c r="K21" s="3">
        <f t="shared" si="2"/>
        <v>165383</v>
      </c>
      <c r="L21" s="1">
        <v>93599</v>
      </c>
      <c r="M21" s="1">
        <v>650826</v>
      </c>
      <c r="O21" s="16">
        <f t="shared" si="3"/>
        <v>1.0293437699949093E-2</v>
      </c>
      <c r="P21" s="16">
        <f t="shared" si="4"/>
        <v>1.1830083763914003E-2</v>
      </c>
      <c r="Q21" s="16">
        <f t="shared" si="5"/>
        <v>1.2656345059585584E-2</v>
      </c>
      <c r="R21" s="16">
        <f t="shared" si="6"/>
        <v>1.2347332624282411E-2</v>
      </c>
      <c r="S21" s="16">
        <f t="shared" si="7"/>
        <v>1.0935923138539794E-2</v>
      </c>
      <c r="T21" s="16">
        <f t="shared" si="8"/>
        <v>1.2038544180898942E-2</v>
      </c>
      <c r="U21" s="16">
        <f t="shared" si="9"/>
        <v>1.1822686850858733E-2</v>
      </c>
      <c r="V21" s="16">
        <f t="shared" si="10"/>
        <v>1.3412218705919327E-2</v>
      </c>
      <c r="W21" s="16">
        <f t="shared" si="11"/>
        <v>1.2909367141377269E-2</v>
      </c>
      <c r="X21" s="16">
        <f t="shared" si="12"/>
        <v>1.2501451345457711E-2</v>
      </c>
      <c r="Y21" s="16">
        <f t="shared" si="1"/>
        <v>1.1450902324839389E-2</v>
      </c>
      <c r="Z21" s="16">
        <f t="shared" si="1"/>
        <v>1.2276850557536892E-2</v>
      </c>
    </row>
    <row r="22" spans="1:26" x14ac:dyDescent="0.25">
      <c r="A22" s="18">
        <v>16</v>
      </c>
      <c r="B22" s="1">
        <v>4486</v>
      </c>
      <c r="C22" s="1">
        <v>10606</v>
      </c>
      <c r="D22" s="1">
        <v>33021</v>
      </c>
      <c r="E22" s="1">
        <v>17262</v>
      </c>
      <c r="F22" s="1">
        <v>4780</v>
      </c>
      <c r="G22" s="1">
        <v>16310</v>
      </c>
      <c r="H22" s="1">
        <v>12772</v>
      </c>
      <c r="I22" s="1">
        <v>36118</v>
      </c>
      <c r="J22" s="1">
        <v>27229</v>
      </c>
      <c r="K22" s="3">
        <f t="shared" si="2"/>
        <v>162584</v>
      </c>
      <c r="L22" s="1">
        <v>92326</v>
      </c>
      <c r="M22" s="1">
        <v>648677</v>
      </c>
      <c r="O22" s="16">
        <f t="shared" si="3"/>
        <v>1.0475581107525325E-2</v>
      </c>
      <c r="P22" s="16">
        <f t="shared" ref="P22:P85" si="13">C22/C$4</f>
        <v>1.1994060644304744E-2</v>
      </c>
      <c r="Q22" s="16">
        <f t="shared" ref="Q22:Q85" si="14">D22/D$4</f>
        <v>1.2309657159216978E-2</v>
      </c>
      <c r="R22" s="16">
        <f t="shared" ref="R22:R85" si="15">E22/E$4</f>
        <v>1.2497927510282806E-2</v>
      </c>
      <c r="S22" s="16">
        <f t="shared" ref="S22:S85" si="16">F22/F$4</f>
        <v>1.0815996814032738E-2</v>
      </c>
      <c r="T22" s="16">
        <f t="shared" ref="T22:T85" si="17">G22/G$4</f>
        <v>1.2139020438359304E-2</v>
      </c>
      <c r="U22" s="16">
        <f t="shared" ref="U22:U85" si="18">H22/H$4</f>
        <v>1.1560201841920666E-2</v>
      </c>
      <c r="V22" s="16">
        <f t="shared" ref="V22:V85" si="19">I22/I$4</f>
        <v>1.3198804294599593E-2</v>
      </c>
      <c r="W22" s="16">
        <f t="shared" ref="W22:X85" si="20">J22/J$4</f>
        <v>1.2231936454485911E-2</v>
      </c>
      <c r="X22" s="16">
        <f t="shared" si="20"/>
        <v>1.228987239045063E-2</v>
      </c>
      <c r="Y22" s="16">
        <f t="shared" ref="Y22:Y85" si="21">L22/L$4</f>
        <v>1.1295163495797192E-2</v>
      </c>
      <c r="Z22" s="16">
        <f t="shared" ref="Z22:Z85" si="22">M22/M$4</f>
        <v>1.2236312914836468E-2</v>
      </c>
    </row>
    <row r="23" spans="1:26" x14ac:dyDescent="0.25">
      <c r="A23" s="18">
        <v>17</v>
      </c>
      <c r="B23" s="1">
        <v>4436</v>
      </c>
      <c r="C23" s="1">
        <v>11070</v>
      </c>
      <c r="D23" s="1">
        <v>34580</v>
      </c>
      <c r="E23" s="1">
        <v>17550</v>
      </c>
      <c r="F23" s="1">
        <v>4649</v>
      </c>
      <c r="G23" s="1">
        <v>16825</v>
      </c>
      <c r="H23" s="1">
        <v>13281</v>
      </c>
      <c r="I23" s="1">
        <v>37052</v>
      </c>
      <c r="J23" s="1">
        <v>28403</v>
      </c>
      <c r="K23" s="3">
        <f t="shared" si="2"/>
        <v>167846</v>
      </c>
      <c r="L23" s="1">
        <v>94300</v>
      </c>
      <c r="M23" s="1">
        <v>665447</v>
      </c>
      <c r="O23" s="16">
        <f t="shared" si="3"/>
        <v>1.0358822512925176E-2</v>
      </c>
      <c r="P23" s="16">
        <f t="shared" si="13"/>
        <v>1.2518786661555112E-2</v>
      </c>
      <c r="Q23" s="16">
        <f t="shared" si="14"/>
        <v>1.2890825370695105E-2</v>
      </c>
      <c r="R23" s="16">
        <f t="shared" si="15"/>
        <v>1.2706443506283355E-2</v>
      </c>
      <c r="S23" s="16">
        <f t="shared" si="16"/>
        <v>1.0519575144024728E-2</v>
      </c>
      <c r="T23" s="16">
        <f t="shared" si="17"/>
        <v>1.2522318753856242E-2</v>
      </c>
      <c r="U23" s="16">
        <f t="shared" si="18"/>
        <v>1.2020908288642997E-2</v>
      </c>
      <c r="V23" s="16">
        <f t="shared" si="19"/>
        <v>1.3540121178456838E-2</v>
      </c>
      <c r="W23" s="16">
        <f t="shared" si="20"/>
        <v>1.2759326127171889E-2</v>
      </c>
      <c r="X23" s="16">
        <f t="shared" si="20"/>
        <v>1.2687631754954833E-2</v>
      </c>
      <c r="Y23" s="16">
        <f t="shared" si="21"/>
        <v>1.1536662669818634E-2</v>
      </c>
      <c r="Z23" s="16">
        <f t="shared" si="22"/>
        <v>1.2552653663131548E-2</v>
      </c>
    </row>
    <row r="24" spans="1:26" x14ac:dyDescent="0.25">
      <c r="A24" s="18">
        <v>18</v>
      </c>
      <c r="B24" s="1">
        <v>5650</v>
      </c>
      <c r="C24" s="1">
        <v>14434</v>
      </c>
      <c r="D24" s="1">
        <v>35777</v>
      </c>
      <c r="E24" s="1">
        <v>18928</v>
      </c>
      <c r="F24" s="1">
        <v>7695</v>
      </c>
      <c r="G24" s="1">
        <v>19259</v>
      </c>
      <c r="H24" s="1">
        <v>15340</v>
      </c>
      <c r="I24" s="1">
        <v>39125</v>
      </c>
      <c r="J24" s="1">
        <v>30191</v>
      </c>
      <c r="K24" s="3">
        <f t="shared" si="2"/>
        <v>186399</v>
      </c>
      <c r="L24" s="1">
        <v>94749</v>
      </c>
      <c r="M24" s="1">
        <v>674980</v>
      </c>
      <c r="O24" s="16">
        <f t="shared" si="3"/>
        <v>1.3193721189816782E-2</v>
      </c>
      <c r="P24" s="16">
        <f t="shared" si="13"/>
        <v>1.6323050286620278E-2</v>
      </c>
      <c r="Q24" s="16">
        <f t="shared" si="14"/>
        <v>1.3337046248911475E-2</v>
      </c>
      <c r="R24" s="16">
        <f t="shared" si="15"/>
        <v>1.3704134626035973E-2</v>
      </c>
      <c r="S24" s="16">
        <f t="shared" si="16"/>
        <v>1.7411944661920902E-2</v>
      </c>
      <c r="T24" s="16">
        <f t="shared" si="17"/>
        <v>1.4333868462437881E-2</v>
      </c>
      <c r="U24" s="16">
        <f t="shared" si="18"/>
        <v>1.3884551852103274E-2</v>
      </c>
      <c r="V24" s="16">
        <f t="shared" si="19"/>
        <v>1.429766925151473E-2</v>
      </c>
      <c r="W24" s="16">
        <f t="shared" si="20"/>
        <v>1.3562539700223444E-2</v>
      </c>
      <c r="X24" s="16">
        <f t="shared" si="20"/>
        <v>1.4090069894378334E-2</v>
      </c>
      <c r="Y24" s="16">
        <f t="shared" si="21"/>
        <v>1.1591593333007908E-2</v>
      </c>
      <c r="Z24" s="16">
        <f t="shared" si="22"/>
        <v>1.2732479325236318E-2</v>
      </c>
    </row>
    <row r="25" spans="1:26" x14ac:dyDescent="0.25">
      <c r="A25" s="18">
        <v>19</v>
      </c>
      <c r="B25" s="1">
        <v>8061</v>
      </c>
      <c r="C25" s="1">
        <v>21706</v>
      </c>
      <c r="D25" s="1">
        <v>38982</v>
      </c>
      <c r="E25" s="1">
        <v>21365</v>
      </c>
      <c r="F25" s="1">
        <v>11941</v>
      </c>
      <c r="G25" s="1">
        <v>23284</v>
      </c>
      <c r="H25" s="1">
        <v>18850</v>
      </c>
      <c r="I25" s="1">
        <v>43407</v>
      </c>
      <c r="J25" s="1">
        <v>33838</v>
      </c>
      <c r="K25" s="3">
        <f t="shared" si="2"/>
        <v>221434</v>
      </c>
      <c r="L25" s="1">
        <v>96685</v>
      </c>
      <c r="M25" s="1">
        <v>700335</v>
      </c>
      <c r="O25" s="16">
        <f t="shared" si="3"/>
        <v>1.8823820621435942E-2</v>
      </c>
      <c r="P25" s="16">
        <f t="shared" si="13"/>
        <v>2.4546773556975182E-2</v>
      </c>
      <c r="Q25" s="16">
        <f t="shared" si="14"/>
        <v>1.4531814765773182E-2</v>
      </c>
      <c r="R25" s="16">
        <f t="shared" si="15"/>
        <v>1.5468556439415604E-2</v>
      </c>
      <c r="S25" s="16">
        <f t="shared" si="16"/>
        <v>2.7019627187524042E-2</v>
      </c>
      <c r="T25" s="16">
        <f t="shared" si="17"/>
        <v>1.7329549471904234E-2</v>
      </c>
      <c r="U25" s="16">
        <f t="shared" si="18"/>
        <v>1.7061525580974363E-2</v>
      </c>
      <c r="V25" s="16">
        <f t="shared" si="19"/>
        <v>1.5862464644102233E-2</v>
      </c>
      <c r="W25" s="16">
        <f t="shared" si="20"/>
        <v>1.5200861792460035E-2</v>
      </c>
      <c r="X25" s="16">
        <f t="shared" si="20"/>
        <v>1.6738397400156504E-2</v>
      </c>
      <c r="Y25" s="16">
        <f t="shared" si="21"/>
        <v>1.1828443586759435E-2</v>
      </c>
      <c r="Z25" s="16">
        <f t="shared" si="22"/>
        <v>1.3210763145929326E-2</v>
      </c>
    </row>
    <row r="26" spans="1:26" x14ac:dyDescent="0.25">
      <c r="A26" s="18">
        <v>20</v>
      </c>
      <c r="B26" s="1">
        <v>9611</v>
      </c>
      <c r="C26" s="1">
        <v>24733</v>
      </c>
      <c r="D26" s="1">
        <v>42000</v>
      </c>
      <c r="E26" s="1">
        <v>23108</v>
      </c>
      <c r="F26" s="1">
        <v>13471</v>
      </c>
      <c r="G26" s="1">
        <v>23613</v>
      </c>
      <c r="H26" s="1">
        <v>19674</v>
      </c>
      <c r="I26" s="1">
        <v>44464</v>
      </c>
      <c r="J26" s="1">
        <v>35812</v>
      </c>
      <c r="K26" s="3">
        <f t="shared" si="2"/>
        <v>236486</v>
      </c>
      <c r="L26" s="1">
        <v>105532</v>
      </c>
      <c r="M26" s="1">
        <v>727389</v>
      </c>
      <c r="O26" s="16">
        <f t="shared" si="3"/>
        <v>2.2443337054040547E-2</v>
      </c>
      <c r="P26" s="16">
        <f t="shared" si="13"/>
        <v>2.7969932294511526E-2</v>
      </c>
      <c r="Q26" s="16">
        <f t="shared" si="14"/>
        <v>1.5656872919872597E-2</v>
      </c>
      <c r="R26" s="16">
        <f t="shared" si="15"/>
        <v>1.6730512623543917E-2</v>
      </c>
      <c r="S26" s="16">
        <f t="shared" si="16"/>
        <v>3.0481651272350418E-2</v>
      </c>
      <c r="T26" s="16">
        <f t="shared" si="17"/>
        <v>1.7574413832678003E-2</v>
      </c>
      <c r="U26" s="16">
        <f t="shared" si="18"/>
        <v>1.7807345054646664E-2</v>
      </c>
      <c r="V26" s="16">
        <f t="shared" si="19"/>
        <v>1.6248730111165521E-2</v>
      </c>
      <c r="W26" s="16">
        <f t="shared" si="20"/>
        <v>1.6087631139889438E-2</v>
      </c>
      <c r="X26" s="16">
        <f t="shared" si="20"/>
        <v>1.7876191766275328E-2</v>
      </c>
      <c r="Y26" s="16">
        <f t="shared" si="21"/>
        <v>1.2910785629600213E-2</v>
      </c>
      <c r="Z26" s="16">
        <f t="shared" si="22"/>
        <v>1.3721096038259386E-2</v>
      </c>
    </row>
    <row r="27" spans="1:26" x14ac:dyDescent="0.25">
      <c r="A27" s="18">
        <v>21</v>
      </c>
      <c r="B27" s="1">
        <v>9412</v>
      </c>
      <c r="C27" s="1">
        <v>22506</v>
      </c>
      <c r="D27" s="1">
        <v>40834</v>
      </c>
      <c r="E27" s="1">
        <v>22071</v>
      </c>
      <c r="F27" s="1">
        <v>12413</v>
      </c>
      <c r="G27" s="1">
        <v>22070</v>
      </c>
      <c r="H27" s="1">
        <v>18392</v>
      </c>
      <c r="I27" s="1">
        <v>42440</v>
      </c>
      <c r="J27" s="1">
        <v>34270</v>
      </c>
      <c r="K27" s="3">
        <f t="shared" si="2"/>
        <v>224408</v>
      </c>
      <c r="L27" s="1">
        <v>111717</v>
      </c>
      <c r="M27" s="1">
        <v>711470</v>
      </c>
      <c r="O27" s="16">
        <f t="shared" si="3"/>
        <v>2.1978637847531957E-2</v>
      </c>
      <c r="P27" s="16">
        <f t="shared" si="13"/>
        <v>2.5451473586717194E-2</v>
      </c>
      <c r="Q27" s="16">
        <f t="shared" si="14"/>
        <v>1.5222208305001849E-2</v>
      </c>
      <c r="R27" s="16">
        <f t="shared" si="15"/>
        <v>1.5979710235166946E-2</v>
      </c>
      <c r="S27" s="16">
        <f t="shared" si="16"/>
        <v>2.8087650303888781E-2</v>
      </c>
      <c r="T27" s="16">
        <f t="shared" si="17"/>
        <v>1.6426007423334756E-2</v>
      </c>
      <c r="U27" s="16">
        <f t="shared" si="18"/>
        <v>1.6646980290996313E-2</v>
      </c>
      <c r="V27" s="16">
        <f t="shared" si="19"/>
        <v>1.5509088384262879E-2</v>
      </c>
      <c r="W27" s="16">
        <f t="shared" si="20"/>
        <v>1.5394926816821485E-2</v>
      </c>
      <c r="X27" s="16">
        <f t="shared" si="20"/>
        <v>1.6963204764283354E-2</v>
      </c>
      <c r="Y27" s="16">
        <f t="shared" si="21"/>
        <v>1.3667458573532645E-2</v>
      </c>
      <c r="Z27" s="16">
        <f t="shared" si="22"/>
        <v>1.3420808121019709E-2</v>
      </c>
    </row>
    <row r="28" spans="1:26" x14ac:dyDescent="0.25">
      <c r="A28" s="18">
        <v>22</v>
      </c>
      <c r="B28" s="1">
        <v>8860</v>
      </c>
      <c r="C28" s="1">
        <v>18797</v>
      </c>
      <c r="D28" s="1">
        <v>41189</v>
      </c>
      <c r="E28" s="1">
        <v>20613</v>
      </c>
      <c r="F28" s="1">
        <v>9845</v>
      </c>
      <c r="G28" s="1">
        <v>20339</v>
      </c>
      <c r="H28" s="1">
        <v>17423</v>
      </c>
      <c r="I28" s="1">
        <v>41281</v>
      </c>
      <c r="J28" s="1">
        <v>32948</v>
      </c>
      <c r="K28" s="3">
        <f t="shared" si="2"/>
        <v>211295</v>
      </c>
      <c r="L28" s="1">
        <v>125743</v>
      </c>
      <c r="M28" s="1">
        <v>715130</v>
      </c>
      <c r="O28" s="16">
        <f t="shared" si="3"/>
        <v>2.0689622963146317E-2</v>
      </c>
      <c r="P28" s="16">
        <f t="shared" si="13"/>
        <v>2.1257058073825785E-2</v>
      </c>
      <c r="Q28" s="16">
        <f t="shared" si="14"/>
        <v>1.5354546159443629E-2</v>
      </c>
      <c r="R28" s="16">
        <f t="shared" si="15"/>
        <v>1.4924098005414176E-2</v>
      </c>
      <c r="S28" s="16">
        <f t="shared" si="16"/>
        <v>2.2276880467395878E-2</v>
      </c>
      <c r="T28" s="16">
        <f t="shared" si="17"/>
        <v>1.5137678522120779E-2</v>
      </c>
      <c r="U28" s="16">
        <f t="shared" si="18"/>
        <v>1.5769918312854975E-2</v>
      </c>
      <c r="V28" s="16">
        <f t="shared" si="19"/>
        <v>1.5085548482345805E-2</v>
      </c>
      <c r="W28" s="16">
        <f t="shared" si="20"/>
        <v>1.4801051904307975E-2</v>
      </c>
      <c r="X28" s="16">
        <f t="shared" si="20"/>
        <v>1.5971981171211597E-2</v>
      </c>
      <c r="Y28" s="16">
        <f t="shared" si="21"/>
        <v>1.5383399513160177E-2</v>
      </c>
      <c r="Z28" s="16">
        <f t="shared" si="22"/>
        <v>1.3489848499001819E-2</v>
      </c>
    </row>
    <row r="29" spans="1:26" x14ac:dyDescent="0.25">
      <c r="A29" s="18">
        <v>23</v>
      </c>
      <c r="B29" s="1">
        <v>8364</v>
      </c>
      <c r="C29" s="1">
        <v>16807</v>
      </c>
      <c r="D29" s="1">
        <v>40622</v>
      </c>
      <c r="E29" s="1">
        <v>20085</v>
      </c>
      <c r="F29" s="1">
        <v>8639</v>
      </c>
      <c r="G29" s="1">
        <v>19718</v>
      </c>
      <c r="H29" s="1">
        <v>16763</v>
      </c>
      <c r="I29" s="1">
        <v>41382</v>
      </c>
      <c r="J29" s="1">
        <v>32699</v>
      </c>
      <c r="K29" s="3">
        <f t="shared" si="2"/>
        <v>205079</v>
      </c>
      <c r="L29" s="1">
        <v>140067</v>
      </c>
      <c r="M29" s="1">
        <v>728435</v>
      </c>
      <c r="O29" s="16">
        <f t="shared" si="3"/>
        <v>1.9531377704712843E-2</v>
      </c>
      <c r="P29" s="16">
        <f t="shared" si="13"/>
        <v>1.9006616749842525E-2</v>
      </c>
      <c r="Q29" s="16">
        <f t="shared" si="14"/>
        <v>1.514317837502535E-2</v>
      </c>
      <c r="R29" s="16">
        <f t="shared" si="15"/>
        <v>1.4541818679413173E-2</v>
      </c>
      <c r="S29" s="16">
        <f t="shared" si="16"/>
        <v>1.9547990894650379E-2</v>
      </c>
      <c r="T29" s="16">
        <f t="shared" si="17"/>
        <v>1.4675487737803113E-2</v>
      </c>
      <c r="U29" s="16">
        <f t="shared" si="18"/>
        <v>1.5172538637340756E-2</v>
      </c>
      <c r="V29" s="16">
        <f t="shared" si="19"/>
        <v>1.5122457481563772E-2</v>
      </c>
      <c r="W29" s="16">
        <f t="shared" si="20"/>
        <v>1.4689194980544083E-2</v>
      </c>
      <c r="X29" s="16">
        <f t="shared" si="20"/>
        <v>1.5502108079277327E-2</v>
      </c>
      <c r="Y29" s="16">
        <f t="shared" si="21"/>
        <v>1.713579777490442E-2</v>
      </c>
      <c r="Z29" s="16">
        <f t="shared" si="22"/>
        <v>1.3740827250108919E-2</v>
      </c>
    </row>
    <row r="30" spans="1:26" x14ac:dyDescent="0.25">
      <c r="A30" s="18">
        <v>24</v>
      </c>
      <c r="B30" s="1">
        <v>8124</v>
      </c>
      <c r="C30" s="1">
        <v>15398</v>
      </c>
      <c r="D30" s="1">
        <v>39254</v>
      </c>
      <c r="E30" s="1">
        <v>19111</v>
      </c>
      <c r="F30" s="1">
        <v>7777</v>
      </c>
      <c r="G30" s="1">
        <v>18571</v>
      </c>
      <c r="H30" s="1">
        <v>15928</v>
      </c>
      <c r="I30" s="1">
        <v>40748</v>
      </c>
      <c r="J30" s="1">
        <v>31637</v>
      </c>
      <c r="K30" s="3">
        <f t="shared" si="2"/>
        <v>196548</v>
      </c>
      <c r="L30" s="1">
        <v>146913</v>
      </c>
      <c r="M30" s="1">
        <v>712897</v>
      </c>
      <c r="O30" s="16">
        <f t="shared" si="3"/>
        <v>1.897093645063213E-2</v>
      </c>
      <c r="P30" s="16">
        <f t="shared" si="13"/>
        <v>1.7413213822459403E-2</v>
      </c>
      <c r="Q30" s="16">
        <f t="shared" si="14"/>
        <v>1.4633211657063785E-2</v>
      </c>
      <c r="R30" s="16">
        <f t="shared" si="15"/>
        <v>1.3836629165161322E-2</v>
      </c>
      <c r="S30" s="16">
        <f t="shared" si="16"/>
        <v>1.7597491050780879E-2</v>
      </c>
      <c r="T30" s="16">
        <f t="shared" si="17"/>
        <v>1.3821811683676926E-2</v>
      </c>
      <c r="U30" s="16">
        <f t="shared" si="18"/>
        <v>1.4416762835743217E-2</v>
      </c>
      <c r="V30" s="16">
        <f t="shared" si="19"/>
        <v>1.4890771288452965E-2</v>
      </c>
      <c r="W30" s="16">
        <f t="shared" si="20"/>
        <v>1.4212118462322185E-2</v>
      </c>
      <c r="X30" s="16">
        <f t="shared" si="20"/>
        <v>1.4857242032415801E-2</v>
      </c>
      <c r="Y30" s="16">
        <f t="shared" si="21"/>
        <v>1.7973337463531972E-2</v>
      </c>
      <c r="Z30" s="16">
        <f t="shared" si="22"/>
        <v>1.3447726323036232E-2</v>
      </c>
    </row>
    <row r="31" spans="1:26" x14ac:dyDescent="0.25">
      <c r="A31" s="18">
        <v>25</v>
      </c>
      <c r="B31" s="1">
        <v>8066</v>
      </c>
      <c r="C31" s="1">
        <v>15551</v>
      </c>
      <c r="D31" s="1">
        <v>41136</v>
      </c>
      <c r="E31" s="1">
        <v>19445</v>
      </c>
      <c r="F31" s="1">
        <v>8118</v>
      </c>
      <c r="G31" s="1">
        <v>18301</v>
      </c>
      <c r="H31" s="1">
        <v>15985</v>
      </c>
      <c r="I31" s="1">
        <v>40663</v>
      </c>
      <c r="J31" s="1">
        <v>32119</v>
      </c>
      <c r="K31" s="3">
        <f t="shared" si="2"/>
        <v>199384</v>
      </c>
      <c r="L31" s="1">
        <v>159512</v>
      </c>
      <c r="M31" s="1">
        <v>731640</v>
      </c>
      <c r="O31" s="16">
        <f t="shared" si="3"/>
        <v>1.8835496480895959E-2</v>
      </c>
      <c r="P31" s="16">
        <f t="shared" si="13"/>
        <v>1.7586237703147566E-2</v>
      </c>
      <c r="Q31" s="16">
        <f t="shared" si="14"/>
        <v>1.5334788676949504E-2</v>
      </c>
      <c r="R31" s="16">
        <f t="shared" si="15"/>
        <v>1.4078449799411957E-2</v>
      </c>
      <c r="S31" s="16">
        <f t="shared" si="16"/>
        <v>1.8369092497137609E-2</v>
      </c>
      <c r="T31" s="16">
        <f t="shared" si="17"/>
        <v>1.3620859168756201E-2</v>
      </c>
      <c r="U31" s="16">
        <f t="shared" si="18"/>
        <v>1.4468354716810355E-2</v>
      </c>
      <c r="V31" s="16">
        <f t="shared" si="19"/>
        <v>1.4859709259408141E-2</v>
      </c>
      <c r="W31" s="16">
        <f t="shared" si="20"/>
        <v>1.4428644716355099E-2</v>
      </c>
      <c r="X31" s="16">
        <f t="shared" si="20"/>
        <v>1.5071617851065347E-2</v>
      </c>
      <c r="Y31" s="16">
        <f t="shared" si="21"/>
        <v>1.9514699213023436E-2</v>
      </c>
      <c r="Z31" s="16">
        <f t="shared" si="22"/>
        <v>1.3801284739571394E-2</v>
      </c>
    </row>
    <row r="32" spans="1:26" x14ac:dyDescent="0.25">
      <c r="A32" s="18">
        <v>26</v>
      </c>
      <c r="B32" s="1">
        <v>8514</v>
      </c>
      <c r="C32" s="1">
        <v>15018</v>
      </c>
      <c r="D32" s="1">
        <v>40476</v>
      </c>
      <c r="E32" s="1">
        <v>19158</v>
      </c>
      <c r="F32" s="1">
        <v>8062</v>
      </c>
      <c r="G32" s="1">
        <v>18275</v>
      </c>
      <c r="H32" s="1">
        <v>15148</v>
      </c>
      <c r="I32" s="1">
        <v>40245</v>
      </c>
      <c r="J32" s="1">
        <v>31904</v>
      </c>
      <c r="K32" s="3">
        <f t="shared" si="2"/>
        <v>196800</v>
      </c>
      <c r="L32" s="1">
        <v>164580</v>
      </c>
      <c r="M32" s="1">
        <v>730870</v>
      </c>
      <c r="O32" s="16">
        <f t="shared" si="3"/>
        <v>1.9881653488513288E-2</v>
      </c>
      <c r="P32" s="16">
        <f t="shared" si="13"/>
        <v>1.6983481308331948E-2</v>
      </c>
      <c r="Q32" s="16">
        <f t="shared" si="14"/>
        <v>1.5088752102494364E-2</v>
      </c>
      <c r="R32" s="16">
        <f t="shared" si="15"/>
        <v>1.387065781728641E-2</v>
      </c>
      <c r="S32" s="16">
        <f t="shared" si="16"/>
        <v>1.8242377890111284E-2</v>
      </c>
      <c r="T32" s="16">
        <f t="shared" si="17"/>
        <v>1.3601508185837909E-2</v>
      </c>
      <c r="U32" s="16">
        <f t="shared" si="18"/>
        <v>1.3710768673771865E-2</v>
      </c>
      <c r="V32" s="16">
        <f t="shared" si="19"/>
        <v>1.4706957163634769E-2</v>
      </c>
      <c r="W32" s="16">
        <f t="shared" si="20"/>
        <v>1.4332061428767804E-2</v>
      </c>
      <c r="X32" s="16">
        <f t="shared" si="20"/>
        <v>1.4876290941548272E-2</v>
      </c>
      <c r="Y32" s="16">
        <f t="shared" si="21"/>
        <v>2.013471836902175E-2</v>
      </c>
      <c r="Z32" s="16">
        <f t="shared" si="22"/>
        <v>1.3786759851307399E-2</v>
      </c>
    </row>
    <row r="33" spans="1:26" x14ac:dyDescent="0.25">
      <c r="A33" s="18">
        <v>27</v>
      </c>
      <c r="B33" s="1">
        <v>8051</v>
      </c>
      <c r="C33" s="1">
        <v>14966</v>
      </c>
      <c r="D33" s="1">
        <v>40183</v>
      </c>
      <c r="E33" s="1">
        <v>18091</v>
      </c>
      <c r="F33" s="1">
        <v>7666</v>
      </c>
      <c r="G33" s="1">
        <v>17699</v>
      </c>
      <c r="H33" s="1">
        <v>14888</v>
      </c>
      <c r="I33" s="1">
        <v>39417</v>
      </c>
      <c r="J33" s="1">
        <v>31823</v>
      </c>
      <c r="K33" s="3">
        <f t="shared" si="2"/>
        <v>192784</v>
      </c>
      <c r="L33" s="1">
        <v>166626</v>
      </c>
      <c r="M33" s="1">
        <v>725203</v>
      </c>
      <c r="O33" s="16">
        <f t="shared" si="3"/>
        <v>1.8800468902515913E-2</v>
      </c>
      <c r="P33" s="16">
        <f t="shared" si="13"/>
        <v>1.6924675806398719E-2</v>
      </c>
      <c r="Q33" s="16">
        <f t="shared" si="14"/>
        <v>1.4979526774743825E-2</v>
      </c>
      <c r="R33" s="16">
        <f t="shared" si="15"/>
        <v>1.3098135012659383E-2</v>
      </c>
      <c r="S33" s="16">
        <f t="shared" si="16"/>
        <v>1.7346324597567984E-2</v>
      </c>
      <c r="T33" s="16">
        <f t="shared" si="17"/>
        <v>1.3172809487340363E-2</v>
      </c>
      <c r="U33" s="16">
        <f t="shared" si="18"/>
        <v>1.347543728644808E-2</v>
      </c>
      <c r="V33" s="16">
        <f t="shared" si="19"/>
        <v>1.4404376457174599E-2</v>
      </c>
      <c r="W33" s="16">
        <f t="shared" si="20"/>
        <v>1.4295674236700032E-2</v>
      </c>
      <c r="X33" s="16">
        <f t="shared" si="20"/>
        <v>1.457271784997684E-2</v>
      </c>
      <c r="Y33" s="16">
        <f t="shared" si="21"/>
        <v>2.038502602355461E-2</v>
      </c>
      <c r="Z33" s="16">
        <f t="shared" si="22"/>
        <v>1.3679860446382639E-2</v>
      </c>
    </row>
    <row r="34" spans="1:26" x14ac:dyDescent="0.25">
      <c r="A34" s="18">
        <v>28</v>
      </c>
      <c r="B34" s="1">
        <v>7947</v>
      </c>
      <c r="C34" s="1">
        <v>14359</v>
      </c>
      <c r="D34" s="1">
        <v>39732</v>
      </c>
      <c r="E34" s="1">
        <v>18127</v>
      </c>
      <c r="F34" s="1">
        <v>7521</v>
      </c>
      <c r="G34" s="1">
        <v>17250</v>
      </c>
      <c r="H34" s="1">
        <v>14787</v>
      </c>
      <c r="I34" s="1">
        <v>39743</v>
      </c>
      <c r="J34" s="1">
        <v>31438</v>
      </c>
      <c r="K34" s="3">
        <f t="shared" si="2"/>
        <v>190904</v>
      </c>
      <c r="L34" s="1">
        <v>170699</v>
      </c>
      <c r="M34" s="1">
        <v>728376</v>
      </c>
      <c r="O34" s="16">
        <f t="shared" si="3"/>
        <v>1.8557611025747604E-2</v>
      </c>
      <c r="P34" s="16">
        <f t="shared" si="13"/>
        <v>1.6238234658831965E-2</v>
      </c>
      <c r="Q34" s="16">
        <f t="shared" si="14"/>
        <v>1.4811401782199477E-2</v>
      </c>
      <c r="R34" s="16">
        <f t="shared" si="15"/>
        <v>1.3124199512159452E-2</v>
      </c>
      <c r="S34" s="16">
        <f t="shared" si="16"/>
        <v>1.7018224275803392E-2</v>
      </c>
      <c r="T34" s="16">
        <f t="shared" si="17"/>
        <v>1.2838632897712938E-2</v>
      </c>
      <c r="U34" s="16">
        <f t="shared" si="18"/>
        <v>1.3384020093679994E-2</v>
      </c>
      <c r="V34" s="16">
        <f t="shared" si="19"/>
        <v>1.4523508474452395E-2</v>
      </c>
      <c r="W34" s="16">
        <f t="shared" si="20"/>
        <v>1.4122722768229758E-2</v>
      </c>
      <c r="X34" s="16">
        <f t="shared" si="20"/>
        <v>1.4430606940575869E-2</v>
      </c>
      <c r="Y34" s="16">
        <f t="shared" si="21"/>
        <v>2.0883316872485378E-2</v>
      </c>
      <c r="Z34" s="16">
        <f t="shared" si="22"/>
        <v>1.3739714304125053E-2</v>
      </c>
    </row>
    <row r="35" spans="1:26" x14ac:dyDescent="0.25">
      <c r="A35" s="18">
        <v>29</v>
      </c>
      <c r="B35" s="1">
        <v>8174</v>
      </c>
      <c r="C35" s="1">
        <v>14120</v>
      </c>
      <c r="D35" s="1">
        <v>39406</v>
      </c>
      <c r="E35" s="1">
        <v>17729</v>
      </c>
      <c r="F35" s="1">
        <v>7409</v>
      </c>
      <c r="G35" s="1">
        <v>17387</v>
      </c>
      <c r="H35" s="1">
        <v>14456</v>
      </c>
      <c r="I35" s="1">
        <v>38714</v>
      </c>
      <c r="J35" s="1">
        <v>31723</v>
      </c>
      <c r="K35" s="3">
        <f t="shared" si="2"/>
        <v>189118</v>
      </c>
      <c r="L35" s="1">
        <v>171549</v>
      </c>
      <c r="M35" s="1">
        <v>734792</v>
      </c>
      <c r="O35" s="16">
        <f t="shared" si="3"/>
        <v>1.9087695045232278E-2</v>
      </c>
      <c r="P35" s="16">
        <f t="shared" si="13"/>
        <v>1.5967955524946537E-2</v>
      </c>
      <c r="Q35" s="16">
        <f t="shared" si="14"/>
        <v>1.4689874625726181E-2</v>
      </c>
      <c r="R35" s="16">
        <f t="shared" si="15"/>
        <v>1.2836041989908694E-2</v>
      </c>
      <c r="S35" s="16">
        <f t="shared" si="16"/>
        <v>1.6764795061750742E-2</v>
      </c>
      <c r="T35" s="16">
        <f t="shared" si="17"/>
        <v>1.294059769232086E-2</v>
      </c>
      <c r="U35" s="16">
        <f t="shared" si="18"/>
        <v>1.3084425135202407E-2</v>
      </c>
      <c r="V35" s="16">
        <f t="shared" si="19"/>
        <v>1.4147475205192109E-2</v>
      </c>
      <c r="W35" s="16">
        <f t="shared" si="20"/>
        <v>1.4250751777357103E-2</v>
      </c>
      <c r="X35" s="16">
        <f t="shared" si="20"/>
        <v>1.4295601576644949E-2</v>
      </c>
      <c r="Y35" s="16">
        <f t="shared" si="21"/>
        <v>2.0987305878522978E-2</v>
      </c>
      <c r="Z35" s="16">
        <f t="shared" si="22"/>
        <v>1.3860742463997518E-2</v>
      </c>
    </row>
    <row r="36" spans="1:26" x14ac:dyDescent="0.25">
      <c r="A36" s="18">
        <v>30</v>
      </c>
      <c r="B36" s="1">
        <v>8019</v>
      </c>
      <c r="C36" s="1">
        <v>14143</v>
      </c>
      <c r="D36" s="1">
        <v>39631</v>
      </c>
      <c r="E36" s="1">
        <v>17736</v>
      </c>
      <c r="F36" s="1">
        <v>7257</v>
      </c>
      <c r="G36" s="1">
        <v>17515</v>
      </c>
      <c r="H36" s="1">
        <v>15110</v>
      </c>
      <c r="I36" s="1">
        <v>39915</v>
      </c>
      <c r="J36" s="1">
        <v>31749</v>
      </c>
      <c r="K36" s="3">
        <f t="shared" si="2"/>
        <v>191075</v>
      </c>
      <c r="L36" s="1">
        <v>172672</v>
      </c>
      <c r="M36" s="1">
        <v>747536</v>
      </c>
      <c r="O36" s="16">
        <f t="shared" si="3"/>
        <v>1.872574340197182E-2</v>
      </c>
      <c r="P36" s="16">
        <f t="shared" si="13"/>
        <v>1.599396565080162E-2</v>
      </c>
      <c r="Q36" s="16">
        <f t="shared" si="14"/>
        <v>1.4773750730654069E-2</v>
      </c>
      <c r="R36" s="16">
        <f t="shared" si="15"/>
        <v>1.2841110087033708E-2</v>
      </c>
      <c r="S36" s="16">
        <f t="shared" si="16"/>
        <v>1.6420855414107861E-2</v>
      </c>
      <c r="T36" s="16">
        <f t="shared" si="17"/>
        <v>1.3035864069764759E-2</v>
      </c>
      <c r="U36" s="16">
        <f t="shared" si="18"/>
        <v>1.3676374086393772E-2</v>
      </c>
      <c r="V36" s="16">
        <f t="shared" si="19"/>
        <v>1.4586363403813687E-2</v>
      </c>
      <c r="W36" s="16">
        <f t="shared" si="20"/>
        <v>1.4262431616786265E-2</v>
      </c>
      <c r="X36" s="16">
        <f t="shared" si="20"/>
        <v>1.4443532986058617E-2</v>
      </c>
      <c r="Y36" s="16">
        <f t="shared" si="21"/>
        <v>2.1124693706499716E-2</v>
      </c>
      <c r="Z36" s="16">
        <f t="shared" si="22"/>
        <v>1.4101138796512275E-2</v>
      </c>
    </row>
    <row r="37" spans="1:26" x14ac:dyDescent="0.25">
      <c r="A37" s="18">
        <v>31</v>
      </c>
      <c r="B37" s="1">
        <v>7956</v>
      </c>
      <c r="C37" s="1">
        <v>13946</v>
      </c>
      <c r="D37" s="1">
        <v>39010</v>
      </c>
      <c r="E37" s="1">
        <v>17550</v>
      </c>
      <c r="F37" s="1">
        <v>7050</v>
      </c>
      <c r="G37" s="1">
        <v>17455</v>
      </c>
      <c r="H37" s="1">
        <v>15046</v>
      </c>
      <c r="I37" s="1">
        <v>38758</v>
      </c>
      <c r="J37" s="1">
        <v>31595</v>
      </c>
      <c r="K37" s="3">
        <f t="shared" si="2"/>
        <v>188366</v>
      </c>
      <c r="L37" s="1">
        <v>168002</v>
      </c>
      <c r="M37" s="1">
        <v>738069</v>
      </c>
      <c r="O37" s="16">
        <f t="shared" si="3"/>
        <v>1.8578627572775633E-2</v>
      </c>
      <c r="P37" s="16">
        <f t="shared" si="13"/>
        <v>1.5771183268477651E-2</v>
      </c>
      <c r="Q37" s="16">
        <f t="shared" si="14"/>
        <v>1.4542252681053096E-2</v>
      </c>
      <c r="R37" s="16">
        <f t="shared" si="15"/>
        <v>1.2706443506283355E-2</v>
      </c>
      <c r="S37" s="16">
        <f t="shared" si="16"/>
        <v>1.5952463920278409E-2</v>
      </c>
      <c r="T37" s="16">
        <f t="shared" si="17"/>
        <v>1.2991207955337931E-2</v>
      </c>
      <c r="U37" s="16">
        <f t="shared" si="18"/>
        <v>1.3618446360283303E-2</v>
      </c>
      <c r="V37" s="16">
        <f t="shared" si="19"/>
        <v>1.4163554373168253E-2</v>
      </c>
      <c r="W37" s="16">
        <f t="shared" si="20"/>
        <v>1.4193251029398156E-2</v>
      </c>
      <c r="X37" s="16">
        <f t="shared" si="20"/>
        <v>1.4238757212884562E-2</v>
      </c>
      <c r="Y37" s="16">
        <f t="shared" si="21"/>
        <v>2.0553365873328424E-2</v>
      </c>
      <c r="Z37" s="16">
        <f t="shared" si="22"/>
        <v>1.3922558124830134E-2</v>
      </c>
    </row>
    <row r="38" spans="1:26" x14ac:dyDescent="0.25">
      <c r="A38" s="18">
        <v>32</v>
      </c>
      <c r="B38" s="1">
        <v>7166</v>
      </c>
      <c r="C38" s="1">
        <v>12859</v>
      </c>
      <c r="D38" s="1">
        <v>36430</v>
      </c>
      <c r="E38" s="1">
        <v>16153</v>
      </c>
      <c r="F38" s="1">
        <v>6387</v>
      </c>
      <c r="G38" s="1">
        <v>15919</v>
      </c>
      <c r="H38" s="1">
        <v>13838</v>
      </c>
      <c r="I38" s="1">
        <v>36403</v>
      </c>
      <c r="J38" s="1">
        <v>29766</v>
      </c>
      <c r="K38" s="3">
        <f t="shared" si="2"/>
        <v>174921</v>
      </c>
      <c r="L38" s="1">
        <v>160603</v>
      </c>
      <c r="M38" s="1">
        <v>700814</v>
      </c>
      <c r="O38" s="16">
        <f t="shared" si="3"/>
        <v>1.6733841778093287E-2</v>
      </c>
      <c r="P38" s="16">
        <f t="shared" si="13"/>
        <v>1.4541922103065688E-2</v>
      </c>
      <c r="Q38" s="16">
        <f t="shared" si="14"/>
        <v>1.3580473344546637E-2</v>
      </c>
      <c r="R38" s="16">
        <f t="shared" si="15"/>
        <v>1.1694996122905699E-2</v>
      </c>
      <c r="S38" s="16">
        <f t="shared" si="16"/>
        <v>1.4452253483520312E-2</v>
      </c>
      <c r="T38" s="16">
        <f t="shared" si="17"/>
        <v>1.1848011426011145E-2</v>
      </c>
      <c r="U38" s="16">
        <f t="shared" si="18"/>
        <v>1.2525060529948182E-2</v>
      </c>
      <c r="V38" s="16">
        <f t="shared" si="19"/>
        <v>1.3302953450808709E-2</v>
      </c>
      <c r="W38" s="16">
        <f t="shared" si="20"/>
        <v>1.3371619248016E-2</v>
      </c>
      <c r="X38" s="16">
        <f t="shared" si="20"/>
        <v>1.3222437437939863E-2</v>
      </c>
      <c r="Y38" s="16">
        <f t="shared" si="21"/>
        <v>1.9648172160772876E-2</v>
      </c>
      <c r="Z38" s="16">
        <f t="shared" si="22"/>
        <v>1.3219798758239008E-2</v>
      </c>
    </row>
    <row r="39" spans="1:26" x14ac:dyDescent="0.25">
      <c r="A39" s="18">
        <v>33</v>
      </c>
      <c r="B39" s="1">
        <v>6726</v>
      </c>
      <c r="C39" s="1">
        <v>11738</v>
      </c>
      <c r="D39" s="1">
        <v>34201</v>
      </c>
      <c r="E39" s="1">
        <v>14903</v>
      </c>
      <c r="F39" s="1">
        <v>5930</v>
      </c>
      <c r="G39" s="1">
        <v>15039</v>
      </c>
      <c r="H39" s="1">
        <v>12397</v>
      </c>
      <c r="I39" s="1">
        <v>33816</v>
      </c>
      <c r="J39" s="1">
        <v>27535</v>
      </c>
      <c r="K39" s="3">
        <f t="shared" si="2"/>
        <v>162285</v>
      </c>
      <c r="L39" s="1">
        <v>149733</v>
      </c>
      <c r="M39" s="1">
        <v>660464</v>
      </c>
      <c r="O39" s="16">
        <f t="shared" si="3"/>
        <v>1.570636614561198E-2</v>
      </c>
      <c r="P39" s="16">
        <f t="shared" si="13"/>
        <v>1.3274211186389693E-2</v>
      </c>
      <c r="Q39" s="16">
        <f t="shared" si="14"/>
        <v>1.2749540731727684E-2</v>
      </c>
      <c r="R39" s="16">
        <f t="shared" si="15"/>
        <v>1.0789978779153324E-2</v>
      </c>
      <c r="S39" s="16">
        <f t="shared" si="16"/>
        <v>1.341817177975191E-2</v>
      </c>
      <c r="T39" s="16">
        <f t="shared" si="17"/>
        <v>1.1193055081084339E-2</v>
      </c>
      <c r="U39" s="16">
        <f t="shared" si="18"/>
        <v>1.1220781571742132E-2</v>
      </c>
      <c r="V39" s="16">
        <f t="shared" si="19"/>
        <v>1.2357571460938585E-2</v>
      </c>
      <c r="W39" s="16">
        <f t="shared" si="20"/>
        <v>1.2369399180075272E-2</v>
      </c>
      <c r="X39" s="16">
        <f t="shared" si="20"/>
        <v>1.2267270708583137E-2</v>
      </c>
      <c r="Y39" s="16">
        <f t="shared" si="21"/>
        <v>1.8318336283562605E-2</v>
      </c>
      <c r="Z39" s="16">
        <f t="shared" si="22"/>
        <v>1.2458656886223118E-2</v>
      </c>
    </row>
    <row r="40" spans="1:26" x14ac:dyDescent="0.25">
      <c r="A40" s="18">
        <v>34</v>
      </c>
      <c r="B40" s="1">
        <v>6551</v>
      </c>
      <c r="C40" s="1">
        <v>11582</v>
      </c>
      <c r="D40" s="1">
        <v>33707</v>
      </c>
      <c r="E40" s="1">
        <v>15181</v>
      </c>
      <c r="F40" s="1">
        <v>5836</v>
      </c>
      <c r="G40" s="1">
        <v>14959</v>
      </c>
      <c r="H40" s="1">
        <v>12318</v>
      </c>
      <c r="I40" s="1">
        <v>34381</v>
      </c>
      <c r="J40" s="1">
        <v>27558</v>
      </c>
      <c r="K40" s="3">
        <f t="shared" si="2"/>
        <v>162073</v>
      </c>
      <c r="L40" s="1">
        <v>145878</v>
      </c>
      <c r="M40" s="1">
        <v>662338</v>
      </c>
      <c r="O40" s="16">
        <f t="shared" si="3"/>
        <v>1.5297711064511459E-2</v>
      </c>
      <c r="P40" s="16">
        <f t="shared" si="13"/>
        <v>1.309779468059E-2</v>
      </c>
      <c r="Q40" s="16">
        <f t="shared" si="14"/>
        <v>1.2565386083574897E-2</v>
      </c>
      <c r="R40" s="16">
        <f t="shared" si="15"/>
        <v>1.0991254636403852E-2</v>
      </c>
      <c r="S40" s="16">
        <f t="shared" si="16"/>
        <v>1.3205472260814866E-2</v>
      </c>
      <c r="T40" s="16">
        <f t="shared" si="17"/>
        <v>1.1133513595181903E-2</v>
      </c>
      <c r="U40" s="16">
        <f t="shared" si="18"/>
        <v>1.1149277034824519E-2</v>
      </c>
      <c r="V40" s="16">
        <f t="shared" si="19"/>
        <v>1.2564042595177712E-2</v>
      </c>
      <c r="W40" s="16">
        <f t="shared" si="20"/>
        <v>1.2379731345724145E-2</v>
      </c>
      <c r="X40" s="16">
        <f t="shared" si="20"/>
        <v>1.2251245435820899E-2</v>
      </c>
      <c r="Y40" s="16">
        <f t="shared" si="21"/>
        <v>1.7846715556180306E-2</v>
      </c>
      <c r="Z40" s="16">
        <f t="shared" si="22"/>
        <v>1.2494007068829258E-2</v>
      </c>
    </row>
    <row r="41" spans="1:26" x14ac:dyDescent="0.25">
      <c r="A41" s="18">
        <v>35</v>
      </c>
      <c r="B41" s="1">
        <v>6277</v>
      </c>
      <c r="C41" s="1">
        <v>11621</v>
      </c>
      <c r="D41" s="1">
        <v>33805</v>
      </c>
      <c r="E41" s="1">
        <v>15103</v>
      </c>
      <c r="F41" s="1">
        <v>5875</v>
      </c>
      <c r="G41" s="1">
        <v>15401</v>
      </c>
      <c r="H41" s="1">
        <v>12994</v>
      </c>
      <c r="I41" s="1">
        <v>34087</v>
      </c>
      <c r="J41" s="1">
        <v>28280</v>
      </c>
      <c r="K41" s="3">
        <f t="shared" si="2"/>
        <v>163443</v>
      </c>
      <c r="L41" s="1">
        <v>138539</v>
      </c>
      <c r="M41" s="1">
        <v>668403</v>
      </c>
      <c r="O41" s="16">
        <f t="shared" si="3"/>
        <v>1.4657873966102644E-2</v>
      </c>
      <c r="P41" s="16">
        <f t="shared" si="13"/>
        <v>1.3141898807039924E-2</v>
      </c>
      <c r="Q41" s="16">
        <f t="shared" si="14"/>
        <v>1.2601918787054599E-2</v>
      </c>
      <c r="R41" s="16">
        <f t="shared" si="15"/>
        <v>1.0934781554153703E-2</v>
      </c>
      <c r="S41" s="16">
        <f t="shared" si="16"/>
        <v>1.3293719933565342E-2</v>
      </c>
      <c r="T41" s="16">
        <f t="shared" si="17"/>
        <v>1.1462480304792867E-2</v>
      </c>
      <c r="U41" s="16">
        <f t="shared" si="18"/>
        <v>1.176113864186636E-2</v>
      </c>
      <c r="V41" s="16">
        <f t="shared" si="19"/>
        <v>1.2456604518246201E-2</v>
      </c>
      <c r="W41" s="16">
        <f t="shared" si="20"/>
        <v>1.2704071502180087E-2</v>
      </c>
      <c r="X41" s="16">
        <f t="shared" si="20"/>
        <v>1.2354804981501393E-2</v>
      </c>
      <c r="Y41" s="16">
        <f t="shared" si="21"/>
        <v>1.6948862244050941E-2</v>
      </c>
      <c r="Z41" s="16">
        <f t="shared" si="22"/>
        <v>1.260841414327229E-2</v>
      </c>
    </row>
    <row r="42" spans="1:26" x14ac:dyDescent="0.25">
      <c r="A42" s="18">
        <v>36</v>
      </c>
      <c r="B42" s="1">
        <v>6152</v>
      </c>
      <c r="C42" s="1">
        <v>11557</v>
      </c>
      <c r="D42" s="1">
        <v>34704</v>
      </c>
      <c r="E42" s="1">
        <v>15679</v>
      </c>
      <c r="F42" s="1">
        <v>5654</v>
      </c>
      <c r="G42" s="1">
        <v>15798</v>
      </c>
      <c r="H42" s="1">
        <v>12983</v>
      </c>
      <c r="I42" s="1">
        <v>34609</v>
      </c>
      <c r="J42" s="1">
        <v>28332</v>
      </c>
      <c r="K42" s="3">
        <f t="shared" si="2"/>
        <v>165468</v>
      </c>
      <c r="L42" s="1">
        <v>135847</v>
      </c>
      <c r="M42" s="1">
        <v>685626</v>
      </c>
      <c r="O42" s="16">
        <f t="shared" si="3"/>
        <v>1.4365977479602273E-2</v>
      </c>
      <c r="P42" s="16">
        <f t="shared" si="13"/>
        <v>1.3069522804660562E-2</v>
      </c>
      <c r="Q42" s="16">
        <f t="shared" si="14"/>
        <v>1.2937050424077586E-2</v>
      </c>
      <c r="R42" s="16">
        <f t="shared" si="15"/>
        <v>1.1351813546154799E-2</v>
      </c>
      <c r="S42" s="16">
        <f t="shared" si="16"/>
        <v>1.2793649787979309E-2</v>
      </c>
      <c r="T42" s="16">
        <f t="shared" si="17"/>
        <v>1.1757954928583709E-2</v>
      </c>
      <c r="U42" s="16">
        <f t="shared" si="18"/>
        <v>1.1751182313941122E-2</v>
      </c>
      <c r="V42" s="16">
        <f t="shared" si="19"/>
        <v>1.2647361920145005E-2</v>
      </c>
      <c r="W42" s="16">
        <f t="shared" si="20"/>
        <v>1.2727431181038409E-2</v>
      </c>
      <c r="X42" s="16">
        <f t="shared" si="20"/>
        <v>1.2507876572744457E-2</v>
      </c>
      <c r="Y42" s="16">
        <f t="shared" si="21"/>
        <v>1.6619522944929504E-2</v>
      </c>
      <c r="Z42" s="16">
        <f t="shared" si="22"/>
        <v>1.29333000531045E-2</v>
      </c>
    </row>
    <row r="43" spans="1:26" x14ac:dyDescent="0.25">
      <c r="A43" s="18">
        <v>37</v>
      </c>
      <c r="B43" s="1">
        <v>5939</v>
      </c>
      <c r="C43" s="1">
        <v>11363</v>
      </c>
      <c r="D43" s="1">
        <v>35045</v>
      </c>
      <c r="E43" s="1">
        <v>15934</v>
      </c>
      <c r="F43" s="1">
        <v>5766</v>
      </c>
      <c r="G43" s="1">
        <v>16578</v>
      </c>
      <c r="H43" s="1">
        <v>13342</v>
      </c>
      <c r="I43" s="1">
        <v>35283</v>
      </c>
      <c r="J43" s="1">
        <v>29141</v>
      </c>
      <c r="K43" s="3">
        <f t="shared" si="2"/>
        <v>168391</v>
      </c>
      <c r="L43" s="1">
        <v>131289</v>
      </c>
      <c r="M43" s="1">
        <v>699168</v>
      </c>
      <c r="O43" s="16">
        <f t="shared" si="3"/>
        <v>1.3868585866605641E-2</v>
      </c>
      <c r="P43" s="16">
        <f t="shared" si="13"/>
        <v>1.2850133047448123E-2</v>
      </c>
      <c r="Q43" s="16">
        <f t="shared" si="14"/>
        <v>1.3064169320879409E-2</v>
      </c>
      <c r="R43" s="16">
        <f t="shared" si="15"/>
        <v>1.1536437084280282E-2</v>
      </c>
      <c r="S43" s="16">
        <f t="shared" si="16"/>
        <v>1.3047079002031959E-2</v>
      </c>
      <c r="T43" s="16">
        <f t="shared" si="17"/>
        <v>1.2338484416132467E-2</v>
      </c>
      <c r="U43" s="16">
        <f t="shared" si="18"/>
        <v>1.2076120652592039E-2</v>
      </c>
      <c r="V43" s="16">
        <f t="shared" si="19"/>
        <v>1.289366553868867E-2</v>
      </c>
      <c r="W43" s="16">
        <f t="shared" si="20"/>
        <v>1.3090853877122699E-2</v>
      </c>
      <c r="X43" s="16">
        <f t="shared" si="20"/>
        <v>1.2728828800499263E-2</v>
      </c>
      <c r="Y43" s="16">
        <f t="shared" si="21"/>
        <v>1.6061897192553749E-2</v>
      </c>
      <c r="Z43" s="16">
        <f t="shared" si="22"/>
        <v>1.318874945163831E-2</v>
      </c>
    </row>
    <row r="44" spans="1:26" x14ac:dyDescent="0.25">
      <c r="A44" s="18">
        <v>38</v>
      </c>
      <c r="B44" s="1">
        <v>5987</v>
      </c>
      <c r="C44" s="1">
        <v>11621</v>
      </c>
      <c r="D44" s="1">
        <v>36641</v>
      </c>
      <c r="E44" s="1">
        <v>17491</v>
      </c>
      <c r="F44" s="1">
        <v>5944</v>
      </c>
      <c r="G44" s="1">
        <v>17965</v>
      </c>
      <c r="H44" s="1">
        <v>14021</v>
      </c>
      <c r="I44" s="1">
        <v>36438</v>
      </c>
      <c r="J44" s="1">
        <v>30743</v>
      </c>
      <c r="K44" s="3">
        <f t="shared" si="2"/>
        <v>176851</v>
      </c>
      <c r="L44" s="1">
        <v>130484</v>
      </c>
      <c r="M44" s="1">
        <v>731914</v>
      </c>
      <c r="O44" s="16">
        <f t="shared" si="3"/>
        <v>1.3980674117421783E-2</v>
      </c>
      <c r="P44" s="16">
        <f t="shared" si="13"/>
        <v>1.3141898807039924E-2</v>
      </c>
      <c r="Q44" s="16">
        <f t="shared" si="14"/>
        <v>1.3659130491834568E-2</v>
      </c>
      <c r="R44" s="16">
        <f t="shared" si="15"/>
        <v>1.2663726687658243E-2</v>
      </c>
      <c r="S44" s="16">
        <f t="shared" si="16"/>
        <v>1.3449850431508491E-2</v>
      </c>
      <c r="T44" s="16">
        <f t="shared" si="17"/>
        <v>1.3370784927965966E-2</v>
      </c>
      <c r="U44" s="16">
        <f t="shared" si="18"/>
        <v>1.2690697621795307E-2</v>
      </c>
      <c r="V44" s="16">
        <f t="shared" si="19"/>
        <v>1.331574369806246E-2</v>
      </c>
      <c r="W44" s="16">
        <f t="shared" si="20"/>
        <v>1.3810511675796408E-2</v>
      </c>
      <c r="X44" s="16">
        <f t="shared" si="20"/>
        <v>1.3368327892803624E-2</v>
      </c>
      <c r="Y44" s="16">
        <f t="shared" si="21"/>
        <v>1.5963413486835786E-2</v>
      </c>
      <c r="Z44" s="16">
        <f t="shared" si="22"/>
        <v>1.3806453336174427E-2</v>
      </c>
    </row>
    <row r="45" spans="1:26" x14ac:dyDescent="0.25">
      <c r="A45" s="18">
        <v>39</v>
      </c>
      <c r="B45" s="1">
        <v>6080</v>
      </c>
      <c r="C45" s="1">
        <v>11957</v>
      </c>
      <c r="D45" s="1">
        <v>39257</v>
      </c>
      <c r="E45" s="1">
        <v>18565</v>
      </c>
      <c r="F45" s="1">
        <v>5831</v>
      </c>
      <c r="G45" s="1">
        <v>18807</v>
      </c>
      <c r="H45" s="1">
        <v>15392</v>
      </c>
      <c r="I45" s="1">
        <v>38639</v>
      </c>
      <c r="J45" s="1">
        <v>32442</v>
      </c>
      <c r="K45" s="3">
        <f t="shared" si="2"/>
        <v>186970</v>
      </c>
      <c r="L45" s="1">
        <v>127887</v>
      </c>
      <c r="M45" s="1">
        <v>764005</v>
      </c>
      <c r="O45" s="16">
        <f t="shared" si="3"/>
        <v>1.419784510337806E-2</v>
      </c>
      <c r="P45" s="16">
        <f t="shared" si="13"/>
        <v>1.3521872819531568E-2</v>
      </c>
      <c r="Q45" s="16">
        <f t="shared" si="14"/>
        <v>1.463433000512949E-2</v>
      </c>
      <c r="R45" s="16">
        <f t="shared" si="15"/>
        <v>1.3441317589410284E-2</v>
      </c>
      <c r="S45" s="16">
        <f t="shared" si="16"/>
        <v>1.3194158456616086E-2</v>
      </c>
      <c r="T45" s="16">
        <f t="shared" si="17"/>
        <v>1.3997459067089114E-2</v>
      </c>
      <c r="U45" s="16">
        <f t="shared" si="18"/>
        <v>1.3931618129568031E-2</v>
      </c>
      <c r="V45" s="16">
        <f t="shared" si="19"/>
        <v>1.41200675325055E-2</v>
      </c>
      <c r="W45" s="16">
        <f t="shared" si="20"/>
        <v>1.4573744260032757E-2</v>
      </c>
      <c r="X45" s="16">
        <f t="shared" si="20"/>
        <v>1.4133232303563417E-2</v>
      </c>
      <c r="Y45" s="16">
        <f t="shared" si="21"/>
        <v>1.5645696488389139E-2</v>
      </c>
      <c r="Z45" s="16">
        <f t="shared" si="22"/>
        <v>1.4411801633940522E-2</v>
      </c>
    </row>
    <row r="46" spans="1:26" x14ac:dyDescent="0.25">
      <c r="A46" s="18">
        <v>40</v>
      </c>
      <c r="B46" s="1">
        <v>5892</v>
      </c>
      <c r="C46" s="1">
        <v>11942</v>
      </c>
      <c r="D46" s="1">
        <v>39610</v>
      </c>
      <c r="E46" s="1">
        <v>19173</v>
      </c>
      <c r="F46" s="1">
        <v>6055</v>
      </c>
      <c r="G46" s="1">
        <v>19922</v>
      </c>
      <c r="H46" s="1">
        <v>15388</v>
      </c>
      <c r="I46" s="1">
        <v>39001</v>
      </c>
      <c r="J46" s="1">
        <v>33103</v>
      </c>
      <c r="K46" s="3">
        <f t="shared" si="2"/>
        <v>190086</v>
      </c>
      <c r="L46" s="1">
        <v>126348</v>
      </c>
      <c r="M46" s="1">
        <v>775472</v>
      </c>
      <c r="O46" s="16">
        <f t="shared" si="3"/>
        <v>1.3758832787681502E-2</v>
      </c>
      <c r="P46" s="16">
        <f t="shared" si="13"/>
        <v>1.3504909693973907E-2</v>
      </c>
      <c r="Q46" s="16">
        <f t="shared" si="14"/>
        <v>1.4765922294194133E-2</v>
      </c>
      <c r="R46" s="16">
        <f t="shared" si="15"/>
        <v>1.3881518025411439E-2</v>
      </c>
      <c r="S46" s="16">
        <f t="shared" si="16"/>
        <v>1.3701016884721386E-2</v>
      </c>
      <c r="T46" s="16">
        <f t="shared" si="17"/>
        <v>1.4827318526854327E-2</v>
      </c>
      <c r="U46" s="16">
        <f t="shared" si="18"/>
        <v>1.3927997646686128E-2</v>
      </c>
      <c r="V46" s="16">
        <f t="shared" si="19"/>
        <v>1.425235523267287E-2</v>
      </c>
      <c r="W46" s="16">
        <f t="shared" si="20"/>
        <v>1.4870681716289512E-2</v>
      </c>
      <c r="X46" s="16">
        <f t="shared" si="20"/>
        <v>1.4368773576804597E-2</v>
      </c>
      <c r="Y46" s="16">
        <f t="shared" si="21"/>
        <v>1.5457415217457528E-2</v>
      </c>
      <c r="Z46" s="16">
        <f t="shared" si="22"/>
        <v>1.4628109288126549E-2</v>
      </c>
    </row>
    <row r="47" spans="1:26" x14ac:dyDescent="0.25">
      <c r="A47" s="18">
        <v>41</v>
      </c>
      <c r="B47" s="1">
        <v>5638</v>
      </c>
      <c r="C47" s="1">
        <v>11584</v>
      </c>
      <c r="D47" s="1">
        <v>38632</v>
      </c>
      <c r="E47" s="1">
        <v>18783</v>
      </c>
      <c r="F47" s="1">
        <v>5692</v>
      </c>
      <c r="G47" s="1">
        <v>19276</v>
      </c>
      <c r="H47" s="1">
        <v>14987</v>
      </c>
      <c r="I47" s="1">
        <v>38531</v>
      </c>
      <c r="J47" s="1">
        <v>32035</v>
      </c>
      <c r="K47" s="3">
        <f t="shared" si="2"/>
        <v>185158</v>
      </c>
      <c r="L47" s="1">
        <v>122375</v>
      </c>
      <c r="M47" s="1">
        <v>761698</v>
      </c>
      <c r="O47" s="16">
        <f t="shared" si="3"/>
        <v>1.3165699127112747E-2</v>
      </c>
      <c r="P47" s="16">
        <f t="shared" si="13"/>
        <v>1.3100056430664355E-2</v>
      </c>
      <c r="Q47" s="16">
        <f t="shared" si="14"/>
        <v>1.4401340824774242E-2</v>
      </c>
      <c r="R47" s="16">
        <f t="shared" si="15"/>
        <v>1.3599152614160698E-2</v>
      </c>
      <c r="S47" s="16">
        <f t="shared" si="16"/>
        <v>1.2879634699890031E-2</v>
      </c>
      <c r="T47" s="16">
        <f t="shared" si="17"/>
        <v>1.4346521028192149E-2</v>
      </c>
      <c r="U47" s="16">
        <f t="shared" si="18"/>
        <v>1.3565044237775213E-2</v>
      </c>
      <c r="V47" s="16">
        <f t="shared" si="19"/>
        <v>1.4080600483836782E-2</v>
      </c>
      <c r="W47" s="16">
        <f t="shared" si="20"/>
        <v>1.439090985050704E-2</v>
      </c>
      <c r="X47" s="16">
        <f t="shared" si="20"/>
        <v>1.3996261575991844E-2</v>
      </c>
      <c r="Y47" s="16">
        <f t="shared" si="21"/>
        <v>1.4971358369237067E-2</v>
      </c>
      <c r="Z47" s="16">
        <f t="shared" si="22"/>
        <v>1.436828355962229E-2</v>
      </c>
    </row>
    <row r="48" spans="1:26" x14ac:dyDescent="0.25">
      <c r="A48" s="18">
        <v>42</v>
      </c>
      <c r="B48" s="1">
        <v>5451</v>
      </c>
      <c r="C48" s="1">
        <v>11975</v>
      </c>
      <c r="D48" s="1">
        <v>39977</v>
      </c>
      <c r="E48" s="1">
        <v>19216</v>
      </c>
      <c r="F48" s="1">
        <v>5587</v>
      </c>
      <c r="G48" s="1">
        <v>19957</v>
      </c>
      <c r="H48" s="1">
        <v>15376</v>
      </c>
      <c r="I48" s="1">
        <v>38774</v>
      </c>
      <c r="J48" s="1">
        <v>32219</v>
      </c>
      <c r="K48" s="3">
        <f t="shared" si="2"/>
        <v>188532</v>
      </c>
      <c r="L48" s="1">
        <v>121869</v>
      </c>
      <c r="M48" s="1">
        <v>780374</v>
      </c>
      <c r="O48" s="16">
        <f t="shared" si="3"/>
        <v>1.2729021983308192E-2</v>
      </c>
      <c r="P48" s="16">
        <f t="shared" si="13"/>
        <v>1.3542228570200765E-2</v>
      </c>
      <c r="Q48" s="16">
        <f t="shared" si="14"/>
        <v>1.4902733540898735E-2</v>
      </c>
      <c r="R48" s="16">
        <f t="shared" si="15"/>
        <v>1.391265062203652E-2</v>
      </c>
      <c r="S48" s="16">
        <f t="shared" si="16"/>
        <v>1.264204481171567E-2</v>
      </c>
      <c r="T48" s="16">
        <f t="shared" si="17"/>
        <v>1.4853367926936643E-2</v>
      </c>
      <c r="U48" s="16">
        <f t="shared" si="18"/>
        <v>1.3917136198040414E-2</v>
      </c>
      <c r="V48" s="16">
        <f t="shared" si="19"/>
        <v>1.4169401343341397E-2</v>
      </c>
      <c r="W48" s="16">
        <f t="shared" si="20"/>
        <v>1.4473567175698027E-2</v>
      </c>
      <c r="X48" s="16">
        <f t="shared" si="20"/>
        <v>1.425130530382103E-2</v>
      </c>
      <c r="Y48" s="16">
        <f t="shared" si="21"/>
        <v>1.4909454325642918E-2</v>
      </c>
      <c r="Z48" s="16">
        <f t="shared" si="22"/>
        <v>1.4720578122243573E-2</v>
      </c>
    </row>
    <row r="49" spans="1:26" x14ac:dyDescent="0.25">
      <c r="A49" s="18">
        <v>43</v>
      </c>
      <c r="B49" s="1">
        <v>5584</v>
      </c>
      <c r="C49" s="1">
        <v>11565</v>
      </c>
      <c r="D49" s="1">
        <v>39279</v>
      </c>
      <c r="E49" s="1">
        <v>19121</v>
      </c>
      <c r="F49" s="1">
        <v>5725</v>
      </c>
      <c r="G49" s="1">
        <v>19625</v>
      </c>
      <c r="H49" s="1">
        <v>15352</v>
      </c>
      <c r="I49" s="1">
        <v>38358</v>
      </c>
      <c r="J49" s="1">
        <v>31674</v>
      </c>
      <c r="K49" s="3">
        <f t="shared" si="2"/>
        <v>186283</v>
      </c>
      <c r="L49" s="1">
        <v>120115</v>
      </c>
      <c r="M49" s="1">
        <v>777994</v>
      </c>
      <c r="O49" s="16">
        <f t="shared" si="3"/>
        <v>1.3039599844944587E-2</v>
      </c>
      <c r="P49" s="16">
        <f t="shared" ref="P49:Z50" si="23">C49/C$4</f>
        <v>1.3078569804957982E-2</v>
      </c>
      <c r="Q49" s="16">
        <f t="shared" si="23"/>
        <v>1.4642531224277994E-2</v>
      </c>
      <c r="R49" s="16">
        <f t="shared" si="23"/>
        <v>1.3843869303911341E-2</v>
      </c>
      <c r="S49" s="16">
        <f t="shared" si="23"/>
        <v>1.2954305807601971E-2</v>
      </c>
      <c r="T49" s="16">
        <f t="shared" si="23"/>
        <v>1.460627076044153E-2</v>
      </c>
      <c r="U49" s="16">
        <f t="shared" si="23"/>
        <v>1.3895413300748987E-2</v>
      </c>
      <c r="V49" s="16">
        <f t="shared" si="23"/>
        <v>1.4017380118839668E-2</v>
      </c>
      <c r="W49" s="16">
        <f t="shared" si="23"/>
        <v>1.4228739772279069E-2</v>
      </c>
      <c r="X49" s="16">
        <f t="shared" si="23"/>
        <v>1.4081301348904658E-2</v>
      </c>
      <c r="Y49" s="16">
        <f t="shared" si="23"/>
        <v>1.4694869953184149E-2</v>
      </c>
      <c r="Z49" s="16">
        <f t="shared" si="23"/>
        <v>1.4675683013063949E-2</v>
      </c>
    </row>
    <row r="50" spans="1:26" x14ac:dyDescent="0.25">
      <c r="A50" s="18">
        <v>44</v>
      </c>
      <c r="B50" s="1">
        <v>5765</v>
      </c>
      <c r="C50" s="1">
        <v>11531</v>
      </c>
      <c r="D50" s="1">
        <v>40152</v>
      </c>
      <c r="E50" s="1">
        <v>19531</v>
      </c>
      <c r="F50" s="1">
        <v>5823</v>
      </c>
      <c r="G50" s="1">
        <v>19908</v>
      </c>
      <c r="H50" s="1">
        <v>15828</v>
      </c>
      <c r="I50" s="1">
        <v>38133</v>
      </c>
      <c r="J50" s="1">
        <v>32171</v>
      </c>
      <c r="K50" s="3">
        <f t="shared" si="2"/>
        <v>188842</v>
      </c>
      <c r="L50" s="1">
        <v>119313</v>
      </c>
      <c r="M50" s="1">
        <v>790396</v>
      </c>
      <c r="O50" s="16">
        <f t="shared" si="3"/>
        <v>1.3462265957397124E-2</v>
      </c>
      <c r="P50" s="16">
        <f t="shared" si="23"/>
        <v>1.3040120053693947E-2</v>
      </c>
      <c r="Q50" s="16">
        <f t="shared" si="23"/>
        <v>1.4967970511398204E-2</v>
      </c>
      <c r="R50" s="16">
        <f t="shared" si="23"/>
        <v>1.414071499266212E-2</v>
      </c>
      <c r="S50" s="16">
        <f t="shared" si="23"/>
        <v>1.317605636989804E-2</v>
      </c>
      <c r="T50" s="16">
        <f t="shared" si="23"/>
        <v>1.48168987668214E-2</v>
      </c>
      <c r="U50" s="16">
        <f t="shared" si="23"/>
        <v>1.4326250763695607E-2</v>
      </c>
      <c r="V50" s="16">
        <f t="shared" si="23"/>
        <v>1.3935157100779839E-2</v>
      </c>
      <c r="W50" s="16">
        <f t="shared" si="23"/>
        <v>1.4452004395213422E-2</v>
      </c>
      <c r="X50" s="16">
        <f t="shared" si="23"/>
        <v>1.4274738485690339E-2</v>
      </c>
      <c r="Y50" s="16">
        <f t="shared" si="23"/>
        <v>1.4596753267487494E-2</v>
      </c>
      <c r="Z50" s="16">
        <f t="shared" si="23"/>
        <v>1.4909628031570542E-2</v>
      </c>
    </row>
    <row r="51" spans="1:26" x14ac:dyDescent="0.25">
      <c r="A51" s="18">
        <v>45</v>
      </c>
      <c r="B51" s="1">
        <v>5651</v>
      </c>
      <c r="C51" s="1">
        <v>11555</v>
      </c>
      <c r="D51" s="1">
        <v>39004</v>
      </c>
      <c r="E51" s="1">
        <v>19660</v>
      </c>
      <c r="F51" s="1">
        <v>5809</v>
      </c>
      <c r="G51" s="1">
        <v>19536</v>
      </c>
      <c r="H51" s="1">
        <v>16133</v>
      </c>
      <c r="I51" s="1">
        <v>38056</v>
      </c>
      <c r="J51" s="1">
        <v>31892</v>
      </c>
      <c r="K51" s="3">
        <f t="shared" si="2"/>
        <v>187296</v>
      </c>
      <c r="L51" s="1">
        <v>117360</v>
      </c>
      <c r="M51" s="1">
        <v>790748</v>
      </c>
      <c r="O51" s="16">
        <f t="shared" si="3"/>
        <v>1.3196056361708786E-2</v>
      </c>
      <c r="P51" s="16">
        <f t="shared" si="13"/>
        <v>1.3067261054586207E-2</v>
      </c>
      <c r="Q51" s="16">
        <f t="shared" si="14"/>
        <v>1.4540015984921686E-2</v>
      </c>
      <c r="R51" s="16">
        <f t="shared" si="15"/>
        <v>1.4234112782537365E-2</v>
      </c>
      <c r="S51" s="16">
        <f t="shared" si="16"/>
        <v>1.3144377718141458E-2</v>
      </c>
      <c r="T51" s="16">
        <f t="shared" si="17"/>
        <v>1.4540030857375069E-2</v>
      </c>
      <c r="U51" s="16">
        <f t="shared" si="18"/>
        <v>1.4602312583440816E-2</v>
      </c>
      <c r="V51" s="16">
        <f t="shared" si="19"/>
        <v>1.3907018556821587E-2</v>
      </c>
      <c r="W51" s="16">
        <f t="shared" si="20"/>
        <v>1.4326670733646652E-2</v>
      </c>
      <c r="X51" s="16">
        <f t="shared" si="20"/>
        <v>1.4157874939980818E-2</v>
      </c>
      <c r="Y51" s="16">
        <f t="shared" si="21"/>
        <v>1.4357823233615216E-2</v>
      </c>
      <c r="Z51" s="16">
        <f t="shared" si="22"/>
        <v>1.4916267980491227E-2</v>
      </c>
    </row>
    <row r="52" spans="1:26" x14ac:dyDescent="0.25">
      <c r="A52" s="18">
        <v>46</v>
      </c>
      <c r="B52" s="1">
        <v>5650</v>
      </c>
      <c r="C52" s="1">
        <v>11490</v>
      </c>
      <c r="D52" s="1">
        <v>39898</v>
      </c>
      <c r="E52" s="1">
        <v>20887</v>
      </c>
      <c r="F52" s="1">
        <v>5878</v>
      </c>
      <c r="G52" s="1">
        <v>19552</v>
      </c>
      <c r="H52" s="1">
        <v>16487</v>
      </c>
      <c r="I52" s="1">
        <v>37972</v>
      </c>
      <c r="J52" s="1">
        <v>31897</v>
      </c>
      <c r="K52" s="3">
        <f t="shared" si="2"/>
        <v>189711</v>
      </c>
      <c r="L52" s="1">
        <v>115630</v>
      </c>
      <c r="M52" s="1">
        <v>795338</v>
      </c>
      <c r="O52" s="16">
        <f t="shared" si="3"/>
        <v>1.3193721189816782E-2</v>
      </c>
      <c r="P52" s="16">
        <f t="shared" si="13"/>
        <v>1.2993754177169669E-2</v>
      </c>
      <c r="Q52" s="16">
        <f t="shared" si="14"/>
        <v>1.4873283708501831E-2</v>
      </c>
      <c r="R52" s="16">
        <f t="shared" si="15"/>
        <v>1.5122477807164697E-2</v>
      </c>
      <c r="S52" s="16">
        <f t="shared" si="16"/>
        <v>1.3300508216084609E-2</v>
      </c>
      <c r="T52" s="16">
        <f t="shared" si="17"/>
        <v>1.4551939154555556E-2</v>
      </c>
      <c r="U52" s="16">
        <f t="shared" si="18"/>
        <v>1.4922725318489354E-2</v>
      </c>
      <c r="V52" s="16">
        <f t="shared" si="19"/>
        <v>1.3876321963412585E-2</v>
      </c>
      <c r="W52" s="16">
        <f t="shared" si="20"/>
        <v>1.43289168566138E-2</v>
      </c>
      <c r="X52" s="16">
        <f t="shared" si="20"/>
        <v>1.4340426985833659E-2</v>
      </c>
      <c r="Y52" s="16">
        <f t="shared" si="21"/>
        <v>1.4146175021326922E-2</v>
      </c>
      <c r="Z52" s="16">
        <f t="shared" si="22"/>
        <v>1.5002851405337643E-2</v>
      </c>
    </row>
    <row r="53" spans="1:26" x14ac:dyDescent="0.25">
      <c r="A53" s="18">
        <v>47</v>
      </c>
      <c r="B53" s="1">
        <v>5379</v>
      </c>
      <c r="C53" s="1">
        <v>11288</v>
      </c>
      <c r="D53" s="1">
        <v>38465</v>
      </c>
      <c r="E53" s="1">
        <v>20616</v>
      </c>
      <c r="F53" s="1">
        <v>5715</v>
      </c>
      <c r="G53" s="1">
        <v>19370</v>
      </c>
      <c r="H53" s="1">
        <v>16422</v>
      </c>
      <c r="I53" s="1">
        <v>36885</v>
      </c>
      <c r="J53" s="1">
        <v>31240</v>
      </c>
      <c r="K53" s="3">
        <f t="shared" si="2"/>
        <v>185380</v>
      </c>
      <c r="L53" s="1">
        <v>112374</v>
      </c>
      <c r="M53" s="1">
        <v>781209</v>
      </c>
      <c r="O53" s="16">
        <f t="shared" si="3"/>
        <v>1.2560889607083977E-2</v>
      </c>
      <c r="P53" s="16">
        <f t="shared" si="13"/>
        <v>1.276531741965981E-2</v>
      </c>
      <c r="Q53" s="16">
        <f t="shared" si="14"/>
        <v>1.4339086115783321E-2</v>
      </c>
      <c r="R53" s="16">
        <f t="shared" si="15"/>
        <v>1.4926270047039182E-2</v>
      </c>
      <c r="S53" s="16">
        <f t="shared" si="16"/>
        <v>1.2931678199204414E-2</v>
      </c>
      <c r="T53" s="16">
        <f t="shared" si="17"/>
        <v>1.4416482274127512E-2</v>
      </c>
      <c r="U53" s="16">
        <f t="shared" si="18"/>
        <v>1.4863892471658407E-2</v>
      </c>
      <c r="V53" s="16">
        <f t="shared" si="19"/>
        <v>1.3479093427274654E-2</v>
      </c>
      <c r="W53" s="16">
        <f t="shared" si="20"/>
        <v>1.403377629873076E-2</v>
      </c>
      <c r="X53" s="16">
        <f t="shared" si="20"/>
        <v>1.4013042757846639E-2</v>
      </c>
      <c r="Y53" s="16">
        <f t="shared" si="21"/>
        <v>1.3747835958199357E-2</v>
      </c>
      <c r="Z53" s="16">
        <f t="shared" si="22"/>
        <v>1.4736329137438945E-2</v>
      </c>
    </row>
    <row r="54" spans="1:26" x14ac:dyDescent="0.25">
      <c r="A54" s="18">
        <v>48</v>
      </c>
      <c r="B54" s="1">
        <v>5337</v>
      </c>
      <c r="C54" s="1">
        <v>11114</v>
      </c>
      <c r="D54" s="1">
        <v>37923</v>
      </c>
      <c r="E54" s="1">
        <v>20570</v>
      </c>
      <c r="F54" s="1">
        <v>5741</v>
      </c>
      <c r="G54" s="1">
        <v>19113</v>
      </c>
      <c r="H54" s="1">
        <v>16398</v>
      </c>
      <c r="I54" s="1">
        <v>36827</v>
      </c>
      <c r="J54" s="1">
        <v>30973</v>
      </c>
      <c r="K54" s="3">
        <f t="shared" si="2"/>
        <v>183996</v>
      </c>
      <c r="L54" s="1">
        <v>108619</v>
      </c>
      <c r="M54" s="1">
        <v>767090</v>
      </c>
      <c r="O54" s="16">
        <f t="shared" si="3"/>
        <v>1.2462812387619853E-2</v>
      </c>
      <c r="P54" s="16">
        <f t="shared" si="13"/>
        <v>1.2568545163190923E-2</v>
      </c>
      <c r="Q54" s="16">
        <f t="shared" si="14"/>
        <v>1.4137037898579251E-2</v>
      </c>
      <c r="R54" s="16">
        <f t="shared" si="15"/>
        <v>1.4892965408789094E-2</v>
      </c>
      <c r="S54" s="16">
        <f t="shared" si="16"/>
        <v>1.2990509981038064E-2</v>
      </c>
      <c r="T54" s="16">
        <f t="shared" si="17"/>
        <v>1.4225205250665934E-2</v>
      </c>
      <c r="U54" s="16">
        <f t="shared" si="18"/>
        <v>1.4842169574366982E-2</v>
      </c>
      <c r="V54" s="16">
        <f t="shared" si="19"/>
        <v>1.3457898160397009E-2</v>
      </c>
      <c r="W54" s="16">
        <f t="shared" si="20"/>
        <v>1.3913833332285143E-2</v>
      </c>
      <c r="X54" s="16">
        <f t="shared" si="20"/>
        <v>1.3908424939436564E-2</v>
      </c>
      <c r="Y54" s="16">
        <f t="shared" si="21"/>
        <v>1.3288449231527362E-2</v>
      </c>
      <c r="Z54" s="16">
        <f t="shared" si="22"/>
        <v>1.4469995504452765E-2</v>
      </c>
    </row>
    <row r="55" spans="1:26" x14ac:dyDescent="0.25">
      <c r="A55" s="18">
        <v>49</v>
      </c>
      <c r="B55" s="1">
        <v>5059</v>
      </c>
      <c r="C55" s="1">
        <v>10915</v>
      </c>
      <c r="D55" s="1">
        <v>36880</v>
      </c>
      <c r="E55" s="1">
        <v>20483</v>
      </c>
      <c r="F55" s="1">
        <v>5502</v>
      </c>
      <c r="G55" s="1">
        <v>18731</v>
      </c>
      <c r="H55" s="1">
        <v>15999</v>
      </c>
      <c r="I55" s="1">
        <v>36192</v>
      </c>
      <c r="J55" s="1">
        <v>29749</v>
      </c>
      <c r="K55" s="3">
        <f t="shared" si="2"/>
        <v>179510</v>
      </c>
      <c r="L55" s="1">
        <v>102673</v>
      </c>
      <c r="M55" s="1">
        <v>745430</v>
      </c>
      <c r="O55" s="16">
        <f t="shared" si="3"/>
        <v>1.1813634601643027E-2</v>
      </c>
      <c r="P55" s="16">
        <f t="shared" si="13"/>
        <v>1.2343501030792596E-2</v>
      </c>
      <c r="Q55" s="16">
        <f t="shared" si="14"/>
        <v>1.3748225554402414E-2</v>
      </c>
      <c r="R55" s="16">
        <f t="shared" si="15"/>
        <v>1.4829976201663929E-2</v>
      </c>
      <c r="S55" s="16">
        <f t="shared" si="16"/>
        <v>1.2449710140336427E-2</v>
      </c>
      <c r="T55" s="16">
        <f t="shared" si="17"/>
        <v>1.3940894655481798E-2</v>
      </c>
      <c r="U55" s="16">
        <f t="shared" si="18"/>
        <v>1.4481026406897021E-2</v>
      </c>
      <c r="V55" s="16">
        <f t="shared" si="19"/>
        <v>1.3225846531650381E-2</v>
      </c>
      <c r="W55" s="16">
        <f t="shared" si="20"/>
        <v>1.3363982429927701E-2</v>
      </c>
      <c r="X55" s="16">
        <f t="shared" si="20"/>
        <v>1.3569324120514889E-2</v>
      </c>
      <c r="Y55" s="16">
        <f t="shared" si="21"/>
        <v>1.2561015549292563E-2</v>
      </c>
      <c r="Z55" s="16">
        <f t="shared" si="22"/>
        <v>1.4061412283935685E-2</v>
      </c>
    </row>
    <row r="56" spans="1:26" x14ac:dyDescent="0.25">
      <c r="A56" s="18">
        <v>50</v>
      </c>
      <c r="B56" s="1">
        <v>4931</v>
      </c>
      <c r="C56" s="1">
        <v>10679</v>
      </c>
      <c r="D56" s="1">
        <v>35502</v>
      </c>
      <c r="E56" s="1">
        <v>20035</v>
      </c>
      <c r="F56" s="1">
        <v>5207</v>
      </c>
      <c r="G56" s="1">
        <v>18336</v>
      </c>
      <c r="H56" s="1">
        <v>15379</v>
      </c>
      <c r="I56" s="1">
        <v>34090</v>
      </c>
      <c r="J56" s="1">
        <v>29218</v>
      </c>
      <c r="K56" s="3">
        <f t="shared" si="2"/>
        <v>173377</v>
      </c>
      <c r="L56" s="1">
        <v>101510</v>
      </c>
      <c r="M56" s="1">
        <v>723908</v>
      </c>
      <c r="O56" s="16">
        <f t="shared" si="3"/>
        <v>1.1514732599466646E-2</v>
      </c>
      <c r="P56" s="16">
        <f t="shared" si="13"/>
        <v>1.2076614522018702E-2</v>
      </c>
      <c r="Q56" s="16">
        <f t="shared" si="14"/>
        <v>1.3234531009555166E-2</v>
      </c>
      <c r="R56" s="16">
        <f t="shared" si="15"/>
        <v>1.4505617985663077E-2</v>
      </c>
      <c r="S56" s="16">
        <f t="shared" si="16"/>
        <v>1.1782195692608466E-2</v>
      </c>
      <c r="T56" s="16">
        <f t="shared" si="17"/>
        <v>1.3646908568838517E-2</v>
      </c>
      <c r="U56" s="16">
        <f t="shared" si="18"/>
        <v>1.3919851560201842E-2</v>
      </c>
      <c r="V56" s="16">
        <f t="shared" si="19"/>
        <v>1.2457700825153666E-2</v>
      </c>
      <c r="W56" s="16">
        <f t="shared" si="20"/>
        <v>1.3125444170816753E-2</v>
      </c>
      <c r="X56" s="16">
        <f t="shared" si="20"/>
        <v>1.3105725074048854E-2</v>
      </c>
      <c r="Y56" s="16">
        <f t="shared" si="21"/>
        <v>1.2418734121031703E-2</v>
      </c>
      <c r="Z56" s="16">
        <f t="shared" si="22"/>
        <v>1.3655432225211372E-2</v>
      </c>
    </row>
    <row r="57" spans="1:26" x14ac:dyDescent="0.25">
      <c r="A57" s="18">
        <v>51</v>
      </c>
      <c r="B57" s="1">
        <v>4685</v>
      </c>
      <c r="C57" s="1">
        <v>10113</v>
      </c>
      <c r="D57" s="1">
        <v>33746</v>
      </c>
      <c r="E57" s="1">
        <v>19186</v>
      </c>
      <c r="F57" s="1">
        <v>5028</v>
      </c>
      <c r="G57" s="1">
        <v>17857</v>
      </c>
      <c r="H57" s="1">
        <v>15323</v>
      </c>
      <c r="I57" s="1">
        <v>32072</v>
      </c>
      <c r="J57" s="1">
        <v>28101</v>
      </c>
      <c r="K57" s="3">
        <f t="shared" si="2"/>
        <v>166111</v>
      </c>
      <c r="L57" s="1">
        <v>95508</v>
      </c>
      <c r="M57" s="1">
        <v>690689</v>
      </c>
      <c r="O57" s="16">
        <f t="shared" si="3"/>
        <v>1.0940280314033915E-2</v>
      </c>
      <c r="P57" s="16">
        <f t="shared" si="13"/>
        <v>1.1436539250976228E-2</v>
      </c>
      <c r="Q57" s="16">
        <f t="shared" si="14"/>
        <v>1.2579924608429063E-2</v>
      </c>
      <c r="R57" s="16">
        <f t="shared" si="15"/>
        <v>1.3890930205786464E-2</v>
      </c>
      <c r="S57" s="16">
        <f t="shared" si="16"/>
        <v>1.1377161502292177E-2</v>
      </c>
      <c r="T57" s="16">
        <f t="shared" si="17"/>
        <v>1.3290403921997677E-2</v>
      </c>
      <c r="U57" s="16">
        <f t="shared" si="18"/>
        <v>1.386916479985518E-2</v>
      </c>
      <c r="V57" s="16">
        <f t="shared" si="19"/>
        <v>1.1720251712065954E-2</v>
      </c>
      <c r="W57" s="16">
        <f t="shared" si="20"/>
        <v>1.2623660299956246E-2</v>
      </c>
      <c r="X57" s="16">
        <f t="shared" si="20"/>
        <v>1.255648152739596E-2</v>
      </c>
      <c r="Y57" s="16">
        <f t="shared" si="21"/>
        <v>1.1684449398399133E-2</v>
      </c>
      <c r="Z57" s="16">
        <f t="shared" si="22"/>
        <v>1.3028805909313088E-2</v>
      </c>
    </row>
    <row r="58" spans="1:26" x14ac:dyDescent="0.25">
      <c r="A58" s="18">
        <v>52</v>
      </c>
      <c r="B58" s="1">
        <v>4693</v>
      </c>
      <c r="C58" s="1">
        <v>9857</v>
      </c>
      <c r="D58" s="1">
        <v>32973</v>
      </c>
      <c r="E58" s="1">
        <v>18647</v>
      </c>
      <c r="F58" s="1">
        <v>4974</v>
      </c>
      <c r="G58" s="1">
        <v>17122</v>
      </c>
      <c r="H58" s="1">
        <v>15299</v>
      </c>
      <c r="I58" s="1">
        <v>31880</v>
      </c>
      <c r="J58" s="1">
        <v>27840</v>
      </c>
      <c r="K58" s="3">
        <f t="shared" si="2"/>
        <v>163285</v>
      </c>
      <c r="L58" s="1">
        <v>92326</v>
      </c>
      <c r="M58" s="1">
        <v>680476</v>
      </c>
      <c r="O58" s="16">
        <f t="shared" si="3"/>
        <v>1.095896168916994E-2</v>
      </c>
      <c r="P58" s="16">
        <f t="shared" si="13"/>
        <v>1.1147035241458783E-2</v>
      </c>
      <c r="Q58" s="16">
        <f t="shared" si="14"/>
        <v>1.2291763590165695E-2</v>
      </c>
      <c r="R58" s="16">
        <f t="shared" si="15"/>
        <v>1.3500686727160439E-2</v>
      </c>
      <c r="S58" s="16">
        <f t="shared" si="16"/>
        <v>1.1254972416945364E-2</v>
      </c>
      <c r="T58" s="16">
        <f t="shared" si="17"/>
        <v>1.2743366520269039E-2</v>
      </c>
      <c r="U58" s="16">
        <f t="shared" si="18"/>
        <v>1.3847441902563755E-2</v>
      </c>
      <c r="V58" s="16">
        <f t="shared" si="19"/>
        <v>1.1650088069988233E-2</v>
      </c>
      <c r="W58" s="16">
        <f t="shared" si="20"/>
        <v>1.2506412681071203E-2</v>
      </c>
      <c r="X58" s="16">
        <f t="shared" si="20"/>
        <v>1.2342861617838971E-2</v>
      </c>
      <c r="Y58" s="16">
        <f t="shared" si="21"/>
        <v>1.1295163495797192E-2</v>
      </c>
      <c r="Z58" s="16">
        <f t="shared" si="22"/>
        <v>1.2836153073156996E-2</v>
      </c>
    </row>
    <row r="59" spans="1:26" x14ac:dyDescent="0.25">
      <c r="A59" s="18">
        <v>53</v>
      </c>
      <c r="B59" s="1">
        <v>4687</v>
      </c>
      <c r="C59" s="1">
        <v>9599</v>
      </c>
      <c r="D59" s="1">
        <v>32646</v>
      </c>
      <c r="E59" s="1">
        <v>18780</v>
      </c>
      <c r="F59" s="1">
        <v>4794</v>
      </c>
      <c r="G59" s="1">
        <v>17426</v>
      </c>
      <c r="H59" s="1">
        <v>15221</v>
      </c>
      <c r="I59" s="1">
        <v>30976</v>
      </c>
      <c r="J59" s="1">
        <v>27632</v>
      </c>
      <c r="K59" s="3">
        <f t="shared" si="2"/>
        <v>161761</v>
      </c>
      <c r="L59" s="1">
        <v>87938</v>
      </c>
      <c r="M59" s="1">
        <v>666006</v>
      </c>
      <c r="O59" s="16">
        <f t="shared" si="3"/>
        <v>1.0944950657817922E-2</v>
      </c>
      <c r="P59" s="16">
        <f t="shared" si="13"/>
        <v>1.0855269481866985E-2</v>
      </c>
      <c r="Q59" s="16">
        <f t="shared" si="14"/>
        <v>1.2169863651003828E-2</v>
      </c>
      <c r="R59" s="16">
        <f t="shared" si="15"/>
        <v>1.3596980572535692E-2</v>
      </c>
      <c r="S59" s="16">
        <f t="shared" si="16"/>
        <v>1.084767546578932E-2</v>
      </c>
      <c r="T59" s="16">
        <f t="shared" si="17"/>
        <v>1.2969624166698298E-2</v>
      </c>
      <c r="U59" s="16">
        <f t="shared" si="18"/>
        <v>1.377684248636662E-2</v>
      </c>
      <c r="V59" s="16">
        <f t="shared" si="19"/>
        <v>1.1319734255205631E-2</v>
      </c>
      <c r="W59" s="16">
        <f t="shared" si="20"/>
        <v>1.2412973965637912E-2</v>
      </c>
      <c r="X59" s="16">
        <f t="shared" si="20"/>
        <v>1.2227661072133078E-2</v>
      </c>
      <c r="Y59" s="16">
        <f t="shared" si="21"/>
        <v>1.0758335544628963E-2</v>
      </c>
      <c r="Z59" s="16">
        <f t="shared" si="22"/>
        <v>1.2563198354741383E-2</v>
      </c>
    </row>
    <row r="60" spans="1:26" x14ac:dyDescent="0.25">
      <c r="A60" s="18">
        <v>54</v>
      </c>
      <c r="B60" s="1">
        <v>4323</v>
      </c>
      <c r="C60" s="1">
        <v>9089</v>
      </c>
      <c r="D60" s="1">
        <v>31285</v>
      </c>
      <c r="E60" s="1">
        <v>18038</v>
      </c>
      <c r="F60" s="1">
        <v>4639</v>
      </c>
      <c r="G60" s="1">
        <v>16541</v>
      </c>
      <c r="H60" s="1">
        <v>14540</v>
      </c>
      <c r="I60" s="1">
        <v>29732</v>
      </c>
      <c r="J60" s="1">
        <v>26506</v>
      </c>
      <c r="K60" s="3">
        <f t="shared" si="2"/>
        <v>154693</v>
      </c>
      <c r="L60" s="1">
        <v>84008</v>
      </c>
      <c r="M60" s="1">
        <v>639016</v>
      </c>
      <c r="O60" s="16">
        <f t="shared" si="3"/>
        <v>1.0094948089128841E-2</v>
      </c>
      <c r="P60" s="16">
        <f t="shared" si="13"/>
        <v>1.0278523212906451E-2</v>
      </c>
      <c r="Q60" s="16">
        <f t="shared" si="14"/>
        <v>1.1662506411862244E-2</v>
      </c>
      <c r="R60" s="16">
        <f t="shared" si="15"/>
        <v>1.3059762277284281E-2</v>
      </c>
      <c r="S60" s="16">
        <f t="shared" si="16"/>
        <v>1.0496947535627169E-2</v>
      </c>
      <c r="T60" s="16">
        <f t="shared" si="17"/>
        <v>1.2310946478902591E-2</v>
      </c>
      <c r="U60" s="16">
        <f t="shared" si="18"/>
        <v>1.3160455275722399E-2</v>
      </c>
      <c r="V60" s="16">
        <f t="shared" si="19"/>
        <v>1.086513232424373E-2</v>
      </c>
      <c r="W60" s="16">
        <f t="shared" si="20"/>
        <v>1.1907147073436541E-2</v>
      </c>
      <c r="X60" s="16">
        <f t="shared" si="20"/>
        <v>1.1693384525512839E-2</v>
      </c>
      <c r="Y60" s="16">
        <f t="shared" si="21"/>
        <v>1.0277539316713933E-2</v>
      </c>
      <c r="Z60" s="16">
        <f t="shared" si="22"/>
        <v>1.2054072725851449E-2</v>
      </c>
    </row>
    <row r="61" spans="1:26" x14ac:dyDescent="0.25">
      <c r="A61" s="18">
        <v>55</v>
      </c>
      <c r="B61" s="1">
        <v>4257</v>
      </c>
      <c r="C61" s="1">
        <v>8819</v>
      </c>
      <c r="D61" s="1">
        <v>29044</v>
      </c>
      <c r="E61" s="1">
        <v>17164</v>
      </c>
      <c r="F61" s="1">
        <v>4194</v>
      </c>
      <c r="G61" s="1">
        <v>15812</v>
      </c>
      <c r="H61" s="1">
        <v>13689</v>
      </c>
      <c r="I61" s="1">
        <v>28491</v>
      </c>
      <c r="J61" s="1">
        <v>25196</v>
      </c>
      <c r="K61" s="3">
        <f t="shared" si="2"/>
        <v>146666</v>
      </c>
      <c r="L61" s="1">
        <v>80756</v>
      </c>
      <c r="M61" s="1">
        <v>614577</v>
      </c>
      <c r="O61" s="16">
        <f t="shared" si="3"/>
        <v>9.940826744256644E-3</v>
      </c>
      <c r="P61" s="16">
        <f t="shared" si="13"/>
        <v>9.9731869528685204E-3</v>
      </c>
      <c r="Q61" s="16">
        <f t="shared" si="14"/>
        <v>1.082710040678047E-2</v>
      </c>
      <c r="R61" s="16">
        <f t="shared" si="15"/>
        <v>1.2426974150532621E-2</v>
      </c>
      <c r="S61" s="16">
        <f t="shared" si="16"/>
        <v>9.4900189619358376E-3</v>
      </c>
      <c r="T61" s="16">
        <f t="shared" si="17"/>
        <v>1.1768374688616636E-2</v>
      </c>
      <c r="U61" s="16">
        <f t="shared" si="18"/>
        <v>1.2390197542597244E-2</v>
      </c>
      <c r="V61" s="16">
        <f t="shared" si="19"/>
        <v>1.0411626700189296E-2</v>
      </c>
      <c r="W61" s="16">
        <f t="shared" si="20"/>
        <v>1.1318662856044182E-2</v>
      </c>
      <c r="X61" s="16">
        <f t="shared" si="20"/>
        <v>1.1086616296916254E-2</v>
      </c>
      <c r="Y61" s="16">
        <f t="shared" si="21"/>
        <v>9.8796896136147793E-3</v>
      </c>
      <c r="Z61" s="16">
        <f t="shared" si="22"/>
        <v>1.1593067863145221E-2</v>
      </c>
    </row>
    <row r="62" spans="1:26" x14ac:dyDescent="0.25">
      <c r="A62" s="18">
        <v>56</v>
      </c>
      <c r="B62" s="1">
        <v>4165</v>
      </c>
      <c r="C62" s="1">
        <v>8541</v>
      </c>
      <c r="D62" s="1">
        <v>28335</v>
      </c>
      <c r="E62" s="1">
        <v>16710</v>
      </c>
      <c r="F62" s="1">
        <v>4100</v>
      </c>
      <c r="G62" s="1">
        <v>15004</v>
      </c>
      <c r="H62" s="1">
        <v>13404</v>
      </c>
      <c r="I62" s="1">
        <v>28242</v>
      </c>
      <c r="J62" s="1">
        <v>24340</v>
      </c>
      <c r="K62" s="3">
        <f t="shared" si="2"/>
        <v>142841</v>
      </c>
      <c r="L62" s="1">
        <v>76880</v>
      </c>
      <c r="M62" s="1">
        <v>602320</v>
      </c>
      <c r="O62" s="16">
        <f t="shared" si="3"/>
        <v>9.7259909301923714E-3</v>
      </c>
      <c r="P62" s="16">
        <f t="shared" si="13"/>
        <v>9.658803692533172E-3</v>
      </c>
      <c r="Q62" s="16">
        <f t="shared" si="14"/>
        <v>1.0562797480585478E-2</v>
      </c>
      <c r="R62" s="16">
        <f t="shared" si="15"/>
        <v>1.2098271851281758E-2</v>
      </c>
      <c r="S62" s="16">
        <f t="shared" si="16"/>
        <v>9.2773194429987913E-3</v>
      </c>
      <c r="T62" s="16">
        <f t="shared" si="17"/>
        <v>1.1167005681002023E-2</v>
      </c>
      <c r="U62" s="16">
        <f t="shared" si="18"/>
        <v>1.2132238137261558E-2</v>
      </c>
      <c r="V62" s="16">
        <f t="shared" si="19"/>
        <v>1.0320633226869751E-2</v>
      </c>
      <c r="W62" s="16">
        <f t="shared" si="20"/>
        <v>1.0934126604068718E-2</v>
      </c>
      <c r="X62" s="16">
        <f t="shared" si="20"/>
        <v>1.0797481069012686E-2</v>
      </c>
      <c r="Y62" s="16">
        <f t="shared" si="21"/>
        <v>9.4054997460833161E-3</v>
      </c>
      <c r="Z62" s="16">
        <f t="shared" si="22"/>
        <v>1.1361858050870158E-2</v>
      </c>
    </row>
    <row r="63" spans="1:26" x14ac:dyDescent="0.25">
      <c r="A63" s="18">
        <v>57</v>
      </c>
      <c r="B63" s="1">
        <v>4146</v>
      </c>
      <c r="C63" s="1">
        <v>8662</v>
      </c>
      <c r="D63" s="1">
        <v>29102</v>
      </c>
      <c r="E63" s="1">
        <v>17052</v>
      </c>
      <c r="F63" s="1">
        <v>4084</v>
      </c>
      <c r="G63" s="1">
        <v>15525</v>
      </c>
      <c r="H63" s="1">
        <v>13317</v>
      </c>
      <c r="I63" s="1">
        <v>28368</v>
      </c>
      <c r="J63" s="1">
        <v>24974</v>
      </c>
      <c r="K63" s="3">
        <f t="shared" si="2"/>
        <v>145230</v>
      </c>
      <c r="L63" s="1">
        <v>73771</v>
      </c>
      <c r="M63" s="1">
        <v>605276</v>
      </c>
      <c r="O63" s="16">
        <f t="shared" si="3"/>
        <v>9.6816226642443149E-3</v>
      </c>
      <c r="P63" s="16">
        <f t="shared" si="13"/>
        <v>9.7956395720316513E-3</v>
      </c>
      <c r="Q63" s="16">
        <f t="shared" si="14"/>
        <v>1.0848721802717436E-2</v>
      </c>
      <c r="R63" s="16">
        <f t="shared" si="15"/>
        <v>1.2345884596532408E-2</v>
      </c>
      <c r="S63" s="16">
        <f t="shared" si="16"/>
        <v>9.2411152695626997E-3</v>
      </c>
      <c r="T63" s="16">
        <f t="shared" si="17"/>
        <v>1.1554769607941643E-2</v>
      </c>
      <c r="U63" s="16">
        <f t="shared" si="18"/>
        <v>1.2053492634580137E-2</v>
      </c>
      <c r="V63" s="16">
        <f t="shared" si="19"/>
        <v>1.0366678116983255E-2</v>
      </c>
      <c r="W63" s="16">
        <f t="shared" si="20"/>
        <v>1.1218934996302882E-2</v>
      </c>
      <c r="X63" s="16">
        <f t="shared" si="20"/>
        <v>1.0978067751224875E-2</v>
      </c>
      <c r="Y63" s="16">
        <f t="shared" si="21"/>
        <v>9.025144663999899E-3</v>
      </c>
      <c r="Z63" s="16">
        <f t="shared" si="22"/>
        <v>1.1417618531010901E-2</v>
      </c>
    </row>
    <row r="64" spans="1:26" x14ac:dyDescent="0.25">
      <c r="A64" s="18">
        <v>58</v>
      </c>
      <c r="B64" s="1">
        <v>3984</v>
      </c>
      <c r="C64" s="1">
        <v>8265</v>
      </c>
      <c r="D64" s="1">
        <v>28504</v>
      </c>
      <c r="E64" s="1">
        <v>16249</v>
      </c>
      <c r="F64" s="1">
        <v>3918</v>
      </c>
      <c r="G64" s="1">
        <v>14830</v>
      </c>
      <c r="H64" s="1">
        <v>12908</v>
      </c>
      <c r="I64" s="1">
        <v>27857</v>
      </c>
      <c r="J64" s="1">
        <v>24094</v>
      </c>
      <c r="K64" s="3">
        <f t="shared" si="2"/>
        <v>140609</v>
      </c>
      <c r="L64" s="1">
        <v>71558</v>
      </c>
      <c r="M64" s="1">
        <v>591365</v>
      </c>
      <c r="O64" s="16">
        <f t="shared" si="3"/>
        <v>9.3033248177398341E-3</v>
      </c>
      <c r="P64" s="16">
        <f t="shared" si="13"/>
        <v>9.3466821822721768E-3</v>
      </c>
      <c r="Q64" s="16">
        <f t="shared" si="14"/>
        <v>1.0625797754953537E-2</v>
      </c>
      <c r="R64" s="16">
        <f t="shared" si="15"/>
        <v>1.1764501454905882E-2</v>
      </c>
      <c r="S64" s="16">
        <f t="shared" si="16"/>
        <v>8.865496970163235E-3</v>
      </c>
      <c r="T64" s="16">
        <f t="shared" si="17"/>
        <v>1.1037502949164224E-2</v>
      </c>
      <c r="U64" s="16">
        <f t="shared" si="18"/>
        <v>1.1683298259905415E-2</v>
      </c>
      <c r="V64" s="16">
        <f t="shared" si="19"/>
        <v>1.0179940507078489E-2</v>
      </c>
      <c r="W64" s="16">
        <f t="shared" si="20"/>
        <v>1.0823617354085114E-2</v>
      </c>
      <c r="X64" s="16">
        <f t="shared" si="20"/>
        <v>1.0628762159553664E-2</v>
      </c>
      <c r="Y64" s="16">
        <f t="shared" si="21"/>
        <v>8.7544062282808258E-3</v>
      </c>
      <c r="Z64" s="16">
        <f t="shared" si="22"/>
        <v>1.1155208504205125E-2</v>
      </c>
    </row>
    <row r="65" spans="1:26" x14ac:dyDescent="0.25">
      <c r="A65" s="18">
        <v>59</v>
      </c>
      <c r="B65" s="1">
        <v>3840</v>
      </c>
      <c r="C65" s="1">
        <v>7994</v>
      </c>
      <c r="D65" s="1">
        <v>27553</v>
      </c>
      <c r="E65" s="1">
        <v>16107</v>
      </c>
      <c r="F65" s="1">
        <v>3855</v>
      </c>
      <c r="G65" s="1">
        <v>14764</v>
      </c>
      <c r="H65" s="1">
        <v>12602</v>
      </c>
      <c r="I65" s="1">
        <v>26676</v>
      </c>
      <c r="J65" s="1">
        <v>23733</v>
      </c>
      <c r="K65" s="3">
        <f t="shared" si="2"/>
        <v>137124</v>
      </c>
      <c r="L65" s="1">
        <v>68971</v>
      </c>
      <c r="M65" s="1">
        <v>583454</v>
      </c>
      <c r="O65" s="16">
        <f t="shared" si="3"/>
        <v>8.9670600652914066E-3</v>
      </c>
      <c r="P65" s="16">
        <f t="shared" si="13"/>
        <v>9.0402150471970699E-3</v>
      </c>
      <c r="Q65" s="16">
        <f t="shared" si="14"/>
        <v>1.0271281418124993E-2</v>
      </c>
      <c r="R65" s="16">
        <f t="shared" si="15"/>
        <v>1.1661691484655613E-2</v>
      </c>
      <c r="S65" s="16">
        <f t="shared" si="16"/>
        <v>8.7229430372586202E-3</v>
      </c>
      <c r="T65" s="16">
        <f t="shared" si="17"/>
        <v>1.0988381223294713E-2</v>
      </c>
      <c r="U65" s="16">
        <f t="shared" si="18"/>
        <v>1.140633131943973E-2</v>
      </c>
      <c r="V65" s="16">
        <f t="shared" si="19"/>
        <v>9.7483610211733414E-3</v>
      </c>
      <c r="W65" s="16">
        <f t="shared" si="20"/>
        <v>1.0661447275857144E-2</v>
      </c>
      <c r="X65" s="16">
        <f t="shared" si="20"/>
        <v>1.0365327840797078E-2</v>
      </c>
      <c r="Y65" s="16">
        <f t="shared" si="21"/>
        <v>8.4379126299052067E-3</v>
      </c>
      <c r="Z65" s="16">
        <f t="shared" si="22"/>
        <v>1.1005979424911006E-2</v>
      </c>
    </row>
    <row r="66" spans="1:26" x14ac:dyDescent="0.25">
      <c r="A66" s="18">
        <v>60</v>
      </c>
      <c r="B66" s="1">
        <v>3847</v>
      </c>
      <c r="C66" s="1">
        <v>7747</v>
      </c>
      <c r="D66" s="1">
        <v>27901</v>
      </c>
      <c r="E66" s="1">
        <v>16284</v>
      </c>
      <c r="F66" s="1">
        <v>3898</v>
      </c>
      <c r="G66" s="1">
        <v>14759</v>
      </c>
      <c r="H66" s="1">
        <v>12602</v>
      </c>
      <c r="I66" s="1">
        <v>26685</v>
      </c>
      <c r="J66" s="1">
        <v>23940</v>
      </c>
      <c r="K66" s="3">
        <f t="shared" si="2"/>
        <v>137663</v>
      </c>
      <c r="L66" s="1">
        <v>67874</v>
      </c>
      <c r="M66" s="1">
        <v>586619</v>
      </c>
      <c r="O66" s="16">
        <f t="shared" si="3"/>
        <v>8.9834062685354276E-3</v>
      </c>
      <c r="P66" s="16">
        <f t="shared" si="13"/>
        <v>8.7608889130142229E-3</v>
      </c>
      <c r="Q66" s="16">
        <f t="shared" si="14"/>
        <v>1.0401009793746793E-2</v>
      </c>
      <c r="R66" s="16">
        <f t="shared" si="15"/>
        <v>1.1789841940530949E-2</v>
      </c>
      <c r="S66" s="16">
        <f t="shared" si="16"/>
        <v>8.8202417533681191E-3</v>
      </c>
      <c r="T66" s="16">
        <f t="shared" si="17"/>
        <v>1.0984659880425811E-2</v>
      </c>
      <c r="U66" s="16">
        <f t="shared" si="18"/>
        <v>1.140633131943973E-2</v>
      </c>
      <c r="V66" s="16">
        <f t="shared" si="19"/>
        <v>9.7516499418957344E-3</v>
      </c>
      <c r="W66" s="16">
        <f t="shared" si="20"/>
        <v>1.0754436766697004E-2</v>
      </c>
      <c r="X66" s="16">
        <f t="shared" si="20"/>
        <v>1.0406071340885973E-2</v>
      </c>
      <c r="Y66" s="16">
        <f t="shared" si="21"/>
        <v>8.3037056421131489E-3</v>
      </c>
      <c r="Z66" s="16">
        <f t="shared" si="22"/>
        <v>1.1065682374723405E-2</v>
      </c>
    </row>
    <row r="67" spans="1:26" x14ac:dyDescent="0.25">
      <c r="A67" s="18">
        <v>61</v>
      </c>
      <c r="B67" s="1">
        <v>3932</v>
      </c>
      <c r="C67" s="1">
        <v>7870</v>
      </c>
      <c r="D67" s="1">
        <v>29026</v>
      </c>
      <c r="E67" s="1">
        <v>16204</v>
      </c>
      <c r="F67" s="1">
        <v>4024</v>
      </c>
      <c r="G67" s="1">
        <v>14935</v>
      </c>
      <c r="H67" s="1">
        <v>13119</v>
      </c>
      <c r="I67" s="1">
        <v>27040</v>
      </c>
      <c r="J67" s="1">
        <v>24593</v>
      </c>
      <c r="K67" s="3">
        <f t="shared" si="2"/>
        <v>140743</v>
      </c>
      <c r="L67" s="1">
        <v>67658</v>
      </c>
      <c r="M67" s="1">
        <v>605525</v>
      </c>
      <c r="O67" s="16">
        <f t="shared" si="3"/>
        <v>9.1818958793556792E-3</v>
      </c>
      <c r="P67" s="16">
        <f t="shared" si="13"/>
        <v>8.8999865425870572E-3</v>
      </c>
      <c r="Q67" s="16">
        <f t="shared" si="14"/>
        <v>1.0820390318386238E-2</v>
      </c>
      <c r="R67" s="16">
        <f t="shared" si="15"/>
        <v>1.1731920830530797E-2</v>
      </c>
      <c r="S67" s="16">
        <f t="shared" si="16"/>
        <v>9.1053496191773504E-3</v>
      </c>
      <c r="T67" s="16">
        <f t="shared" si="17"/>
        <v>1.1115651149411172E-2</v>
      </c>
      <c r="U67" s="16">
        <f t="shared" si="18"/>
        <v>1.1874278731925871E-2</v>
      </c>
      <c r="V67" s="16">
        <f t="shared" si="19"/>
        <v>9.8813795926123524E-3</v>
      </c>
      <c r="W67" s="16">
        <f t="shared" si="20"/>
        <v>1.1047780426206326E-2</v>
      </c>
      <c r="X67" s="16">
        <f t="shared" si="20"/>
        <v>1.0638891341393945E-2</v>
      </c>
      <c r="Y67" s="16">
        <f t="shared" si="21"/>
        <v>8.2772802005788883E-3</v>
      </c>
      <c r="Z67" s="16">
        <f t="shared" si="22"/>
        <v>1.1422315540332635E-2</v>
      </c>
    </row>
    <row r="68" spans="1:26" x14ac:dyDescent="0.25">
      <c r="A68" s="18">
        <v>62</v>
      </c>
      <c r="B68" s="1">
        <v>4004</v>
      </c>
      <c r="C68" s="1">
        <v>7667</v>
      </c>
      <c r="D68" s="1">
        <v>29392</v>
      </c>
      <c r="E68" s="1">
        <v>16657</v>
      </c>
      <c r="F68" s="1">
        <v>4072</v>
      </c>
      <c r="G68" s="1">
        <v>15538</v>
      </c>
      <c r="H68" s="1">
        <v>13226</v>
      </c>
      <c r="I68" s="1">
        <v>27459</v>
      </c>
      <c r="J68" s="1">
        <v>24919</v>
      </c>
      <c r="K68" s="3">
        <f t="shared" si="2"/>
        <v>142934</v>
      </c>
      <c r="L68" s="1">
        <v>67247</v>
      </c>
      <c r="M68" s="1">
        <v>620903</v>
      </c>
      <c r="O68" s="16">
        <f t="shared" si="3"/>
        <v>9.3500282555798939E-3</v>
      </c>
      <c r="P68" s="16">
        <f t="shared" si="13"/>
        <v>8.6704189100400217E-3</v>
      </c>
      <c r="Q68" s="16">
        <f t="shared" si="14"/>
        <v>1.0956828782402271E-2</v>
      </c>
      <c r="R68" s="16">
        <f t="shared" si="15"/>
        <v>1.2059899115906656E-2</v>
      </c>
      <c r="S68" s="16">
        <f t="shared" si="16"/>
        <v>9.2139621394856288E-3</v>
      </c>
      <c r="T68" s="16">
        <f t="shared" si="17"/>
        <v>1.1564445099400789E-2</v>
      </c>
      <c r="U68" s="16">
        <f t="shared" si="18"/>
        <v>1.1971126649016813E-2</v>
      </c>
      <c r="V68" s="16">
        <f t="shared" si="19"/>
        <v>1.0034497124021546E-2</v>
      </c>
      <c r="W68" s="16">
        <f t="shared" si="20"/>
        <v>1.119422764366427E-2</v>
      </c>
      <c r="X68" s="16">
        <f t="shared" si="20"/>
        <v>1.0804511023573479E-2</v>
      </c>
      <c r="Y68" s="16">
        <f t="shared" si="21"/>
        <v>8.2269984576595311E-3</v>
      </c>
      <c r="Z68" s="16">
        <f t="shared" si="22"/>
        <v>1.171239830880501E-2</v>
      </c>
    </row>
    <row r="69" spans="1:26" x14ac:dyDescent="0.25">
      <c r="A69" s="18">
        <v>63</v>
      </c>
      <c r="B69" s="1">
        <v>4280</v>
      </c>
      <c r="C69" s="1">
        <v>8155</v>
      </c>
      <c r="D69" s="1">
        <v>32487</v>
      </c>
      <c r="E69" s="1">
        <v>17830</v>
      </c>
      <c r="F69" s="1">
        <v>4281</v>
      </c>
      <c r="G69" s="1">
        <v>16985</v>
      </c>
      <c r="H69" s="1">
        <v>14223</v>
      </c>
      <c r="I69" s="1">
        <v>28591</v>
      </c>
      <c r="J69" s="1">
        <v>27218</v>
      </c>
      <c r="K69" s="3">
        <f t="shared" si="2"/>
        <v>154050</v>
      </c>
      <c r="L69" s="1">
        <v>70128</v>
      </c>
      <c r="M69" s="1">
        <v>676509</v>
      </c>
      <c r="O69" s="16">
        <f t="shared" si="3"/>
        <v>9.9945356977727134E-3</v>
      </c>
      <c r="P69" s="16">
        <f t="shared" si="13"/>
        <v>9.2222859281826507E-3</v>
      </c>
      <c r="Q69" s="16">
        <f t="shared" si="14"/>
        <v>1.2110591203521454E-2</v>
      </c>
      <c r="R69" s="16">
        <f t="shared" si="15"/>
        <v>1.2909167391283886E-2</v>
      </c>
      <c r="S69" s="16">
        <f t="shared" si="16"/>
        <v>9.6868791549945925E-3</v>
      </c>
      <c r="T69" s="16">
        <f t="shared" si="17"/>
        <v>1.2641401725661115E-2</v>
      </c>
      <c r="U69" s="16">
        <f t="shared" si="18"/>
        <v>1.2873532007331477E-2</v>
      </c>
      <c r="V69" s="16">
        <f t="shared" si="19"/>
        <v>1.0448170263771442E-2</v>
      </c>
      <c r="W69" s="16">
        <f t="shared" si="20"/>
        <v>1.2226994983958189E-2</v>
      </c>
      <c r="X69" s="16">
        <f t="shared" si="20"/>
        <v>1.1644779570861337E-2</v>
      </c>
      <c r="Y69" s="16">
        <f t="shared" si="21"/>
        <v>8.5794600181234495E-3</v>
      </c>
      <c r="Z69" s="16">
        <f t="shared" si="22"/>
        <v>1.2761321603360538E-2</v>
      </c>
    </row>
    <row r="70" spans="1:26" x14ac:dyDescent="0.25">
      <c r="A70" s="18">
        <v>64</v>
      </c>
      <c r="B70" s="1">
        <v>4015</v>
      </c>
      <c r="C70" s="1">
        <v>7829</v>
      </c>
      <c r="D70" s="1">
        <v>31817</v>
      </c>
      <c r="E70" s="1">
        <v>18067</v>
      </c>
      <c r="F70" s="1">
        <v>4491</v>
      </c>
      <c r="G70" s="1">
        <v>16824</v>
      </c>
      <c r="H70" s="1">
        <v>14266</v>
      </c>
      <c r="I70" s="1">
        <v>28825</v>
      </c>
      <c r="J70" s="1">
        <v>26678</v>
      </c>
      <c r="K70" s="3">
        <f t="shared" si="2"/>
        <v>152812</v>
      </c>
      <c r="L70" s="1">
        <v>69683</v>
      </c>
      <c r="M70" s="1">
        <v>682721</v>
      </c>
      <c r="O70" s="16">
        <f t="shared" si="3"/>
        <v>9.3757151463919261E-3</v>
      </c>
      <c r="P70" s="16">
        <f t="shared" si="13"/>
        <v>8.8536206660627791E-3</v>
      </c>
      <c r="Q70" s="16">
        <f t="shared" si="14"/>
        <v>1.1860826802180629E-2</v>
      </c>
      <c r="R70" s="16">
        <f t="shared" si="15"/>
        <v>1.3080758679659337E-2</v>
      </c>
      <c r="S70" s="16">
        <f t="shared" si="16"/>
        <v>1.0162058931343311E-2</v>
      </c>
      <c r="T70" s="16">
        <f t="shared" si="17"/>
        <v>1.2521574485282461E-2</v>
      </c>
      <c r="U70" s="16">
        <f t="shared" si="18"/>
        <v>1.291245219831195E-2</v>
      </c>
      <c r="V70" s="16">
        <f t="shared" si="19"/>
        <v>1.0533682202553664E-2</v>
      </c>
      <c r="W70" s="16">
        <f t="shared" si="20"/>
        <v>1.1984413703506377E-2</v>
      </c>
      <c r="X70" s="16">
        <f t="shared" si="20"/>
        <v>1.1551198025202615E-2</v>
      </c>
      <c r="Y70" s="16">
        <f t="shared" si="21"/>
        <v>8.5250187149625862E-3</v>
      </c>
      <c r="Z70" s="16">
        <f t="shared" si="22"/>
        <v>1.2878501611017607E-2</v>
      </c>
    </row>
    <row r="71" spans="1:26" x14ac:dyDescent="0.25">
      <c r="A71" s="18">
        <v>65</v>
      </c>
      <c r="B71" s="1">
        <v>3113</v>
      </c>
      <c r="C71" s="1">
        <v>6128</v>
      </c>
      <c r="D71" s="1">
        <v>23657</v>
      </c>
      <c r="E71" s="1">
        <v>13506</v>
      </c>
      <c r="F71" s="1">
        <v>3618</v>
      </c>
      <c r="G71" s="1">
        <v>13403</v>
      </c>
      <c r="H71" s="1">
        <v>10757</v>
      </c>
      <c r="I71" s="1">
        <v>23239</v>
      </c>
      <c r="J71" s="1">
        <v>19788</v>
      </c>
      <c r="K71" s="3">
        <f t="shared" ref="K71:K106" si="24">SUM(B71:J71)</f>
        <v>117209</v>
      </c>
      <c r="L71" s="1">
        <v>55510</v>
      </c>
      <c r="M71" s="1">
        <v>523808</v>
      </c>
      <c r="O71" s="16">
        <f t="shared" ref="O71:O106" si="25">B71/B$4</f>
        <v>7.2693900998052462E-3</v>
      </c>
      <c r="P71" s="16">
        <f t="shared" si="13"/>
        <v>6.9300022278238234E-3</v>
      </c>
      <c r="Q71" s="16">
        <f t="shared" si="14"/>
        <v>8.8189200634625244E-3</v>
      </c>
      <c r="R71" s="16">
        <f t="shared" si="15"/>
        <v>9.7785313957756692E-3</v>
      </c>
      <c r="S71" s="16">
        <f t="shared" si="16"/>
        <v>8.186668718236494E-3</v>
      </c>
      <c r="T71" s="16">
        <f t="shared" si="17"/>
        <v>9.9754316943795069E-3</v>
      </c>
      <c r="U71" s="16">
        <f t="shared" si="18"/>
        <v>9.7363835901613377E-3</v>
      </c>
      <c r="V71" s="16">
        <f t="shared" si="19"/>
        <v>8.4923587408549731E-3</v>
      </c>
      <c r="W71" s="16">
        <f t="shared" si="20"/>
        <v>8.8892562547786269E-3</v>
      </c>
      <c r="X71" s="16">
        <f t="shared" si="20"/>
        <v>8.8599348829671298E-3</v>
      </c>
      <c r="Y71" s="16">
        <f t="shared" si="21"/>
        <v>6.7910937942909054E-3</v>
      </c>
      <c r="Z71" s="16">
        <f t="shared" si="22"/>
        <v>9.880847625697629E-3</v>
      </c>
    </row>
    <row r="72" spans="1:26" x14ac:dyDescent="0.25">
      <c r="A72" s="18">
        <v>66</v>
      </c>
      <c r="B72" s="1">
        <v>3262</v>
      </c>
      <c r="C72" s="1">
        <v>6411</v>
      </c>
      <c r="D72" s="1">
        <v>25215</v>
      </c>
      <c r="E72" s="1">
        <v>13880</v>
      </c>
      <c r="F72" s="1">
        <v>3518</v>
      </c>
      <c r="G72" s="1">
        <v>14984</v>
      </c>
      <c r="H72" s="1">
        <v>11235</v>
      </c>
      <c r="I72" s="1">
        <v>24950</v>
      </c>
      <c r="J72" s="1">
        <v>20942</v>
      </c>
      <c r="K72" s="3">
        <f t="shared" si="24"/>
        <v>124397</v>
      </c>
      <c r="L72" s="1">
        <v>55525</v>
      </c>
      <c r="M72" s="1">
        <v>553369</v>
      </c>
      <c r="O72" s="16">
        <f t="shared" si="25"/>
        <v>7.6173307117136891E-3</v>
      </c>
      <c r="P72" s="16">
        <f t="shared" si="13"/>
        <v>7.2500398633450602E-3</v>
      </c>
      <c r="Q72" s="16">
        <f t="shared" si="14"/>
        <v>9.399715492252084E-3</v>
      </c>
      <c r="R72" s="16">
        <f t="shared" si="15"/>
        <v>1.0049312585026379E-2</v>
      </c>
      <c r="S72" s="16">
        <f t="shared" si="16"/>
        <v>7.9603926342609148E-3</v>
      </c>
      <c r="T72" s="16">
        <f t="shared" si="17"/>
        <v>1.1152120309526415E-2</v>
      </c>
      <c r="U72" s="16">
        <f t="shared" si="18"/>
        <v>1.016903129454891E-2</v>
      </c>
      <c r="V72" s="16">
        <f t="shared" si="19"/>
        <v>9.1176191137454961E-3</v>
      </c>
      <c r="W72" s="16">
        <f t="shared" si="20"/>
        <v>9.407661435596017E-3</v>
      </c>
      <c r="X72" s="16">
        <f t="shared" si="20"/>
        <v>9.4032823386980702E-3</v>
      </c>
      <c r="Y72" s="16">
        <f t="shared" si="21"/>
        <v>6.7929288943974512E-3</v>
      </c>
      <c r="Z72" s="16">
        <f t="shared" si="22"/>
        <v>1.0438471290596309E-2</v>
      </c>
    </row>
    <row r="73" spans="1:26" x14ac:dyDescent="0.25">
      <c r="A73" s="18">
        <v>67</v>
      </c>
      <c r="B73" s="1">
        <v>3175</v>
      </c>
      <c r="C73" s="1">
        <v>6147</v>
      </c>
      <c r="D73" s="1">
        <v>23878</v>
      </c>
      <c r="E73" s="1">
        <v>13555</v>
      </c>
      <c r="F73" s="1">
        <v>3166</v>
      </c>
      <c r="G73" s="1">
        <v>13182</v>
      </c>
      <c r="H73" s="1">
        <v>10017</v>
      </c>
      <c r="I73" s="1">
        <v>24774</v>
      </c>
      <c r="J73" s="1">
        <v>19498</v>
      </c>
      <c r="K73" s="3">
        <f t="shared" si="24"/>
        <v>117392</v>
      </c>
      <c r="L73" s="1">
        <v>51880</v>
      </c>
      <c r="M73" s="1">
        <v>516594</v>
      </c>
      <c r="O73" s="16">
        <f t="shared" si="25"/>
        <v>7.414170757109431E-3</v>
      </c>
      <c r="P73" s="16">
        <f t="shared" si="13"/>
        <v>6.9514888535301958E-3</v>
      </c>
      <c r="Q73" s="16">
        <f t="shared" si="14"/>
        <v>8.9013050376361407E-3</v>
      </c>
      <c r="R73" s="16">
        <f t="shared" si="15"/>
        <v>9.8140080756507625E-3</v>
      </c>
      <c r="S73" s="16">
        <f t="shared" si="16"/>
        <v>7.1639008186668721E-3</v>
      </c>
      <c r="T73" s="16">
        <f t="shared" si="17"/>
        <v>9.810948339574025E-3</v>
      </c>
      <c r="U73" s="16">
        <f t="shared" si="18"/>
        <v>9.0665942570090294E-3</v>
      </c>
      <c r="V73" s="16">
        <f t="shared" si="19"/>
        <v>9.0533024418409189E-3</v>
      </c>
      <c r="W73" s="16">
        <f t="shared" si="20"/>
        <v>8.7589811226841344E-3</v>
      </c>
      <c r="X73" s="16">
        <f t="shared" si="20"/>
        <v>8.8737680193609492E-3</v>
      </c>
      <c r="Y73" s="16">
        <f t="shared" si="21"/>
        <v>6.3469995685067953E-3</v>
      </c>
      <c r="Z73" s="16">
        <f t="shared" si="22"/>
        <v>9.7447663998061138E-3</v>
      </c>
    </row>
    <row r="74" spans="1:26" x14ac:dyDescent="0.25">
      <c r="A74" s="18">
        <v>68</v>
      </c>
      <c r="B74" s="1">
        <v>3083</v>
      </c>
      <c r="C74" s="1">
        <v>5713</v>
      </c>
      <c r="D74" s="1">
        <v>22849</v>
      </c>
      <c r="E74" s="1">
        <v>12992</v>
      </c>
      <c r="F74" s="1">
        <v>3179</v>
      </c>
      <c r="G74" s="1">
        <v>12230</v>
      </c>
      <c r="H74" s="1">
        <v>9407</v>
      </c>
      <c r="I74" s="1">
        <v>23296</v>
      </c>
      <c r="J74" s="1">
        <v>18656</v>
      </c>
      <c r="K74" s="3">
        <f t="shared" si="24"/>
        <v>111405</v>
      </c>
      <c r="L74" s="1">
        <v>50118</v>
      </c>
      <c r="M74" s="1">
        <v>488921</v>
      </c>
      <c r="O74" s="16">
        <f t="shared" si="25"/>
        <v>7.1993349430451575E-3</v>
      </c>
      <c r="P74" s="16">
        <f t="shared" si="13"/>
        <v>6.460689087395154E-3</v>
      </c>
      <c r="Q74" s="16">
        <f t="shared" si="14"/>
        <v>8.517711651099262E-3</v>
      </c>
      <c r="R74" s="16">
        <f t="shared" si="15"/>
        <v>9.4063882640246926E-3</v>
      </c>
      <c r="S74" s="16">
        <f t="shared" si="16"/>
        <v>7.1933167095836973E-3</v>
      </c>
      <c r="T74" s="16">
        <f t="shared" si="17"/>
        <v>9.1024046573350281E-3</v>
      </c>
      <c r="U74" s="16">
        <f t="shared" si="18"/>
        <v>8.5144706175186123E-3</v>
      </c>
      <c r="V74" s="16">
        <f t="shared" si="19"/>
        <v>8.5131885720967967E-3</v>
      </c>
      <c r="W74" s="16">
        <f t="shared" si="20"/>
        <v>8.3807340150166797E-3</v>
      </c>
      <c r="X74" s="16">
        <f t="shared" si="20"/>
        <v>8.4212052456462665E-3</v>
      </c>
      <c r="Y74" s="16">
        <f t="shared" si="21"/>
        <v>6.1314364759912018E-3</v>
      </c>
      <c r="Z74" s="16">
        <f t="shared" si="22"/>
        <v>9.222757006391101E-3</v>
      </c>
    </row>
    <row r="75" spans="1:26" x14ac:dyDescent="0.25">
      <c r="A75" s="18">
        <v>69</v>
      </c>
      <c r="B75" s="1">
        <v>2589</v>
      </c>
      <c r="C75" s="1">
        <v>5060</v>
      </c>
      <c r="D75" s="1">
        <v>20023</v>
      </c>
      <c r="E75" s="1">
        <v>11605</v>
      </c>
      <c r="F75" s="1">
        <v>2821</v>
      </c>
      <c r="G75" s="1">
        <v>11084</v>
      </c>
      <c r="H75" s="1">
        <v>8517</v>
      </c>
      <c r="I75" s="1">
        <v>20496</v>
      </c>
      <c r="J75" s="1">
        <v>15979</v>
      </c>
      <c r="K75" s="3">
        <f t="shared" si="24"/>
        <v>98174</v>
      </c>
      <c r="L75" s="1">
        <v>43739</v>
      </c>
      <c r="M75" s="1">
        <v>425462</v>
      </c>
      <c r="O75" s="16">
        <f t="shared" si="25"/>
        <v>6.0457600283956902E-3</v>
      </c>
      <c r="P75" s="16">
        <f t="shared" si="13"/>
        <v>5.722227688118235E-3</v>
      </c>
      <c r="Q75" s="16">
        <f t="shared" si="14"/>
        <v>7.464227773204977E-3</v>
      </c>
      <c r="R75" s="16">
        <f t="shared" si="15"/>
        <v>8.402181019397055E-3</v>
      </c>
      <c r="S75" s="16">
        <f t="shared" si="16"/>
        <v>6.38324832895112E-3</v>
      </c>
      <c r="T75" s="16">
        <f t="shared" si="17"/>
        <v>8.2494728717826208E-3</v>
      </c>
      <c r="U75" s="16">
        <f t="shared" si="18"/>
        <v>7.7089131762948879E-3</v>
      </c>
      <c r="V75" s="16">
        <f t="shared" si="19"/>
        <v>7.4899687917967007E-3</v>
      </c>
      <c r="W75" s="16">
        <f t="shared" si="20"/>
        <v>7.1781597784064928E-3</v>
      </c>
      <c r="X75" s="16">
        <f t="shared" si="20"/>
        <v>7.4210619252823165E-3</v>
      </c>
      <c r="Y75" s="16">
        <f t="shared" si="21"/>
        <v>5.3510295706807771E-3</v>
      </c>
      <c r="Z75" s="16">
        <f t="shared" si="22"/>
        <v>8.0256987150340662E-3</v>
      </c>
    </row>
    <row r="76" spans="1:26" x14ac:dyDescent="0.25">
      <c r="A76" s="18">
        <v>70</v>
      </c>
      <c r="B76" s="1">
        <v>2539</v>
      </c>
      <c r="C76" s="1">
        <v>5145</v>
      </c>
      <c r="D76" s="1">
        <v>19485</v>
      </c>
      <c r="E76" s="1">
        <v>11705</v>
      </c>
      <c r="F76" s="1">
        <v>2572</v>
      </c>
      <c r="G76" s="1">
        <v>10759</v>
      </c>
      <c r="H76" s="1">
        <v>8659</v>
      </c>
      <c r="I76" s="1">
        <v>19599</v>
      </c>
      <c r="J76" s="1">
        <v>15820</v>
      </c>
      <c r="K76" s="3">
        <f t="shared" si="24"/>
        <v>96283</v>
      </c>
      <c r="L76" s="1">
        <v>43199</v>
      </c>
      <c r="M76" s="1">
        <v>409195</v>
      </c>
      <c r="O76" s="16">
        <f t="shared" si="25"/>
        <v>5.9290014337955417E-3</v>
      </c>
      <c r="P76" s="16">
        <f t="shared" si="13"/>
        <v>5.8183520662783246E-3</v>
      </c>
      <c r="Q76" s="16">
        <f t="shared" si="14"/>
        <v>7.2636706867551804E-3</v>
      </c>
      <c r="R76" s="16">
        <f t="shared" si="15"/>
        <v>8.4745824068972464E-3</v>
      </c>
      <c r="S76" s="16">
        <f t="shared" si="16"/>
        <v>5.8198208798519247E-3</v>
      </c>
      <c r="T76" s="16">
        <f t="shared" si="17"/>
        <v>8.0075855853039713E-3</v>
      </c>
      <c r="U76" s="16">
        <f t="shared" si="18"/>
        <v>7.8374403186024944E-3</v>
      </c>
      <c r="V76" s="16">
        <f t="shared" si="19"/>
        <v>7.1621730264648485E-3</v>
      </c>
      <c r="W76" s="16">
        <f t="shared" si="20"/>
        <v>7.106733068051237E-3</v>
      </c>
      <c r="X76" s="16">
        <f t="shared" si="20"/>
        <v>7.2781195158795331E-3</v>
      </c>
      <c r="Y76" s="16">
        <f t="shared" si="21"/>
        <v>5.2849659668451239E-3</v>
      </c>
      <c r="Z76" s="16">
        <f t="shared" si="22"/>
        <v>7.7188463028387139E-3</v>
      </c>
    </row>
    <row r="77" spans="1:26" x14ac:dyDescent="0.25">
      <c r="A77" s="18">
        <v>71</v>
      </c>
      <c r="B77" s="1">
        <v>2668</v>
      </c>
      <c r="C77" s="1">
        <v>5340</v>
      </c>
      <c r="D77" s="1">
        <v>20269</v>
      </c>
      <c r="E77" s="1">
        <v>11958</v>
      </c>
      <c r="F77" s="1">
        <v>2731</v>
      </c>
      <c r="G77" s="1">
        <v>11246</v>
      </c>
      <c r="H77" s="1">
        <v>9238</v>
      </c>
      <c r="I77" s="1">
        <v>20490</v>
      </c>
      <c r="J77" s="1">
        <v>16449</v>
      </c>
      <c r="K77" s="3">
        <f t="shared" si="24"/>
        <v>100389</v>
      </c>
      <c r="L77" s="1">
        <v>45428</v>
      </c>
      <c r="M77" s="1">
        <v>426526</v>
      </c>
      <c r="O77" s="16">
        <f t="shared" si="25"/>
        <v>6.2302386078639249E-3</v>
      </c>
      <c r="P77" s="16">
        <f t="shared" si="13"/>
        <v>6.0388726985279402E-3</v>
      </c>
      <c r="Q77" s="16">
        <f t="shared" si="14"/>
        <v>7.5559323145928019E-3</v>
      </c>
      <c r="R77" s="16">
        <f t="shared" si="15"/>
        <v>8.6577579172727268E-3</v>
      </c>
      <c r="S77" s="16">
        <f t="shared" si="16"/>
        <v>6.1795998533730979E-3</v>
      </c>
      <c r="T77" s="16">
        <f t="shared" si="17"/>
        <v>8.3700443807350547E-3</v>
      </c>
      <c r="U77" s="16">
        <f t="shared" si="18"/>
        <v>8.3615052157581509E-3</v>
      </c>
      <c r="V77" s="16">
        <f t="shared" si="19"/>
        <v>7.4877761779817724E-3</v>
      </c>
      <c r="W77" s="16">
        <f t="shared" si="20"/>
        <v>7.3892953373182546E-3</v>
      </c>
      <c r="X77" s="16">
        <f t="shared" si="20"/>
        <v>7.5884957892839904E-3</v>
      </c>
      <c r="Y77" s="16">
        <f t="shared" si="21"/>
        <v>5.557661842677847E-3</v>
      </c>
      <c r="Z77" s="16">
        <f t="shared" si="22"/>
        <v>8.0457694697261342E-3</v>
      </c>
    </row>
    <row r="78" spans="1:26" x14ac:dyDescent="0.25">
      <c r="A78" s="18">
        <v>72</v>
      </c>
      <c r="B78" s="1">
        <v>2591</v>
      </c>
      <c r="C78" s="1">
        <v>5197</v>
      </c>
      <c r="D78" s="1">
        <v>19403</v>
      </c>
      <c r="E78" s="1">
        <v>11746</v>
      </c>
      <c r="F78" s="1">
        <v>2628</v>
      </c>
      <c r="G78" s="1">
        <v>10916</v>
      </c>
      <c r="H78" s="1">
        <v>9211</v>
      </c>
      <c r="I78" s="1">
        <v>20298</v>
      </c>
      <c r="J78" s="1">
        <v>16152</v>
      </c>
      <c r="K78" s="3">
        <f t="shared" si="24"/>
        <v>98142</v>
      </c>
      <c r="L78" s="1">
        <v>44325</v>
      </c>
      <c r="M78" s="1">
        <v>417526</v>
      </c>
      <c r="O78" s="16">
        <f t="shared" si="25"/>
        <v>6.0504303721796958E-3</v>
      </c>
      <c r="P78" s="16">
        <f t="shared" si="13"/>
        <v>5.8771575682115551E-3</v>
      </c>
      <c r="Q78" s="16">
        <f t="shared" si="14"/>
        <v>7.233102506292572E-3</v>
      </c>
      <c r="R78" s="16">
        <f t="shared" si="15"/>
        <v>8.504266975772324E-3</v>
      </c>
      <c r="S78" s="16">
        <f t="shared" si="16"/>
        <v>5.9465354868782497E-3</v>
      </c>
      <c r="T78" s="16">
        <f t="shared" si="17"/>
        <v>8.1244357513875019E-3</v>
      </c>
      <c r="U78" s="16">
        <f t="shared" si="18"/>
        <v>8.3370669563052977E-3</v>
      </c>
      <c r="V78" s="16">
        <f t="shared" si="19"/>
        <v>7.4176125359040508E-3</v>
      </c>
      <c r="W78" s="16">
        <f t="shared" si="20"/>
        <v>7.2558756330697582E-3</v>
      </c>
      <c r="X78" s="16">
        <f t="shared" si="20"/>
        <v>7.4186430161861305E-3</v>
      </c>
      <c r="Y78" s="16">
        <f t="shared" si="21"/>
        <v>5.4227208148431702E-3</v>
      </c>
      <c r="Z78" s="16">
        <f t="shared" si="22"/>
        <v>7.8759980484586489E-3</v>
      </c>
    </row>
    <row r="79" spans="1:26" x14ac:dyDescent="0.25">
      <c r="A79" s="18">
        <v>73</v>
      </c>
      <c r="B79" s="1">
        <v>2383</v>
      </c>
      <c r="C79" s="1">
        <v>5187</v>
      </c>
      <c r="D79" s="1">
        <v>18747</v>
      </c>
      <c r="E79" s="1">
        <v>11617</v>
      </c>
      <c r="F79" s="1">
        <v>2662</v>
      </c>
      <c r="G79" s="1">
        <v>10846</v>
      </c>
      <c r="H79" s="1">
        <v>9189</v>
      </c>
      <c r="I79" s="1">
        <v>19565</v>
      </c>
      <c r="J79" s="1">
        <v>16030</v>
      </c>
      <c r="K79" s="3">
        <f t="shared" si="24"/>
        <v>96226</v>
      </c>
      <c r="L79" s="1">
        <v>42211</v>
      </c>
      <c r="M79" s="1">
        <v>403761</v>
      </c>
      <c r="O79" s="16">
        <f t="shared" si="25"/>
        <v>5.5647146186430787E-3</v>
      </c>
      <c r="P79" s="16">
        <f t="shared" si="13"/>
        <v>5.8658488178397802E-3</v>
      </c>
      <c r="Q79" s="16">
        <f t="shared" si="14"/>
        <v>6.9885570625917047E-3</v>
      </c>
      <c r="R79" s="16">
        <f t="shared" si="15"/>
        <v>8.4108691858970786E-3</v>
      </c>
      <c r="S79" s="16">
        <f t="shared" si="16"/>
        <v>6.0234693554299468E-3</v>
      </c>
      <c r="T79" s="16">
        <f t="shared" si="17"/>
        <v>8.0723369512228707E-3</v>
      </c>
      <c r="U79" s="16">
        <f t="shared" si="18"/>
        <v>8.3171543004548227E-3</v>
      </c>
      <c r="V79" s="16">
        <f t="shared" si="19"/>
        <v>7.1497482148469189E-3</v>
      </c>
      <c r="W79" s="16">
        <f t="shared" si="20"/>
        <v>7.201070232671386E-3</v>
      </c>
      <c r="X79" s="16">
        <f t="shared" si="20"/>
        <v>7.2738108340519511E-3</v>
      </c>
      <c r="Y79" s="16">
        <f t="shared" si="21"/>
        <v>5.1640940398272996E-3</v>
      </c>
      <c r="Z79" s="16">
        <f t="shared" si="22"/>
        <v>7.6163420913756569E-3</v>
      </c>
    </row>
    <row r="80" spans="1:26" x14ac:dyDescent="0.25">
      <c r="A80" s="18">
        <v>74</v>
      </c>
      <c r="B80" s="1">
        <v>2322</v>
      </c>
      <c r="C80" s="1">
        <v>4964</v>
      </c>
      <c r="D80" s="1">
        <v>17754</v>
      </c>
      <c r="E80" s="1">
        <v>11111</v>
      </c>
      <c r="F80" s="1">
        <v>2409</v>
      </c>
      <c r="G80" s="1">
        <v>10010</v>
      </c>
      <c r="H80" s="1">
        <v>8519</v>
      </c>
      <c r="I80" s="1">
        <v>19126</v>
      </c>
      <c r="J80" s="1">
        <v>15599</v>
      </c>
      <c r="K80" s="3">
        <f t="shared" si="24"/>
        <v>91814</v>
      </c>
      <c r="L80" s="1">
        <v>41123</v>
      </c>
      <c r="M80" s="1">
        <v>387121</v>
      </c>
      <c r="O80" s="16">
        <f t="shared" si="25"/>
        <v>5.4222691332308972E-3</v>
      </c>
      <c r="P80" s="16">
        <f t="shared" si="13"/>
        <v>5.6136636845491939E-3</v>
      </c>
      <c r="Q80" s="16">
        <f t="shared" si="14"/>
        <v>6.6183838528432884E-3</v>
      </c>
      <c r="R80" s="16">
        <f t="shared" si="15"/>
        <v>8.044518165146116E-3</v>
      </c>
      <c r="S80" s="16">
        <f t="shared" si="16"/>
        <v>5.450990862971729E-3</v>
      </c>
      <c r="T80" s="16">
        <f t="shared" si="17"/>
        <v>7.4501284235424054E-3</v>
      </c>
      <c r="U80" s="16">
        <f t="shared" si="18"/>
        <v>7.7107234177358408E-3</v>
      </c>
      <c r="V80" s="16">
        <f t="shared" si="19"/>
        <v>6.9893219707212965E-3</v>
      </c>
      <c r="W80" s="16">
        <f t="shared" si="20"/>
        <v>7.0074544329033657E-3</v>
      </c>
      <c r="X80" s="16">
        <f t="shared" si="20"/>
        <v>6.9403037424152084E-3</v>
      </c>
      <c r="Y80" s="16">
        <f t="shared" si="21"/>
        <v>5.0309881120991695E-3</v>
      </c>
      <c r="Z80" s="16">
        <f t="shared" si="22"/>
        <v>7.3024535969433294E-3</v>
      </c>
    </row>
    <row r="81" spans="1:26" x14ac:dyDescent="0.25">
      <c r="A81" s="18">
        <v>75</v>
      </c>
      <c r="B81" s="1">
        <v>2234</v>
      </c>
      <c r="C81" s="1">
        <v>4783</v>
      </c>
      <c r="D81" s="1">
        <v>16785</v>
      </c>
      <c r="E81" s="1">
        <v>10847</v>
      </c>
      <c r="F81" s="1">
        <v>2387</v>
      </c>
      <c r="G81" s="1">
        <v>9595</v>
      </c>
      <c r="H81" s="1">
        <v>8075</v>
      </c>
      <c r="I81" s="1">
        <v>18263</v>
      </c>
      <c r="J81" s="1">
        <v>14449</v>
      </c>
      <c r="K81" s="3">
        <f t="shared" si="24"/>
        <v>87418</v>
      </c>
      <c r="L81" s="1">
        <v>39084</v>
      </c>
      <c r="M81" s="1">
        <v>367663</v>
      </c>
      <c r="O81" s="16">
        <f t="shared" si="25"/>
        <v>5.2167740067346358E-3</v>
      </c>
      <c r="P81" s="16">
        <f t="shared" si="13"/>
        <v>5.4089753028200632E-3</v>
      </c>
      <c r="Q81" s="16">
        <f t="shared" si="14"/>
        <v>6.257157427620513E-3</v>
      </c>
      <c r="R81" s="16">
        <f t="shared" si="15"/>
        <v>7.8533785021456144E-3</v>
      </c>
      <c r="S81" s="16">
        <f t="shared" si="16"/>
        <v>5.401210124497101E-3</v>
      </c>
      <c r="T81" s="16">
        <f t="shared" si="17"/>
        <v>7.1412569654235149E-3</v>
      </c>
      <c r="U81" s="16">
        <f t="shared" si="18"/>
        <v>7.3088498178444554E-3</v>
      </c>
      <c r="V81" s="16">
        <f t="shared" si="19"/>
        <v>6.6739510170073747E-3</v>
      </c>
      <c r="W81" s="16">
        <f t="shared" si="20"/>
        <v>6.4908461504596913E-3</v>
      </c>
      <c r="X81" s="16">
        <f t="shared" si="20"/>
        <v>6.6080061053265587E-3</v>
      </c>
      <c r="Y81" s="16">
        <f t="shared" si="21"/>
        <v>4.7815368376160289E-3</v>
      </c>
      <c r="Z81" s="16">
        <f t="shared" si="22"/>
        <v>6.9354077841630273E-3</v>
      </c>
    </row>
    <row r="82" spans="1:26" x14ac:dyDescent="0.25">
      <c r="A82" s="18">
        <v>76</v>
      </c>
      <c r="B82" s="1">
        <v>2233</v>
      </c>
      <c r="C82" s="1">
        <v>4542</v>
      </c>
      <c r="D82" s="1">
        <v>15937</v>
      </c>
      <c r="E82" s="1">
        <v>10280</v>
      </c>
      <c r="F82" s="1">
        <v>2226</v>
      </c>
      <c r="G82" s="1">
        <v>9195</v>
      </c>
      <c r="H82" s="1">
        <v>7758</v>
      </c>
      <c r="I82" s="1">
        <v>17027</v>
      </c>
      <c r="J82" s="1">
        <v>13849</v>
      </c>
      <c r="K82" s="3">
        <f t="shared" si="24"/>
        <v>83047</v>
      </c>
      <c r="L82" s="1">
        <v>37248</v>
      </c>
      <c r="M82" s="1">
        <v>350111</v>
      </c>
      <c r="O82" s="16">
        <f t="shared" si="25"/>
        <v>5.2144388348426326E-3</v>
      </c>
      <c r="P82" s="16">
        <f t="shared" si="13"/>
        <v>5.1364344188602811E-3</v>
      </c>
      <c r="Q82" s="16">
        <f t="shared" si="14"/>
        <v>5.9410377077145143E-3</v>
      </c>
      <c r="R82" s="16">
        <f t="shared" si="15"/>
        <v>7.4428626350195376E-3</v>
      </c>
      <c r="S82" s="16">
        <f t="shared" si="16"/>
        <v>5.0369056292964174E-3</v>
      </c>
      <c r="T82" s="16">
        <f t="shared" si="17"/>
        <v>6.8435495359113309E-3</v>
      </c>
      <c r="U82" s="16">
        <f t="shared" si="18"/>
        <v>7.0219265494535334E-3</v>
      </c>
      <c r="V82" s="16">
        <f t="shared" si="19"/>
        <v>6.2222725711320462E-3</v>
      </c>
      <c r="W82" s="16">
        <f t="shared" si="20"/>
        <v>6.2213113944021223E-3</v>
      </c>
      <c r="X82" s="16">
        <f t="shared" si="20"/>
        <v>6.277598240969305E-3</v>
      </c>
      <c r="Y82" s="16">
        <f t="shared" si="21"/>
        <v>4.5569205845748095E-3</v>
      </c>
      <c r="Z82" s="16">
        <f t="shared" si="22"/>
        <v>6.6043157857089288E-3</v>
      </c>
    </row>
    <row r="83" spans="1:26" x14ac:dyDescent="0.25">
      <c r="A83" s="18">
        <v>77</v>
      </c>
      <c r="B83" s="1">
        <v>2072</v>
      </c>
      <c r="C83" s="1">
        <v>4352</v>
      </c>
      <c r="D83" s="1">
        <v>14496</v>
      </c>
      <c r="E83" s="1">
        <v>9644</v>
      </c>
      <c r="F83" s="1">
        <v>2158</v>
      </c>
      <c r="G83" s="1">
        <v>8571</v>
      </c>
      <c r="H83" s="1">
        <v>7516</v>
      </c>
      <c r="I83" s="1">
        <v>15738</v>
      </c>
      <c r="J83" s="1">
        <v>12842</v>
      </c>
      <c r="K83" s="3">
        <f t="shared" si="24"/>
        <v>77389</v>
      </c>
      <c r="L83" s="1">
        <v>34519</v>
      </c>
      <c r="M83" s="1">
        <v>326669</v>
      </c>
      <c r="O83" s="16">
        <f t="shared" si="25"/>
        <v>4.8384761602301542E-3</v>
      </c>
      <c r="P83" s="16">
        <f t="shared" si="13"/>
        <v>4.921568161796553E-3</v>
      </c>
      <c r="Q83" s="16">
        <f t="shared" si="14"/>
        <v>5.4038578534874567E-3</v>
      </c>
      <c r="R83" s="16">
        <f t="shared" si="15"/>
        <v>6.982389810518329E-3</v>
      </c>
      <c r="S83" s="16">
        <f t="shared" si="16"/>
        <v>4.8830378921930224E-3</v>
      </c>
      <c r="T83" s="16">
        <f t="shared" si="17"/>
        <v>6.3791259458723234E-3</v>
      </c>
      <c r="U83" s="16">
        <f t="shared" si="18"/>
        <v>6.8028873350983185E-3</v>
      </c>
      <c r="V83" s="16">
        <f t="shared" si="19"/>
        <v>5.7512260365581809E-3</v>
      </c>
      <c r="W83" s="16">
        <f t="shared" si="20"/>
        <v>5.7689422288188354E-3</v>
      </c>
      <c r="X83" s="16">
        <f t="shared" si="20"/>
        <v>5.8499048763997925E-3</v>
      </c>
      <c r="Y83" s="16">
        <f t="shared" si="21"/>
        <v>4.2230547051905565E-3</v>
      </c>
      <c r="Z83" s="16">
        <f t="shared" si="22"/>
        <v>6.1621178237808863E-3</v>
      </c>
    </row>
    <row r="84" spans="1:26" x14ac:dyDescent="0.25">
      <c r="A84" s="18">
        <v>78</v>
      </c>
      <c r="B84" s="1">
        <v>2060</v>
      </c>
      <c r="C84" s="1">
        <v>4260</v>
      </c>
      <c r="D84" s="1">
        <v>13952</v>
      </c>
      <c r="E84" s="1">
        <v>9308</v>
      </c>
      <c r="F84" s="1">
        <v>2163</v>
      </c>
      <c r="G84" s="1">
        <v>8071</v>
      </c>
      <c r="H84" s="1">
        <v>7149</v>
      </c>
      <c r="I84" s="1">
        <v>15783</v>
      </c>
      <c r="J84" s="1">
        <v>12198</v>
      </c>
      <c r="K84" s="3">
        <f t="shared" si="24"/>
        <v>74944</v>
      </c>
      <c r="L84" s="1">
        <v>33740</v>
      </c>
      <c r="M84" s="1">
        <v>318178</v>
      </c>
      <c r="O84" s="16">
        <f t="shared" si="25"/>
        <v>4.8104540975261187E-3</v>
      </c>
      <c r="P84" s="16">
        <f t="shared" si="13"/>
        <v>4.8175276583762219E-3</v>
      </c>
      <c r="Q84" s="16">
        <f t="shared" si="14"/>
        <v>5.2010640709062497E-3</v>
      </c>
      <c r="R84" s="16">
        <f t="shared" si="15"/>
        <v>6.7391211485176902E-3</v>
      </c>
      <c r="S84" s="16">
        <f t="shared" si="16"/>
        <v>4.8943516963918018E-3</v>
      </c>
      <c r="T84" s="16">
        <f t="shared" si="17"/>
        <v>6.0069916589820934E-3</v>
      </c>
      <c r="U84" s="16">
        <f t="shared" si="18"/>
        <v>6.4707080306835923E-3</v>
      </c>
      <c r="V84" s="16">
        <f t="shared" si="19"/>
        <v>5.7676706401701468E-3</v>
      </c>
      <c r="W84" s="16">
        <f t="shared" si="20"/>
        <v>5.4796415906503788E-3</v>
      </c>
      <c r="X84" s="16">
        <f t="shared" si="20"/>
        <v>5.6650851032692762E-3</v>
      </c>
      <c r="Y84" s="16">
        <f t="shared" si="21"/>
        <v>4.1277518396572715E-3</v>
      </c>
      <c r="Z84" s="16">
        <f t="shared" si="22"/>
        <v>6.0019479195606408E-3</v>
      </c>
    </row>
    <row r="85" spans="1:26" x14ac:dyDescent="0.25">
      <c r="A85" s="18">
        <v>79</v>
      </c>
      <c r="B85" s="1">
        <v>2098</v>
      </c>
      <c r="C85" s="1">
        <v>4133</v>
      </c>
      <c r="D85" s="1">
        <v>13503</v>
      </c>
      <c r="E85" s="1">
        <v>9061</v>
      </c>
      <c r="F85" s="1">
        <v>2178</v>
      </c>
      <c r="G85" s="1">
        <v>7787</v>
      </c>
      <c r="H85" s="1">
        <v>7027</v>
      </c>
      <c r="I85" s="1">
        <v>15275</v>
      </c>
      <c r="J85" s="1">
        <v>11466</v>
      </c>
      <c r="K85" s="3">
        <f t="shared" si="24"/>
        <v>72528</v>
      </c>
      <c r="L85" s="1">
        <v>32240</v>
      </c>
      <c r="M85" s="1">
        <v>306724</v>
      </c>
      <c r="O85" s="16">
        <f t="shared" si="25"/>
        <v>4.8991906294222317E-3</v>
      </c>
      <c r="P85" s="16">
        <f t="shared" si="13"/>
        <v>4.6739065286546767E-3</v>
      </c>
      <c r="Q85" s="16">
        <f t="shared" si="14"/>
        <v>5.0336846437390404E-3</v>
      </c>
      <c r="R85" s="16">
        <f t="shared" si="15"/>
        <v>6.5602897213922207E-3</v>
      </c>
      <c r="S85" s="16">
        <f t="shared" si="16"/>
        <v>4.9282931089881382E-3</v>
      </c>
      <c r="T85" s="16">
        <f t="shared" si="17"/>
        <v>5.7956193840284428E-3</v>
      </c>
      <c r="U85" s="16">
        <f t="shared" si="18"/>
        <v>6.3602833027855089E-3</v>
      </c>
      <c r="V85" s="16">
        <f t="shared" si="19"/>
        <v>5.582029337172844E-3</v>
      </c>
      <c r="W85" s="16">
        <f t="shared" si="20"/>
        <v>5.1508091882601446E-3</v>
      </c>
      <c r="X85" s="16">
        <f t="shared" si="20"/>
        <v>5.4824574665071797E-3</v>
      </c>
      <c r="Y85" s="16">
        <f t="shared" si="21"/>
        <v>3.944241829002681E-3</v>
      </c>
      <c r="Z85" s="16">
        <f t="shared" si="22"/>
        <v>5.7858854907608887E-3</v>
      </c>
    </row>
    <row r="86" spans="1:26" x14ac:dyDescent="0.25">
      <c r="A86" s="18">
        <v>80</v>
      </c>
      <c r="B86" s="1">
        <v>1925</v>
      </c>
      <c r="C86" s="1">
        <v>3982</v>
      </c>
      <c r="D86" s="1">
        <v>13009</v>
      </c>
      <c r="E86" s="1">
        <v>8528</v>
      </c>
      <c r="F86" s="1">
        <v>2051</v>
      </c>
      <c r="G86" s="1">
        <v>7408</v>
      </c>
      <c r="H86" s="1">
        <v>6702</v>
      </c>
      <c r="I86" s="1">
        <v>14869</v>
      </c>
      <c r="J86" s="1">
        <v>11286</v>
      </c>
      <c r="K86" s="3">
        <f t="shared" si="24"/>
        <v>69760</v>
      </c>
      <c r="L86" s="1">
        <v>31410</v>
      </c>
      <c r="M86" s="1">
        <v>297352</v>
      </c>
      <c r="O86" s="16">
        <f t="shared" si="25"/>
        <v>4.4952058921057178E-3</v>
      </c>
      <c r="P86" s="16">
        <f t="shared" ref="P86" si="26">C86/C$4</f>
        <v>4.5031443980408717E-3</v>
      </c>
      <c r="Q86" s="16">
        <f t="shared" ref="Q86" si="27">D86/D$4</f>
        <v>4.8495299955862532E-3</v>
      </c>
      <c r="R86" s="16">
        <f t="shared" ref="R86" si="28">E86/E$4</f>
        <v>6.174390326016208E-3</v>
      </c>
      <c r="S86" s="16">
        <f t="shared" ref="S86" si="29">F86/F$4</f>
        <v>4.6409224823391517E-3</v>
      </c>
      <c r="T86" s="16">
        <f t="shared" ref="T86" si="30">G86/G$4</f>
        <v>5.5135415945656487E-3</v>
      </c>
      <c r="U86" s="16">
        <f t="shared" ref="U86" si="31">H86/H$4</f>
        <v>6.066119068630779E-3</v>
      </c>
      <c r="V86" s="16">
        <f t="shared" ref="V86" si="32">I86/I$4</f>
        <v>5.4336624690293298E-3</v>
      </c>
      <c r="W86" s="16">
        <f t="shared" ref="W86:X86" si="33">J86/J$4</f>
        <v>5.0699487614428735E-3</v>
      </c>
      <c r="X86" s="16">
        <f t="shared" si="33"/>
        <v>5.2732218296870298E-3</v>
      </c>
      <c r="Y86" s="16">
        <f t="shared" ref="Y86" si="34">L86/L$4</f>
        <v>3.8426996231071403E-3</v>
      </c>
      <c r="Z86" s="16">
        <f t="shared" ref="Z86" si="35">M86/M$4</f>
        <v>5.6090968507476807E-3</v>
      </c>
    </row>
    <row r="87" spans="1:26" x14ac:dyDescent="0.25">
      <c r="A87" s="18">
        <v>81</v>
      </c>
      <c r="B87" s="1">
        <v>1889</v>
      </c>
      <c r="C87" s="1">
        <v>3686</v>
      </c>
      <c r="D87" s="1">
        <v>11982</v>
      </c>
      <c r="E87" s="1">
        <v>7761</v>
      </c>
      <c r="F87" s="1">
        <v>1871</v>
      </c>
      <c r="G87" s="1">
        <v>6817</v>
      </c>
      <c r="H87" s="1">
        <v>5865</v>
      </c>
      <c r="I87" s="1">
        <v>13515</v>
      </c>
      <c r="J87" s="1">
        <v>10447</v>
      </c>
      <c r="K87" s="3">
        <f t="shared" si="24"/>
        <v>63833</v>
      </c>
      <c r="L87" s="1">
        <v>29118</v>
      </c>
      <c r="M87" s="1">
        <v>273007</v>
      </c>
      <c r="O87" s="16">
        <f t="shared" si="25"/>
        <v>4.4111397039936114E-3</v>
      </c>
      <c r="P87" s="16">
        <f t="shared" ref="P87:P106" si="36">C87/C$4</f>
        <v>4.1684053870363275E-3</v>
      </c>
      <c r="Q87" s="16">
        <f t="shared" ref="Q87:Q106" si="37">D87/D$4</f>
        <v>4.466682174426511E-3</v>
      </c>
      <c r="R87" s="16">
        <f t="shared" ref="R87:R106" si="38">E87/E$4</f>
        <v>5.6190716838897502E-3</v>
      </c>
      <c r="S87" s="16">
        <f t="shared" ref="S87:S106" si="39">F87/F$4</f>
        <v>4.2336255311831075E-3</v>
      </c>
      <c r="T87" s="16">
        <f t="shared" ref="T87:T106" si="40">G87/G$4</f>
        <v>5.0736788674613969E-3</v>
      </c>
      <c r="U87" s="16">
        <f t="shared" ref="U87:U106" si="41">H87/H$4</f>
        <v>5.3085330255922885E-3</v>
      </c>
      <c r="V87" s="16">
        <f t="shared" ref="V87:V106" si="42">I87/I$4</f>
        <v>4.9388626181270691E-3</v>
      </c>
      <c r="W87" s="16">
        <f t="shared" ref="W87:W106" si="43">J87/J$4</f>
        <v>4.693049327555706E-3</v>
      </c>
      <c r="X87" s="16">
        <f t="shared" ref="X87:X106" si="44">K87/K$4</f>
        <v>4.825194510527697E-3</v>
      </c>
      <c r="Y87" s="16">
        <f t="shared" ref="Y87:Y106" si="45">L87/L$4</f>
        <v>3.5622963268269249E-3</v>
      </c>
      <c r="Z87" s="16">
        <f t="shared" ref="Z87:Z106" si="46">M87/M$4</f>
        <v>5.1498651562191348E-3</v>
      </c>
    </row>
    <row r="88" spans="1:26" x14ac:dyDescent="0.25">
      <c r="A88" s="18">
        <v>82</v>
      </c>
      <c r="B88" s="1">
        <v>1730</v>
      </c>
      <c r="C88" s="1">
        <v>3467</v>
      </c>
      <c r="D88" s="1">
        <v>10717</v>
      </c>
      <c r="E88" s="1">
        <v>7227</v>
      </c>
      <c r="F88" s="1">
        <v>1813</v>
      </c>
      <c r="G88" s="1">
        <v>6229</v>
      </c>
      <c r="H88" s="1">
        <v>5594</v>
      </c>
      <c r="I88" s="1">
        <v>12367</v>
      </c>
      <c r="J88" s="1">
        <v>9460</v>
      </c>
      <c r="K88" s="3">
        <f t="shared" si="24"/>
        <v>58604</v>
      </c>
      <c r="L88" s="1">
        <v>25944</v>
      </c>
      <c r="M88" s="1">
        <v>250274</v>
      </c>
      <c r="O88" s="16">
        <f t="shared" si="25"/>
        <v>4.0398473731651386E-3</v>
      </c>
      <c r="P88" s="16">
        <f t="shared" si="36"/>
        <v>3.9207437538944512E-3</v>
      </c>
      <c r="Q88" s="16">
        <f t="shared" si="37"/>
        <v>3.9951120733874908E-3</v>
      </c>
      <c r="R88" s="16">
        <f t="shared" si="38"/>
        <v>5.2324482746387352E-3</v>
      </c>
      <c r="S88" s="16">
        <f t="shared" si="39"/>
        <v>4.1023854024772703E-3</v>
      </c>
      <c r="T88" s="16">
        <f t="shared" si="40"/>
        <v>4.6360489460784858E-3</v>
      </c>
      <c r="U88" s="16">
        <f t="shared" si="41"/>
        <v>5.0632453103432668E-3</v>
      </c>
      <c r="V88" s="16">
        <f t="shared" si="42"/>
        <v>4.5193425082040301E-3</v>
      </c>
      <c r="W88" s="16">
        <f t="shared" si="43"/>
        <v>4.249664653841005E-3</v>
      </c>
      <c r="X88" s="16">
        <f t="shared" si="44"/>
        <v>4.4299296460289378E-3</v>
      </c>
      <c r="Y88" s="16">
        <f t="shared" si="45"/>
        <v>3.1739891442818099E-3</v>
      </c>
      <c r="Z88" s="16">
        <f t="shared" si="46"/>
        <v>4.7210414095887202E-3</v>
      </c>
    </row>
    <row r="89" spans="1:26" x14ac:dyDescent="0.25">
      <c r="A89" s="18">
        <v>83</v>
      </c>
      <c r="B89" s="1">
        <v>1464</v>
      </c>
      <c r="C89" s="1">
        <v>3242</v>
      </c>
      <c r="D89" s="1">
        <v>9474</v>
      </c>
      <c r="E89" s="1">
        <v>6305</v>
      </c>
      <c r="F89" s="1">
        <v>1560</v>
      </c>
      <c r="G89" s="1">
        <v>5641</v>
      </c>
      <c r="H89" s="1">
        <v>4750</v>
      </c>
      <c r="I89" s="1">
        <v>11160</v>
      </c>
      <c r="J89" s="1">
        <v>8513</v>
      </c>
      <c r="K89" s="3">
        <f t="shared" si="24"/>
        <v>52109</v>
      </c>
      <c r="L89" s="1">
        <v>23692</v>
      </c>
      <c r="M89" s="1">
        <v>226334</v>
      </c>
      <c r="O89" s="16">
        <f t="shared" si="25"/>
        <v>3.4186916498923484E-3</v>
      </c>
      <c r="P89" s="16">
        <f t="shared" si="36"/>
        <v>3.6662968705295095E-3</v>
      </c>
      <c r="Q89" s="16">
        <f t="shared" si="37"/>
        <v>3.5317431914969758E-3</v>
      </c>
      <c r="R89" s="16">
        <f t="shared" si="38"/>
        <v>4.5649074818869826E-3</v>
      </c>
      <c r="S89" s="16">
        <f t="shared" si="39"/>
        <v>3.5299069100190525E-3</v>
      </c>
      <c r="T89" s="16">
        <f t="shared" si="40"/>
        <v>4.1984190246955756E-3</v>
      </c>
      <c r="U89" s="16">
        <f t="shared" si="41"/>
        <v>4.2993234222614444E-3</v>
      </c>
      <c r="V89" s="16">
        <f t="shared" si="42"/>
        <v>4.0782616957675249E-3</v>
      </c>
      <c r="W89" s="16">
        <f t="shared" si="43"/>
        <v>3.8242489638634753E-3</v>
      </c>
      <c r="X89" s="16">
        <f t="shared" si="44"/>
        <v>3.938966690412291E-3</v>
      </c>
      <c r="Y89" s="16">
        <f t="shared" si="45"/>
        <v>2.898479448285717E-3</v>
      </c>
      <c r="Z89" s="16">
        <f t="shared" si="46"/>
        <v>4.2694494290172105E-3</v>
      </c>
    </row>
    <row r="90" spans="1:26" x14ac:dyDescent="0.25">
      <c r="A90" s="18">
        <v>84</v>
      </c>
      <c r="B90" s="1">
        <v>1530</v>
      </c>
      <c r="C90" s="1">
        <v>2906</v>
      </c>
      <c r="D90" s="1">
        <v>9375</v>
      </c>
      <c r="E90" s="1">
        <v>5773</v>
      </c>
      <c r="F90" s="1">
        <v>1464</v>
      </c>
      <c r="G90" s="1">
        <v>5393</v>
      </c>
      <c r="H90" s="1">
        <v>4552</v>
      </c>
      <c r="I90" s="1">
        <v>10374</v>
      </c>
      <c r="J90" s="1">
        <v>8166</v>
      </c>
      <c r="K90" s="3">
        <f t="shared" si="24"/>
        <v>49533</v>
      </c>
      <c r="L90" s="1">
        <v>21666</v>
      </c>
      <c r="M90" s="1">
        <v>211806</v>
      </c>
      <c r="O90" s="16">
        <f t="shared" si="25"/>
        <v>3.5728129947645445E-3</v>
      </c>
      <c r="P90" s="16">
        <f t="shared" si="36"/>
        <v>3.2863228580378638E-3</v>
      </c>
      <c r="Q90" s="16">
        <f t="shared" si="37"/>
        <v>3.4948377053287049E-3</v>
      </c>
      <c r="R90" s="16">
        <f t="shared" si="38"/>
        <v>4.1797321003859715E-3</v>
      </c>
      <c r="S90" s="16">
        <f t="shared" si="39"/>
        <v>3.3126818694024954E-3</v>
      </c>
      <c r="T90" s="16">
        <f t="shared" si="40"/>
        <v>4.0138404183980214E-3</v>
      </c>
      <c r="U90" s="16">
        <f t="shared" si="41"/>
        <v>4.1201095196071779E-3</v>
      </c>
      <c r="V90" s="16">
        <f t="shared" si="42"/>
        <v>3.7910292860118548E-3</v>
      </c>
      <c r="W90" s="16">
        <f t="shared" si="43"/>
        <v>3.6683680299435147E-3</v>
      </c>
      <c r="X90" s="16">
        <f t="shared" si="44"/>
        <v>3.7442445081692609E-3</v>
      </c>
      <c r="Y90" s="16">
        <f t="shared" si="45"/>
        <v>2.6506185938949154E-3</v>
      </c>
      <c r="Z90" s="16">
        <f t="shared" si="46"/>
        <v>3.9954006281089863E-3</v>
      </c>
    </row>
    <row r="91" spans="1:26" x14ac:dyDescent="0.25">
      <c r="A91" s="18">
        <v>85</v>
      </c>
      <c r="B91" s="1">
        <v>1386</v>
      </c>
      <c r="C91" s="1">
        <v>2723</v>
      </c>
      <c r="D91" s="1">
        <v>8311</v>
      </c>
      <c r="E91" s="1">
        <v>5095</v>
      </c>
      <c r="F91" s="1">
        <v>1426</v>
      </c>
      <c r="G91" s="1">
        <v>4749</v>
      </c>
      <c r="H91" s="1">
        <v>4030</v>
      </c>
      <c r="I91" s="1">
        <v>9356</v>
      </c>
      <c r="J91" s="1">
        <v>7199</v>
      </c>
      <c r="K91" s="3">
        <f t="shared" si="24"/>
        <v>44275</v>
      </c>
      <c r="L91" s="1">
        <v>19830</v>
      </c>
      <c r="M91" s="1">
        <v>191681</v>
      </c>
      <c r="O91" s="16">
        <f t="shared" si="25"/>
        <v>3.2365482423161169E-3</v>
      </c>
      <c r="P91" s="16">
        <f t="shared" si="36"/>
        <v>3.0793727262343785E-3</v>
      </c>
      <c r="Q91" s="16">
        <f t="shared" si="37"/>
        <v>3.0981969246919325E-3</v>
      </c>
      <c r="R91" s="16">
        <f t="shared" si="38"/>
        <v>3.6888506931346834E-3</v>
      </c>
      <c r="S91" s="16">
        <f t="shared" si="39"/>
        <v>3.2266969574917749E-3</v>
      </c>
      <c r="T91" s="16">
        <f t="shared" si="40"/>
        <v>3.5345314568834053E-3</v>
      </c>
      <c r="U91" s="16">
        <f t="shared" si="41"/>
        <v>3.647636503518657E-3</v>
      </c>
      <c r="V91" s="16">
        <f t="shared" si="42"/>
        <v>3.4190158087456057E-3</v>
      </c>
      <c r="W91" s="16">
        <f t="shared" si="43"/>
        <v>3.2339678480973991E-3</v>
      </c>
      <c r="X91" s="16">
        <f t="shared" si="44"/>
        <v>3.3467875073020818E-3</v>
      </c>
      <c r="Y91" s="16">
        <f t="shared" si="45"/>
        <v>2.426002340853696E-3</v>
      </c>
      <c r="Z91" s="16">
        <f t="shared" si="46"/>
        <v>3.6157728666636386E-3</v>
      </c>
    </row>
    <row r="92" spans="1:26" x14ac:dyDescent="0.25">
      <c r="A92" s="18">
        <v>86</v>
      </c>
      <c r="B92" s="1">
        <v>1257</v>
      </c>
      <c r="C92" s="1">
        <v>2298</v>
      </c>
      <c r="D92" s="1">
        <v>7309</v>
      </c>
      <c r="E92" s="1">
        <v>4352</v>
      </c>
      <c r="F92" s="1">
        <v>1279</v>
      </c>
      <c r="G92" s="1">
        <v>4241</v>
      </c>
      <c r="H92" s="1">
        <v>3506</v>
      </c>
      <c r="I92" s="1">
        <v>8180</v>
      </c>
      <c r="J92" s="1">
        <v>6402</v>
      </c>
      <c r="K92" s="3">
        <f t="shared" si="24"/>
        <v>38824</v>
      </c>
      <c r="L92" s="1">
        <v>18067</v>
      </c>
      <c r="M92" s="1">
        <v>171121</v>
      </c>
      <c r="O92" s="16">
        <f t="shared" si="25"/>
        <v>2.9353110682477338E-3</v>
      </c>
      <c r="P92" s="16">
        <f t="shared" si="36"/>
        <v>2.5987508354339338E-3</v>
      </c>
      <c r="Q92" s="16">
        <f t="shared" si="37"/>
        <v>2.7246686707464002E-3</v>
      </c>
      <c r="R92" s="16">
        <f t="shared" si="38"/>
        <v>3.1509083840082709E-3</v>
      </c>
      <c r="S92" s="16">
        <f t="shared" si="39"/>
        <v>2.8940711140476717E-3</v>
      </c>
      <c r="T92" s="16">
        <f t="shared" si="40"/>
        <v>3.1564430214029312E-3</v>
      </c>
      <c r="U92" s="16">
        <f t="shared" si="41"/>
        <v>3.1733532459891837E-3</v>
      </c>
      <c r="V92" s="16">
        <f t="shared" si="42"/>
        <v>2.9892635010195655E-3</v>
      </c>
      <c r="W92" s="16">
        <f t="shared" si="43"/>
        <v>2.8759358471342616E-3</v>
      </c>
      <c r="X92" s="16">
        <f t="shared" si="44"/>
        <v>2.934741460948527E-3</v>
      </c>
      <c r="Y92" s="16">
        <f t="shared" si="45"/>
        <v>2.2103169083309998E-3</v>
      </c>
      <c r="Z92" s="16">
        <f t="shared" si="46"/>
        <v>3.2279394865236954E-3</v>
      </c>
    </row>
    <row r="93" spans="1:26" x14ac:dyDescent="0.25">
      <c r="A93" s="18">
        <v>87</v>
      </c>
      <c r="B93" s="1">
        <v>1173</v>
      </c>
      <c r="C93" s="1">
        <v>2083</v>
      </c>
      <c r="D93" s="1">
        <v>6520</v>
      </c>
      <c r="E93" s="1">
        <v>3868</v>
      </c>
      <c r="F93" s="1">
        <v>1184</v>
      </c>
      <c r="G93" s="1">
        <v>3664</v>
      </c>
      <c r="H93" s="1">
        <v>2937</v>
      </c>
      <c r="I93" s="1">
        <v>7285</v>
      </c>
      <c r="J93" s="1">
        <v>5714</v>
      </c>
      <c r="K93" s="3">
        <f t="shared" si="24"/>
        <v>34428</v>
      </c>
      <c r="L93" s="1">
        <v>16007</v>
      </c>
      <c r="M93" s="1">
        <v>153717</v>
      </c>
      <c r="O93" s="16">
        <f t="shared" si="25"/>
        <v>2.7391566293194841E-3</v>
      </c>
      <c r="P93" s="16">
        <f t="shared" si="36"/>
        <v>2.3556127024407674E-3</v>
      </c>
      <c r="Q93" s="16">
        <f t="shared" si="37"/>
        <v>2.4305431294659365E-3</v>
      </c>
      <c r="R93" s="16">
        <f t="shared" si="38"/>
        <v>2.8004856685073512E-3</v>
      </c>
      <c r="S93" s="16">
        <f t="shared" si="39"/>
        <v>2.6791088342708706E-3</v>
      </c>
      <c r="T93" s="16">
        <f t="shared" si="40"/>
        <v>2.7270000543316059E-3</v>
      </c>
      <c r="U93" s="16">
        <f t="shared" si="41"/>
        <v>2.6583395560382866E-3</v>
      </c>
      <c r="V93" s="16">
        <f t="shared" si="42"/>
        <v>2.6621986069593562E-3</v>
      </c>
      <c r="W93" s="16">
        <f t="shared" si="43"/>
        <v>2.5668693268549158E-3</v>
      </c>
      <c r="X93" s="16">
        <f t="shared" si="44"/>
        <v>2.6024438238598773E-3</v>
      </c>
      <c r="Y93" s="16">
        <f t="shared" si="45"/>
        <v>1.9582964936986943E-3</v>
      </c>
      <c r="Z93" s="16">
        <f t="shared" si="46"/>
        <v>2.8996392847748837E-3</v>
      </c>
    </row>
    <row r="94" spans="1:26" x14ac:dyDescent="0.25">
      <c r="A94" s="18">
        <v>88</v>
      </c>
      <c r="B94" s="1">
        <v>997</v>
      </c>
      <c r="C94" s="1">
        <v>1949</v>
      </c>
      <c r="D94" s="1">
        <v>5567</v>
      </c>
      <c r="E94" s="1">
        <v>3438</v>
      </c>
      <c r="F94" s="1">
        <v>1063</v>
      </c>
      <c r="G94" s="1">
        <v>3232</v>
      </c>
      <c r="H94" s="1">
        <v>2776</v>
      </c>
      <c r="I94" s="1">
        <v>6285</v>
      </c>
      <c r="J94" s="1">
        <v>4914</v>
      </c>
      <c r="K94" s="3">
        <f t="shared" si="24"/>
        <v>30221</v>
      </c>
      <c r="L94" s="1">
        <v>14255</v>
      </c>
      <c r="M94" s="1">
        <v>136061</v>
      </c>
      <c r="O94" s="16">
        <f t="shared" si="25"/>
        <v>2.3281663763269613E-3</v>
      </c>
      <c r="P94" s="16">
        <f t="shared" si="36"/>
        <v>2.2040754474589802E-3</v>
      </c>
      <c r="Q94" s="16">
        <f t="shared" si="37"/>
        <v>2.0752812272602562E-3</v>
      </c>
      <c r="R94" s="16">
        <f t="shared" si="38"/>
        <v>2.4891597022565341E-3</v>
      </c>
      <c r="S94" s="16">
        <f t="shared" si="39"/>
        <v>2.4053147726604183E-3</v>
      </c>
      <c r="T94" s="16">
        <f t="shared" si="40"/>
        <v>2.4054760304584471E-3</v>
      </c>
      <c r="U94" s="16">
        <f t="shared" si="41"/>
        <v>2.5126151200416356E-3</v>
      </c>
      <c r="V94" s="16">
        <f t="shared" si="42"/>
        <v>2.2967629711378936E-3</v>
      </c>
      <c r="W94" s="16">
        <f t="shared" si="43"/>
        <v>2.2074896521114902E-3</v>
      </c>
      <c r="X94" s="16">
        <f t="shared" si="44"/>
        <v>2.2844328686205807E-3</v>
      </c>
      <c r="Y94" s="16">
        <f t="shared" si="45"/>
        <v>1.7439568012541319E-3</v>
      </c>
      <c r="Z94" s="16">
        <f t="shared" si="46"/>
        <v>2.5665854832305829E-3</v>
      </c>
    </row>
    <row r="95" spans="1:26" x14ac:dyDescent="0.25">
      <c r="A95" s="18">
        <v>89</v>
      </c>
      <c r="B95" s="1">
        <v>985</v>
      </c>
      <c r="C95" s="1">
        <v>1645</v>
      </c>
      <c r="D95" s="1">
        <v>5288</v>
      </c>
      <c r="E95" s="1">
        <v>3056</v>
      </c>
      <c r="F95" s="1">
        <v>924</v>
      </c>
      <c r="G95" s="1">
        <v>3023</v>
      </c>
      <c r="H95" s="1">
        <v>2460</v>
      </c>
      <c r="I95" s="1">
        <v>5818</v>
      </c>
      <c r="J95" s="1">
        <v>4515</v>
      </c>
      <c r="K95" s="3">
        <f t="shared" si="24"/>
        <v>27714</v>
      </c>
      <c r="L95" s="1">
        <v>12415</v>
      </c>
      <c r="M95" s="1">
        <v>123731</v>
      </c>
      <c r="O95" s="16">
        <f t="shared" si="25"/>
        <v>2.3001443136229259E-3</v>
      </c>
      <c r="P95" s="16">
        <f t="shared" si="36"/>
        <v>1.8602894361570152E-3</v>
      </c>
      <c r="Q95" s="16">
        <f t="shared" si="37"/>
        <v>1.9712748571496736E-3</v>
      </c>
      <c r="R95" s="16">
        <f t="shared" si="38"/>
        <v>2.2125864020058079E-3</v>
      </c>
      <c r="S95" s="16">
        <f t="shared" si="39"/>
        <v>2.0907910159343617E-3</v>
      </c>
      <c r="T95" s="16">
        <f t="shared" si="40"/>
        <v>2.249923898538331E-3</v>
      </c>
      <c r="U95" s="16">
        <f t="shared" si="41"/>
        <v>2.22659697237119E-3</v>
      </c>
      <c r="V95" s="16">
        <f t="shared" si="42"/>
        <v>2.1261045292092703E-3</v>
      </c>
      <c r="W95" s="16">
        <f t="shared" si="43"/>
        <v>2.028249039333207E-3</v>
      </c>
      <c r="X95" s="16">
        <f t="shared" si="44"/>
        <v>2.0949264591162034E-3</v>
      </c>
      <c r="Y95" s="16">
        <f t="shared" si="45"/>
        <v>1.5188511881845E-3</v>
      </c>
      <c r="Z95" s="16">
        <f t="shared" si="46"/>
        <v>2.3339986360941286E-3</v>
      </c>
    </row>
    <row r="96" spans="1:26" x14ac:dyDescent="0.25">
      <c r="A96" s="18">
        <v>90</v>
      </c>
      <c r="B96" s="1">
        <v>830</v>
      </c>
      <c r="C96" s="1">
        <v>1486</v>
      </c>
      <c r="D96" s="1">
        <v>4540</v>
      </c>
      <c r="E96" s="1">
        <v>2538</v>
      </c>
      <c r="F96" s="1">
        <v>857</v>
      </c>
      <c r="G96" s="1">
        <v>2606</v>
      </c>
      <c r="H96" s="1">
        <v>2013</v>
      </c>
      <c r="I96" s="1">
        <v>5200</v>
      </c>
      <c r="J96" s="1">
        <v>4015</v>
      </c>
      <c r="K96" s="3">
        <f t="shared" si="24"/>
        <v>24085</v>
      </c>
      <c r="L96" s="1">
        <v>11190</v>
      </c>
      <c r="M96" s="1">
        <v>110027</v>
      </c>
      <c r="O96" s="16">
        <f t="shared" si="25"/>
        <v>1.9381926703624654E-3</v>
      </c>
      <c r="P96" s="16">
        <f t="shared" si="36"/>
        <v>1.6804803052457901E-3</v>
      </c>
      <c r="Q96" s="16">
        <f t="shared" si="37"/>
        <v>1.6924334061005142E-3</v>
      </c>
      <c r="R96" s="16">
        <f t="shared" si="38"/>
        <v>1.8375472147548237E-3</v>
      </c>
      <c r="S96" s="16">
        <f t="shared" si="39"/>
        <v>1.9391860396707229E-3</v>
      </c>
      <c r="T96" s="16">
        <f t="shared" si="40"/>
        <v>1.939563903271879E-3</v>
      </c>
      <c r="U96" s="16">
        <f t="shared" si="41"/>
        <v>1.8220080103183761E-3</v>
      </c>
      <c r="V96" s="16">
        <f t="shared" si="42"/>
        <v>1.9002653062716063E-3</v>
      </c>
      <c r="W96" s="16">
        <f t="shared" si="43"/>
        <v>1.803636742618566E-3</v>
      </c>
      <c r="X96" s="16">
        <f t="shared" si="44"/>
        <v>1.820607049426779E-3</v>
      </c>
      <c r="Y96" s="16">
        <f t="shared" si="45"/>
        <v>1.3689846794832504E-3</v>
      </c>
      <c r="Z96" s="16">
        <f t="shared" si="46"/>
        <v>2.0754933519775052E-3</v>
      </c>
    </row>
    <row r="97" spans="1:26" x14ac:dyDescent="0.25">
      <c r="A97" s="18">
        <v>91</v>
      </c>
      <c r="B97" s="1">
        <v>618</v>
      </c>
      <c r="C97" s="1">
        <v>1012</v>
      </c>
      <c r="D97" s="1">
        <v>3434</v>
      </c>
      <c r="E97" s="1">
        <v>2005</v>
      </c>
      <c r="F97" s="1">
        <v>638</v>
      </c>
      <c r="G97" s="1">
        <v>1963</v>
      </c>
      <c r="H97" s="1">
        <v>1629</v>
      </c>
      <c r="I97" s="1">
        <v>3799</v>
      </c>
      <c r="J97" s="1">
        <v>2896</v>
      </c>
      <c r="K97" s="3">
        <f t="shared" si="24"/>
        <v>17994</v>
      </c>
      <c r="L97" s="1">
        <v>8730</v>
      </c>
      <c r="M97" s="1">
        <v>82336</v>
      </c>
      <c r="O97" s="16">
        <f t="shared" si="25"/>
        <v>1.4431362292578356E-3</v>
      </c>
      <c r="P97" s="16">
        <f t="shared" si="36"/>
        <v>1.144445537623647E-3</v>
      </c>
      <c r="Q97" s="16">
        <f t="shared" si="37"/>
        <v>1.280135752543869E-3</v>
      </c>
      <c r="R97" s="16">
        <f t="shared" si="38"/>
        <v>1.4516478193788106E-3</v>
      </c>
      <c r="S97" s="16">
        <f t="shared" si="39"/>
        <v>1.4436414157642022E-3</v>
      </c>
      <c r="T97" s="16">
        <f t="shared" si="40"/>
        <v>1.4609992103310433E-3</v>
      </c>
      <c r="U97" s="16">
        <f t="shared" si="41"/>
        <v>1.4744416536555563E-3</v>
      </c>
      <c r="V97" s="16">
        <f t="shared" si="42"/>
        <v>1.3882899804857371E-3</v>
      </c>
      <c r="W97" s="16">
        <f t="shared" si="43"/>
        <v>1.3009544225711998E-3</v>
      </c>
      <c r="X97" s="16">
        <f t="shared" si="44"/>
        <v>1.3601828211494897E-3</v>
      </c>
      <c r="Y97" s="16">
        <f t="shared" si="45"/>
        <v>1.0680282620097209E-3</v>
      </c>
      <c r="Z97" s="16">
        <f t="shared" si="46"/>
        <v>1.5531444157199582E-3</v>
      </c>
    </row>
    <row r="98" spans="1:26" x14ac:dyDescent="0.25">
      <c r="A98" s="18">
        <v>92</v>
      </c>
      <c r="B98" s="1">
        <v>390</v>
      </c>
      <c r="C98" s="1">
        <v>598</v>
      </c>
      <c r="D98" s="1">
        <v>1990</v>
      </c>
      <c r="E98" s="1">
        <v>1252</v>
      </c>
      <c r="F98" s="1">
        <v>413</v>
      </c>
      <c r="G98" s="1">
        <v>1208</v>
      </c>
      <c r="H98" s="1">
        <v>989</v>
      </c>
      <c r="I98" s="1">
        <v>2330</v>
      </c>
      <c r="J98" s="1">
        <v>1746</v>
      </c>
      <c r="K98" s="3">
        <f t="shared" si="24"/>
        <v>10916</v>
      </c>
      <c r="L98" s="1">
        <v>4926</v>
      </c>
      <c r="M98" s="1">
        <v>49584</v>
      </c>
      <c r="O98" s="16">
        <f t="shared" si="25"/>
        <v>9.107170378811584E-4</v>
      </c>
      <c r="P98" s="16">
        <f t="shared" si="36"/>
        <v>6.7626327223215509E-4</v>
      </c>
      <c r="Q98" s="16">
        <f t="shared" si="37"/>
        <v>7.4183755025110647E-4</v>
      </c>
      <c r="R98" s="16">
        <f t="shared" si="38"/>
        <v>9.0646537150237949E-4</v>
      </c>
      <c r="S98" s="16">
        <f t="shared" si="39"/>
        <v>9.3452022681914657E-4</v>
      </c>
      <c r="T98" s="16">
        <f t="shared" si="40"/>
        <v>8.9907643712679587E-4</v>
      </c>
      <c r="U98" s="16">
        <f t="shared" si="41"/>
        <v>8.9516439255085645E-4</v>
      </c>
      <c r="V98" s="16">
        <f t="shared" si="42"/>
        <v>8.5146503146400819E-4</v>
      </c>
      <c r="W98" s="16">
        <f t="shared" si="43"/>
        <v>7.843461401275259E-4</v>
      </c>
      <c r="X98" s="16">
        <f t="shared" si="44"/>
        <v>8.2515036543669173E-4</v>
      </c>
      <c r="Y98" s="16">
        <f t="shared" si="45"/>
        <v>6.0264687498967759E-4</v>
      </c>
      <c r="Z98" s="16">
        <f t="shared" si="46"/>
        <v>9.3532735023632932E-4</v>
      </c>
    </row>
    <row r="99" spans="1:26" x14ac:dyDescent="0.25">
      <c r="A99" s="18">
        <v>93</v>
      </c>
      <c r="B99" s="1">
        <v>325</v>
      </c>
      <c r="C99" s="1">
        <v>424</v>
      </c>
      <c r="D99" s="1">
        <v>1455</v>
      </c>
      <c r="E99" s="1">
        <v>921</v>
      </c>
      <c r="F99" s="1">
        <v>306</v>
      </c>
      <c r="G99" s="1">
        <v>913</v>
      </c>
      <c r="H99" s="1">
        <v>716</v>
      </c>
      <c r="I99" s="1">
        <v>1813</v>
      </c>
      <c r="J99" s="1">
        <v>1375</v>
      </c>
      <c r="K99" s="3">
        <f t="shared" si="24"/>
        <v>8248</v>
      </c>
      <c r="L99" s="1">
        <v>4061</v>
      </c>
      <c r="M99" s="1">
        <v>37630</v>
      </c>
      <c r="O99" s="16">
        <f t="shared" si="25"/>
        <v>7.5893086490096541E-4</v>
      </c>
      <c r="P99" s="16">
        <f t="shared" si="36"/>
        <v>4.7949101576326712E-4</v>
      </c>
      <c r="Q99" s="16">
        <f t="shared" si="37"/>
        <v>5.4239881186701495E-4</v>
      </c>
      <c r="R99" s="16">
        <f t="shared" si="38"/>
        <v>6.668167788767504E-4</v>
      </c>
      <c r="S99" s="16">
        <f t="shared" si="39"/>
        <v>6.9240481696527568E-4</v>
      </c>
      <c r="T99" s="16">
        <f t="shared" si="40"/>
        <v>6.7951720786156014E-4</v>
      </c>
      <c r="U99" s="16">
        <f t="shared" si="41"/>
        <v>6.4806643586088296E-4</v>
      </c>
      <c r="V99" s="16">
        <f t="shared" si="42"/>
        <v>6.6253480774431197E-4</v>
      </c>
      <c r="W99" s="16">
        <f t="shared" si="43"/>
        <v>6.1768381596526232E-4</v>
      </c>
      <c r="X99" s="16">
        <f t="shared" si="44"/>
        <v>6.2347381954212474E-4</v>
      </c>
      <c r="Y99" s="16">
        <f t="shared" si="45"/>
        <v>4.9682276884552995E-4</v>
      </c>
      <c r="Z99" s="16">
        <f t="shared" si="46"/>
        <v>7.0983317581060576E-4</v>
      </c>
    </row>
    <row r="100" spans="1:26" x14ac:dyDescent="0.25">
      <c r="A100" s="18">
        <v>94</v>
      </c>
      <c r="B100" s="1">
        <v>255</v>
      </c>
      <c r="C100" s="1">
        <v>425</v>
      </c>
      <c r="D100" s="1">
        <v>1317</v>
      </c>
      <c r="E100" s="1">
        <v>772</v>
      </c>
      <c r="F100" s="1">
        <v>272</v>
      </c>
      <c r="G100" s="1">
        <v>817</v>
      </c>
      <c r="H100" s="1">
        <v>601</v>
      </c>
      <c r="I100" s="1">
        <v>1503</v>
      </c>
      <c r="J100" s="1">
        <v>1161</v>
      </c>
      <c r="K100" s="3">
        <f t="shared" si="24"/>
        <v>7123</v>
      </c>
      <c r="L100" s="1">
        <v>3572</v>
      </c>
      <c r="M100" s="1">
        <v>34145</v>
      </c>
      <c r="O100" s="16">
        <f t="shared" si="25"/>
        <v>5.9546883246075748E-4</v>
      </c>
      <c r="P100" s="16">
        <f t="shared" si="36"/>
        <v>4.8062189080044467E-4</v>
      </c>
      <c r="Q100" s="16">
        <f t="shared" si="37"/>
        <v>4.9095480084457646E-4</v>
      </c>
      <c r="R100" s="16">
        <f t="shared" si="38"/>
        <v>5.5893871150146726E-4</v>
      </c>
      <c r="S100" s="16">
        <f t="shared" si="39"/>
        <v>6.1547094841357837E-4</v>
      </c>
      <c r="T100" s="16">
        <f t="shared" si="40"/>
        <v>6.0806742477863588E-4</v>
      </c>
      <c r="U100" s="16">
        <f t="shared" si="41"/>
        <v>5.4397755300613217E-4</v>
      </c>
      <c r="V100" s="16">
        <f t="shared" si="42"/>
        <v>5.4924976063965849E-4</v>
      </c>
      <c r="W100" s="16">
        <f t="shared" si="43"/>
        <v>5.2154975297139612E-4</v>
      </c>
      <c r="X100" s="16">
        <f t="shared" si="44"/>
        <v>5.3843404662931062E-4</v>
      </c>
      <c r="Y100" s="16">
        <f t="shared" si="45"/>
        <v>4.3699850537213321E-4</v>
      </c>
      <c r="Z100" s="16">
        <f t="shared" si="46"/>
        <v>6.4409390879758524E-4</v>
      </c>
    </row>
    <row r="101" spans="1:26" x14ac:dyDescent="0.25">
      <c r="A101" s="18">
        <v>95</v>
      </c>
      <c r="B101" s="1">
        <v>219</v>
      </c>
      <c r="C101" s="1">
        <v>350</v>
      </c>
      <c r="D101" s="1">
        <v>1026</v>
      </c>
      <c r="E101" s="1">
        <v>638</v>
      </c>
      <c r="F101" s="1">
        <v>205</v>
      </c>
      <c r="G101" s="1">
        <v>544</v>
      </c>
      <c r="H101" s="1">
        <v>473</v>
      </c>
      <c r="I101" s="1">
        <v>1109</v>
      </c>
      <c r="J101" s="1">
        <v>923</v>
      </c>
      <c r="K101" s="3">
        <f t="shared" si="24"/>
        <v>5487</v>
      </c>
      <c r="L101" s="1">
        <v>2866</v>
      </c>
      <c r="M101" s="1">
        <v>26370</v>
      </c>
      <c r="O101" s="16">
        <f t="shared" si="25"/>
        <v>5.1140264434865049E-4</v>
      </c>
      <c r="P101" s="16">
        <f t="shared" si="36"/>
        <v>3.9580626301213091E-4</v>
      </c>
      <c r="Q101" s="16">
        <f t="shared" si="37"/>
        <v>3.8247503847117347E-4</v>
      </c>
      <c r="R101" s="16">
        <f t="shared" si="38"/>
        <v>4.6192085225121252E-4</v>
      </c>
      <c r="S101" s="16">
        <f t="shared" si="39"/>
        <v>4.6386597214993959E-4</v>
      </c>
      <c r="T101" s="16">
        <f t="shared" si="40"/>
        <v>4.0488210413657032E-4</v>
      </c>
      <c r="U101" s="16">
        <f t="shared" si="41"/>
        <v>4.2812210078519222E-4</v>
      </c>
      <c r="V101" s="16">
        <f t="shared" si="42"/>
        <v>4.0526812012600221E-4</v>
      </c>
      <c r="W101" s="16">
        <f t="shared" si="43"/>
        <v>4.1463429973522702E-4</v>
      </c>
      <c r="X101" s="16">
        <f t="shared" si="44"/>
        <v>4.1476731908676506E-4</v>
      </c>
      <c r="Y101" s="16">
        <f t="shared" si="45"/>
        <v>3.5062646035737227E-4</v>
      </c>
      <c r="Z101" s="16">
        <f t="shared" si="46"/>
        <v>4.9743026431373039E-4</v>
      </c>
    </row>
    <row r="102" spans="1:26" x14ac:dyDescent="0.25">
      <c r="A102" s="18">
        <v>96</v>
      </c>
      <c r="B102" s="1">
        <v>151</v>
      </c>
      <c r="C102" s="1">
        <v>267</v>
      </c>
      <c r="D102" s="1">
        <v>873</v>
      </c>
      <c r="E102" s="1">
        <v>550</v>
      </c>
      <c r="F102" s="1">
        <v>158</v>
      </c>
      <c r="G102" s="1">
        <v>448</v>
      </c>
      <c r="H102" s="1">
        <v>317</v>
      </c>
      <c r="I102" s="1">
        <v>920</v>
      </c>
      <c r="J102" s="1">
        <v>758</v>
      </c>
      <c r="K102" s="3">
        <f t="shared" si="24"/>
        <v>4442</v>
      </c>
      <c r="L102" s="1">
        <v>2224</v>
      </c>
      <c r="M102" s="1">
        <v>21040</v>
      </c>
      <c r="O102" s="16">
        <f t="shared" si="25"/>
        <v>3.5261095569244852E-4</v>
      </c>
      <c r="P102" s="16">
        <f t="shared" si="36"/>
        <v>3.0194363492639699E-4</v>
      </c>
      <c r="Q102" s="16">
        <f t="shared" si="37"/>
        <v>3.2543928712020902E-4</v>
      </c>
      <c r="R102" s="16">
        <f t="shared" si="38"/>
        <v>3.9820763125104528E-4</v>
      </c>
      <c r="S102" s="16">
        <f t="shared" si="39"/>
        <v>3.5751621268141685E-4</v>
      </c>
      <c r="T102" s="16">
        <f t="shared" si="40"/>
        <v>3.3343232105364611E-4</v>
      </c>
      <c r="U102" s="16">
        <f t="shared" si="41"/>
        <v>2.8692326839092165E-4</v>
      </c>
      <c r="V102" s="16">
        <f t="shared" si="42"/>
        <v>3.3620078495574573E-4</v>
      </c>
      <c r="W102" s="16">
        <f t="shared" si="43"/>
        <v>3.4051224181939552E-4</v>
      </c>
      <c r="X102" s="16">
        <f t="shared" si="44"/>
        <v>3.3577481891441778E-4</v>
      </c>
      <c r="Y102" s="16">
        <f t="shared" si="45"/>
        <v>2.7208417579720727E-4</v>
      </c>
      <c r="Z102" s="16">
        <f t="shared" si="46"/>
        <v>3.9688785594087548E-4</v>
      </c>
    </row>
    <row r="103" spans="1:26" x14ac:dyDescent="0.25">
      <c r="A103" s="18">
        <v>97</v>
      </c>
      <c r="B103" s="1">
        <v>114</v>
      </c>
      <c r="C103" s="1">
        <v>198</v>
      </c>
      <c r="D103" s="1">
        <v>580</v>
      </c>
      <c r="E103" s="1">
        <v>338</v>
      </c>
      <c r="F103" s="1">
        <v>113</v>
      </c>
      <c r="G103" s="1">
        <v>324</v>
      </c>
      <c r="H103" s="1">
        <v>253</v>
      </c>
      <c r="I103" s="1">
        <v>643</v>
      </c>
      <c r="J103" s="1">
        <v>528</v>
      </c>
      <c r="K103" s="3">
        <f t="shared" si="24"/>
        <v>3091</v>
      </c>
      <c r="L103" s="1">
        <v>1667</v>
      </c>
      <c r="M103" s="1">
        <v>15044</v>
      </c>
      <c r="O103" s="16">
        <f t="shared" si="25"/>
        <v>2.6620959568833861E-4</v>
      </c>
      <c r="P103" s="16">
        <f t="shared" si="36"/>
        <v>2.2391325736114833E-4</v>
      </c>
      <c r="Q103" s="16">
        <f t="shared" si="37"/>
        <v>2.1621395936966919E-4</v>
      </c>
      <c r="R103" s="16">
        <f t="shared" si="38"/>
        <v>2.4471668975064236E-4</v>
      </c>
      <c r="S103" s="16">
        <f t="shared" si="39"/>
        <v>2.5569197489240574E-4</v>
      </c>
      <c r="T103" s="16">
        <f t="shared" si="40"/>
        <v>2.4114301790486908E-4</v>
      </c>
      <c r="U103" s="16">
        <f t="shared" si="41"/>
        <v>2.2899554228045165E-4</v>
      </c>
      <c r="V103" s="16">
        <f t="shared" si="42"/>
        <v>2.3497511383320055E-4</v>
      </c>
      <c r="W103" s="16">
        <f t="shared" si="43"/>
        <v>2.3719058533066076E-4</v>
      </c>
      <c r="X103" s="16">
        <f t="shared" si="44"/>
        <v>2.336515005097851E-4</v>
      </c>
      <c r="Y103" s="16">
        <f t="shared" si="45"/>
        <v>2.0394079184080238E-4</v>
      </c>
      <c r="Z103" s="16">
        <f t="shared" si="46"/>
        <v>2.8378236239422677E-4</v>
      </c>
    </row>
    <row r="104" spans="1:26" x14ac:dyDescent="0.25">
      <c r="A104" s="18">
        <v>98</v>
      </c>
      <c r="B104" s="1">
        <v>78</v>
      </c>
      <c r="C104" s="1">
        <v>118</v>
      </c>
      <c r="D104" s="1">
        <v>393</v>
      </c>
      <c r="E104" s="1">
        <v>242</v>
      </c>
      <c r="F104" s="1">
        <v>58</v>
      </c>
      <c r="G104" s="1">
        <v>225</v>
      </c>
      <c r="H104" s="1">
        <v>146</v>
      </c>
      <c r="I104" s="1">
        <v>403</v>
      </c>
      <c r="J104" s="1">
        <v>379</v>
      </c>
      <c r="K104" s="3">
        <f t="shared" si="24"/>
        <v>2042</v>
      </c>
      <c r="L104" s="1">
        <v>1166</v>
      </c>
      <c r="M104" s="1">
        <v>10327</v>
      </c>
      <c r="O104" s="16">
        <f t="shared" si="25"/>
        <v>1.821434075762317E-4</v>
      </c>
      <c r="P104" s="16">
        <f t="shared" si="36"/>
        <v>1.3344325438694699E-4</v>
      </c>
      <c r="Q104" s="16">
        <f t="shared" si="37"/>
        <v>1.4650359660737931E-4</v>
      </c>
      <c r="R104" s="16">
        <f t="shared" si="38"/>
        <v>1.7521135775045994E-4</v>
      </c>
      <c r="S104" s="16">
        <f t="shared" si="39"/>
        <v>1.3124012870583657E-4</v>
      </c>
      <c r="T104" s="16">
        <f t="shared" si="40"/>
        <v>1.6746042910060352E-4</v>
      </c>
      <c r="U104" s="16">
        <f t="shared" si="41"/>
        <v>1.3214762518950964E-4</v>
      </c>
      <c r="V104" s="16">
        <f t="shared" si="42"/>
        <v>1.4727056123604949E-4</v>
      </c>
      <c r="W104" s="16">
        <f t="shared" si="43"/>
        <v>1.7025612090969776E-4</v>
      </c>
      <c r="X104" s="16">
        <f t="shared" si="44"/>
        <v>1.5435663670041448E-4</v>
      </c>
      <c r="Y104" s="16">
        <f t="shared" si="45"/>
        <v>1.4264844828216892E-4</v>
      </c>
      <c r="Z104" s="16">
        <f t="shared" si="46"/>
        <v>1.948032741588128E-4</v>
      </c>
    </row>
    <row r="105" spans="1:26" x14ac:dyDescent="0.25">
      <c r="A105" s="18">
        <v>99</v>
      </c>
      <c r="B105" s="1">
        <v>57</v>
      </c>
      <c r="C105" s="1">
        <v>70</v>
      </c>
      <c r="D105" s="1">
        <v>246</v>
      </c>
      <c r="E105" s="1">
        <v>131</v>
      </c>
      <c r="F105" s="1">
        <v>41</v>
      </c>
      <c r="G105" s="1">
        <v>141</v>
      </c>
      <c r="H105" s="1">
        <v>118</v>
      </c>
      <c r="I105" s="1">
        <v>264</v>
      </c>
      <c r="J105" s="1">
        <v>275</v>
      </c>
      <c r="K105" s="3">
        <f t="shared" si="24"/>
        <v>1343</v>
      </c>
      <c r="L105" s="1">
        <v>778</v>
      </c>
      <c r="M105" s="1">
        <v>6738</v>
      </c>
      <c r="O105" s="16">
        <f t="shared" si="25"/>
        <v>1.331047978441693E-4</v>
      </c>
      <c r="P105" s="16">
        <f t="shared" si="36"/>
        <v>7.9161252602426182E-5</v>
      </c>
      <c r="Q105" s="16">
        <f t="shared" si="37"/>
        <v>9.170454138782521E-5</v>
      </c>
      <c r="R105" s="16">
        <f t="shared" si="38"/>
        <v>9.4845817625248977E-5</v>
      </c>
      <c r="S105" s="16">
        <f t="shared" si="39"/>
        <v>9.2773194429987912E-5</v>
      </c>
      <c r="T105" s="16">
        <f t="shared" si="40"/>
        <v>1.0494186890304488E-4</v>
      </c>
      <c r="U105" s="16">
        <f t="shared" si="41"/>
        <v>1.0680424501617903E-4</v>
      </c>
      <c r="V105" s="16">
        <f t="shared" si="42"/>
        <v>9.6475007856866173E-5</v>
      </c>
      <c r="W105" s="16">
        <f t="shared" si="43"/>
        <v>1.2353676319305247E-4</v>
      </c>
      <c r="X105" s="16">
        <f t="shared" si="44"/>
        <v>1.0151859113058602E-4</v>
      </c>
      <c r="Y105" s="16">
        <f t="shared" si="45"/>
        <v>9.5180525526181308E-5</v>
      </c>
      <c r="Z105" s="16">
        <f t="shared" si="46"/>
        <v>1.2710220405559025E-4</v>
      </c>
    </row>
    <row r="106" spans="1:26" x14ac:dyDescent="0.25">
      <c r="A106" s="25" t="s">
        <v>108</v>
      </c>
      <c r="B106" s="1">
        <v>54</v>
      </c>
      <c r="C106" s="1">
        <v>146</v>
      </c>
      <c r="D106" s="1">
        <v>390</v>
      </c>
      <c r="E106" s="1">
        <v>252</v>
      </c>
      <c r="F106" s="1">
        <v>76</v>
      </c>
      <c r="G106" s="1">
        <v>226</v>
      </c>
      <c r="H106" s="1">
        <v>204</v>
      </c>
      <c r="I106" s="1">
        <v>429</v>
      </c>
      <c r="J106" s="1">
        <v>365</v>
      </c>
      <c r="K106" s="3">
        <f t="shared" si="24"/>
        <v>2142</v>
      </c>
      <c r="L106" s="1">
        <v>1276</v>
      </c>
      <c r="M106" s="1">
        <v>10576</v>
      </c>
      <c r="O106" s="16">
        <f t="shared" si="25"/>
        <v>1.2609928216816041E-4</v>
      </c>
      <c r="P106" s="16">
        <f t="shared" si="36"/>
        <v>1.6510775542791746E-4</v>
      </c>
      <c r="Q106" s="16">
        <f t="shared" si="37"/>
        <v>1.4538524854167413E-4</v>
      </c>
      <c r="R106" s="16">
        <f t="shared" si="38"/>
        <v>1.8245149650047895E-4</v>
      </c>
      <c r="S106" s="16">
        <f t="shared" si="39"/>
        <v>1.7196982382144103E-4</v>
      </c>
      <c r="T106" s="16">
        <f t="shared" si="40"/>
        <v>1.6820469767438398E-4</v>
      </c>
      <c r="U106" s="16">
        <f t="shared" si="41"/>
        <v>1.8464462697712308E-4</v>
      </c>
      <c r="V106" s="16">
        <f t="shared" si="42"/>
        <v>1.5677188776740751E-4</v>
      </c>
      <c r="W106" s="16">
        <f t="shared" si="43"/>
        <v>1.6396697660168782E-4</v>
      </c>
      <c r="X106" s="16">
        <f t="shared" si="44"/>
        <v>1.6191572762599794E-4</v>
      </c>
      <c r="Y106" s="16">
        <f t="shared" si="45"/>
        <v>1.5610584906350559E-4</v>
      </c>
      <c r="Z106" s="16">
        <f t="shared" si="46"/>
        <v>1.9950028348054654E-4</v>
      </c>
    </row>
  </sheetData>
  <sortState columnSort="1" ref="A3:K85">
    <sortCondition ref="A3:K3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23"/>
  <sheetViews>
    <sheetView workbookViewId="0">
      <selection activeCell="BC35" sqref="BC35"/>
    </sheetView>
  </sheetViews>
  <sheetFormatPr defaultRowHeight="15" x14ac:dyDescent="0.25"/>
  <cols>
    <col min="1" max="2" width="9.140625" style="48"/>
    <col min="3" max="3" width="18.85546875" style="48" bestFit="1" customWidth="1"/>
    <col min="4" max="5" width="14.28515625" style="48" bestFit="1" customWidth="1"/>
    <col min="6" max="6" width="13.28515625" style="48" bestFit="1" customWidth="1"/>
    <col min="7" max="7" width="13.28515625" style="48" customWidth="1"/>
    <col min="8" max="16384" width="9.140625" style="48"/>
  </cols>
  <sheetData>
    <row r="1" spans="1:7" x14ac:dyDescent="0.25">
      <c r="A1" s="49" t="s">
        <v>90</v>
      </c>
    </row>
    <row r="4" spans="1:7" x14ac:dyDescent="0.25">
      <c r="A4" s="49" t="s">
        <v>90</v>
      </c>
    </row>
    <row r="6" spans="1:7" x14ac:dyDescent="0.25">
      <c r="C6" s="22"/>
      <c r="D6" s="74">
        <v>2014</v>
      </c>
      <c r="E6" s="74">
        <v>2037</v>
      </c>
      <c r="F6" s="74" t="s">
        <v>13</v>
      </c>
      <c r="G6" s="74" t="s">
        <v>14</v>
      </c>
    </row>
    <row r="7" spans="1:7" x14ac:dyDescent="0.25">
      <c r="C7" s="48" t="s">
        <v>26</v>
      </c>
      <c r="D7" s="3">
        <v>441300</v>
      </c>
      <c r="E7" s="3">
        <v>528200</v>
      </c>
      <c r="F7" s="3">
        <v>86900.000000000029</v>
      </c>
      <c r="G7" s="16">
        <v>0.19691819623838666</v>
      </c>
    </row>
    <row r="8" spans="1:7" x14ac:dyDescent="0.25">
      <c r="C8" s="48" t="s">
        <v>24</v>
      </c>
      <c r="D8" s="3">
        <v>902200</v>
      </c>
      <c r="E8" s="3">
        <v>1021800</v>
      </c>
      <c r="F8" s="3">
        <v>119599.99999999991</v>
      </c>
      <c r="G8" s="16">
        <v>0.13256484149855896</v>
      </c>
    </row>
    <row r="9" spans="1:7" x14ac:dyDescent="0.25">
      <c r="C9" s="48" t="s">
        <v>16</v>
      </c>
      <c r="D9" s="3">
        <v>2732500.0000000005</v>
      </c>
      <c r="E9" s="3">
        <v>3052600</v>
      </c>
      <c r="F9" s="3">
        <v>320099.99999999948</v>
      </c>
      <c r="G9" s="16">
        <v>0.11714547118023766</v>
      </c>
    </row>
    <row r="10" spans="1:7" x14ac:dyDescent="0.25">
      <c r="C10" s="48" t="s">
        <v>17</v>
      </c>
      <c r="D10" s="3">
        <v>1388100</v>
      </c>
      <c r="E10" s="3">
        <v>1444100.0000000002</v>
      </c>
      <c r="F10" s="3">
        <v>56000.000000000226</v>
      </c>
      <c r="G10" s="16">
        <v>4.0342914775592702E-2</v>
      </c>
    </row>
    <row r="11" spans="1:7" x14ac:dyDescent="0.25">
      <c r="C11" s="48" t="s">
        <v>25</v>
      </c>
      <c r="D11" s="3">
        <v>453500</v>
      </c>
      <c r="E11" s="3">
        <v>518100</v>
      </c>
      <c r="F11" s="3">
        <v>64600.000000000022</v>
      </c>
      <c r="G11" s="16">
        <v>0.14244762954796036</v>
      </c>
    </row>
    <row r="12" spans="1:7" x14ac:dyDescent="0.25">
      <c r="C12" s="48" t="s">
        <v>18</v>
      </c>
      <c r="D12" s="3">
        <v>1363699.9999999998</v>
      </c>
      <c r="E12" s="3">
        <v>1490900</v>
      </c>
      <c r="F12" s="3">
        <v>127200.00000000028</v>
      </c>
      <c r="G12" s="16">
        <v>9.3275647136467174E-2</v>
      </c>
    </row>
    <row r="13" spans="1:7" x14ac:dyDescent="0.25">
      <c r="C13" s="48" t="s">
        <v>19</v>
      </c>
      <c r="D13" s="3">
        <v>1114000</v>
      </c>
      <c r="E13" s="3">
        <v>1179800.0000000002</v>
      </c>
      <c r="F13" s="3">
        <v>65800.000000000175</v>
      </c>
      <c r="G13" s="16">
        <v>5.9066427289048637E-2</v>
      </c>
    </row>
    <row r="14" spans="1:7" x14ac:dyDescent="0.25">
      <c r="C14" s="48" t="s">
        <v>20</v>
      </c>
      <c r="D14" s="3">
        <v>2800299.9999999995</v>
      </c>
      <c r="E14" s="3">
        <v>3206500.0000000005</v>
      </c>
      <c r="F14" s="3">
        <v>406200.0000000007</v>
      </c>
      <c r="G14" s="16">
        <v>0.14505588686926429</v>
      </c>
    </row>
    <row r="15" spans="1:7" x14ac:dyDescent="0.25">
      <c r="C15" s="48" t="s">
        <v>21</v>
      </c>
      <c r="D15" s="3">
        <v>2270799.9999999995</v>
      </c>
      <c r="E15" s="3">
        <v>2561300</v>
      </c>
      <c r="F15" s="3">
        <v>290500.00000000047</v>
      </c>
      <c r="G15" s="16">
        <v>0.12792848335388432</v>
      </c>
    </row>
    <row r="16" spans="1:7" x14ac:dyDescent="0.25">
      <c r="D16" s="3"/>
      <c r="E16" s="3"/>
      <c r="F16" s="3"/>
      <c r="G16" s="16"/>
    </row>
    <row r="17" spans="2:7" x14ac:dyDescent="0.25">
      <c r="C17" s="48" t="s">
        <v>123</v>
      </c>
      <c r="D17" s="3">
        <v>13466399.999999998</v>
      </c>
      <c r="E17" s="3">
        <v>15003300</v>
      </c>
      <c r="F17" s="3">
        <v>1536900.0000000014</v>
      </c>
      <c r="G17" s="16">
        <v>0.11412849759401189</v>
      </c>
    </row>
    <row r="18" spans="2:7" x14ac:dyDescent="0.25">
      <c r="C18" s="48" t="s">
        <v>22</v>
      </c>
      <c r="D18" s="3">
        <v>8530400</v>
      </c>
      <c r="E18" s="3">
        <v>10662100.000000002</v>
      </c>
      <c r="F18" s="3">
        <v>2131700.0000000023</v>
      </c>
      <c r="G18" s="16">
        <v>0.24989449498265059</v>
      </c>
    </row>
    <row r="19" spans="2:7" x14ac:dyDescent="0.25">
      <c r="C19" s="48" t="s">
        <v>23</v>
      </c>
      <c r="D19" s="3">
        <v>54227900</v>
      </c>
      <c r="E19" s="3">
        <v>62166000</v>
      </c>
      <c r="F19" s="3">
        <v>7938099.9999999981</v>
      </c>
      <c r="G19" s="16">
        <v>0.14638405691535167</v>
      </c>
    </row>
    <row r="23" spans="2:7" x14ac:dyDescent="0.25">
      <c r="B23" s="48" t="s">
        <v>275</v>
      </c>
    </row>
  </sheetData>
  <hyperlinks>
    <hyperlink ref="A1" location="Index" display="Back to Index"/>
    <hyperlink ref="A4" location="Index" display="Back to Index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7"/>
  <sheetViews>
    <sheetView workbookViewId="0">
      <selection activeCell="A10" sqref="A10:XFD10"/>
    </sheetView>
  </sheetViews>
  <sheetFormatPr defaultRowHeight="15" x14ac:dyDescent="0.25"/>
  <cols>
    <col min="1" max="1" width="22.140625" style="1" customWidth="1"/>
    <col min="2" max="4" width="14.28515625" style="1" customWidth="1"/>
    <col min="5" max="5" width="9.140625" style="1"/>
    <col min="6" max="17" width="15.140625" style="1" customWidth="1"/>
    <col min="18" max="16384" width="9.140625" style="1"/>
  </cols>
  <sheetData>
    <row r="1" spans="1:17" x14ac:dyDescent="0.25">
      <c r="A1" s="49" t="s">
        <v>90</v>
      </c>
    </row>
    <row r="2" spans="1:17" s="36" customFormat="1" ht="30" x14ac:dyDescent="0.25">
      <c r="A2" s="35"/>
      <c r="B2" s="36" t="s">
        <v>0</v>
      </c>
      <c r="C2" s="36" t="s">
        <v>27</v>
      </c>
      <c r="D2" s="36" t="s">
        <v>28</v>
      </c>
      <c r="F2" s="36" t="s">
        <v>29</v>
      </c>
      <c r="G2" s="36" t="s">
        <v>101</v>
      </c>
      <c r="H2" s="36" t="s">
        <v>100</v>
      </c>
      <c r="I2" s="36" t="s">
        <v>30</v>
      </c>
      <c r="J2" s="36" t="s">
        <v>31</v>
      </c>
      <c r="K2" s="36" t="s">
        <v>32</v>
      </c>
      <c r="L2" s="36" t="s">
        <v>33</v>
      </c>
      <c r="M2" s="36" t="s">
        <v>34</v>
      </c>
      <c r="N2" s="36" t="s">
        <v>35</v>
      </c>
      <c r="O2" s="36" t="s">
        <v>36</v>
      </c>
      <c r="P2" s="36" t="s">
        <v>37</v>
      </c>
      <c r="Q2" s="36" t="s">
        <v>102</v>
      </c>
    </row>
    <row r="3" spans="1:17" x14ac:dyDescent="0.25">
      <c r="A3" s="1" t="s">
        <v>26</v>
      </c>
      <c r="B3" s="3">
        <v>380615</v>
      </c>
      <c r="C3" s="3">
        <v>349653</v>
      </c>
      <c r="D3" s="3">
        <v>30962</v>
      </c>
      <c r="F3" s="1">
        <v>3126</v>
      </c>
      <c r="G3" s="1">
        <v>5872</v>
      </c>
      <c r="H3" s="1">
        <v>2154</v>
      </c>
      <c r="I3" s="1">
        <v>4567</v>
      </c>
      <c r="J3" s="1">
        <v>1850</v>
      </c>
      <c r="K3" s="1">
        <v>1828</v>
      </c>
      <c r="L3" s="1">
        <v>749</v>
      </c>
      <c r="M3" s="1">
        <v>4177</v>
      </c>
      <c r="N3" s="1">
        <v>1585</v>
      </c>
      <c r="O3" s="1">
        <v>2946</v>
      </c>
      <c r="P3" s="1">
        <v>471</v>
      </c>
      <c r="Q3" s="1">
        <v>1637</v>
      </c>
    </row>
    <row r="4" spans="1:17" x14ac:dyDescent="0.25">
      <c r="A4" s="1" t="s">
        <v>24</v>
      </c>
      <c r="B4" s="3">
        <v>768618</v>
      </c>
      <c r="C4" s="3">
        <v>659069</v>
      </c>
      <c r="D4" s="3">
        <v>109549</v>
      </c>
      <c r="F4" s="1">
        <v>6998</v>
      </c>
      <c r="G4" s="1">
        <v>8101</v>
      </c>
      <c r="H4" s="1">
        <v>6452</v>
      </c>
      <c r="I4" s="1">
        <v>26050</v>
      </c>
      <c r="J4" s="1">
        <v>31083</v>
      </c>
      <c r="K4" s="1">
        <v>9602</v>
      </c>
      <c r="L4" s="1">
        <v>1421</v>
      </c>
      <c r="M4" s="1">
        <v>7572</v>
      </c>
      <c r="N4" s="1">
        <v>1717</v>
      </c>
      <c r="O4" s="1">
        <v>7735</v>
      </c>
      <c r="P4" s="1">
        <v>532</v>
      </c>
      <c r="Q4" s="1">
        <v>2286</v>
      </c>
    </row>
    <row r="5" spans="1:17" x14ac:dyDescent="0.25">
      <c r="A5" s="1" t="s">
        <v>16</v>
      </c>
      <c r="B5" s="3">
        <v>2482328</v>
      </c>
      <c r="C5" s="3">
        <v>2304042</v>
      </c>
      <c r="D5" s="3">
        <v>178286</v>
      </c>
      <c r="F5" s="1">
        <v>31402</v>
      </c>
      <c r="G5" s="1">
        <v>18596</v>
      </c>
      <c r="H5" s="1">
        <v>11295</v>
      </c>
      <c r="I5" s="1">
        <v>20055</v>
      </c>
      <c r="J5" s="1">
        <v>18159</v>
      </c>
      <c r="K5" s="1">
        <v>29350</v>
      </c>
      <c r="L5" s="1">
        <v>10622</v>
      </c>
      <c r="M5" s="1">
        <v>20739</v>
      </c>
      <c r="N5" s="1">
        <v>4355</v>
      </c>
      <c r="O5" s="1">
        <v>7983</v>
      </c>
      <c r="P5" s="1">
        <v>1191</v>
      </c>
      <c r="Q5" s="1">
        <v>4539</v>
      </c>
    </row>
    <row r="6" spans="1:17" x14ac:dyDescent="0.25">
      <c r="A6" s="1" t="s">
        <v>17</v>
      </c>
      <c r="B6" s="3">
        <v>1362026</v>
      </c>
      <c r="C6" s="3">
        <v>1318221</v>
      </c>
      <c r="D6" s="3">
        <v>43805</v>
      </c>
      <c r="F6" s="1">
        <v>9269</v>
      </c>
      <c r="G6" s="1">
        <v>7132</v>
      </c>
      <c r="H6" s="1">
        <v>2995</v>
      </c>
      <c r="I6" s="1">
        <v>5881</v>
      </c>
      <c r="J6" s="1">
        <v>2385</v>
      </c>
      <c r="K6" s="1">
        <v>616</v>
      </c>
      <c r="L6" s="1">
        <v>729</v>
      </c>
      <c r="M6" s="1">
        <v>9329</v>
      </c>
      <c r="N6" s="1">
        <v>2254</v>
      </c>
      <c r="O6" s="1">
        <v>902</v>
      </c>
      <c r="P6" s="1">
        <v>596</v>
      </c>
      <c r="Q6" s="1">
        <v>1717</v>
      </c>
    </row>
    <row r="7" spans="1:17" x14ac:dyDescent="0.25">
      <c r="A7" s="1" t="s">
        <v>25</v>
      </c>
      <c r="B7" s="3">
        <v>404148</v>
      </c>
      <c r="C7" s="3">
        <v>371539</v>
      </c>
      <c r="D7" s="3">
        <v>32609</v>
      </c>
      <c r="F7" s="1">
        <v>2695</v>
      </c>
      <c r="G7" s="1">
        <v>6558</v>
      </c>
      <c r="H7" s="1">
        <v>3029</v>
      </c>
      <c r="I7" s="1">
        <v>4909</v>
      </c>
      <c r="J7" s="1">
        <v>2542</v>
      </c>
      <c r="K7" s="1">
        <v>858</v>
      </c>
      <c r="L7" s="1">
        <v>1975</v>
      </c>
      <c r="M7" s="1">
        <v>6224</v>
      </c>
      <c r="N7" s="1">
        <v>1185</v>
      </c>
      <c r="O7" s="1">
        <v>788</v>
      </c>
      <c r="P7" s="1">
        <v>499</v>
      </c>
      <c r="Q7" s="1">
        <v>1347</v>
      </c>
    </row>
    <row r="8" spans="1:17" x14ac:dyDescent="0.25">
      <c r="A8" s="1" t="s">
        <v>18</v>
      </c>
      <c r="B8" s="3">
        <v>1266338</v>
      </c>
      <c r="C8" s="3">
        <v>1215721</v>
      </c>
      <c r="D8" s="3">
        <v>50617</v>
      </c>
      <c r="F8" s="1">
        <v>4479</v>
      </c>
      <c r="G8" s="1">
        <v>7449</v>
      </c>
      <c r="H8" s="1">
        <v>4342</v>
      </c>
      <c r="I8" s="1">
        <v>5911</v>
      </c>
      <c r="J8" s="1">
        <v>3300</v>
      </c>
      <c r="K8" s="1">
        <v>9308</v>
      </c>
      <c r="L8" s="1">
        <v>1090</v>
      </c>
      <c r="M8" s="1">
        <v>8320</v>
      </c>
      <c r="N8" s="1">
        <v>1642</v>
      </c>
      <c r="O8" s="1">
        <v>2899</v>
      </c>
      <c r="P8" s="1">
        <v>464</v>
      </c>
      <c r="Q8" s="1">
        <v>1413</v>
      </c>
    </row>
    <row r="9" spans="1:17" x14ac:dyDescent="0.25">
      <c r="A9" s="1" t="s">
        <v>38</v>
      </c>
      <c r="B9" s="3">
        <v>1075938</v>
      </c>
      <c r="C9" s="3">
        <v>1038154</v>
      </c>
      <c r="D9" s="3">
        <v>37784</v>
      </c>
      <c r="F9" s="1">
        <v>2517</v>
      </c>
      <c r="G9" s="1">
        <v>7488</v>
      </c>
      <c r="H9" s="1">
        <v>3281</v>
      </c>
      <c r="I9" s="1">
        <v>4127</v>
      </c>
      <c r="J9" s="1">
        <v>3562</v>
      </c>
      <c r="K9" s="1">
        <v>2461</v>
      </c>
      <c r="L9" s="1">
        <v>2922</v>
      </c>
      <c r="M9" s="1">
        <v>7914</v>
      </c>
      <c r="N9" s="1">
        <v>1556</v>
      </c>
      <c r="O9" s="1">
        <v>292</v>
      </c>
      <c r="P9" s="1">
        <v>323</v>
      </c>
      <c r="Q9" s="1">
        <v>1341</v>
      </c>
    </row>
    <row r="10" spans="1:17" x14ac:dyDescent="0.25">
      <c r="A10" s="1" t="s">
        <v>20</v>
      </c>
      <c r="B10" s="3">
        <v>2555592</v>
      </c>
      <c r="C10" s="3">
        <v>2262432</v>
      </c>
      <c r="D10" s="3">
        <v>293160</v>
      </c>
      <c r="F10" s="1">
        <v>39580</v>
      </c>
      <c r="G10" s="1">
        <v>16634</v>
      </c>
      <c r="H10" s="1">
        <v>10746</v>
      </c>
      <c r="I10" s="1">
        <v>25405</v>
      </c>
      <c r="J10" s="1">
        <v>64528</v>
      </c>
      <c r="K10" s="1">
        <v>56211</v>
      </c>
      <c r="L10" s="1">
        <v>14917</v>
      </c>
      <c r="M10" s="1">
        <v>23583</v>
      </c>
      <c r="N10" s="1">
        <v>3719</v>
      </c>
      <c r="O10" s="1">
        <v>31593</v>
      </c>
      <c r="P10" s="1">
        <v>1050</v>
      </c>
      <c r="Q10" s="1">
        <v>5194</v>
      </c>
    </row>
    <row r="11" spans="1:17" x14ac:dyDescent="0.25">
      <c r="A11" s="1" t="s">
        <v>21</v>
      </c>
      <c r="B11" s="3">
        <v>2079211</v>
      </c>
      <c r="C11" s="3">
        <v>1928220</v>
      </c>
      <c r="D11" s="3">
        <v>150991</v>
      </c>
      <c r="F11" s="1">
        <v>13342</v>
      </c>
      <c r="G11" s="1">
        <v>15453</v>
      </c>
      <c r="H11" s="1">
        <v>9921</v>
      </c>
      <c r="I11" s="1">
        <v>11892</v>
      </c>
      <c r="J11" s="1">
        <v>19111</v>
      </c>
      <c r="K11" s="1">
        <v>49728</v>
      </c>
      <c r="L11" s="1">
        <v>4198</v>
      </c>
      <c r="M11" s="1">
        <v>12551</v>
      </c>
      <c r="N11" s="1">
        <v>3197</v>
      </c>
      <c r="O11" s="1">
        <v>7009</v>
      </c>
      <c r="P11" s="1">
        <v>718</v>
      </c>
      <c r="Q11" s="1">
        <v>3871</v>
      </c>
    </row>
    <row r="12" spans="1:17" x14ac:dyDescent="0.25">
      <c r="B12" s="3"/>
      <c r="C12" s="3"/>
      <c r="D12" s="3"/>
    </row>
    <row r="13" spans="1:17" x14ac:dyDescent="0.25">
      <c r="A13" s="1" t="s">
        <v>99</v>
      </c>
      <c r="B13" s="3">
        <f>SUM(B3:B11)</f>
        <v>12374814</v>
      </c>
      <c r="C13" s="3">
        <f t="shared" ref="C13:D13" si="0">SUM(C3:C11)</f>
        <v>11447051</v>
      </c>
      <c r="D13" s="3">
        <f t="shared" si="0"/>
        <v>927763</v>
      </c>
      <c r="F13" s="3">
        <f t="shared" ref="F13:Q13" si="1">SUM(F3:F11)</f>
        <v>113408</v>
      </c>
      <c r="G13" s="3">
        <f t="shared" si="1"/>
        <v>93283</v>
      </c>
      <c r="H13" s="3">
        <f t="shared" si="1"/>
        <v>54215</v>
      </c>
      <c r="I13" s="3">
        <f t="shared" si="1"/>
        <v>108797</v>
      </c>
      <c r="J13" s="3">
        <f t="shared" si="1"/>
        <v>146520</v>
      </c>
      <c r="K13" s="3">
        <f t="shared" si="1"/>
        <v>159962</v>
      </c>
      <c r="L13" s="3">
        <f t="shared" si="1"/>
        <v>38623</v>
      </c>
      <c r="M13" s="3">
        <f t="shared" si="1"/>
        <v>100409</v>
      </c>
      <c r="N13" s="3">
        <f t="shared" si="1"/>
        <v>21210</v>
      </c>
      <c r="O13" s="3">
        <f t="shared" si="1"/>
        <v>62147</v>
      </c>
      <c r="P13" s="3">
        <f t="shared" si="1"/>
        <v>5844</v>
      </c>
      <c r="Q13" s="3">
        <f t="shared" si="1"/>
        <v>23345</v>
      </c>
    </row>
    <row r="14" spans="1:17" x14ac:dyDescent="0.25">
      <c r="A14" s="1" t="s">
        <v>22</v>
      </c>
      <c r="B14" s="3">
        <v>7172091</v>
      </c>
      <c r="C14" s="3">
        <v>5235204</v>
      </c>
      <c r="D14" s="3">
        <v>1936887</v>
      </c>
      <c r="F14" s="1">
        <v>157556</v>
      </c>
      <c r="G14" s="1">
        <v>213475</v>
      </c>
      <c r="H14" s="1">
        <v>181289</v>
      </c>
      <c r="I14" s="1">
        <v>454536</v>
      </c>
      <c r="J14" s="1">
        <v>172661</v>
      </c>
      <c r="K14" s="1">
        <v>66658</v>
      </c>
      <c r="L14" s="1">
        <v>84565</v>
      </c>
      <c r="M14" s="1">
        <v>265145</v>
      </c>
      <c r="N14" s="1">
        <v>62513</v>
      </c>
      <c r="O14" s="1">
        <v>142499</v>
      </c>
      <c r="P14" s="1">
        <v>44179</v>
      </c>
      <c r="Q14" s="1">
        <v>91811</v>
      </c>
    </row>
    <row r="15" spans="1:17" x14ac:dyDescent="0.25">
      <c r="A15" s="1" t="s">
        <v>23</v>
      </c>
      <c r="B15" s="3">
        <v>49138831</v>
      </c>
      <c r="C15" s="3">
        <v>44622367</v>
      </c>
      <c r="D15" s="3">
        <v>4516464</v>
      </c>
      <c r="F15" s="1">
        <v>460287</v>
      </c>
      <c r="G15" s="1">
        <v>660061</v>
      </c>
      <c r="H15" s="1">
        <v>377119</v>
      </c>
      <c r="I15" s="1">
        <v>798218</v>
      </c>
      <c r="J15" s="1">
        <v>450493</v>
      </c>
      <c r="K15" s="1">
        <v>304706</v>
      </c>
      <c r="L15" s="1">
        <v>150057</v>
      </c>
      <c r="M15" s="1">
        <v>586985</v>
      </c>
      <c r="N15" s="1">
        <v>208744</v>
      </c>
      <c r="O15" s="1">
        <v>251514</v>
      </c>
      <c r="P15" s="1">
        <v>72867</v>
      </c>
      <c r="Q15" s="1">
        <v>195413</v>
      </c>
    </row>
    <row r="19" spans="1:17" x14ac:dyDescent="0.25">
      <c r="A19" s="1" t="s">
        <v>26</v>
      </c>
      <c r="B19" s="16"/>
      <c r="C19" s="16">
        <f t="shared" ref="C19:C27" si="2">C3/B3</f>
        <v>0.91865270680346278</v>
      </c>
      <c r="D19" s="16">
        <f t="shared" ref="D19:D27" si="3">D3/B3</f>
        <v>8.1347293196537176E-2</v>
      </c>
      <c r="E19" s="16"/>
      <c r="F19" s="16">
        <f t="shared" ref="F19:F27" si="4">F3/$D3</f>
        <v>0.10096247012466895</v>
      </c>
      <c r="G19" s="16">
        <f t="shared" ref="G19:Q19" si="5">G3/$D3</f>
        <v>0.18965183127704929</v>
      </c>
      <c r="H19" s="16">
        <f t="shared" si="5"/>
        <v>6.9569149279762293E-2</v>
      </c>
      <c r="I19" s="16">
        <f t="shared" si="5"/>
        <v>0.14750339125379497</v>
      </c>
      <c r="J19" s="16">
        <f t="shared" si="5"/>
        <v>5.9750662101931397E-2</v>
      </c>
      <c r="K19" s="16">
        <f t="shared" si="5"/>
        <v>5.9040113687746268E-2</v>
      </c>
      <c r="L19" s="16">
        <f t="shared" si="5"/>
        <v>2.419094373748466E-2</v>
      </c>
      <c r="M19" s="16">
        <f t="shared" si="5"/>
        <v>0.13490730572960402</v>
      </c>
      <c r="N19" s="16">
        <f t="shared" si="5"/>
        <v>5.1191783476519606E-2</v>
      </c>
      <c r="O19" s="16">
        <f t="shared" si="5"/>
        <v>9.5148892190426979E-2</v>
      </c>
      <c r="P19" s="16">
        <f t="shared" si="5"/>
        <v>1.5212195594599832E-2</v>
      </c>
      <c r="Q19" s="16">
        <f t="shared" si="5"/>
        <v>5.2871261546411731E-2</v>
      </c>
    </row>
    <row r="20" spans="1:17" x14ac:dyDescent="0.25">
      <c r="A20" s="1" t="s">
        <v>24</v>
      </c>
      <c r="B20" s="16"/>
      <c r="C20" s="16">
        <f t="shared" si="2"/>
        <v>0.85747276280284879</v>
      </c>
      <c r="D20" s="16">
        <f t="shared" si="3"/>
        <v>0.14252723719715124</v>
      </c>
      <c r="E20" s="16"/>
      <c r="F20" s="16">
        <f t="shared" si="4"/>
        <v>6.3880090187952418E-2</v>
      </c>
      <c r="G20" s="16">
        <f t="shared" ref="G20:Q20" si="6">G4/$D4</f>
        <v>7.3948643985796314E-2</v>
      </c>
      <c r="H20" s="16">
        <f t="shared" si="6"/>
        <v>5.8896019132990717E-2</v>
      </c>
      <c r="I20" s="16">
        <f t="shared" si="6"/>
        <v>0.2377931336662133</v>
      </c>
      <c r="J20" s="16">
        <f t="shared" si="6"/>
        <v>0.28373604505746286</v>
      </c>
      <c r="K20" s="16">
        <f t="shared" si="6"/>
        <v>8.7650275219308252E-2</v>
      </c>
      <c r="L20" s="16">
        <f t="shared" si="6"/>
        <v>1.2971364412272134E-2</v>
      </c>
      <c r="M20" s="16">
        <f t="shared" si="6"/>
        <v>6.9119754630348057E-2</v>
      </c>
      <c r="N20" s="16">
        <f t="shared" si="6"/>
        <v>1.5673351650859434E-2</v>
      </c>
      <c r="O20" s="16">
        <f t="shared" si="6"/>
        <v>7.0607673278624175E-2</v>
      </c>
      <c r="P20" s="16">
        <f t="shared" si="6"/>
        <v>4.8562743612447397E-3</v>
      </c>
      <c r="Q20" s="16">
        <f t="shared" si="6"/>
        <v>2.0867374416927584E-2</v>
      </c>
    </row>
    <row r="21" spans="1:17" x14ac:dyDescent="0.25">
      <c r="A21" s="1" t="s">
        <v>16</v>
      </c>
      <c r="B21" s="16"/>
      <c r="C21" s="16">
        <f t="shared" si="2"/>
        <v>0.92817790396756594</v>
      </c>
      <c r="D21" s="16">
        <f t="shared" si="3"/>
        <v>7.1822096032434071E-2</v>
      </c>
      <c r="E21" s="16"/>
      <c r="F21" s="16">
        <f t="shared" si="4"/>
        <v>0.17613273055652154</v>
      </c>
      <c r="G21" s="16">
        <f t="shared" ref="G21:Q21" si="7">G5/$D5</f>
        <v>0.10430432002512817</v>
      </c>
      <c r="H21" s="16">
        <f t="shared" si="7"/>
        <v>6.3353263856948949E-2</v>
      </c>
      <c r="I21" s="16">
        <f t="shared" si="7"/>
        <v>0.11248780050031972</v>
      </c>
      <c r="J21" s="16">
        <f t="shared" si="7"/>
        <v>0.10185320215832988</v>
      </c>
      <c r="K21" s="16">
        <f t="shared" si="7"/>
        <v>0.16462313361677305</v>
      </c>
      <c r="L21" s="16">
        <f t="shared" si="7"/>
        <v>5.9578430162772172E-2</v>
      </c>
      <c r="M21" s="16">
        <f t="shared" si="7"/>
        <v>0.11632433281356921</v>
      </c>
      <c r="N21" s="16">
        <f t="shared" si="7"/>
        <v>2.4427044187429185E-2</v>
      </c>
      <c r="O21" s="16">
        <f t="shared" si="7"/>
        <v>4.477637055068822E-2</v>
      </c>
      <c r="P21" s="16">
        <f t="shared" si="7"/>
        <v>6.6802777559651343E-3</v>
      </c>
      <c r="Q21" s="16">
        <f t="shared" si="7"/>
        <v>2.5459093815554782E-2</v>
      </c>
    </row>
    <row r="22" spans="1:17" x14ac:dyDescent="0.25">
      <c r="A22" s="1" t="s">
        <v>17</v>
      </c>
      <c r="B22" s="16"/>
      <c r="C22" s="16">
        <f t="shared" si="2"/>
        <v>0.96783835257183048</v>
      </c>
      <c r="D22" s="16">
        <f t="shared" si="3"/>
        <v>3.2161647428169508E-2</v>
      </c>
      <c r="E22" s="16"/>
      <c r="F22" s="16">
        <f t="shared" si="4"/>
        <v>0.21159684967469466</v>
      </c>
      <c r="G22" s="16">
        <f t="shared" ref="G22:Q22" si="8">G6/$D6</f>
        <v>0.16281246433055588</v>
      </c>
      <c r="H22" s="16">
        <f t="shared" si="8"/>
        <v>6.8371190503367194E-2</v>
      </c>
      <c r="I22" s="16">
        <f t="shared" si="8"/>
        <v>0.13425408058440819</v>
      </c>
      <c r="J22" s="16">
        <f t="shared" si="8"/>
        <v>5.444583951603698E-2</v>
      </c>
      <c r="K22" s="16">
        <f t="shared" si="8"/>
        <v>1.4062321652779363E-2</v>
      </c>
      <c r="L22" s="16">
        <f t="shared" si="8"/>
        <v>1.6641935852071681E-2</v>
      </c>
      <c r="M22" s="16">
        <f t="shared" si="8"/>
        <v>0.21296655632918618</v>
      </c>
      <c r="N22" s="16">
        <f t="shared" si="8"/>
        <v>5.1455313320397218E-2</v>
      </c>
      <c r="O22" s="16">
        <f t="shared" si="8"/>
        <v>2.0591256705855494E-2</v>
      </c>
      <c r="P22" s="16">
        <f t="shared" si="8"/>
        <v>1.3605752767948865E-2</v>
      </c>
      <c r="Q22" s="16">
        <f t="shared" si="8"/>
        <v>3.9196438762698321E-2</v>
      </c>
    </row>
    <row r="23" spans="1:17" x14ac:dyDescent="0.25">
      <c r="A23" s="1" t="s">
        <v>25</v>
      </c>
      <c r="B23" s="16"/>
      <c r="C23" s="16">
        <f t="shared" si="2"/>
        <v>0.91931421162544413</v>
      </c>
      <c r="D23" s="16">
        <f t="shared" si="3"/>
        <v>8.0685788374555853E-2</v>
      </c>
      <c r="E23" s="16"/>
      <c r="F23" s="16">
        <f t="shared" si="4"/>
        <v>8.2645895304977152E-2</v>
      </c>
      <c r="G23" s="16">
        <f t="shared" ref="G23:Q23" si="9">G7/$D7</f>
        <v>0.20111012297218558</v>
      </c>
      <c r="H23" s="16">
        <f t="shared" si="9"/>
        <v>9.2888466374313833E-2</v>
      </c>
      <c r="I23" s="16">
        <f t="shared" si="9"/>
        <v>0.15054126161489159</v>
      </c>
      <c r="J23" s="16">
        <f t="shared" si="9"/>
        <v>7.7953939096568434E-2</v>
      </c>
      <c r="K23" s="16">
        <f t="shared" si="9"/>
        <v>2.6311754423625381E-2</v>
      </c>
      <c r="L23" s="16">
        <f t="shared" si="9"/>
        <v>6.056610138305376E-2</v>
      </c>
      <c r="M23" s="16">
        <f t="shared" si="9"/>
        <v>0.1908675519028489</v>
      </c>
      <c r="N23" s="16">
        <f t="shared" si="9"/>
        <v>3.6339660829832254E-2</v>
      </c>
      <c r="O23" s="16">
        <f t="shared" si="9"/>
        <v>2.4165107792327271E-2</v>
      </c>
      <c r="P23" s="16">
        <f t="shared" si="9"/>
        <v>1.5302523843110798E-2</v>
      </c>
      <c r="Q23" s="16">
        <f t="shared" si="9"/>
        <v>4.1307614462265017E-2</v>
      </c>
    </row>
    <row r="24" spans="1:17" x14ac:dyDescent="0.25">
      <c r="A24" s="1" t="s">
        <v>18</v>
      </c>
      <c r="B24" s="16"/>
      <c r="C24" s="16">
        <f t="shared" si="2"/>
        <v>0.96002883906192504</v>
      </c>
      <c r="D24" s="16">
        <f t="shared" si="3"/>
        <v>3.9971160938074984E-2</v>
      </c>
      <c r="E24" s="16"/>
      <c r="F24" s="16">
        <f t="shared" si="4"/>
        <v>8.8488057372029166E-2</v>
      </c>
      <c r="G24" s="16">
        <f t="shared" ref="G24:Q24" si="10">G8/$D8</f>
        <v>0.14716399628583282</v>
      </c>
      <c r="H24" s="16">
        <f t="shared" si="10"/>
        <v>8.5781456822806565E-2</v>
      </c>
      <c r="I24" s="16">
        <f t="shared" si="10"/>
        <v>0.11677894778434122</v>
      </c>
      <c r="J24" s="16">
        <f t="shared" si="10"/>
        <v>6.5195487682004075E-2</v>
      </c>
      <c r="K24" s="16">
        <f t="shared" si="10"/>
        <v>0.18389078768002845</v>
      </c>
      <c r="L24" s="16">
        <f t="shared" si="10"/>
        <v>2.1534267143449828E-2</v>
      </c>
      <c r="M24" s="16">
        <f t="shared" si="10"/>
        <v>0.1643716537922042</v>
      </c>
      <c r="N24" s="16">
        <f t="shared" si="10"/>
        <v>3.2439694173894147E-2</v>
      </c>
      <c r="O24" s="16">
        <f t="shared" si="10"/>
        <v>5.7273248118221154E-2</v>
      </c>
      <c r="P24" s="16">
        <f t="shared" si="10"/>
        <v>9.1668806922575417E-3</v>
      </c>
      <c r="Q24" s="16">
        <f t="shared" si="10"/>
        <v>2.7915522452930833E-2</v>
      </c>
    </row>
    <row r="25" spans="1:17" x14ac:dyDescent="0.25">
      <c r="A25" s="1" t="s">
        <v>38</v>
      </c>
      <c r="B25" s="16"/>
      <c r="C25" s="16">
        <f t="shared" si="2"/>
        <v>0.96488273487877552</v>
      </c>
      <c r="D25" s="16">
        <f t="shared" si="3"/>
        <v>3.5117265121224456E-2</v>
      </c>
      <c r="E25" s="16"/>
      <c r="F25" s="16">
        <f t="shared" si="4"/>
        <v>6.6615498623756084E-2</v>
      </c>
      <c r="G25" s="16">
        <f t="shared" ref="G25:Q25" si="11">G9/$D9</f>
        <v>0.19817912343849248</v>
      </c>
      <c r="H25" s="16">
        <f t="shared" si="11"/>
        <v>8.6835697649798857E-2</v>
      </c>
      <c r="I25" s="16">
        <f t="shared" si="11"/>
        <v>0.1092261274613593</v>
      </c>
      <c r="J25" s="16">
        <f t="shared" si="11"/>
        <v>9.4272708024560656E-2</v>
      </c>
      <c r="K25" s="16">
        <f t="shared" si="11"/>
        <v>6.5133389794622062E-2</v>
      </c>
      <c r="L25" s="16">
        <f t="shared" si="11"/>
        <v>7.7334321405886086E-2</v>
      </c>
      <c r="M25" s="16">
        <f t="shared" si="11"/>
        <v>0.20945373703154774</v>
      </c>
      <c r="N25" s="16">
        <f t="shared" si="11"/>
        <v>4.118145246665255E-2</v>
      </c>
      <c r="O25" s="16">
        <f t="shared" si="11"/>
        <v>7.7281388947702733E-3</v>
      </c>
      <c r="P25" s="16">
        <f t="shared" si="11"/>
        <v>8.5485919966123234E-3</v>
      </c>
      <c r="Q25" s="16">
        <f t="shared" si="11"/>
        <v>3.5491213211941562E-2</v>
      </c>
    </row>
    <row r="26" spans="1:17" x14ac:dyDescent="0.25">
      <c r="A26" s="1" t="s">
        <v>20</v>
      </c>
      <c r="B26" s="16"/>
      <c r="C26" s="16">
        <f t="shared" si="2"/>
        <v>0.88528685330052681</v>
      </c>
      <c r="D26" s="16">
        <f t="shared" si="3"/>
        <v>0.11471314669947316</v>
      </c>
      <c r="E26" s="16"/>
      <c r="F26" s="16">
        <f t="shared" si="4"/>
        <v>0.13501159776231408</v>
      </c>
      <c r="G26" s="16">
        <f t="shared" ref="G26:Q26" si="12">G10/$D10</f>
        <v>5.6740346568426796E-2</v>
      </c>
      <c r="H26" s="16">
        <f t="shared" si="12"/>
        <v>3.6655751125665166E-2</v>
      </c>
      <c r="I26" s="16">
        <f t="shared" si="12"/>
        <v>8.6659162232228137E-2</v>
      </c>
      <c r="J26" s="16">
        <f t="shared" si="12"/>
        <v>0.22011188429526538</v>
      </c>
      <c r="K26" s="16">
        <f t="shared" si="12"/>
        <v>0.19174171101105197</v>
      </c>
      <c r="L26" s="16">
        <f t="shared" si="12"/>
        <v>5.0883476599808977E-2</v>
      </c>
      <c r="M26" s="16">
        <f t="shared" si="12"/>
        <v>8.0444126074498565E-2</v>
      </c>
      <c r="N26" s="16">
        <f t="shared" si="12"/>
        <v>1.2685905307681811E-2</v>
      </c>
      <c r="O26" s="16">
        <f t="shared" si="12"/>
        <v>0.10776708964388047</v>
      </c>
      <c r="P26" s="16">
        <f t="shared" si="12"/>
        <v>3.5816618911174787E-3</v>
      </c>
      <c r="Q26" s="16">
        <f t="shared" si="12"/>
        <v>1.7717287488061128E-2</v>
      </c>
    </row>
    <row r="27" spans="1:17" x14ac:dyDescent="0.25">
      <c r="A27" s="1" t="s">
        <v>21</v>
      </c>
      <c r="B27" s="16"/>
      <c r="C27" s="16">
        <f t="shared" si="2"/>
        <v>0.92738062659345299</v>
      </c>
      <c r="D27" s="16">
        <f t="shared" si="3"/>
        <v>7.2619373406547005E-2</v>
      </c>
      <c r="E27" s="16"/>
      <c r="F27" s="16">
        <f t="shared" si="4"/>
        <v>8.836288255591393E-2</v>
      </c>
      <c r="G27" s="16">
        <f t="shared" ref="G27:Q27" si="13">G11/$D11</f>
        <v>0.10234384830883959</v>
      </c>
      <c r="H27" s="16">
        <f t="shared" si="13"/>
        <v>6.5705903000841115E-2</v>
      </c>
      <c r="I27" s="16">
        <f t="shared" si="13"/>
        <v>7.8759661171857925E-2</v>
      </c>
      <c r="J27" s="16">
        <f t="shared" si="13"/>
        <v>0.12657045784185814</v>
      </c>
      <c r="K27" s="16">
        <f t="shared" si="13"/>
        <v>0.32934413309402549</v>
      </c>
      <c r="L27" s="16">
        <f t="shared" si="13"/>
        <v>2.7802981634666966E-2</v>
      </c>
      <c r="M27" s="16">
        <f t="shared" si="13"/>
        <v>8.3124159718128893E-2</v>
      </c>
      <c r="N27" s="16">
        <f t="shared" si="13"/>
        <v>2.1173447424018652E-2</v>
      </c>
      <c r="O27" s="16">
        <f t="shared" si="13"/>
        <v>4.6419985297136916E-2</v>
      </c>
      <c r="P27" s="16">
        <f t="shared" si="13"/>
        <v>4.7552503129325591E-3</v>
      </c>
      <c r="Q27" s="16">
        <f t="shared" si="13"/>
        <v>2.5637289639779855E-2</v>
      </c>
    </row>
    <row r="28" spans="1:17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" t="s">
        <v>123</v>
      </c>
      <c r="B29" s="16"/>
      <c r="C29" s="16">
        <f>C13/B13</f>
        <v>0.92502812567526271</v>
      </c>
      <c r="D29" s="16">
        <f>D13/B13</f>
        <v>7.4971874324737328E-2</v>
      </c>
      <c r="E29" s="16"/>
      <c r="F29" s="16">
        <f t="shared" ref="F29:O29" si="14">F13/$D13</f>
        <v>0.12223811469092861</v>
      </c>
      <c r="G29" s="16">
        <f t="shared" si="14"/>
        <v>0.10054615241176895</v>
      </c>
      <c r="H29" s="16">
        <f t="shared" si="14"/>
        <v>5.8436260122466624E-2</v>
      </c>
      <c r="I29" s="16">
        <f t="shared" si="14"/>
        <v>0.11726809540798674</v>
      </c>
      <c r="J29" s="16">
        <f t="shared" si="14"/>
        <v>0.15792826400707941</v>
      </c>
      <c r="K29" s="16">
        <f t="shared" si="14"/>
        <v>0.17241687801733849</v>
      </c>
      <c r="L29" s="16">
        <f t="shared" si="14"/>
        <v>4.1630243930831472E-2</v>
      </c>
      <c r="M29" s="16">
        <f t="shared" si="14"/>
        <v>0.10822699331618096</v>
      </c>
      <c r="N29" s="16">
        <f t="shared" si="14"/>
        <v>2.2861441984644786E-2</v>
      </c>
      <c r="O29" s="16">
        <f t="shared" si="14"/>
        <v>6.6985857379524727E-2</v>
      </c>
      <c r="P29" s="16"/>
      <c r="Q29" s="16"/>
    </row>
    <row r="30" spans="1:17" x14ac:dyDescent="0.25">
      <c r="A30" s="1" t="s">
        <v>22</v>
      </c>
      <c r="B30" s="16"/>
      <c r="C30" s="16">
        <f t="shared" ref="C30:C31" si="15">C14/B14</f>
        <v>0.72994110085887087</v>
      </c>
      <c r="D30" s="16">
        <f t="shared" ref="D30:D31" si="16">D14/B14</f>
        <v>0.27005889914112913</v>
      </c>
      <c r="E30" s="16"/>
      <c r="F30" s="16">
        <f t="shared" ref="F30:Q31" si="17">F14/$D14</f>
        <v>8.1344962302911841E-2</v>
      </c>
      <c r="G30" s="16">
        <f t="shared" si="17"/>
        <v>0.11021551592839438</v>
      </c>
      <c r="H30" s="16">
        <f t="shared" si="17"/>
        <v>9.3598129369446947E-2</v>
      </c>
      <c r="I30" s="16">
        <f t="shared" si="17"/>
        <v>0.23467347346541126</v>
      </c>
      <c r="J30" s="16">
        <f t="shared" si="17"/>
        <v>8.91435587104462E-2</v>
      </c>
      <c r="K30" s="16">
        <f t="shared" si="17"/>
        <v>3.4415017499730235E-2</v>
      </c>
      <c r="L30" s="16">
        <f t="shared" si="17"/>
        <v>4.3660265157440779E-2</v>
      </c>
      <c r="M30" s="16">
        <f t="shared" si="17"/>
        <v>0.1368923432291094</v>
      </c>
      <c r="N30" s="16">
        <f t="shared" si="17"/>
        <v>3.2274985582535276E-2</v>
      </c>
      <c r="O30" s="16">
        <f t="shared" si="17"/>
        <v>7.3571147929641742E-2</v>
      </c>
      <c r="P30" s="16">
        <f t="shared" si="17"/>
        <v>2.2809281078348918E-2</v>
      </c>
      <c r="Q30" s="16">
        <f t="shared" si="17"/>
        <v>4.740131974658305E-2</v>
      </c>
    </row>
    <row r="31" spans="1:17" x14ac:dyDescent="0.25">
      <c r="A31" s="1" t="s">
        <v>23</v>
      </c>
      <c r="B31" s="16"/>
      <c r="C31" s="16">
        <f t="shared" si="15"/>
        <v>0.90808767917169209</v>
      </c>
      <c r="D31" s="16">
        <f t="shared" si="16"/>
        <v>9.1912320828307859E-2</v>
      </c>
      <c r="E31" s="16"/>
      <c r="F31" s="16">
        <f t="shared" si="17"/>
        <v>0.10191313381441765</v>
      </c>
      <c r="G31" s="16">
        <f t="shared" si="17"/>
        <v>0.14614552446338552</v>
      </c>
      <c r="H31" s="16">
        <f t="shared" si="17"/>
        <v>8.3498728208616299E-2</v>
      </c>
      <c r="I31" s="16">
        <f t="shared" si="17"/>
        <v>0.176735162729073</v>
      </c>
      <c r="J31" s="16">
        <f t="shared" si="17"/>
        <v>9.9744623227374332E-2</v>
      </c>
      <c r="K31" s="16">
        <f t="shared" si="17"/>
        <v>6.7465610265021486E-2</v>
      </c>
      <c r="L31" s="16">
        <f t="shared" si="17"/>
        <v>3.3224442838468322E-2</v>
      </c>
      <c r="M31" s="16">
        <f t="shared" si="17"/>
        <v>0.12996561026502149</v>
      </c>
      <c r="N31" s="16">
        <f t="shared" si="17"/>
        <v>4.6218457625257281E-2</v>
      </c>
      <c r="O31" s="16">
        <f t="shared" si="17"/>
        <v>5.5688255236840151E-2</v>
      </c>
      <c r="P31" s="16">
        <f t="shared" si="17"/>
        <v>1.6133639059228634E-2</v>
      </c>
      <c r="Q31" s="16">
        <f t="shared" si="17"/>
        <v>4.3266812267295833E-2</v>
      </c>
    </row>
    <row r="35" spans="1:2" x14ac:dyDescent="0.25">
      <c r="A35" s="1" t="s">
        <v>26</v>
      </c>
      <c r="B35" s="26">
        <f t="shared" ref="B35:B43" si="18">DivIndex(D3,F3:Q3)</f>
        <v>8.8261171077966196</v>
      </c>
    </row>
    <row r="36" spans="1:2" x14ac:dyDescent="0.25">
      <c r="A36" s="1" t="s">
        <v>24</v>
      </c>
      <c r="B36" s="26">
        <f t="shared" si="18"/>
        <v>5.9386646753026202</v>
      </c>
    </row>
    <row r="37" spans="1:2" x14ac:dyDescent="0.25">
      <c r="A37" s="1" t="s">
        <v>16</v>
      </c>
      <c r="B37" s="26">
        <f t="shared" si="18"/>
        <v>8.5896294569377094</v>
      </c>
    </row>
    <row r="38" spans="1:2" x14ac:dyDescent="0.25">
      <c r="A38" s="1" t="s">
        <v>17</v>
      </c>
      <c r="B38" s="26">
        <f t="shared" si="18"/>
        <v>6.7765903672382288</v>
      </c>
    </row>
    <row r="39" spans="1:2" x14ac:dyDescent="0.25">
      <c r="A39" s="1" t="s">
        <v>25</v>
      </c>
      <c r="B39" s="26">
        <f t="shared" si="18"/>
        <v>7.7351859769741687</v>
      </c>
    </row>
    <row r="40" spans="1:2" x14ac:dyDescent="0.25">
      <c r="A40" s="1" t="s">
        <v>18</v>
      </c>
      <c r="B40" s="26">
        <f t="shared" si="18"/>
        <v>8.2489830462368214</v>
      </c>
    </row>
    <row r="41" spans="1:2" x14ac:dyDescent="0.25">
      <c r="A41" s="1" t="s">
        <v>38</v>
      </c>
      <c r="B41" s="26">
        <f t="shared" si="18"/>
        <v>7.7367713399291889</v>
      </c>
    </row>
    <row r="42" spans="1:2" x14ac:dyDescent="0.25">
      <c r="A42" s="1" t="s">
        <v>20</v>
      </c>
      <c r="B42" s="26">
        <f t="shared" si="18"/>
        <v>7.3165214537838725</v>
      </c>
    </row>
    <row r="43" spans="1:2" x14ac:dyDescent="0.25">
      <c r="A43" s="1" t="s">
        <v>21</v>
      </c>
      <c r="B43" s="26">
        <f t="shared" si="18"/>
        <v>6.0880615329402454</v>
      </c>
    </row>
    <row r="44" spans="1:2" x14ac:dyDescent="0.25">
      <c r="B44" s="26"/>
    </row>
    <row r="45" spans="1:2" x14ac:dyDescent="0.25">
      <c r="A45" s="1" t="s">
        <v>99</v>
      </c>
      <c r="B45" s="26">
        <f>DivIndex(D13,F13:Q13)</f>
        <v>8.6195042939724971</v>
      </c>
    </row>
    <row r="46" spans="1:2" x14ac:dyDescent="0.25">
      <c r="A46" s="1" t="s">
        <v>22</v>
      </c>
      <c r="B46" s="26">
        <f t="shared" ref="B46:B47" si="19">DivIndex(D14,F14:Q14)</f>
        <v>8.2240258451007371</v>
      </c>
    </row>
    <row r="47" spans="1:2" x14ac:dyDescent="0.25">
      <c r="A47" s="1" t="s">
        <v>23</v>
      </c>
      <c r="B47" s="26">
        <f t="shared" si="19"/>
        <v>9.1060319453648919</v>
      </c>
    </row>
  </sheetData>
  <sortState ref="A2:V10">
    <sortCondition ref="A2"/>
  </sortState>
  <hyperlinks>
    <hyperlink ref="A1" location="Index" display="Back to 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33</vt:i4>
      </vt:variant>
    </vt:vector>
  </HeadingPairs>
  <TitlesOfParts>
    <vt:vector size="64" baseType="lpstr">
      <vt:lpstr>Metadata</vt:lpstr>
      <vt:lpstr>Summary</vt:lpstr>
      <vt:lpstr>Diversity Index Summary</vt:lpstr>
      <vt:lpstr>Local Authorities</vt:lpstr>
      <vt:lpstr>Overcrowding</vt:lpstr>
      <vt:lpstr>Age 2001</vt:lpstr>
      <vt:lpstr>Age 2011</vt:lpstr>
      <vt:lpstr>Population Projections</vt:lpstr>
      <vt:lpstr>CoB 2001</vt:lpstr>
      <vt:lpstr>CoB 2011</vt:lpstr>
      <vt:lpstr>CoB Case Studies</vt:lpstr>
      <vt:lpstr>SEG 2001</vt:lpstr>
      <vt:lpstr>SEG 2011</vt:lpstr>
      <vt:lpstr>Commuters</vt:lpstr>
      <vt:lpstr>Distance Travelled</vt:lpstr>
      <vt:lpstr>Qualifications 2001</vt:lpstr>
      <vt:lpstr>Qualifications 2011</vt:lpstr>
      <vt:lpstr>Household Comp 2001</vt:lpstr>
      <vt:lpstr>Household Comp 2011</vt:lpstr>
      <vt:lpstr>Tenure 2001</vt:lpstr>
      <vt:lpstr>Tenure 2011</vt:lpstr>
      <vt:lpstr>PLA</vt:lpstr>
      <vt:lpstr>Population Increase Chart</vt:lpstr>
      <vt:lpstr>Pop &amp; HH Growth Chart</vt:lpstr>
      <vt:lpstr>AHS Chart</vt:lpstr>
      <vt:lpstr>Overcrowding Chart</vt:lpstr>
      <vt:lpstr>Age Chart</vt:lpstr>
      <vt:lpstr>Projections Chart</vt:lpstr>
      <vt:lpstr>Country of Birth Chart</vt:lpstr>
      <vt:lpstr>Intra flow Chart</vt:lpstr>
      <vt:lpstr>Qualifications Chart</vt:lpstr>
      <vt:lpstr>Index</vt:lpstr>
      <vt:lpstr>Start_10</vt:lpstr>
      <vt:lpstr>Start_11</vt:lpstr>
      <vt:lpstr>Start_12</vt:lpstr>
      <vt:lpstr>Start_13</vt:lpstr>
      <vt:lpstr>Start_14</vt:lpstr>
      <vt:lpstr>Start_15</vt:lpstr>
      <vt:lpstr>Start_16</vt:lpstr>
      <vt:lpstr>Start_17</vt:lpstr>
      <vt:lpstr>Start_18</vt:lpstr>
      <vt:lpstr>Start_19</vt:lpstr>
      <vt:lpstr>Start_2</vt:lpstr>
      <vt:lpstr>Start_20</vt:lpstr>
      <vt:lpstr>Start_21</vt:lpstr>
      <vt:lpstr>Start_22</vt:lpstr>
      <vt:lpstr>Start_23</vt:lpstr>
      <vt:lpstr>Start_24</vt:lpstr>
      <vt:lpstr>Start_25</vt:lpstr>
      <vt:lpstr>Start_26</vt:lpstr>
      <vt:lpstr>Start_27</vt:lpstr>
      <vt:lpstr>Start_28</vt:lpstr>
      <vt:lpstr>Start_29</vt:lpstr>
      <vt:lpstr>Start_3</vt:lpstr>
      <vt:lpstr>Start_30</vt:lpstr>
      <vt:lpstr>Start_31</vt:lpstr>
      <vt:lpstr>Start_32</vt:lpstr>
      <vt:lpstr>Start_33</vt:lpstr>
      <vt:lpstr>Start_4</vt:lpstr>
      <vt:lpstr>Start_5</vt:lpstr>
      <vt:lpstr>Start_6</vt:lpstr>
      <vt:lpstr>Start_7</vt:lpstr>
      <vt:lpstr>Start_8</vt:lpstr>
      <vt:lpstr>Start_9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2015-04-30T09:23:02Z</dcterms:modified>
</cp:coreProperties>
</file>