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480" yWindow="75" windowWidth="18195" windowHeight="11760"/>
  </bookViews>
  <sheets>
    <sheet name="17a - sewerage sub-areas" sheetId="1" r:id="rId1"/>
    <sheet name="17b - sweage treatment works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16" i="2"/>
  <c r="D12" i="1"/>
  <c r="E12" i="1"/>
  <c r="D13" i="1"/>
  <c r="C13" i="1"/>
  <c r="C12" i="2"/>
  <c r="C11" i="2"/>
  <c r="C13" i="2"/>
  <c r="C15" i="2"/>
  <c r="C18" i="2"/>
  <c r="D18" i="2"/>
  <c r="C19" i="2"/>
  <c r="D19" i="2"/>
  <c r="C11" i="1"/>
  <c r="D11" i="1"/>
  <c r="E11" i="1"/>
  <c r="D10" i="1"/>
  <c r="C10" i="1"/>
  <c r="B11" i="1"/>
  <c r="B10" i="1"/>
  <c r="E10" i="1"/>
</calcChain>
</file>

<file path=xl/sharedStrings.xml><?xml version="1.0" encoding="utf-8"?>
<sst xmlns="http://schemas.openxmlformats.org/spreadsheetml/2006/main" count="167" uniqueCount="107">
  <si>
    <t>Ml/day</t>
  </si>
  <si>
    <t>Area name</t>
  </si>
  <si>
    <t>N London East</t>
  </si>
  <si>
    <t>Annual average resident connected population</t>
  </si>
  <si>
    <t>000</t>
  </si>
  <si>
    <t>Annual average non-resident population</t>
  </si>
  <si>
    <t>Volume of sewage collected (daily average)</t>
  </si>
  <si>
    <t>Ml/d</t>
  </si>
  <si>
    <t>N London West</t>
  </si>
  <si>
    <t>N London Central</t>
  </si>
  <si>
    <t>S London East</t>
  </si>
  <si>
    <t>S London West</t>
  </si>
  <si>
    <t>S London Central</t>
  </si>
  <si>
    <t>W London North</t>
  </si>
  <si>
    <t>W London South</t>
  </si>
  <si>
    <t>W London Central (South)</t>
  </si>
  <si>
    <t>W London Central (North)</t>
  </si>
  <si>
    <t>Provinces NE (E)</t>
  </si>
  <si>
    <t>Provinces NE (W)</t>
  </si>
  <si>
    <t>Provinces NW</t>
  </si>
  <si>
    <t>Provinces SE</t>
  </si>
  <si>
    <t>Provinces SW</t>
  </si>
  <si>
    <t>From w/s 17a</t>
  </si>
  <si>
    <t>London</t>
  </si>
  <si>
    <t>Non-London</t>
  </si>
  <si>
    <t>Total</t>
  </si>
  <si>
    <t>Area</t>
  </si>
  <si>
    <t>Works name</t>
  </si>
  <si>
    <t>ABINGDON</t>
  </si>
  <si>
    <t>PROVINCES NW</t>
  </si>
  <si>
    <t>Population equivalent of total load received</t>
  </si>
  <si>
    <t>ALDERSHOT TOWN</t>
  </si>
  <si>
    <t>PROVINCES SE</t>
  </si>
  <si>
    <t>ALTON</t>
  </si>
  <si>
    <t>ASCOT</t>
  </si>
  <si>
    <t>AYLESBURY</t>
  </si>
  <si>
    <t>BANBURY</t>
  </si>
  <si>
    <t>BASINGSTOKE</t>
  </si>
  <si>
    <t>PROVINCES SW</t>
  </si>
  <si>
    <t>BECKTON</t>
  </si>
  <si>
    <t>N LONDON E</t>
  </si>
  <si>
    <t>BEDDINGTON</t>
  </si>
  <si>
    <t>WEST LONDON  (S)</t>
  </si>
  <si>
    <t>BICESTER</t>
  </si>
  <si>
    <t>BISHOP'S STORTFORD</t>
  </si>
  <si>
    <t>PROVINCES NE (E)</t>
  </si>
  <si>
    <t>BLACKBIRDS</t>
  </si>
  <si>
    <t>WEST LONDON (N)</t>
  </si>
  <si>
    <t>BORDON</t>
  </si>
  <si>
    <t>BRACKNELL</t>
  </si>
  <si>
    <t>BRENTWOOD</t>
  </si>
  <si>
    <t>CAMBERLEY</t>
  </si>
  <si>
    <t xml:space="preserve">S1 and S3 GHG emissions are allocated based on the location of large treatment works. </t>
  </si>
  <si>
    <t>CHERTSEY</t>
  </si>
  <si>
    <t>CHESHAM</t>
  </si>
  <si>
    <t>CIRENCESTER</t>
  </si>
  <si>
    <t>CRAWLEY</t>
  </si>
  <si>
    <t>CROSSNESS</t>
  </si>
  <si>
    <t>SOUTH LONDON C</t>
  </si>
  <si>
    <t>DEEPHAMS</t>
  </si>
  <si>
    <t>PROVINCES NE (W)</t>
  </si>
  <si>
    <t>DIDCOT</t>
  </si>
  <si>
    <t>DORKING</t>
  </si>
  <si>
    <t>ESHER</t>
  </si>
  <si>
    <t>FARNHAM</t>
  </si>
  <si>
    <t>FLEET</t>
  </si>
  <si>
    <t>GODALMING</t>
  </si>
  <si>
    <t>GUILDFORD</t>
  </si>
  <si>
    <t>HARPENDEN</t>
  </si>
  <si>
    <t>HOGSMILL (A &amp; B)</t>
  </si>
  <si>
    <t>HORLEY (SURREY)</t>
  </si>
  <si>
    <t>LEATHERHEAD</t>
  </si>
  <si>
    <t>LITTLE MARLOW</t>
  </si>
  <si>
    <t>LONG REACH</t>
  </si>
  <si>
    <t>SOUTH LONDON E</t>
  </si>
  <si>
    <t>LUTON (EAST HYDE)</t>
  </si>
  <si>
    <t>MAIDENHEAD</t>
  </si>
  <si>
    <t>MAPLE LODGE</t>
  </si>
  <si>
    <t>MOGDEN</t>
  </si>
  <si>
    <t>WEST LONDON  C (S)</t>
  </si>
  <si>
    <t>NEWBURY</t>
  </si>
  <si>
    <t>OXFORD (SANDFORD)</t>
  </si>
  <si>
    <t>READING</t>
  </si>
  <si>
    <t>REIGATE (EARLSWOOD)</t>
  </si>
  <si>
    <t>RIVERSIDE</t>
  </si>
  <si>
    <t>RYE MEADS</t>
  </si>
  <si>
    <t>SANDHURST</t>
  </si>
  <si>
    <t>SLOUGH</t>
  </si>
  <si>
    <t>SWINDON (RODBOURNE)</t>
  </si>
  <si>
    <t>WARGRAVE</t>
  </si>
  <si>
    <t>WINDSOR</t>
  </si>
  <si>
    <t>WITNEY</t>
  </si>
  <si>
    <t>WOKING</t>
  </si>
  <si>
    <t>LDN</t>
  </si>
  <si>
    <t>Total Pop</t>
  </si>
  <si>
    <t>Areas in London</t>
  </si>
  <si>
    <t>Pop in London</t>
  </si>
  <si>
    <t>% LDN</t>
  </si>
  <si>
    <t>% of total</t>
  </si>
  <si>
    <t xml:space="preserve">Volume of sewage treated inboundary </t>
  </si>
  <si>
    <t>Volume of sewage generated in London</t>
  </si>
  <si>
    <t>(from w/s 17a)</t>
  </si>
  <si>
    <t>Volume of London sewage treated inboundary</t>
  </si>
  <si>
    <t>Volume of London sewage treated out of boundary</t>
  </si>
  <si>
    <t>Volume of out of boundary sewage treated in London</t>
  </si>
  <si>
    <t>Assume all inboundary capacity is used for inboundary sewage</t>
  </si>
  <si>
    <t>From w/s 17b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</si>
</sst>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42"/>
      </patternFill>
    </fill>
    <fill>
      <patternFill patternType="solid">
        <fgColor indexed="26"/>
        <bgColor indexed="43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" fontId="0" fillId="0" borderId="0" xfId="0" applyNumberFormat="1"/>
    <xf numFmtId="0" fontId="0" fillId="2" borderId="0" xfId="0" applyFont="1" applyFill="1"/>
    <xf numFmtId="49" fontId="0" fillId="3" borderId="0" xfId="0" applyNumberFormat="1" applyFont="1" applyFill="1"/>
    <xf numFmtId="164" fontId="0" fillId="3" borderId="0" xfId="0" applyNumberFormat="1" applyFill="1"/>
    <xf numFmtId="3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3" fontId="0" fillId="4" borderId="0" xfId="0" applyNumberFormat="1" applyFill="1"/>
    <xf numFmtId="9" fontId="0" fillId="4" borderId="0" xfId="1" applyFont="1" applyFill="1"/>
    <xf numFmtId="0" fontId="0" fillId="0" borderId="0" xfId="0" applyFill="1"/>
    <xf numFmtId="0" fontId="0" fillId="0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/>
  </sheetViews>
  <sheetFormatPr defaultColWidth="8.85546875" defaultRowHeight="15" x14ac:dyDescent="0.25"/>
  <cols>
    <col min="1" max="1" width="43.42578125" bestFit="1" customWidth="1"/>
  </cols>
  <sheetData>
    <row r="1" spans="1:17" x14ac:dyDescent="0.25">
      <c r="A1" t="s">
        <v>22</v>
      </c>
    </row>
    <row r="4" spans="1:17" x14ac:dyDescent="0.25">
      <c r="A4" s="2" t="s">
        <v>1</v>
      </c>
      <c r="C4" s="3" t="s">
        <v>2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</row>
    <row r="5" spans="1:17" x14ac:dyDescent="0.25">
      <c r="A5" s="2" t="s">
        <v>3</v>
      </c>
      <c r="B5" s="2" t="s">
        <v>4</v>
      </c>
      <c r="C5" s="4">
        <v>923.15161276587196</v>
      </c>
      <c r="D5" s="4">
        <v>1297.1951517853327</v>
      </c>
      <c r="E5" s="4">
        <v>1107.7879058633366</v>
      </c>
      <c r="F5" s="4">
        <v>987.43190625442821</v>
      </c>
      <c r="G5" s="4">
        <v>890.03311758856842</v>
      </c>
      <c r="H5" s="4">
        <v>805.22608634317169</v>
      </c>
      <c r="I5" s="4">
        <v>929.08464304679069</v>
      </c>
      <c r="J5" s="4">
        <v>1111.3446941748743</v>
      </c>
      <c r="K5" s="4">
        <v>709.33844148866649</v>
      </c>
      <c r="L5" s="4">
        <v>638.01326347890972</v>
      </c>
      <c r="M5" s="4">
        <v>633.78935989515401</v>
      </c>
      <c r="N5" s="4">
        <v>392.76577077526088</v>
      </c>
      <c r="O5" s="4">
        <v>845.75738383331827</v>
      </c>
      <c r="P5" s="4">
        <v>1167.5613520564302</v>
      </c>
      <c r="Q5" s="4">
        <v>950.90084462613925</v>
      </c>
    </row>
    <row r="6" spans="1:17" x14ac:dyDescent="0.25">
      <c r="A6" s="2" t="s">
        <v>5</v>
      </c>
      <c r="B6" s="2" t="s">
        <v>4</v>
      </c>
      <c r="C6" s="4">
        <v>19.064527355287506</v>
      </c>
      <c r="D6" s="4">
        <v>126.56227651721068</v>
      </c>
      <c r="E6" s="4">
        <v>38.849506924923929</v>
      </c>
      <c r="F6" s="4">
        <v>17.239784473524843</v>
      </c>
      <c r="G6" s="4">
        <v>18.270068048313764</v>
      </c>
      <c r="H6" s="4">
        <v>21.401533232239359</v>
      </c>
      <c r="I6" s="4">
        <v>18.064341013392966</v>
      </c>
      <c r="J6" s="4">
        <v>20.847824146742344</v>
      </c>
      <c r="K6" s="4">
        <v>11.284737361203554</v>
      </c>
      <c r="L6" s="4">
        <v>31.256920568228683</v>
      </c>
      <c r="M6" s="4">
        <v>15.9213341821056</v>
      </c>
      <c r="N6" s="4">
        <v>8.5291636530426835</v>
      </c>
      <c r="O6" s="4">
        <v>22.176084373341602</v>
      </c>
      <c r="P6" s="4">
        <v>24.829433672734531</v>
      </c>
      <c r="Q6" s="4">
        <v>25.959464478112572</v>
      </c>
    </row>
    <row r="7" spans="1:17" x14ac:dyDescent="0.25">
      <c r="A7" s="2" t="s">
        <v>6</v>
      </c>
      <c r="B7" s="2" t="s">
        <v>7</v>
      </c>
      <c r="C7" s="4">
        <v>198.2491456827176</v>
      </c>
      <c r="D7" s="4">
        <v>299.56894368643128</v>
      </c>
      <c r="E7" s="4">
        <v>241.26087190979683</v>
      </c>
      <c r="F7" s="4">
        <v>211.39024890065696</v>
      </c>
      <c r="G7" s="4">
        <v>191.11361279615471</v>
      </c>
      <c r="H7" s="4">
        <v>173.92847819131038</v>
      </c>
      <c r="I7" s="4">
        <v>199.28705201339451</v>
      </c>
      <c r="J7" s="4">
        <v>238.22156079470503</v>
      </c>
      <c r="K7" s="4">
        <v>151.62437097265203</v>
      </c>
      <c r="L7" s="4">
        <v>140.81932644583947</v>
      </c>
      <c r="M7" s="4">
        <v>136.70386714579018</v>
      </c>
      <c r="N7" s="4">
        <v>84.435380089098473</v>
      </c>
      <c r="O7" s="4">
        <v>182.6195299087982</v>
      </c>
      <c r="P7" s="4">
        <v>250.88771516942373</v>
      </c>
      <c r="Q7" s="4">
        <v>205.53853143119625</v>
      </c>
    </row>
    <row r="9" spans="1:17" x14ac:dyDescent="0.25">
      <c r="A9" s="2" t="s">
        <v>26</v>
      </c>
      <c r="C9" s="6" t="s">
        <v>23</v>
      </c>
      <c r="D9" s="6" t="s">
        <v>24</v>
      </c>
      <c r="E9" s="6" t="s">
        <v>25</v>
      </c>
    </row>
    <row r="10" spans="1:17" x14ac:dyDescent="0.25">
      <c r="A10" s="2" t="s">
        <v>3</v>
      </c>
      <c r="B10" s="1" t="str">
        <f>"000"</f>
        <v>000</v>
      </c>
      <c r="C10" s="7">
        <f>SUM(C5:L5)</f>
        <v>9398.6068227899505</v>
      </c>
      <c r="D10" s="7">
        <f>SUM(M5:Q5)</f>
        <v>3990.7747111863023</v>
      </c>
      <c r="E10" s="7">
        <f>SUM(C10:D10)</f>
        <v>13389.381533976253</v>
      </c>
    </row>
    <row r="11" spans="1:17" x14ac:dyDescent="0.25">
      <c r="A11" s="2" t="s">
        <v>5</v>
      </c>
      <c r="B11" s="1" t="str">
        <f>"000"</f>
        <v>000</v>
      </c>
      <c r="C11" s="7">
        <f>SUM(C6:L6)</f>
        <v>322.84151964106763</v>
      </c>
      <c r="D11" s="7">
        <f>SUM(M6:Q6)</f>
        <v>97.415480359336982</v>
      </c>
      <c r="E11" s="7">
        <f t="shared" ref="E11:E12" si="0">SUM(C11:D11)</f>
        <v>420.25700000040462</v>
      </c>
    </row>
    <row r="12" spans="1:17" x14ac:dyDescent="0.25">
      <c r="A12" s="2" t="s">
        <v>6</v>
      </c>
      <c r="B12" t="s">
        <v>0</v>
      </c>
      <c r="C12" s="7">
        <f>SUM(C7:L7)</f>
        <v>2045.463611393659</v>
      </c>
      <c r="D12" s="7">
        <f>SUM(M7:Q7)</f>
        <v>860.18502374430682</v>
      </c>
      <c r="E12" s="7">
        <f t="shared" si="0"/>
        <v>2905.6486351379658</v>
      </c>
    </row>
    <row r="13" spans="1:17" x14ac:dyDescent="0.25">
      <c r="A13" s="2" t="s">
        <v>98</v>
      </c>
      <c r="C13" s="9">
        <f>C12/E12</f>
        <v>0.70396110068433526</v>
      </c>
      <c r="D13" s="9">
        <f>D12/E12</f>
        <v>0.29603889931566468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"/>
  <sheetViews>
    <sheetView workbookViewId="0"/>
  </sheetViews>
  <sheetFormatPr defaultColWidth="8.85546875" defaultRowHeight="15" x14ac:dyDescent="0.25"/>
  <cols>
    <col min="1" max="1" width="41" bestFit="1" customWidth="1"/>
    <col min="3" max="3" width="9.42578125" bestFit="1" customWidth="1"/>
  </cols>
  <sheetData>
    <row r="1" spans="1:54" x14ac:dyDescent="0.25">
      <c r="A1" t="s">
        <v>106</v>
      </c>
    </row>
    <row r="2" spans="1:54" x14ac:dyDescent="0.25">
      <c r="A2" s="10"/>
    </row>
    <row r="3" spans="1:54" x14ac:dyDescent="0.25">
      <c r="A3" s="10" t="s">
        <v>52</v>
      </c>
    </row>
    <row r="4" spans="1:54" x14ac:dyDescent="0.25">
      <c r="A4" s="10"/>
    </row>
    <row r="5" spans="1:54" x14ac:dyDescent="0.25">
      <c r="A5" s="11" t="s">
        <v>27</v>
      </c>
      <c r="C5" s="3" t="s">
        <v>28</v>
      </c>
      <c r="D5" s="3" t="s">
        <v>31</v>
      </c>
      <c r="E5" s="3" t="s">
        <v>33</v>
      </c>
      <c r="F5" s="3" t="s">
        <v>34</v>
      </c>
      <c r="G5" s="3" t="s">
        <v>35</v>
      </c>
      <c r="H5" s="3" t="s">
        <v>36</v>
      </c>
      <c r="I5" s="3" t="s">
        <v>37</v>
      </c>
      <c r="J5" s="3" t="s">
        <v>39</v>
      </c>
      <c r="K5" s="3" t="s">
        <v>41</v>
      </c>
      <c r="L5" s="3" t="s">
        <v>43</v>
      </c>
      <c r="M5" s="3" t="s">
        <v>44</v>
      </c>
      <c r="N5" s="3" t="s">
        <v>46</v>
      </c>
      <c r="O5" s="3" t="s">
        <v>48</v>
      </c>
      <c r="P5" s="3" t="s">
        <v>49</v>
      </c>
      <c r="Q5" s="3" t="s">
        <v>50</v>
      </c>
      <c r="R5" s="3" t="s">
        <v>51</v>
      </c>
      <c r="S5" s="3" t="s">
        <v>53</v>
      </c>
      <c r="T5" s="3" t="s">
        <v>54</v>
      </c>
      <c r="U5" s="3" t="s">
        <v>55</v>
      </c>
      <c r="V5" s="3" t="s">
        <v>56</v>
      </c>
      <c r="W5" s="3" t="s">
        <v>57</v>
      </c>
      <c r="X5" s="3" t="s">
        <v>59</v>
      </c>
      <c r="Y5" s="3" t="s">
        <v>61</v>
      </c>
      <c r="Z5" s="3" t="s">
        <v>62</v>
      </c>
      <c r="AA5" s="3" t="s">
        <v>63</v>
      </c>
      <c r="AB5" s="3" t="s">
        <v>64</v>
      </c>
      <c r="AC5" s="3" t="s">
        <v>65</v>
      </c>
      <c r="AD5" s="3" t="s">
        <v>66</v>
      </c>
      <c r="AE5" s="3" t="s">
        <v>67</v>
      </c>
      <c r="AF5" s="3" t="s">
        <v>68</v>
      </c>
      <c r="AG5" s="3" t="s">
        <v>69</v>
      </c>
      <c r="AH5" s="3" t="s">
        <v>70</v>
      </c>
      <c r="AI5" s="3" t="s">
        <v>71</v>
      </c>
      <c r="AJ5" s="3" t="s">
        <v>72</v>
      </c>
      <c r="AK5" s="3" t="s">
        <v>73</v>
      </c>
      <c r="AL5" s="3" t="s">
        <v>75</v>
      </c>
      <c r="AM5" s="3" t="s">
        <v>76</v>
      </c>
      <c r="AN5" s="3" t="s">
        <v>77</v>
      </c>
      <c r="AO5" s="3" t="s">
        <v>78</v>
      </c>
      <c r="AP5" s="3" t="s">
        <v>80</v>
      </c>
      <c r="AQ5" s="3" t="s">
        <v>81</v>
      </c>
      <c r="AR5" s="3" t="s">
        <v>82</v>
      </c>
      <c r="AS5" s="3" t="s">
        <v>83</v>
      </c>
      <c r="AT5" s="3" t="s">
        <v>84</v>
      </c>
      <c r="AU5" s="3" t="s">
        <v>85</v>
      </c>
      <c r="AV5" s="3" t="s">
        <v>86</v>
      </c>
      <c r="AW5" s="3" t="s">
        <v>87</v>
      </c>
      <c r="AX5" s="3" t="s">
        <v>88</v>
      </c>
      <c r="AY5" s="3" t="s">
        <v>89</v>
      </c>
      <c r="AZ5" s="3" t="s">
        <v>90</v>
      </c>
      <c r="BA5" s="3" t="s">
        <v>91</v>
      </c>
      <c r="BB5" s="3" t="s">
        <v>92</v>
      </c>
    </row>
    <row r="6" spans="1:54" x14ac:dyDescent="0.25">
      <c r="A6" s="11" t="s">
        <v>1</v>
      </c>
      <c r="C6" s="3" t="s">
        <v>29</v>
      </c>
      <c r="D6" s="3" t="s">
        <v>32</v>
      </c>
      <c r="E6" s="3" t="s">
        <v>32</v>
      </c>
      <c r="F6" s="3" t="s">
        <v>32</v>
      </c>
      <c r="G6" s="3" t="s">
        <v>29</v>
      </c>
      <c r="H6" s="3" t="s">
        <v>29</v>
      </c>
      <c r="I6" s="3" t="s">
        <v>38</v>
      </c>
      <c r="J6" s="3" t="s">
        <v>40</v>
      </c>
      <c r="K6" s="3" t="s">
        <v>42</v>
      </c>
      <c r="L6" s="3" t="s">
        <v>29</v>
      </c>
      <c r="M6" s="3" t="s">
        <v>45</v>
      </c>
      <c r="N6" s="3" t="s">
        <v>47</v>
      </c>
      <c r="O6" s="3" t="s">
        <v>32</v>
      </c>
      <c r="P6" s="3" t="s">
        <v>32</v>
      </c>
      <c r="Q6" s="3" t="s">
        <v>45</v>
      </c>
      <c r="R6" s="3" t="s">
        <v>32</v>
      </c>
      <c r="S6" s="3" t="s">
        <v>32</v>
      </c>
      <c r="T6" s="3" t="s">
        <v>29</v>
      </c>
      <c r="U6" s="3" t="s">
        <v>38</v>
      </c>
      <c r="V6" s="3" t="s">
        <v>32</v>
      </c>
      <c r="W6" s="3" t="s">
        <v>58</v>
      </c>
      <c r="X6" s="3" t="s">
        <v>60</v>
      </c>
      <c r="Y6" s="3" t="s">
        <v>38</v>
      </c>
      <c r="Z6" s="3" t="s">
        <v>32</v>
      </c>
      <c r="AA6" s="3" t="s">
        <v>42</v>
      </c>
      <c r="AB6" s="3" t="s">
        <v>32</v>
      </c>
      <c r="AC6" s="3" t="s">
        <v>32</v>
      </c>
      <c r="AD6" s="3" t="s">
        <v>32</v>
      </c>
      <c r="AE6" s="3" t="s">
        <v>32</v>
      </c>
      <c r="AF6" s="3" t="s">
        <v>47</v>
      </c>
      <c r="AG6" s="3" t="s">
        <v>42</v>
      </c>
      <c r="AH6" s="3" t="s">
        <v>32</v>
      </c>
      <c r="AI6" s="3" t="s">
        <v>42</v>
      </c>
      <c r="AJ6" s="3" t="s">
        <v>29</v>
      </c>
      <c r="AK6" s="3" t="s">
        <v>74</v>
      </c>
      <c r="AL6" s="3" t="s">
        <v>47</v>
      </c>
      <c r="AM6" s="3" t="s">
        <v>42</v>
      </c>
      <c r="AN6" s="3" t="s">
        <v>47</v>
      </c>
      <c r="AO6" s="3" t="s">
        <v>79</v>
      </c>
      <c r="AP6" s="3" t="s">
        <v>38</v>
      </c>
      <c r="AQ6" s="3" t="s">
        <v>29</v>
      </c>
      <c r="AR6" s="3" t="s">
        <v>38</v>
      </c>
      <c r="AS6" s="3" t="s">
        <v>32</v>
      </c>
      <c r="AT6" s="3" t="s">
        <v>40</v>
      </c>
      <c r="AU6" s="3" t="s">
        <v>45</v>
      </c>
      <c r="AV6" s="3" t="s">
        <v>32</v>
      </c>
      <c r="AW6" s="3" t="s">
        <v>42</v>
      </c>
      <c r="AX6" s="3" t="s">
        <v>38</v>
      </c>
      <c r="AY6" s="3" t="s">
        <v>38</v>
      </c>
      <c r="AZ6" s="3" t="s">
        <v>42</v>
      </c>
      <c r="BA6" s="3" t="s">
        <v>29</v>
      </c>
      <c r="BB6" s="3" t="s">
        <v>32</v>
      </c>
    </row>
    <row r="7" spans="1:54" x14ac:dyDescent="0.25">
      <c r="A7" s="10" t="s">
        <v>95</v>
      </c>
      <c r="C7" s="6"/>
      <c r="D7" s="6"/>
      <c r="E7" s="6"/>
      <c r="F7" s="6"/>
      <c r="G7" s="6"/>
      <c r="H7" s="6"/>
      <c r="I7" s="6"/>
      <c r="J7" s="6" t="s">
        <v>93</v>
      </c>
      <c r="K7" s="6" t="s">
        <v>93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 t="s">
        <v>93</v>
      </c>
      <c r="X7" s="6"/>
      <c r="Y7" s="6"/>
      <c r="Z7" s="6"/>
      <c r="AA7" s="6"/>
      <c r="AB7" s="6"/>
      <c r="AC7" s="6"/>
      <c r="AD7" s="6"/>
      <c r="AE7" s="6"/>
      <c r="AF7" s="6"/>
      <c r="AG7" s="6" t="s">
        <v>93</v>
      </c>
      <c r="AH7" s="6"/>
      <c r="AI7" s="6"/>
      <c r="AJ7" s="6"/>
      <c r="AK7" s="6"/>
      <c r="AL7" s="6"/>
      <c r="AM7" s="6"/>
      <c r="AN7" s="6"/>
      <c r="AO7" s="6" t="s">
        <v>93</v>
      </c>
      <c r="AP7" s="6"/>
      <c r="AQ7" s="6"/>
      <c r="AR7" s="6"/>
      <c r="AS7" s="6"/>
      <c r="AT7" s="6" t="s">
        <v>93</v>
      </c>
      <c r="AU7" s="6"/>
      <c r="AV7" s="6"/>
      <c r="AW7" s="6"/>
      <c r="AX7" s="6"/>
      <c r="AY7" s="6"/>
      <c r="AZ7" s="6"/>
      <c r="BA7" s="6"/>
      <c r="BB7" s="6"/>
    </row>
    <row r="8" spans="1:54" x14ac:dyDescent="0.25">
      <c r="A8" s="10"/>
    </row>
    <row r="9" spans="1:54" x14ac:dyDescent="0.25">
      <c r="A9" s="11" t="s">
        <v>30</v>
      </c>
      <c r="B9" s="2" t="s">
        <v>4</v>
      </c>
      <c r="C9" s="5">
        <v>36.5</v>
      </c>
      <c r="D9" s="5">
        <v>35.5</v>
      </c>
      <c r="E9" s="5">
        <v>45.0903098968545</v>
      </c>
      <c r="F9" s="5">
        <v>27.8</v>
      </c>
      <c r="G9" s="5">
        <v>99.406350092904447</v>
      </c>
      <c r="H9" s="5">
        <v>93.475870161866638</v>
      </c>
      <c r="I9" s="5">
        <v>107.66459720555572</v>
      </c>
      <c r="J9" s="5">
        <v>3319.4029896589154</v>
      </c>
      <c r="K9" s="5">
        <v>355.93628232134807</v>
      </c>
      <c r="L9" s="5">
        <v>42.902599366360725</v>
      </c>
      <c r="M9" s="5">
        <v>51.092388652476139</v>
      </c>
      <c r="N9" s="5">
        <v>94.6</v>
      </c>
      <c r="O9" s="5">
        <v>39.200000000000003</v>
      </c>
      <c r="P9" s="5">
        <v>86.1</v>
      </c>
      <c r="Q9" s="5">
        <v>17.949582065527714</v>
      </c>
      <c r="R9" s="5">
        <v>130.68812081343953</v>
      </c>
      <c r="S9" s="5">
        <v>84.369853691418314</v>
      </c>
      <c r="T9" s="5">
        <v>31.2</v>
      </c>
      <c r="U9" s="5">
        <v>30.36534430652237</v>
      </c>
      <c r="V9" s="5">
        <v>143.71564932878235</v>
      </c>
      <c r="W9" s="5">
        <v>1870</v>
      </c>
      <c r="X9" s="5">
        <v>828</v>
      </c>
      <c r="Y9" s="5">
        <v>31.555020680948271</v>
      </c>
      <c r="Z9" s="5">
        <v>28.7</v>
      </c>
      <c r="AA9" s="5">
        <v>122</v>
      </c>
      <c r="AB9" s="5">
        <v>36.43782768065833</v>
      </c>
      <c r="AC9" s="5">
        <v>40</v>
      </c>
      <c r="AD9" s="5">
        <v>29.284973039080075</v>
      </c>
      <c r="AE9" s="5">
        <v>81.462475598659182</v>
      </c>
      <c r="AF9" s="5">
        <v>34.5</v>
      </c>
      <c r="AG9" s="5">
        <v>336</v>
      </c>
      <c r="AH9" s="5">
        <v>26.8</v>
      </c>
      <c r="AI9" s="5">
        <v>41.608364531171745</v>
      </c>
      <c r="AJ9" s="5">
        <v>155.65787067109034</v>
      </c>
      <c r="AK9" s="5">
        <v>796.2682972080795</v>
      </c>
      <c r="AL9" s="5">
        <v>142.76343360667008</v>
      </c>
      <c r="AM9" s="5">
        <v>69.099999999999994</v>
      </c>
      <c r="AN9" s="5">
        <v>478.37996431805129</v>
      </c>
      <c r="AO9" s="5">
        <v>1839.8432484053578</v>
      </c>
      <c r="AP9" s="5">
        <v>65.090816473977526</v>
      </c>
      <c r="AQ9" s="5">
        <v>203.90185022836758</v>
      </c>
      <c r="AR9" s="5">
        <v>215</v>
      </c>
      <c r="AS9" s="5">
        <v>51.1</v>
      </c>
      <c r="AT9" s="5">
        <v>389</v>
      </c>
      <c r="AU9" s="5">
        <v>364.38376786320612</v>
      </c>
      <c r="AV9" s="5">
        <v>33</v>
      </c>
      <c r="AW9" s="5">
        <v>226.52269531924088</v>
      </c>
      <c r="AX9" s="5">
        <v>197.90075414671176</v>
      </c>
      <c r="AY9" s="5">
        <v>111.85224037789338</v>
      </c>
      <c r="AZ9" s="5">
        <v>34.4</v>
      </c>
      <c r="BA9" s="5">
        <v>41.930668821899857</v>
      </c>
      <c r="BB9" s="5">
        <v>68.658925065397966</v>
      </c>
    </row>
    <row r="10" spans="1:54" x14ac:dyDescent="0.25">
      <c r="A10" s="10"/>
    </row>
    <row r="11" spans="1:54" x14ac:dyDescent="0.25">
      <c r="A11" s="10" t="s">
        <v>94</v>
      </c>
      <c r="B11" s="2" t="s">
        <v>4</v>
      </c>
      <c r="C11" s="8">
        <f>SUM(C9:BB9)</f>
        <v>13864.063131598432</v>
      </c>
    </row>
    <row r="12" spans="1:54" x14ac:dyDescent="0.25">
      <c r="A12" s="10" t="s">
        <v>96</v>
      </c>
      <c r="B12" s="2" t="s">
        <v>4</v>
      </c>
      <c r="C12" s="8">
        <f>SUMIF(C7:BB7,"LDN",C9:BB9)</f>
        <v>8110.1825203856206</v>
      </c>
    </row>
    <row r="13" spans="1:54" x14ac:dyDescent="0.25">
      <c r="A13" s="10" t="s">
        <v>97</v>
      </c>
      <c r="C13" s="9">
        <f>C12/C11</f>
        <v>0.58497876440718222</v>
      </c>
    </row>
    <row r="14" spans="1:54" x14ac:dyDescent="0.25">
      <c r="A14" s="10"/>
    </row>
    <row r="15" spans="1:54" x14ac:dyDescent="0.25">
      <c r="A15" s="10" t="s">
        <v>99</v>
      </c>
      <c r="B15" t="s">
        <v>7</v>
      </c>
      <c r="C15" s="8">
        <f>C13*'17a - sewerage sub-areas'!E12</f>
        <v>1699.7427483844226</v>
      </c>
      <c r="D15" t="s">
        <v>101</v>
      </c>
    </row>
    <row r="16" spans="1:54" x14ac:dyDescent="0.25">
      <c r="A16" s="10" t="s">
        <v>100</v>
      </c>
      <c r="B16" t="s">
        <v>7</v>
      </c>
      <c r="C16" s="8">
        <f>'17a - sewerage sub-areas'!C12</f>
        <v>2045.463611393659</v>
      </c>
      <c r="D16" t="s">
        <v>101</v>
      </c>
    </row>
    <row r="17" spans="1:4" x14ac:dyDescent="0.25">
      <c r="A17" s="10"/>
      <c r="C17" s="6"/>
    </row>
    <row r="18" spans="1:4" x14ac:dyDescent="0.25">
      <c r="A18" s="10" t="s">
        <v>102</v>
      </c>
      <c r="B18" t="s">
        <v>7</v>
      </c>
      <c r="C18" s="8">
        <f>C15</f>
        <v>1699.7427483844226</v>
      </c>
      <c r="D18" s="9">
        <f>C18/C16</f>
        <v>0.8309816605470276</v>
      </c>
    </row>
    <row r="19" spans="1:4" x14ac:dyDescent="0.25">
      <c r="A19" s="10" t="s">
        <v>103</v>
      </c>
      <c r="B19" t="s">
        <v>7</v>
      </c>
      <c r="C19" s="8">
        <f>C16-C15</f>
        <v>345.72086300923638</v>
      </c>
      <c r="D19" s="9">
        <f>C19/C16</f>
        <v>0.16901833945297245</v>
      </c>
    </row>
    <row r="20" spans="1:4" x14ac:dyDescent="0.25">
      <c r="A20" s="10" t="s">
        <v>104</v>
      </c>
      <c r="B20" t="s">
        <v>7</v>
      </c>
      <c r="C20" s="6">
        <v>0</v>
      </c>
      <c r="D20" s="6" t="s">
        <v>105</v>
      </c>
    </row>
    <row r="21" spans="1:4" x14ac:dyDescent="0.25">
      <c r="A21" s="10"/>
    </row>
    <row r="22" spans="1:4" x14ac:dyDescent="0.25">
      <c r="A22" s="10"/>
    </row>
    <row r="23" spans="1:4" x14ac:dyDescent="0.25">
      <c r="A23" s="10"/>
    </row>
    <row r="24" spans="1:4" x14ac:dyDescent="0.25">
      <c r="A24" s="10"/>
    </row>
    <row r="25" spans="1:4" x14ac:dyDescent="0.25">
      <c r="A25" s="10"/>
    </row>
    <row r="26" spans="1:4" x14ac:dyDescent="0.25">
      <c r="A26" s="10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17a - sewerage sub-areas</vt:lpstr>
      <vt:lpstr>17b - sweage treatment works</vt:lpstr>
    </vt:vector>
  </TitlesOfParts>
  <Company>Greater London Authority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Davis</dc:creator>
  <cp:lastModifiedBy>Leah Davis</cp:lastModifiedBy>
  <dcterms:created xsi:type="dcterms:W3CDTF">2014-01-10T12:17:38Z</dcterms:created>
  <dcterms:modified xsi:type="dcterms:W3CDTF">2014-07-23T10:20:26Z</dcterms:modified>
</cp:coreProperties>
</file>