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7235" windowHeight="8550" tabRatio="750"/>
  </bookViews>
  <sheets>
    <sheet name="Results summary" sheetId="1" r:id="rId1"/>
    <sheet name="LULUCF" sheetId="3" r:id="rId2"/>
    <sheet name="Agriculture" sheetId="4" r:id="rId3"/>
    <sheet name="crops livestock" sheetId="5" r:id="rId4"/>
    <sheet name="N2O animals" sheetId="6" r:id="rId5"/>
    <sheet name="N2O soils" sheetId="7" r:id="rId6"/>
    <sheet name="Methane" sheetId="8" r:id="rId7"/>
    <sheet name="Defra census boundaries" sheetId="2" r:id="rId8"/>
    <sheet name="crop areas" sheetId="9" r:id="rId9"/>
    <sheet name="grass areas" sheetId="10" r:id="rId10"/>
    <sheet name="Sheet1" sheetId="11" r:id="rId11"/>
  </sheets>
  <calcPr calcId="145621"/>
</workbook>
</file>

<file path=xl/calcChain.xml><?xml version="1.0" encoding="utf-8"?>
<calcChain xmlns="http://schemas.openxmlformats.org/spreadsheetml/2006/main">
  <c r="J58" i="4" l="1"/>
  <c r="K58" i="4"/>
  <c r="J59" i="4"/>
  <c r="K59" i="4"/>
  <c r="J60" i="4"/>
  <c r="K60" i="4"/>
  <c r="J57" i="4"/>
  <c r="K57" i="4"/>
  <c r="J7" i="3" l="1"/>
  <c r="E4" i="1"/>
  <c r="G39" i="3"/>
  <c r="F39" i="3"/>
  <c r="E39" i="3"/>
  <c r="G38" i="3"/>
  <c r="F38" i="3"/>
  <c r="E38" i="3"/>
  <c r="G37" i="3"/>
  <c r="F37" i="3"/>
  <c r="E37" i="3"/>
  <c r="G36" i="3"/>
  <c r="F36" i="3"/>
  <c r="E36" i="3"/>
  <c r="G35" i="3"/>
  <c r="F35" i="3"/>
  <c r="E35" i="3"/>
  <c r="G34" i="3"/>
  <c r="F34" i="3"/>
  <c r="E34" i="3"/>
  <c r="G33" i="3"/>
  <c r="F33" i="3"/>
  <c r="E33" i="3"/>
  <c r="G32" i="3"/>
  <c r="F32" i="3"/>
  <c r="E32" i="3"/>
  <c r="G31" i="3"/>
  <c r="F31" i="3"/>
  <c r="E31" i="3"/>
  <c r="G30" i="3"/>
  <c r="F30" i="3"/>
  <c r="E30" i="3"/>
  <c r="G29" i="3"/>
  <c r="F29" i="3"/>
  <c r="E29" i="3"/>
  <c r="G28" i="3"/>
  <c r="F28" i="3"/>
  <c r="E28" i="3"/>
  <c r="G27" i="3"/>
  <c r="F27" i="3"/>
  <c r="E27" i="3"/>
  <c r="G26" i="3"/>
  <c r="F26" i="3"/>
  <c r="E26" i="3"/>
  <c r="G25" i="3"/>
  <c r="F25" i="3"/>
  <c r="E25" i="3"/>
  <c r="G24" i="3"/>
  <c r="F24" i="3"/>
  <c r="E24" i="3"/>
  <c r="G23" i="3"/>
  <c r="F23" i="3"/>
  <c r="E23" i="3"/>
  <c r="G22" i="3"/>
  <c r="F22" i="3"/>
  <c r="E22" i="3"/>
  <c r="G21" i="3"/>
  <c r="F21" i="3"/>
  <c r="E21" i="3"/>
  <c r="G20" i="3"/>
  <c r="F20" i="3"/>
  <c r="E20" i="3"/>
  <c r="G19" i="3"/>
  <c r="F19" i="3"/>
  <c r="E19" i="3"/>
  <c r="G18" i="3"/>
  <c r="F18" i="3"/>
  <c r="E18" i="3"/>
  <c r="G17" i="3"/>
  <c r="F17" i="3"/>
  <c r="E17" i="3"/>
  <c r="G16" i="3"/>
  <c r="F16" i="3"/>
  <c r="E16" i="3"/>
  <c r="G15" i="3"/>
  <c r="F15" i="3"/>
  <c r="E15" i="3"/>
  <c r="G14" i="3"/>
  <c r="F14" i="3"/>
  <c r="E14" i="3"/>
  <c r="G13" i="3"/>
  <c r="F13" i="3"/>
  <c r="E13" i="3"/>
  <c r="G12" i="3"/>
  <c r="F12" i="3"/>
  <c r="E12" i="3"/>
  <c r="G11" i="3"/>
  <c r="F11" i="3"/>
  <c r="E11" i="3"/>
  <c r="G10" i="3"/>
  <c r="F10" i="3"/>
  <c r="E10" i="3"/>
  <c r="G9" i="3"/>
  <c r="F9" i="3"/>
  <c r="E9" i="3"/>
  <c r="G8" i="3"/>
  <c r="F8" i="3"/>
  <c r="E8" i="3"/>
  <c r="I39" i="3"/>
  <c r="I38" i="3"/>
  <c r="I37" i="3"/>
  <c r="H37" i="3" s="1"/>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J39" i="3"/>
  <c r="J38" i="3"/>
  <c r="J37" i="3"/>
  <c r="J36" i="3"/>
  <c r="J35" i="3"/>
  <c r="J34" i="3"/>
  <c r="J33" i="3"/>
  <c r="J32" i="3"/>
  <c r="J31" i="3"/>
  <c r="J30" i="3"/>
  <c r="J29" i="3"/>
  <c r="J28" i="3"/>
  <c r="J27" i="3"/>
  <c r="J26" i="3"/>
  <c r="J25" i="3"/>
  <c r="J24" i="3"/>
  <c r="J23" i="3"/>
  <c r="J22" i="3"/>
  <c r="J21" i="3"/>
  <c r="H21" i="3" s="1"/>
  <c r="J20" i="3"/>
  <c r="J19" i="3"/>
  <c r="J18" i="3"/>
  <c r="J17" i="3"/>
  <c r="J16" i="3"/>
  <c r="J15" i="3"/>
  <c r="J14" i="3"/>
  <c r="J13" i="3"/>
  <c r="J12" i="3"/>
  <c r="J11" i="3"/>
  <c r="J10" i="3"/>
  <c r="J9" i="3"/>
  <c r="H9" i="3" s="1"/>
  <c r="J8" i="3"/>
  <c r="H7" i="3"/>
  <c r="H39" i="3"/>
  <c r="H38" i="3"/>
  <c r="H35" i="3"/>
  <c r="H34" i="3"/>
  <c r="H33" i="3"/>
  <c r="H31" i="3"/>
  <c r="H30" i="3"/>
  <c r="H29" i="3"/>
  <c r="H27" i="3"/>
  <c r="H26" i="3"/>
  <c r="H25" i="3"/>
  <c r="H23" i="3"/>
  <c r="H22" i="3"/>
  <c r="H19" i="3"/>
  <c r="H18" i="3"/>
  <c r="H17" i="3"/>
  <c r="H15" i="3"/>
  <c r="H14" i="3"/>
  <c r="H13" i="3"/>
  <c r="H11" i="3"/>
  <c r="H10" i="3"/>
  <c r="H8" i="3" l="1"/>
  <c r="H12" i="3"/>
  <c r="H16" i="3"/>
  <c r="H20" i="3"/>
  <c r="H24" i="3"/>
  <c r="H28" i="3"/>
  <c r="H32" i="3"/>
  <c r="H36" i="3"/>
  <c r="O33" i="4" l="1"/>
  <c r="N33" i="4"/>
  <c r="J47" i="4" s="1"/>
  <c r="G48" i="4"/>
  <c r="I48" i="4" s="1"/>
  <c r="J48" i="4" s="1"/>
  <c r="G47" i="4"/>
  <c r="I47" i="4" s="1"/>
  <c r="G46" i="4"/>
  <c r="I46" i="4" s="1"/>
  <c r="J46" i="4" s="1"/>
  <c r="G45" i="4"/>
  <c r="I45" i="4" s="1"/>
  <c r="G44" i="4"/>
  <c r="I44" i="4" s="1"/>
  <c r="J44" i="4" s="1"/>
  <c r="G43" i="4"/>
  <c r="G42" i="4"/>
  <c r="I42" i="4" s="1"/>
  <c r="G41" i="4"/>
  <c r="I41" i="4" s="1"/>
  <c r="G40" i="4"/>
  <c r="G39" i="4"/>
  <c r="I39" i="4" s="1"/>
  <c r="G38" i="4"/>
  <c r="I38" i="4" s="1"/>
  <c r="G37" i="4"/>
  <c r="I37" i="4" s="1"/>
  <c r="G36" i="4"/>
  <c r="I36" i="4" s="1"/>
  <c r="J36" i="4" s="1"/>
  <c r="G34" i="4"/>
  <c r="G33" i="4"/>
  <c r="I33" i="4" s="1"/>
  <c r="G31" i="4"/>
  <c r="G29" i="4"/>
  <c r="G28" i="4"/>
  <c r="G27" i="4"/>
  <c r="I27" i="4" s="1"/>
  <c r="G26" i="4"/>
  <c r="I26" i="4" s="1"/>
  <c r="J26" i="4" s="1"/>
  <c r="G24" i="4"/>
  <c r="I24" i="4" s="1"/>
  <c r="G25" i="4"/>
  <c r="I43" i="4"/>
  <c r="I40" i="4"/>
  <c r="I34" i="4"/>
  <c r="I31" i="4"/>
  <c r="J31" i="4" s="1"/>
  <c r="I29" i="4"/>
  <c r="I28" i="4"/>
  <c r="I25" i="4"/>
  <c r="N27" i="4"/>
  <c r="J28" i="4" s="1"/>
  <c r="G941" i="7"/>
  <c r="G702" i="7"/>
  <c r="G615" i="7"/>
  <c r="G436" i="7"/>
  <c r="J29" i="4" l="1"/>
  <c r="J40" i="4"/>
  <c r="J25" i="4"/>
  <c r="J43" i="4"/>
  <c r="J45" i="4"/>
  <c r="J42" i="4"/>
  <c r="J34" i="4"/>
  <c r="J27" i="4"/>
  <c r="J33" i="4"/>
  <c r="J24" i="4"/>
  <c r="J41" i="4"/>
  <c r="E274" i="6"/>
  <c r="C60" i="4"/>
  <c r="E185" i="6"/>
  <c r="E81" i="6"/>
  <c r="C57" i="4" s="1"/>
  <c r="E151" i="6"/>
  <c r="C59" i="4"/>
  <c r="D60" i="4"/>
  <c r="D59" i="4"/>
  <c r="D58" i="4"/>
  <c r="D57" i="4"/>
  <c r="E60" i="4"/>
  <c r="E59" i="4"/>
  <c r="E58" i="4"/>
  <c r="E57" i="4"/>
  <c r="D423" i="8"/>
  <c r="D276" i="8"/>
  <c r="D227" i="8"/>
  <c r="D122" i="8"/>
  <c r="C58" i="4"/>
  <c r="D81" i="6"/>
  <c r="D151" i="6"/>
  <c r="D185" i="6"/>
  <c r="D274" i="6"/>
  <c r="E933" i="7"/>
  <c r="E929" i="7"/>
  <c r="E694" i="7"/>
  <c r="E691" i="7"/>
  <c r="E607" i="7"/>
  <c r="E604" i="7"/>
  <c r="E425" i="7"/>
  <c r="E428" i="7"/>
  <c r="G167" i="7"/>
  <c r="G183" i="7"/>
  <c r="G214" i="7"/>
  <c r="G207" i="7"/>
  <c r="G200" i="7"/>
  <c r="G191" i="7"/>
  <c r="G175" i="7"/>
  <c r="G159" i="7"/>
  <c r="G151" i="7"/>
  <c r="G143" i="7"/>
  <c r="G135" i="7"/>
  <c r="G127" i="7"/>
  <c r="G118" i="7"/>
  <c r="G110" i="7"/>
  <c r="G101" i="7"/>
  <c r="G92" i="7"/>
  <c r="G75" i="7"/>
  <c r="G59" i="7"/>
  <c r="G51" i="7"/>
  <c r="G43" i="7"/>
  <c r="G33" i="7"/>
  <c r="G23" i="7"/>
  <c r="G13" i="7"/>
  <c r="H58" i="4" l="1"/>
  <c r="I58" i="4" s="1"/>
  <c r="H59" i="4"/>
  <c r="I59" i="4" s="1"/>
  <c r="H60" i="4"/>
  <c r="I60" i="4" s="1"/>
  <c r="H57" i="4"/>
  <c r="I57" i="4" s="1"/>
  <c r="D46" i="4"/>
  <c r="D45" i="4"/>
  <c r="D44" i="4"/>
  <c r="D43" i="4"/>
  <c r="D42" i="4"/>
  <c r="D41" i="4"/>
  <c r="D40" i="4"/>
  <c r="D48" i="4"/>
  <c r="D47" i="4"/>
  <c r="D36" i="4"/>
  <c r="D34" i="4"/>
  <c r="D33" i="4"/>
  <c r="D31" i="4"/>
  <c r="D29" i="4"/>
  <c r="D28" i="4"/>
  <c r="D27" i="4"/>
  <c r="D26" i="4"/>
  <c r="D25" i="4"/>
  <c r="D24" i="4"/>
  <c r="I61" i="4" l="1"/>
  <c r="C65" i="4" s="1"/>
  <c r="H19" i="4"/>
  <c r="I18" i="4"/>
  <c r="G18" i="4"/>
  <c r="F18" i="4"/>
  <c r="E18" i="4"/>
  <c r="D18" i="4"/>
  <c r="C18" i="4"/>
  <c r="B18" i="4"/>
  <c r="I17" i="4"/>
  <c r="G17" i="4"/>
  <c r="F17" i="4"/>
  <c r="E17" i="4"/>
  <c r="D17" i="4"/>
  <c r="C17" i="4"/>
  <c r="B17" i="4"/>
  <c r="I16" i="4"/>
  <c r="G16" i="4"/>
  <c r="F16" i="4"/>
  <c r="E16" i="4"/>
  <c r="D16" i="4"/>
  <c r="C16" i="4"/>
  <c r="B16" i="4"/>
  <c r="F8" i="4"/>
  <c r="I8" i="4"/>
  <c r="L8" i="4"/>
  <c r="O8" i="4"/>
  <c r="R8" i="4"/>
  <c r="V8" i="4"/>
  <c r="Y8" i="4"/>
  <c r="F9" i="4"/>
  <c r="I9" i="4"/>
  <c r="L9" i="4"/>
  <c r="O9" i="4"/>
  <c r="R9" i="4"/>
  <c r="V9" i="4"/>
  <c r="Y9" i="4"/>
  <c r="F10" i="4"/>
  <c r="I10" i="4"/>
  <c r="L10" i="4"/>
  <c r="O10" i="4"/>
  <c r="R10" i="4"/>
  <c r="V10" i="4"/>
  <c r="Y10" i="4"/>
  <c r="AE9" i="4"/>
  <c r="AE8" i="4"/>
  <c r="AE285" i="5"/>
  <c r="AB285" i="5"/>
  <c r="Y285" i="5"/>
  <c r="V285" i="5"/>
  <c r="R285" i="5"/>
  <c r="O285" i="5"/>
  <c r="L285" i="5"/>
  <c r="I285" i="5"/>
  <c r="F285" i="5"/>
  <c r="AE283" i="5"/>
  <c r="AB283" i="5"/>
  <c r="Y283" i="5"/>
  <c r="V283" i="5"/>
  <c r="R283" i="5"/>
  <c r="O283" i="5"/>
  <c r="L283" i="5"/>
  <c r="I283" i="5"/>
  <c r="F283" i="5"/>
  <c r="AE282" i="5"/>
  <c r="AB282" i="5"/>
  <c r="Y282" i="5"/>
  <c r="V282" i="5"/>
  <c r="R282" i="5"/>
  <c r="O282" i="5"/>
  <c r="L282" i="5"/>
  <c r="I282" i="5"/>
  <c r="F282" i="5"/>
  <c r="AE281" i="5"/>
  <c r="AB281" i="5"/>
  <c r="Y281" i="5"/>
  <c r="V281" i="5"/>
  <c r="R281" i="5"/>
  <c r="O281" i="5"/>
  <c r="L281" i="5"/>
  <c r="I281" i="5"/>
  <c r="F281" i="5"/>
  <c r="AE280" i="5"/>
  <c r="AB280" i="5"/>
  <c r="Y280" i="5"/>
  <c r="V280" i="5"/>
  <c r="R280" i="5"/>
  <c r="O280" i="5"/>
  <c r="L280" i="5"/>
  <c r="I280" i="5"/>
  <c r="F280" i="5"/>
  <c r="AE279" i="5"/>
  <c r="AB279" i="5"/>
  <c r="Y279" i="5"/>
  <c r="V279" i="5"/>
  <c r="R279" i="5"/>
  <c r="O279" i="5"/>
  <c r="L279" i="5"/>
  <c r="I279" i="5"/>
  <c r="F279" i="5"/>
  <c r="AE278" i="5"/>
  <c r="AB278" i="5"/>
  <c r="Y278" i="5"/>
  <c r="V278" i="5"/>
  <c r="R278" i="5"/>
  <c r="O278" i="5"/>
  <c r="L278" i="5"/>
  <c r="I278" i="5"/>
  <c r="F278" i="5"/>
  <c r="AE277" i="5"/>
  <c r="AB277" i="5"/>
  <c r="Y277" i="5"/>
  <c r="V277" i="5"/>
  <c r="R277" i="5"/>
  <c r="O277" i="5"/>
  <c r="L277" i="5"/>
  <c r="I277" i="5"/>
  <c r="F277" i="5"/>
  <c r="AE276" i="5"/>
  <c r="AB276" i="5"/>
  <c r="Y276" i="5"/>
  <c r="V276" i="5"/>
  <c r="R276" i="5"/>
  <c r="O276" i="5"/>
  <c r="L276" i="5"/>
  <c r="I276" i="5"/>
  <c r="F276" i="5"/>
  <c r="AE275" i="5"/>
  <c r="V275" i="5"/>
  <c r="O275" i="5"/>
  <c r="L275" i="5"/>
  <c r="F275" i="5"/>
  <c r="AE274" i="5"/>
  <c r="AB274" i="5"/>
  <c r="Y274" i="5"/>
  <c r="V274" i="5"/>
  <c r="R274" i="5"/>
  <c r="O274" i="5"/>
  <c r="L274" i="5"/>
  <c r="I274" i="5"/>
  <c r="F274" i="5"/>
  <c r="AE273" i="5"/>
  <c r="AB273" i="5"/>
  <c r="Y273" i="5"/>
  <c r="V273" i="5"/>
  <c r="R273" i="5"/>
  <c r="O273" i="5"/>
  <c r="L273" i="5"/>
  <c r="I273" i="5"/>
  <c r="F273" i="5"/>
  <c r="AE272" i="5"/>
  <c r="AB272" i="5"/>
  <c r="Y272" i="5"/>
  <c r="V272" i="5"/>
  <c r="R272" i="5"/>
  <c r="O272" i="5"/>
  <c r="L272" i="5"/>
  <c r="I272" i="5"/>
  <c r="F272" i="5"/>
  <c r="AE271" i="5"/>
  <c r="AB271" i="5"/>
  <c r="Y271" i="5"/>
  <c r="V271" i="5"/>
  <c r="R271" i="5"/>
  <c r="O271" i="5"/>
  <c r="L271" i="5"/>
  <c r="I271" i="5"/>
  <c r="F271" i="5"/>
  <c r="AE270" i="5"/>
  <c r="AB270" i="5"/>
  <c r="Y270" i="5"/>
  <c r="V270" i="5"/>
  <c r="R270" i="5"/>
  <c r="O270" i="5"/>
  <c r="L270" i="5"/>
  <c r="I270" i="5"/>
  <c r="F270" i="5"/>
  <c r="AB269" i="5"/>
  <c r="Y269" i="5"/>
  <c r="V269" i="5"/>
  <c r="R269" i="5"/>
  <c r="O269" i="5"/>
  <c r="L269" i="5"/>
  <c r="I269" i="5"/>
  <c r="F269" i="5"/>
  <c r="AE268" i="5"/>
  <c r="AB268" i="5"/>
  <c r="Y268" i="5"/>
  <c r="V268" i="5"/>
  <c r="R268" i="5"/>
  <c r="O268" i="5"/>
  <c r="L268" i="5"/>
  <c r="I268" i="5"/>
  <c r="F268" i="5"/>
  <c r="AE267" i="5"/>
  <c r="AB267" i="5"/>
  <c r="Y267" i="5"/>
  <c r="V267" i="5"/>
  <c r="R267" i="5"/>
  <c r="O267" i="5"/>
  <c r="L267" i="5"/>
  <c r="I267" i="5"/>
  <c r="F267" i="5"/>
  <c r="AE266" i="5"/>
  <c r="AB266" i="5"/>
  <c r="Y266" i="5"/>
  <c r="V266" i="5"/>
  <c r="R266" i="5"/>
  <c r="O266" i="5"/>
  <c r="L266" i="5"/>
  <c r="I266" i="5"/>
  <c r="F266" i="5"/>
  <c r="AE265" i="5"/>
  <c r="AB265" i="5"/>
  <c r="Y265" i="5"/>
  <c r="V265" i="5"/>
  <c r="R265" i="5"/>
  <c r="O265" i="5"/>
  <c r="L265" i="5"/>
  <c r="I265" i="5"/>
  <c r="F265" i="5"/>
  <c r="AE264" i="5"/>
  <c r="AB264" i="5"/>
  <c r="Y264" i="5"/>
  <c r="V264" i="5"/>
  <c r="R264" i="5"/>
  <c r="O264" i="5"/>
  <c r="L264" i="5"/>
  <c r="I264" i="5"/>
  <c r="F264" i="5"/>
  <c r="AE263" i="5"/>
  <c r="AB263" i="5"/>
  <c r="Y263" i="5"/>
  <c r="V263" i="5"/>
  <c r="R263" i="5"/>
  <c r="O263" i="5"/>
  <c r="L263" i="5"/>
  <c r="I263" i="5"/>
  <c r="F263" i="5"/>
  <c r="AB262" i="5"/>
  <c r="Y262" i="5"/>
  <c r="V262" i="5"/>
  <c r="R262" i="5"/>
  <c r="O262" i="5"/>
  <c r="L262" i="5"/>
  <c r="I262" i="5"/>
  <c r="F262" i="5"/>
  <c r="AE261" i="5"/>
  <c r="AB261" i="5"/>
  <c r="Y261" i="5"/>
  <c r="V261" i="5"/>
  <c r="R261" i="5"/>
  <c r="O261" i="5"/>
  <c r="L261" i="5"/>
  <c r="I261" i="5"/>
  <c r="F261" i="5"/>
  <c r="AE260" i="5"/>
  <c r="AB260" i="5"/>
  <c r="Y260" i="5"/>
  <c r="V260" i="5"/>
  <c r="R260" i="5"/>
  <c r="O260" i="5"/>
  <c r="L260" i="5"/>
  <c r="I260" i="5"/>
  <c r="F260" i="5"/>
  <c r="V259" i="5"/>
  <c r="I259" i="5"/>
  <c r="F259" i="5"/>
  <c r="AE258" i="5"/>
  <c r="AB258" i="5"/>
  <c r="Y258" i="5"/>
  <c r="V258" i="5"/>
  <c r="R258" i="5"/>
  <c r="O258" i="5"/>
  <c r="L258" i="5"/>
  <c r="I258" i="5"/>
  <c r="F258" i="5"/>
  <c r="AE257" i="5"/>
  <c r="AB257" i="5"/>
  <c r="Y257" i="5"/>
  <c r="V257" i="5"/>
  <c r="R257" i="5"/>
  <c r="O257" i="5"/>
  <c r="L257" i="5"/>
  <c r="I257" i="5"/>
  <c r="F257" i="5"/>
  <c r="AE256" i="5"/>
  <c r="AB256" i="5"/>
  <c r="Y256" i="5"/>
  <c r="V256" i="5"/>
  <c r="R256" i="5"/>
  <c r="O256" i="5"/>
  <c r="L256" i="5"/>
  <c r="I256" i="5"/>
  <c r="F256" i="5"/>
  <c r="AE255" i="5"/>
  <c r="AB255" i="5"/>
  <c r="Y255" i="5"/>
  <c r="V255" i="5"/>
  <c r="R255" i="5"/>
  <c r="O255" i="5"/>
  <c r="L255" i="5"/>
  <c r="I255" i="5"/>
  <c r="F255" i="5"/>
  <c r="Y254" i="5"/>
  <c r="V254" i="5"/>
  <c r="R254" i="5"/>
  <c r="L254" i="5"/>
  <c r="I254" i="5"/>
  <c r="F254" i="5"/>
  <c r="AE253" i="5"/>
  <c r="AB253" i="5"/>
  <c r="Y253" i="5"/>
  <c r="V253" i="5"/>
  <c r="R253" i="5"/>
  <c r="O253" i="5"/>
  <c r="L253" i="5"/>
  <c r="I253" i="5"/>
  <c r="F253" i="5"/>
  <c r="AE252" i="5"/>
  <c r="AB252" i="5"/>
  <c r="Y252" i="5"/>
  <c r="V252" i="5"/>
  <c r="R252" i="5"/>
  <c r="O252" i="5"/>
  <c r="L252" i="5"/>
  <c r="I252" i="5"/>
  <c r="F252" i="5"/>
  <c r="AE251" i="5"/>
  <c r="AB251" i="5"/>
  <c r="Y251" i="5"/>
  <c r="V251" i="5"/>
  <c r="R251" i="5"/>
  <c r="O251" i="5"/>
  <c r="L251" i="5"/>
  <c r="I251" i="5"/>
  <c r="F251" i="5"/>
  <c r="AE250" i="5"/>
  <c r="AB250" i="5"/>
  <c r="Y250" i="5"/>
  <c r="V250" i="5"/>
  <c r="R250" i="5"/>
  <c r="O250" i="5"/>
  <c r="L250" i="5"/>
  <c r="I250" i="5"/>
  <c r="F250" i="5"/>
  <c r="Y249" i="5"/>
  <c r="V249" i="5"/>
  <c r="R249" i="5"/>
  <c r="F249" i="5"/>
  <c r="AE248" i="5"/>
  <c r="AB248" i="5"/>
  <c r="Y248" i="5"/>
  <c r="V248" i="5"/>
  <c r="R248" i="5"/>
  <c r="O248" i="5"/>
  <c r="L248" i="5"/>
  <c r="I248" i="5"/>
  <c r="F248" i="5"/>
  <c r="AE247" i="5"/>
  <c r="AB247" i="5"/>
  <c r="Y247" i="5"/>
  <c r="V247" i="5"/>
  <c r="R247" i="5"/>
  <c r="O247" i="5"/>
  <c r="L247" i="5"/>
  <c r="I247" i="5"/>
  <c r="F247" i="5"/>
  <c r="AE246" i="5"/>
  <c r="AB246" i="5"/>
  <c r="Y246" i="5"/>
  <c r="V246" i="5"/>
  <c r="R246" i="5"/>
  <c r="O246" i="5"/>
  <c r="L246" i="5"/>
  <c r="I246" i="5"/>
  <c r="F246" i="5"/>
  <c r="AE244" i="5"/>
  <c r="AB244" i="5"/>
  <c r="Y244" i="5"/>
  <c r="V244" i="5"/>
  <c r="R244" i="5"/>
  <c r="O244" i="5"/>
  <c r="L244" i="5"/>
  <c r="I244" i="5"/>
  <c r="F244" i="5"/>
  <c r="AB243" i="5"/>
  <c r="Y243" i="5"/>
  <c r="V243" i="5"/>
  <c r="R243" i="5"/>
  <c r="O243" i="5"/>
  <c r="L243" i="5"/>
  <c r="I243" i="5"/>
  <c r="F243" i="5"/>
  <c r="AE242" i="5"/>
  <c r="AB242" i="5"/>
  <c r="Y242" i="5"/>
  <c r="V242" i="5"/>
  <c r="R242" i="5"/>
  <c r="O242" i="5"/>
  <c r="L242" i="5"/>
  <c r="I242" i="5"/>
  <c r="F242" i="5"/>
  <c r="Y241" i="5"/>
  <c r="R241" i="5"/>
  <c r="O241" i="5"/>
  <c r="L241" i="5"/>
  <c r="I241" i="5"/>
  <c r="F241" i="5"/>
  <c r="AE240" i="5"/>
  <c r="AB240" i="5"/>
  <c r="Y240" i="5"/>
  <c r="V240" i="5"/>
  <c r="R240" i="5"/>
  <c r="O240" i="5"/>
  <c r="L240" i="5"/>
  <c r="I240" i="5"/>
  <c r="F240" i="5"/>
  <c r="AE239" i="5"/>
  <c r="AB239" i="5"/>
  <c r="Y239" i="5"/>
  <c r="V239" i="5"/>
  <c r="R239" i="5"/>
  <c r="O239" i="5"/>
  <c r="L239" i="5"/>
  <c r="I239" i="5"/>
  <c r="F239" i="5"/>
  <c r="AE238" i="5"/>
  <c r="AB238" i="5"/>
  <c r="Y238" i="5"/>
  <c r="V238" i="5"/>
  <c r="R238" i="5"/>
  <c r="O238" i="5"/>
  <c r="L238" i="5"/>
  <c r="I238" i="5"/>
  <c r="F238" i="5"/>
  <c r="AB237" i="5"/>
  <c r="Y237" i="5"/>
  <c r="V237" i="5"/>
  <c r="R237" i="5"/>
  <c r="O237" i="5"/>
  <c r="L237" i="5"/>
  <c r="I237" i="5"/>
  <c r="F237" i="5"/>
  <c r="AE236" i="5"/>
  <c r="AB236" i="5"/>
  <c r="Y236" i="5"/>
  <c r="V236" i="5"/>
  <c r="R236" i="5"/>
  <c r="O236" i="5"/>
  <c r="L236" i="5"/>
  <c r="I236" i="5"/>
  <c r="F236" i="5"/>
  <c r="AB235" i="5"/>
  <c r="Y235" i="5"/>
  <c r="V235" i="5"/>
  <c r="R235" i="5"/>
  <c r="O235" i="5"/>
  <c r="L235" i="5"/>
  <c r="I235" i="5"/>
  <c r="F235" i="5"/>
  <c r="AE234" i="5"/>
  <c r="AB234" i="5"/>
  <c r="Y234" i="5"/>
  <c r="V234" i="5"/>
  <c r="R234" i="5"/>
  <c r="O234" i="5"/>
  <c r="L234" i="5"/>
  <c r="I234" i="5"/>
  <c r="F234" i="5"/>
  <c r="AE233" i="5"/>
  <c r="AB233" i="5"/>
  <c r="Y233" i="5"/>
  <c r="V233" i="5"/>
  <c r="R233" i="5"/>
  <c r="O233" i="5"/>
  <c r="L233" i="5"/>
  <c r="I233" i="5"/>
  <c r="F233" i="5"/>
  <c r="Y232" i="5"/>
  <c r="V232" i="5"/>
  <c r="R232" i="5"/>
  <c r="O232" i="5"/>
  <c r="L232" i="5"/>
  <c r="I232" i="5"/>
  <c r="F232" i="5"/>
  <c r="AE231" i="5"/>
  <c r="AB231" i="5"/>
  <c r="Y231" i="5"/>
  <c r="V231" i="5"/>
  <c r="R231" i="5"/>
  <c r="O231" i="5"/>
  <c r="L231" i="5"/>
  <c r="I231" i="5"/>
  <c r="F231" i="5"/>
  <c r="AE230" i="5"/>
  <c r="AB230" i="5"/>
  <c r="Y230" i="5"/>
  <c r="V230" i="5"/>
  <c r="R230" i="5"/>
  <c r="O230" i="5"/>
  <c r="L230" i="5"/>
  <c r="I230" i="5"/>
  <c r="F230" i="5"/>
  <c r="AE229" i="5"/>
  <c r="AB229" i="5"/>
  <c r="Y229" i="5"/>
  <c r="V229" i="5"/>
  <c r="R229" i="5"/>
  <c r="O229" i="5"/>
  <c r="L229" i="5"/>
  <c r="I229" i="5"/>
  <c r="F229" i="5"/>
  <c r="AE228" i="5"/>
  <c r="AB228" i="5"/>
  <c r="Y228" i="5"/>
  <c r="V228" i="5"/>
  <c r="R228" i="5"/>
  <c r="O228" i="5"/>
  <c r="L228" i="5"/>
  <c r="I228" i="5"/>
  <c r="F228" i="5"/>
  <c r="AE227" i="5"/>
  <c r="AB227" i="5"/>
  <c r="Y227" i="5"/>
  <c r="V227" i="5"/>
  <c r="R227" i="5"/>
  <c r="L227" i="5"/>
  <c r="I227" i="5"/>
  <c r="F227" i="5"/>
  <c r="AE226" i="5"/>
  <c r="AB226" i="5"/>
  <c r="Y226" i="5"/>
  <c r="V226" i="5"/>
  <c r="R226" i="5"/>
  <c r="O226" i="5"/>
  <c r="L226" i="5"/>
  <c r="I226" i="5"/>
  <c r="F226" i="5"/>
  <c r="AE225" i="5"/>
  <c r="AB225" i="5"/>
  <c r="Y225" i="5"/>
  <c r="V225" i="5"/>
  <c r="R225" i="5"/>
  <c r="O225" i="5"/>
  <c r="L225" i="5"/>
  <c r="I225" i="5"/>
  <c r="F225" i="5"/>
  <c r="AE224" i="5"/>
  <c r="AB224" i="5"/>
  <c r="Y224" i="5"/>
  <c r="V224" i="5"/>
  <c r="R224" i="5"/>
  <c r="L224" i="5"/>
  <c r="F224" i="5"/>
  <c r="AE223" i="5"/>
  <c r="Y223" i="5"/>
  <c r="V223" i="5"/>
  <c r="R223" i="5"/>
  <c r="O223" i="5"/>
  <c r="L223" i="5"/>
  <c r="I223" i="5"/>
  <c r="F223" i="5"/>
  <c r="AE222" i="5"/>
  <c r="AB222" i="5"/>
  <c r="Y222" i="5"/>
  <c r="V222" i="5"/>
  <c r="R222" i="5"/>
  <c r="O222" i="5"/>
  <c r="L222" i="5"/>
  <c r="I222" i="5"/>
  <c r="F222" i="5"/>
  <c r="AE221" i="5"/>
  <c r="AB221" i="5"/>
  <c r="Y221" i="5"/>
  <c r="V221" i="5"/>
  <c r="R221" i="5"/>
  <c r="O221" i="5"/>
  <c r="L221" i="5"/>
  <c r="I221" i="5"/>
  <c r="F221" i="5"/>
  <c r="AE220" i="5"/>
  <c r="AB220" i="5"/>
  <c r="Y220" i="5"/>
  <c r="V220" i="5"/>
  <c r="R220" i="5"/>
  <c r="O220" i="5"/>
  <c r="L220" i="5"/>
  <c r="I220" i="5"/>
  <c r="F220" i="5"/>
  <c r="AE219" i="5"/>
  <c r="AB219" i="5"/>
  <c r="Y219" i="5"/>
  <c r="V219" i="5"/>
  <c r="R219" i="5"/>
  <c r="O219" i="5"/>
  <c r="L219" i="5"/>
  <c r="I219" i="5"/>
  <c r="F219" i="5"/>
  <c r="AE218" i="5"/>
  <c r="Y218" i="5"/>
  <c r="V218" i="5"/>
  <c r="R218" i="5"/>
  <c r="O218" i="5"/>
  <c r="F218" i="5"/>
  <c r="AB217" i="5"/>
  <c r="Y217" i="5"/>
  <c r="V217" i="5"/>
  <c r="R217" i="5"/>
  <c r="O217" i="5"/>
  <c r="L217" i="5"/>
  <c r="I217" i="5"/>
  <c r="F217" i="5"/>
  <c r="AE216" i="5"/>
  <c r="AB216" i="5"/>
  <c r="Y216" i="5"/>
  <c r="V216" i="5"/>
  <c r="R216" i="5"/>
  <c r="O216" i="5"/>
  <c r="L216" i="5"/>
  <c r="I216" i="5"/>
  <c r="F216" i="5"/>
  <c r="AE215" i="5"/>
  <c r="Y215" i="5"/>
  <c r="V215" i="5"/>
  <c r="R215" i="5"/>
  <c r="F215" i="5"/>
  <c r="AE214" i="5"/>
  <c r="Y214" i="5"/>
  <c r="V214" i="5"/>
  <c r="R214" i="5"/>
  <c r="L214" i="5"/>
  <c r="I214" i="5"/>
  <c r="F214" i="5"/>
  <c r="AB213" i="5"/>
  <c r="Y213" i="5"/>
  <c r="V213" i="5"/>
  <c r="R213" i="5"/>
  <c r="L213" i="5"/>
  <c r="I213" i="5"/>
  <c r="F213" i="5"/>
  <c r="AE212" i="5"/>
  <c r="AB212" i="5"/>
  <c r="Y212" i="5"/>
  <c r="V212" i="5"/>
  <c r="R212" i="5"/>
  <c r="O212" i="5"/>
  <c r="L212" i="5"/>
  <c r="I212" i="5"/>
  <c r="F212" i="5"/>
  <c r="Y211" i="5"/>
  <c r="R211" i="5"/>
  <c r="O211" i="5"/>
  <c r="L211" i="5"/>
  <c r="I211" i="5"/>
  <c r="F211" i="5"/>
  <c r="AE210" i="5"/>
  <c r="AB210" i="5"/>
  <c r="Y210" i="5"/>
  <c r="V210" i="5"/>
  <c r="R210" i="5"/>
  <c r="O210" i="5"/>
  <c r="L210" i="5"/>
  <c r="I210" i="5"/>
  <c r="F210" i="5"/>
  <c r="AE209" i="5"/>
  <c r="AB209" i="5"/>
  <c r="Y209" i="5"/>
  <c r="V209" i="5"/>
  <c r="R209" i="5"/>
  <c r="O209" i="5"/>
  <c r="L209" i="5"/>
  <c r="I209" i="5"/>
  <c r="F209" i="5"/>
  <c r="AE208" i="5"/>
  <c r="AB208" i="5"/>
  <c r="Y208" i="5"/>
  <c r="V208" i="5"/>
  <c r="R208" i="5"/>
  <c r="O208" i="5"/>
  <c r="L208" i="5"/>
  <c r="I208" i="5"/>
  <c r="F208" i="5"/>
  <c r="AE207" i="5"/>
  <c r="AB207" i="5"/>
  <c r="Y207" i="5"/>
  <c r="V207" i="5"/>
  <c r="R207" i="5"/>
  <c r="O207" i="5"/>
  <c r="L207" i="5"/>
  <c r="I207" i="5"/>
  <c r="F207" i="5"/>
  <c r="AE206" i="5"/>
  <c r="AB206" i="5"/>
  <c r="Y206" i="5"/>
  <c r="V206" i="5"/>
  <c r="R206" i="5"/>
  <c r="O206" i="5"/>
  <c r="L206" i="5"/>
  <c r="I206" i="5"/>
  <c r="F206" i="5"/>
  <c r="AE205" i="5"/>
  <c r="AB205" i="5"/>
  <c r="Y205" i="5"/>
  <c r="V205" i="5"/>
  <c r="R205" i="5"/>
  <c r="O205" i="5"/>
  <c r="L205" i="5"/>
  <c r="I205" i="5"/>
  <c r="F205" i="5"/>
  <c r="AE204" i="5"/>
  <c r="AB204" i="5"/>
  <c r="Y204" i="5"/>
  <c r="V204" i="5"/>
  <c r="R204" i="5"/>
  <c r="O204" i="5"/>
  <c r="L204" i="5"/>
  <c r="I204" i="5"/>
  <c r="F204" i="5"/>
  <c r="AE203" i="5"/>
  <c r="AB203" i="5"/>
  <c r="Y203" i="5"/>
  <c r="V203" i="5"/>
  <c r="R203" i="5"/>
  <c r="O203" i="5"/>
  <c r="L203" i="5"/>
  <c r="I203" i="5"/>
  <c r="F203" i="5"/>
  <c r="AE202" i="5"/>
  <c r="AB202" i="5"/>
  <c r="Y202" i="5"/>
  <c r="V202" i="5"/>
  <c r="R202" i="5"/>
  <c r="O202" i="5"/>
  <c r="L202" i="5"/>
  <c r="I202" i="5"/>
  <c r="F202" i="5"/>
  <c r="AE201" i="5"/>
  <c r="AB201" i="5"/>
  <c r="Y201" i="5"/>
  <c r="V201" i="5"/>
  <c r="R201" i="5"/>
  <c r="O201" i="5"/>
  <c r="L201" i="5"/>
  <c r="I201" i="5"/>
  <c r="F201" i="5"/>
  <c r="AE200" i="5"/>
  <c r="AB200" i="5"/>
  <c r="Y200" i="5"/>
  <c r="V200" i="5"/>
  <c r="R200" i="5"/>
  <c r="O200" i="5"/>
  <c r="L200" i="5"/>
  <c r="I200" i="5"/>
  <c r="F200" i="5"/>
  <c r="Y199" i="5"/>
  <c r="V199" i="5"/>
  <c r="R199" i="5"/>
  <c r="L199" i="5"/>
  <c r="I199" i="5"/>
  <c r="F199" i="5"/>
  <c r="AB198" i="5"/>
  <c r="Y198" i="5"/>
  <c r="V198" i="5"/>
  <c r="R198" i="5"/>
  <c r="O198" i="5"/>
  <c r="L198" i="5"/>
  <c r="I198" i="5"/>
  <c r="F198" i="5"/>
  <c r="AE197" i="5"/>
  <c r="AB197" i="5"/>
  <c r="Y197" i="5"/>
  <c r="V197" i="5"/>
  <c r="R197" i="5"/>
  <c r="O197" i="5"/>
  <c r="L197" i="5"/>
  <c r="I197" i="5"/>
  <c r="F197" i="5"/>
  <c r="AE196" i="5"/>
  <c r="AB196" i="5"/>
  <c r="Y196" i="5"/>
  <c r="V196" i="5"/>
  <c r="R196" i="5"/>
  <c r="O196" i="5"/>
  <c r="L196" i="5"/>
  <c r="I196" i="5"/>
  <c r="F196" i="5"/>
  <c r="AE195" i="5"/>
  <c r="Y195" i="5"/>
  <c r="V195" i="5"/>
  <c r="R195" i="5"/>
  <c r="L195" i="5"/>
  <c r="F195" i="5"/>
  <c r="Y194" i="5"/>
  <c r="V194" i="5"/>
  <c r="R194" i="5"/>
  <c r="O194" i="5"/>
  <c r="L194" i="5"/>
  <c r="I194" i="5"/>
  <c r="F194" i="5"/>
  <c r="AE193" i="5"/>
  <c r="Y193" i="5"/>
  <c r="V193" i="5"/>
  <c r="R193" i="5"/>
  <c r="O193" i="5"/>
  <c r="L193" i="5"/>
  <c r="I193" i="5"/>
  <c r="F193" i="5"/>
  <c r="AE192" i="5"/>
  <c r="Y192" i="5"/>
  <c r="V192" i="5"/>
  <c r="R192" i="5"/>
  <c r="O192" i="5"/>
  <c r="L192" i="5"/>
  <c r="I192" i="5"/>
  <c r="F192" i="5"/>
  <c r="AE190" i="5"/>
  <c r="AB190" i="5"/>
  <c r="Y190" i="5"/>
  <c r="V190" i="5"/>
  <c r="R190" i="5"/>
  <c r="O190" i="5"/>
  <c r="L190" i="5"/>
  <c r="I190" i="5"/>
  <c r="F190" i="5"/>
  <c r="Y189" i="5"/>
  <c r="V189" i="5"/>
  <c r="R189" i="5"/>
  <c r="L189" i="5"/>
  <c r="I189" i="5"/>
  <c r="F189" i="5"/>
  <c r="AE188" i="5"/>
  <c r="AB188" i="5"/>
  <c r="Y188" i="5"/>
  <c r="V188" i="5"/>
  <c r="R188" i="5"/>
  <c r="O188" i="5"/>
  <c r="L188" i="5"/>
  <c r="I188" i="5"/>
  <c r="F188" i="5"/>
  <c r="AB187" i="5"/>
  <c r="Y187" i="5"/>
  <c r="V187" i="5"/>
  <c r="R187" i="5"/>
  <c r="O187" i="5"/>
  <c r="L187" i="5"/>
  <c r="I187" i="5"/>
  <c r="F187" i="5"/>
  <c r="AE186" i="5"/>
  <c r="AB186" i="5"/>
  <c r="Y186" i="5"/>
  <c r="V186" i="5"/>
  <c r="R186" i="5"/>
  <c r="O186" i="5"/>
  <c r="L186" i="5"/>
  <c r="I186" i="5"/>
  <c r="F186" i="5"/>
  <c r="AE185" i="5"/>
  <c r="AB185" i="5"/>
  <c r="Y185" i="5"/>
  <c r="V185" i="5"/>
  <c r="R185" i="5"/>
  <c r="O185" i="5"/>
  <c r="L185" i="5"/>
  <c r="I185" i="5"/>
  <c r="F185" i="5"/>
  <c r="AB184" i="5"/>
  <c r="Y184" i="5"/>
  <c r="V184" i="5"/>
  <c r="R184" i="5"/>
  <c r="O184" i="5"/>
  <c r="L184" i="5"/>
  <c r="I184" i="5"/>
  <c r="F184" i="5"/>
  <c r="AE183" i="5"/>
  <c r="AB183" i="5"/>
  <c r="Y183" i="5"/>
  <c r="V183" i="5"/>
  <c r="R183" i="5"/>
  <c r="O183" i="5"/>
  <c r="L183" i="5"/>
  <c r="I183" i="5"/>
  <c r="F183" i="5"/>
  <c r="AE182" i="5"/>
  <c r="AB182" i="5"/>
  <c r="Y182" i="5"/>
  <c r="V182" i="5"/>
  <c r="R182" i="5"/>
  <c r="O182" i="5"/>
  <c r="L182" i="5"/>
  <c r="I182" i="5"/>
  <c r="F182" i="5"/>
  <c r="AE181" i="5"/>
  <c r="Y181" i="5"/>
  <c r="V181" i="5"/>
  <c r="R181" i="5"/>
  <c r="O181" i="5"/>
  <c r="L181" i="5"/>
  <c r="I181" i="5"/>
  <c r="F181" i="5"/>
  <c r="AE180" i="5"/>
  <c r="AB180" i="5"/>
  <c r="Y180" i="5"/>
  <c r="V180" i="5"/>
  <c r="R180" i="5"/>
  <c r="O180" i="5"/>
  <c r="L180" i="5"/>
  <c r="I180" i="5"/>
  <c r="F180" i="5"/>
  <c r="AE179" i="5"/>
  <c r="AB179" i="5"/>
  <c r="Y179" i="5"/>
  <c r="V179" i="5"/>
  <c r="R179" i="5"/>
  <c r="L179" i="5"/>
  <c r="I179" i="5"/>
  <c r="F179" i="5"/>
  <c r="AE178" i="5"/>
  <c r="Y178" i="5"/>
  <c r="V178" i="5"/>
  <c r="R178" i="5"/>
  <c r="L178" i="5"/>
  <c r="I178" i="5"/>
  <c r="F178" i="5"/>
  <c r="AE177" i="5"/>
  <c r="Y177" i="5"/>
  <c r="V177" i="5"/>
  <c r="R177" i="5"/>
  <c r="O177" i="5"/>
  <c r="L177" i="5"/>
  <c r="I177" i="5"/>
  <c r="F177" i="5"/>
  <c r="AB176" i="5"/>
  <c r="Y176" i="5"/>
  <c r="V176" i="5"/>
  <c r="R176" i="5"/>
  <c r="O176" i="5"/>
  <c r="L176" i="5"/>
  <c r="I176" i="5"/>
  <c r="F176" i="5"/>
  <c r="AE175" i="5"/>
  <c r="Y175" i="5"/>
  <c r="V175" i="5"/>
  <c r="R175" i="5"/>
  <c r="L175" i="5"/>
  <c r="I175" i="5"/>
  <c r="F175" i="5"/>
  <c r="Y174" i="5"/>
  <c r="V174" i="5"/>
  <c r="R174" i="5"/>
  <c r="L174" i="5"/>
  <c r="I174" i="5"/>
  <c r="F174" i="5"/>
  <c r="AB173" i="5"/>
  <c r="Y173" i="5"/>
  <c r="V173" i="5"/>
  <c r="R173" i="5"/>
  <c r="O173" i="5"/>
  <c r="L173" i="5"/>
  <c r="I173" i="5"/>
  <c r="F173" i="5"/>
  <c r="AB172" i="5"/>
  <c r="Y172" i="5"/>
  <c r="V172" i="5"/>
  <c r="R172" i="5"/>
  <c r="L172" i="5"/>
  <c r="I172" i="5"/>
  <c r="F172" i="5"/>
  <c r="Y171" i="5"/>
  <c r="V171" i="5"/>
  <c r="R171" i="5"/>
  <c r="O171" i="5"/>
  <c r="L171" i="5"/>
  <c r="I171" i="5"/>
  <c r="F171" i="5"/>
  <c r="AB170" i="5"/>
  <c r="Y170" i="5"/>
  <c r="V170" i="5"/>
  <c r="R170" i="5"/>
  <c r="O170" i="5"/>
  <c r="L170" i="5"/>
  <c r="I170" i="5"/>
  <c r="F170" i="5"/>
  <c r="Y169" i="5"/>
  <c r="V169" i="5"/>
  <c r="R169" i="5"/>
  <c r="L169" i="5"/>
  <c r="I169" i="5"/>
  <c r="F169" i="5"/>
  <c r="AE168" i="5"/>
  <c r="AB168" i="5"/>
  <c r="Y168" i="5"/>
  <c r="V168" i="5"/>
  <c r="R168" i="5"/>
  <c r="O168" i="5"/>
  <c r="L168" i="5"/>
  <c r="I168" i="5"/>
  <c r="F168" i="5"/>
  <c r="AE167" i="5"/>
  <c r="AB167" i="5"/>
  <c r="Y167" i="5"/>
  <c r="V167" i="5"/>
  <c r="R167" i="5"/>
  <c r="O167" i="5"/>
  <c r="L167" i="5"/>
  <c r="I167" i="5"/>
  <c r="F167" i="5"/>
  <c r="AE166" i="5"/>
  <c r="AB166" i="5"/>
  <c r="Y166" i="5"/>
  <c r="V166" i="5"/>
  <c r="R166" i="5"/>
  <c r="O166" i="5"/>
  <c r="L166" i="5"/>
  <c r="I166" i="5"/>
  <c r="F166" i="5"/>
  <c r="AE165" i="5"/>
  <c r="AB165" i="5"/>
  <c r="Y165" i="5"/>
  <c r="V165" i="5"/>
  <c r="R165" i="5"/>
  <c r="O165" i="5"/>
  <c r="L165" i="5"/>
  <c r="I165" i="5"/>
  <c r="F165" i="5"/>
  <c r="AE164" i="5"/>
  <c r="AB164" i="5"/>
  <c r="Y164" i="5"/>
  <c r="V164" i="5"/>
  <c r="R164" i="5"/>
  <c r="O164" i="5"/>
  <c r="L164" i="5"/>
  <c r="I164" i="5"/>
  <c r="F164" i="5"/>
  <c r="AE163" i="5"/>
  <c r="AB163" i="5"/>
  <c r="Y163" i="5"/>
  <c r="V163" i="5"/>
  <c r="R163" i="5"/>
  <c r="O163" i="5"/>
  <c r="L163" i="5"/>
  <c r="I163" i="5"/>
  <c r="F163" i="5"/>
  <c r="AE162" i="5"/>
  <c r="AB162" i="5"/>
  <c r="Y162" i="5"/>
  <c r="V162" i="5"/>
  <c r="R162" i="5"/>
  <c r="O162" i="5"/>
  <c r="L162" i="5"/>
  <c r="I162" i="5"/>
  <c r="F162" i="5"/>
  <c r="AE161" i="5"/>
  <c r="AB161" i="5"/>
  <c r="Y161" i="5"/>
  <c r="V161" i="5"/>
  <c r="R161" i="5"/>
  <c r="O161" i="5"/>
  <c r="L161" i="5"/>
  <c r="I161" i="5"/>
  <c r="F161" i="5"/>
  <c r="AE160" i="5"/>
  <c r="AB160" i="5"/>
  <c r="Y160" i="5"/>
  <c r="V160" i="5"/>
  <c r="R160" i="5"/>
  <c r="O160" i="5"/>
  <c r="L160" i="5"/>
  <c r="I160" i="5"/>
  <c r="F160" i="5"/>
  <c r="AE159" i="5"/>
  <c r="AB159" i="5"/>
  <c r="Y159" i="5"/>
  <c r="V159" i="5"/>
  <c r="R159" i="5"/>
  <c r="O159" i="5"/>
  <c r="L159" i="5"/>
  <c r="I159" i="5"/>
  <c r="F159" i="5"/>
  <c r="AE158" i="5"/>
  <c r="AB158" i="5"/>
  <c r="Y158" i="5"/>
  <c r="V158" i="5"/>
  <c r="R158" i="5"/>
  <c r="O158" i="5"/>
  <c r="L158" i="5"/>
  <c r="I158" i="5"/>
  <c r="F158" i="5"/>
  <c r="AE157" i="5"/>
  <c r="AB157" i="5"/>
  <c r="Y157" i="5"/>
  <c r="V157" i="5"/>
  <c r="R157" i="5"/>
  <c r="O157" i="5"/>
  <c r="L157" i="5"/>
  <c r="I157" i="5"/>
  <c r="F157" i="5"/>
  <c r="AE156" i="5"/>
  <c r="AB156" i="5"/>
  <c r="Y156" i="5"/>
  <c r="V156" i="5"/>
  <c r="R156" i="5"/>
  <c r="O156" i="5"/>
  <c r="L156" i="5"/>
  <c r="I156" i="5"/>
  <c r="F156" i="5"/>
  <c r="AE155" i="5"/>
  <c r="AB155" i="5"/>
  <c r="Y155" i="5"/>
  <c r="V155" i="5"/>
  <c r="R155" i="5"/>
  <c r="O155" i="5"/>
  <c r="L155" i="5"/>
  <c r="I155" i="5"/>
  <c r="F155" i="5"/>
  <c r="AE154" i="5"/>
  <c r="AB154" i="5"/>
  <c r="Y154" i="5"/>
  <c r="V154" i="5"/>
  <c r="R154" i="5"/>
  <c r="O154" i="5"/>
  <c r="L154" i="5"/>
  <c r="I154" i="5"/>
  <c r="F154" i="5"/>
  <c r="AE153" i="5"/>
  <c r="AB153" i="5"/>
  <c r="Y153" i="5"/>
  <c r="V153" i="5"/>
  <c r="R153" i="5"/>
  <c r="O153" i="5"/>
  <c r="L153" i="5"/>
  <c r="I153" i="5"/>
  <c r="F153" i="5"/>
  <c r="AE152" i="5"/>
  <c r="AB152" i="5"/>
  <c r="Y152" i="5"/>
  <c r="V152" i="5"/>
  <c r="R152" i="5"/>
  <c r="O152" i="5"/>
  <c r="L152" i="5"/>
  <c r="I152" i="5"/>
  <c r="F152" i="5"/>
  <c r="AE150" i="5"/>
  <c r="AB150" i="5"/>
  <c r="Y150" i="5"/>
  <c r="V150" i="5"/>
  <c r="R150" i="5"/>
  <c r="O150" i="5"/>
  <c r="L150" i="5"/>
  <c r="I150" i="5"/>
  <c r="F150" i="5"/>
  <c r="Y149" i="5"/>
  <c r="V149" i="5"/>
  <c r="R149" i="5"/>
  <c r="O149" i="5"/>
  <c r="L149" i="5"/>
  <c r="I149" i="5"/>
  <c r="F149" i="5"/>
  <c r="Y148" i="5"/>
  <c r="V148" i="5"/>
  <c r="R148" i="5"/>
  <c r="L148" i="5"/>
  <c r="I148" i="5"/>
  <c r="F148" i="5"/>
  <c r="AE147" i="5"/>
  <c r="AB147" i="5"/>
  <c r="Y147" i="5"/>
  <c r="V147" i="5"/>
  <c r="R147" i="5"/>
  <c r="O147" i="5"/>
  <c r="L147" i="5"/>
  <c r="I147" i="5"/>
  <c r="F147" i="5"/>
  <c r="AE146" i="5"/>
  <c r="AB146" i="5"/>
  <c r="Y146" i="5"/>
  <c r="V146" i="5"/>
  <c r="R146" i="5"/>
  <c r="L146" i="5"/>
  <c r="I146" i="5"/>
  <c r="F146" i="5"/>
  <c r="AE145" i="5"/>
  <c r="AB145" i="5"/>
  <c r="Y145" i="5"/>
  <c r="V145" i="5"/>
  <c r="R145" i="5"/>
  <c r="O145" i="5"/>
  <c r="L145" i="5"/>
  <c r="I145" i="5"/>
  <c r="F145" i="5"/>
  <c r="AE144" i="5"/>
  <c r="AB144" i="5"/>
  <c r="Y144" i="5"/>
  <c r="V144" i="5"/>
  <c r="R144" i="5"/>
  <c r="O144" i="5"/>
  <c r="L144" i="5"/>
  <c r="I144" i="5"/>
  <c r="F144" i="5"/>
  <c r="AE143" i="5"/>
  <c r="AB143" i="5"/>
  <c r="Y143" i="5"/>
  <c r="V143" i="5"/>
  <c r="R143" i="5"/>
  <c r="L143" i="5"/>
  <c r="I143" i="5"/>
  <c r="F143" i="5"/>
  <c r="AE142" i="5"/>
  <c r="AB142" i="5"/>
  <c r="Y142" i="5"/>
  <c r="V142" i="5"/>
  <c r="R142" i="5"/>
  <c r="O142" i="5"/>
  <c r="L142" i="5"/>
  <c r="I142" i="5"/>
  <c r="F142" i="5"/>
  <c r="AE141" i="5"/>
  <c r="AB141" i="5"/>
  <c r="Y141" i="5"/>
  <c r="V141" i="5"/>
  <c r="R141" i="5"/>
  <c r="L141" i="5"/>
  <c r="I141" i="5"/>
  <c r="F141" i="5"/>
  <c r="Y140" i="5"/>
  <c r="V140" i="5"/>
  <c r="R140" i="5"/>
  <c r="F140" i="5"/>
  <c r="AE139" i="5"/>
  <c r="AB139" i="5"/>
  <c r="Y139" i="5"/>
  <c r="V139" i="5"/>
  <c r="R139" i="5"/>
  <c r="O139" i="5"/>
  <c r="L139" i="5"/>
  <c r="I139" i="5"/>
  <c r="F139" i="5"/>
  <c r="AE138" i="5"/>
  <c r="AB138" i="5"/>
  <c r="Y138" i="5"/>
  <c r="V138" i="5"/>
  <c r="R138" i="5"/>
  <c r="O138" i="5"/>
  <c r="L138" i="5"/>
  <c r="I138" i="5"/>
  <c r="F138" i="5"/>
  <c r="AE137" i="5"/>
  <c r="Y137" i="5"/>
  <c r="V137" i="5"/>
  <c r="R137" i="5"/>
  <c r="O137" i="5"/>
  <c r="L137" i="5"/>
  <c r="I137" i="5"/>
  <c r="F137" i="5"/>
  <c r="AE136" i="5"/>
  <c r="AB136" i="5"/>
  <c r="Y136" i="5"/>
  <c r="V136" i="5"/>
  <c r="R136" i="5"/>
  <c r="O136" i="5"/>
  <c r="L136" i="5"/>
  <c r="I136" i="5"/>
  <c r="F136" i="5"/>
  <c r="AE135" i="5"/>
  <c r="AB135" i="5"/>
  <c r="Y135" i="5"/>
  <c r="V135" i="5"/>
  <c r="R135" i="5"/>
  <c r="O135" i="5"/>
  <c r="L135" i="5"/>
  <c r="I135" i="5"/>
  <c r="F135" i="5"/>
  <c r="AE134" i="5"/>
  <c r="AB134" i="5"/>
  <c r="Y134" i="5"/>
  <c r="V134" i="5"/>
  <c r="R134" i="5"/>
  <c r="O134" i="5"/>
  <c r="L134" i="5"/>
  <c r="I134" i="5"/>
  <c r="F134" i="5"/>
  <c r="AE133" i="5"/>
  <c r="AB133" i="5"/>
  <c r="Y133" i="5"/>
  <c r="V133" i="5"/>
  <c r="R133" i="5"/>
  <c r="O133" i="5"/>
  <c r="L133" i="5"/>
  <c r="I133" i="5"/>
  <c r="F133" i="5"/>
  <c r="AE132" i="5"/>
  <c r="AB132" i="5"/>
  <c r="Y132" i="5"/>
  <c r="V132" i="5"/>
  <c r="R132" i="5"/>
  <c r="O132" i="5"/>
  <c r="L132" i="5"/>
  <c r="I132" i="5"/>
  <c r="F132" i="5"/>
  <c r="AE131" i="5"/>
  <c r="AB131" i="5"/>
  <c r="Y131" i="5"/>
  <c r="V131" i="5"/>
  <c r="R131" i="5"/>
  <c r="O131" i="5"/>
  <c r="L131" i="5"/>
  <c r="I131" i="5"/>
  <c r="F131" i="5"/>
  <c r="AE130" i="5"/>
  <c r="Y130" i="5"/>
  <c r="V130" i="5"/>
  <c r="R130" i="5"/>
  <c r="L130" i="5"/>
  <c r="I130" i="5"/>
  <c r="F130" i="5"/>
  <c r="AE129" i="5"/>
  <c r="AB129" i="5"/>
  <c r="Y129" i="5"/>
  <c r="V129" i="5"/>
  <c r="R129" i="5"/>
  <c r="L129" i="5"/>
  <c r="I129" i="5"/>
  <c r="F129" i="5"/>
  <c r="AE128" i="5"/>
  <c r="AB128" i="5"/>
  <c r="Y128" i="5"/>
  <c r="V128" i="5"/>
  <c r="R128" i="5"/>
  <c r="O128" i="5"/>
  <c r="L128" i="5"/>
  <c r="I128" i="5"/>
  <c r="F128" i="5"/>
  <c r="AE127" i="5"/>
  <c r="AB127" i="5"/>
  <c r="Y127" i="5"/>
  <c r="V127" i="5"/>
  <c r="R127" i="5"/>
  <c r="O127" i="5"/>
  <c r="L127" i="5"/>
  <c r="I127" i="5"/>
  <c r="F127" i="5"/>
  <c r="AE126" i="5"/>
  <c r="Y126" i="5"/>
  <c r="V126" i="5"/>
  <c r="R126" i="5"/>
  <c r="I126" i="5"/>
  <c r="F126" i="5"/>
  <c r="AE125" i="5"/>
  <c r="AB125" i="5"/>
  <c r="Y125" i="5"/>
  <c r="V125" i="5"/>
  <c r="R125" i="5"/>
  <c r="O125" i="5"/>
  <c r="L125" i="5"/>
  <c r="I125" i="5"/>
  <c r="F125" i="5"/>
  <c r="AE124" i="5"/>
  <c r="AB124" i="5"/>
  <c r="Y124" i="5"/>
  <c r="V124" i="5"/>
  <c r="R124" i="5"/>
  <c r="O124" i="5"/>
  <c r="L124" i="5"/>
  <c r="I124" i="5"/>
  <c r="F124" i="5"/>
  <c r="AE123" i="5"/>
  <c r="AB123" i="5"/>
  <c r="Y123" i="5"/>
  <c r="V123" i="5"/>
  <c r="R123" i="5"/>
  <c r="O123" i="5"/>
  <c r="L123" i="5"/>
  <c r="I123" i="5"/>
  <c r="F123" i="5"/>
  <c r="AE121" i="5"/>
  <c r="AB121" i="5"/>
  <c r="Y121" i="5"/>
  <c r="V121" i="5"/>
  <c r="R121" i="5"/>
  <c r="O121" i="5"/>
  <c r="L121" i="5"/>
  <c r="I121" i="5"/>
  <c r="F121" i="5"/>
  <c r="AE120" i="5"/>
  <c r="AB120" i="5"/>
  <c r="Y120" i="5"/>
  <c r="V120" i="5"/>
  <c r="R120" i="5"/>
  <c r="O120" i="5"/>
  <c r="L120" i="5"/>
  <c r="I120" i="5"/>
  <c r="F120" i="5"/>
  <c r="AE119" i="5"/>
  <c r="AB119" i="5"/>
  <c r="Y119" i="5"/>
  <c r="V119" i="5"/>
  <c r="R119" i="5"/>
  <c r="O119" i="5"/>
  <c r="L119" i="5"/>
  <c r="I119" i="5"/>
  <c r="F119" i="5"/>
  <c r="AE118" i="5"/>
  <c r="AB118" i="5"/>
  <c r="Y118" i="5"/>
  <c r="V118" i="5"/>
  <c r="R118" i="5"/>
  <c r="O118" i="5"/>
  <c r="L118" i="5"/>
  <c r="I118" i="5"/>
  <c r="F118" i="5"/>
  <c r="AE117" i="5"/>
  <c r="AB117" i="5"/>
  <c r="Y117" i="5"/>
  <c r="V117" i="5"/>
  <c r="R117" i="5"/>
  <c r="O117" i="5"/>
  <c r="L117" i="5"/>
  <c r="I117" i="5"/>
  <c r="F117" i="5"/>
  <c r="AE116" i="5"/>
  <c r="AB116" i="5"/>
  <c r="Y116" i="5"/>
  <c r="V116" i="5"/>
  <c r="R116" i="5"/>
  <c r="O116" i="5"/>
  <c r="L116" i="5"/>
  <c r="I116" i="5"/>
  <c r="F116" i="5"/>
  <c r="AE115" i="5"/>
  <c r="AB115" i="5"/>
  <c r="Y115" i="5"/>
  <c r="V115" i="5"/>
  <c r="R115" i="5"/>
  <c r="O115" i="5"/>
  <c r="L115" i="5"/>
  <c r="I115" i="5"/>
  <c r="F115" i="5"/>
  <c r="AE114" i="5"/>
  <c r="AB114" i="5"/>
  <c r="Y114" i="5"/>
  <c r="V114" i="5"/>
  <c r="R114" i="5"/>
  <c r="O114" i="5"/>
  <c r="L114" i="5"/>
  <c r="I114" i="5"/>
  <c r="F114" i="5"/>
  <c r="AB113" i="5"/>
  <c r="Y113" i="5"/>
  <c r="V113" i="5"/>
  <c r="R113" i="5"/>
  <c r="L113" i="5"/>
  <c r="I113" i="5"/>
  <c r="F113" i="5"/>
  <c r="Y112" i="5"/>
  <c r="V112" i="5"/>
  <c r="R112" i="5"/>
  <c r="L112" i="5"/>
  <c r="I112" i="5"/>
  <c r="F112" i="5"/>
  <c r="AE111" i="5"/>
  <c r="AB111" i="5"/>
  <c r="Y111" i="5"/>
  <c r="V111" i="5"/>
  <c r="R111" i="5"/>
  <c r="O111" i="5"/>
  <c r="L111" i="5"/>
  <c r="I111" i="5"/>
  <c r="F111" i="5"/>
  <c r="AE110" i="5"/>
  <c r="AB110" i="5"/>
  <c r="Y110" i="5"/>
  <c r="V110" i="5"/>
  <c r="R110" i="5"/>
  <c r="O110" i="5"/>
  <c r="L110" i="5"/>
  <c r="I110" i="5"/>
  <c r="F110" i="5"/>
  <c r="AE109" i="5"/>
  <c r="Y109" i="5"/>
  <c r="V109" i="5"/>
  <c r="R109" i="5"/>
  <c r="L109" i="5"/>
  <c r="I109" i="5"/>
  <c r="F109" i="5"/>
  <c r="AB108" i="5"/>
  <c r="Y108" i="5"/>
  <c r="V108" i="5"/>
  <c r="R108" i="5"/>
  <c r="L108" i="5"/>
  <c r="I108" i="5"/>
  <c r="F108" i="5"/>
  <c r="AE107" i="5"/>
  <c r="Y107" i="5"/>
  <c r="V107" i="5"/>
  <c r="R107" i="5"/>
  <c r="O107" i="5"/>
  <c r="L107" i="5"/>
  <c r="I107" i="5"/>
  <c r="F107" i="5"/>
  <c r="AE106" i="5"/>
  <c r="AB106" i="5"/>
  <c r="Y106" i="5"/>
  <c r="V106" i="5"/>
  <c r="R106" i="5"/>
  <c r="L106" i="5"/>
  <c r="I106" i="5"/>
  <c r="F106" i="5"/>
  <c r="AE105" i="5"/>
  <c r="AB105" i="5"/>
  <c r="Y105" i="5"/>
  <c r="V105" i="5"/>
  <c r="R105" i="5"/>
  <c r="O105" i="5"/>
  <c r="L105" i="5"/>
  <c r="I105" i="5"/>
  <c r="F105" i="5"/>
  <c r="AE104" i="5"/>
  <c r="AB104" i="5"/>
  <c r="Y104" i="5"/>
  <c r="V104" i="5"/>
  <c r="R104" i="5"/>
  <c r="O104" i="5"/>
  <c r="L104" i="5"/>
  <c r="I104" i="5"/>
  <c r="F104" i="5"/>
  <c r="AE103" i="5"/>
  <c r="AB103" i="5"/>
  <c r="Y103" i="5"/>
  <c r="V103" i="5"/>
  <c r="R103" i="5"/>
  <c r="L103" i="5"/>
  <c r="I103" i="5"/>
  <c r="F103" i="5"/>
  <c r="AE102" i="5"/>
  <c r="AB102" i="5"/>
  <c r="Y102" i="5"/>
  <c r="V102" i="5"/>
  <c r="R102" i="5"/>
  <c r="O102" i="5"/>
  <c r="L102" i="5"/>
  <c r="I102" i="5"/>
  <c r="F102" i="5"/>
  <c r="AE101" i="5"/>
  <c r="AB101" i="5"/>
  <c r="Y101" i="5"/>
  <c r="V101" i="5"/>
  <c r="R101" i="5"/>
  <c r="O101" i="5"/>
  <c r="L101" i="5"/>
  <c r="I101" i="5"/>
  <c r="F101" i="5"/>
  <c r="AE100" i="5"/>
  <c r="Y100" i="5"/>
  <c r="V100" i="5"/>
  <c r="R100" i="5"/>
  <c r="O100" i="5"/>
  <c r="L100" i="5"/>
  <c r="I100" i="5"/>
  <c r="F100" i="5"/>
  <c r="AE99" i="5"/>
  <c r="AB99" i="5"/>
  <c r="Y99" i="5"/>
  <c r="V99" i="5"/>
  <c r="R99" i="5"/>
  <c r="O99" i="5"/>
  <c r="L99" i="5"/>
  <c r="I99" i="5"/>
  <c r="F99" i="5"/>
  <c r="AB98" i="5"/>
  <c r="Y98" i="5"/>
  <c r="V98" i="5"/>
  <c r="R98" i="5"/>
  <c r="O98" i="5"/>
  <c r="L98" i="5"/>
  <c r="I98" i="5"/>
  <c r="F98" i="5"/>
  <c r="AE97" i="5"/>
  <c r="Y97" i="5"/>
  <c r="V97" i="5"/>
  <c r="R97" i="5"/>
  <c r="L97" i="5"/>
  <c r="F97" i="5"/>
  <c r="AE96" i="5"/>
  <c r="AB96" i="5"/>
  <c r="Y96" i="5"/>
  <c r="V96" i="5"/>
  <c r="R96" i="5"/>
  <c r="O96" i="5"/>
  <c r="L96" i="5"/>
  <c r="I96" i="5"/>
  <c r="F96" i="5"/>
  <c r="AB95" i="5"/>
  <c r="Y95" i="5"/>
  <c r="V95" i="5"/>
  <c r="R95" i="5"/>
  <c r="L95" i="5"/>
  <c r="I95" i="5"/>
  <c r="F95" i="5"/>
  <c r="AE94" i="5"/>
  <c r="AB94" i="5"/>
  <c r="Y94" i="5"/>
  <c r="V94" i="5"/>
  <c r="R94" i="5"/>
  <c r="L94" i="5"/>
  <c r="F94" i="5"/>
  <c r="AE93" i="5"/>
  <c r="AB93" i="5"/>
  <c r="Y93" i="5"/>
  <c r="V93" i="5"/>
  <c r="R93" i="5"/>
  <c r="L93" i="5"/>
  <c r="I93" i="5"/>
  <c r="F93" i="5"/>
  <c r="AE92" i="5"/>
  <c r="AB92" i="5"/>
  <c r="Y92" i="5"/>
  <c r="V92" i="5"/>
  <c r="R92" i="5"/>
  <c r="O92" i="5"/>
  <c r="L92" i="5"/>
  <c r="I92" i="5"/>
  <c r="F92" i="5"/>
  <c r="AE91" i="5"/>
  <c r="AB91" i="5"/>
  <c r="Y91" i="5"/>
  <c r="V91" i="5"/>
  <c r="R91" i="5"/>
  <c r="O91" i="5"/>
  <c r="L91" i="5"/>
  <c r="I91" i="5"/>
  <c r="F91" i="5"/>
  <c r="Y90" i="5"/>
  <c r="V90" i="5"/>
  <c r="R90" i="5"/>
  <c r="L90" i="5"/>
  <c r="I90" i="5"/>
  <c r="F90" i="5"/>
  <c r="AE88" i="5"/>
  <c r="AB88" i="5"/>
  <c r="Y88" i="5"/>
  <c r="V88" i="5"/>
  <c r="R88" i="5"/>
  <c r="O88" i="5"/>
  <c r="L88" i="5"/>
  <c r="I88" i="5"/>
  <c r="F88" i="5"/>
  <c r="AE87" i="5"/>
  <c r="AB87" i="5"/>
  <c r="Y87" i="5"/>
  <c r="V87" i="5"/>
  <c r="R87" i="5"/>
  <c r="O87" i="5"/>
  <c r="L87" i="5"/>
  <c r="I87" i="5"/>
  <c r="F87" i="5"/>
  <c r="AE86" i="5"/>
  <c r="AB86" i="5"/>
  <c r="Y86" i="5"/>
  <c r="V86" i="5"/>
  <c r="R86" i="5"/>
  <c r="L86" i="5"/>
  <c r="I86" i="5"/>
  <c r="F86" i="5"/>
  <c r="AE85" i="5"/>
  <c r="AB85" i="5"/>
  <c r="Y85" i="5"/>
  <c r="V85" i="5"/>
  <c r="R85" i="5"/>
  <c r="O85" i="5"/>
  <c r="F85" i="5"/>
  <c r="AE84" i="5"/>
  <c r="AB84" i="5"/>
  <c r="Y84" i="5"/>
  <c r="V84" i="5"/>
  <c r="R84" i="5"/>
  <c r="O84" i="5"/>
  <c r="L84" i="5"/>
  <c r="I84" i="5"/>
  <c r="F84" i="5"/>
  <c r="AE83" i="5"/>
  <c r="AB83" i="5"/>
  <c r="Y83" i="5"/>
  <c r="V83" i="5"/>
  <c r="R83" i="5"/>
  <c r="F83" i="5"/>
  <c r="AE82" i="5"/>
  <c r="Y82" i="5"/>
  <c r="V82" i="5"/>
  <c r="R82" i="5"/>
  <c r="O82" i="5"/>
  <c r="L82" i="5"/>
  <c r="I82" i="5"/>
  <c r="F82" i="5"/>
  <c r="AE81" i="5"/>
  <c r="Y81" i="5"/>
  <c r="V81" i="5"/>
  <c r="R81" i="5"/>
  <c r="O81" i="5"/>
  <c r="L81" i="5"/>
  <c r="I81" i="5"/>
  <c r="F81" i="5"/>
  <c r="AE80" i="5"/>
  <c r="AB80" i="5"/>
  <c r="Y80" i="5"/>
  <c r="V80" i="5"/>
  <c r="R80" i="5"/>
  <c r="O80" i="5"/>
  <c r="L80" i="5"/>
  <c r="I80" i="5"/>
  <c r="F80" i="5"/>
  <c r="AE79" i="5"/>
  <c r="AB79" i="5"/>
  <c r="Y79" i="5"/>
  <c r="V79" i="5"/>
  <c r="R79" i="5"/>
  <c r="O79" i="5"/>
  <c r="L79" i="5"/>
  <c r="I79" i="5"/>
  <c r="F79" i="5"/>
  <c r="AE78" i="5"/>
  <c r="AB78" i="5"/>
  <c r="Y78" i="5"/>
  <c r="V78" i="5"/>
  <c r="R78" i="5"/>
  <c r="O78" i="5"/>
  <c r="L78" i="5"/>
  <c r="I78" i="5"/>
  <c r="F78" i="5"/>
  <c r="AE77" i="5"/>
  <c r="AB77" i="5"/>
  <c r="Y77" i="5"/>
  <c r="V77" i="5"/>
  <c r="R77" i="5"/>
  <c r="O77" i="5"/>
  <c r="L77" i="5"/>
  <c r="I77" i="5"/>
  <c r="F77" i="5"/>
  <c r="AE76" i="5"/>
  <c r="AB76" i="5"/>
  <c r="Y76" i="5"/>
  <c r="V76" i="5"/>
  <c r="R76" i="5"/>
  <c r="O76" i="5"/>
  <c r="L76" i="5"/>
  <c r="I76" i="5"/>
  <c r="F76" i="5"/>
  <c r="AE75" i="5"/>
  <c r="AB75" i="5"/>
  <c r="Y75" i="5"/>
  <c r="V75" i="5"/>
  <c r="R75" i="5"/>
  <c r="O75" i="5"/>
  <c r="L75" i="5"/>
  <c r="I75" i="5"/>
  <c r="F75" i="5"/>
  <c r="AE74" i="5"/>
  <c r="AB74" i="5"/>
  <c r="Y74" i="5"/>
  <c r="V74" i="5"/>
  <c r="R74" i="5"/>
  <c r="O74" i="5"/>
  <c r="L74" i="5"/>
  <c r="I74" i="5"/>
  <c r="F74" i="5"/>
  <c r="AE73" i="5"/>
  <c r="AB73" i="5"/>
  <c r="Y73" i="5"/>
  <c r="V73" i="5"/>
  <c r="R73" i="5"/>
  <c r="O73" i="5"/>
  <c r="L73" i="5"/>
  <c r="I73" i="5"/>
  <c r="F73" i="5"/>
  <c r="AE72" i="5"/>
  <c r="AB72" i="5"/>
  <c r="Y72" i="5"/>
  <c r="V72" i="5"/>
  <c r="R72" i="5"/>
  <c r="I72" i="5"/>
  <c r="F72" i="5"/>
  <c r="AE71" i="5"/>
  <c r="AB71" i="5"/>
  <c r="Y71" i="5"/>
  <c r="V71" i="5"/>
  <c r="R71" i="5"/>
  <c r="O71" i="5"/>
  <c r="L71" i="5"/>
  <c r="I71" i="5"/>
  <c r="F71" i="5"/>
  <c r="AE70" i="5"/>
  <c r="AB70" i="5"/>
  <c r="Y70" i="5"/>
  <c r="V70" i="5"/>
  <c r="R70" i="5"/>
  <c r="O70" i="5"/>
  <c r="L70" i="5"/>
  <c r="I70" i="5"/>
  <c r="F70" i="5"/>
  <c r="AE69" i="5"/>
  <c r="Y69" i="5"/>
  <c r="V69" i="5"/>
  <c r="R69" i="5"/>
  <c r="L69" i="5"/>
  <c r="I69" i="5"/>
  <c r="F69" i="5"/>
  <c r="AE68" i="5"/>
  <c r="AB68" i="5"/>
  <c r="Y68" i="5"/>
  <c r="V68" i="5"/>
  <c r="R68" i="5"/>
  <c r="O68" i="5"/>
  <c r="L68" i="5"/>
  <c r="I68" i="5"/>
  <c r="F68" i="5"/>
  <c r="AE66" i="5"/>
  <c r="AB66" i="5"/>
  <c r="Y66" i="5"/>
  <c r="V66" i="5"/>
  <c r="R66" i="5"/>
  <c r="O66" i="5"/>
  <c r="L66" i="5"/>
  <c r="I66" i="5"/>
  <c r="F66" i="5"/>
  <c r="AE65" i="5"/>
  <c r="AB65" i="5"/>
  <c r="V65" i="5"/>
  <c r="R65" i="5"/>
  <c r="O65" i="5"/>
  <c r="L65" i="5"/>
  <c r="I65" i="5"/>
  <c r="F65" i="5"/>
  <c r="AE64" i="5"/>
  <c r="AB64" i="5"/>
  <c r="V64" i="5"/>
  <c r="R64" i="5"/>
  <c r="O64" i="5"/>
  <c r="L64" i="5"/>
  <c r="I64" i="5"/>
  <c r="F64" i="5"/>
  <c r="AE63" i="5"/>
  <c r="AB63" i="5"/>
  <c r="Y63" i="5"/>
  <c r="V63" i="5"/>
  <c r="R63" i="5"/>
  <c r="O63" i="5"/>
  <c r="L63" i="5"/>
  <c r="I63" i="5"/>
  <c r="F63" i="5"/>
  <c r="AE62" i="5"/>
  <c r="V62" i="5"/>
  <c r="R62" i="5"/>
  <c r="L62" i="5"/>
  <c r="I62" i="5"/>
  <c r="F62" i="5"/>
  <c r="AE61" i="5"/>
  <c r="AB61" i="5"/>
  <c r="Y61" i="5"/>
  <c r="V61" i="5"/>
  <c r="R61" i="5"/>
  <c r="O61" i="5"/>
  <c r="L61" i="5"/>
  <c r="I61" i="5"/>
  <c r="F61" i="5"/>
  <c r="AE60" i="5"/>
  <c r="AB60" i="5"/>
  <c r="Y60" i="5"/>
  <c r="V60" i="5"/>
  <c r="R60" i="5"/>
  <c r="O60" i="5"/>
  <c r="L60" i="5"/>
  <c r="I60" i="5"/>
  <c r="F60" i="5"/>
  <c r="AE59" i="5"/>
  <c r="AB59" i="5"/>
  <c r="Y59" i="5"/>
  <c r="V59" i="5"/>
  <c r="R59" i="5"/>
  <c r="O59" i="5"/>
  <c r="L59" i="5"/>
  <c r="I59" i="5"/>
  <c r="F59" i="5"/>
  <c r="AE58" i="5"/>
  <c r="AB58" i="5"/>
  <c r="Y58" i="5"/>
  <c r="V58" i="5"/>
  <c r="R58" i="5"/>
  <c r="F58" i="5"/>
  <c r="AE57" i="5"/>
  <c r="AB57" i="5"/>
  <c r="Y57" i="5"/>
  <c r="V57" i="5"/>
  <c r="R57" i="5"/>
  <c r="L57" i="5"/>
  <c r="I57" i="5"/>
  <c r="F57" i="5"/>
  <c r="AE56" i="5"/>
  <c r="AB56" i="5"/>
  <c r="Y56" i="5"/>
  <c r="V56" i="5"/>
  <c r="R56" i="5"/>
  <c r="L56" i="5"/>
  <c r="I56" i="5"/>
  <c r="F56" i="5"/>
  <c r="AB55" i="5"/>
  <c r="Y55" i="5"/>
  <c r="V55" i="5"/>
  <c r="R55" i="5"/>
  <c r="F55" i="5"/>
  <c r="AE54" i="5"/>
  <c r="AB54" i="5"/>
  <c r="Y54" i="5"/>
  <c r="V54" i="5"/>
  <c r="R54" i="5"/>
  <c r="O54" i="5"/>
  <c r="L54" i="5"/>
  <c r="I54" i="5"/>
  <c r="F54" i="5"/>
  <c r="Y53" i="5"/>
  <c r="V53" i="5"/>
  <c r="R53" i="5"/>
  <c r="F53" i="5"/>
  <c r="AE52" i="5"/>
  <c r="AB52" i="5"/>
  <c r="Y52" i="5"/>
  <c r="V52" i="5"/>
  <c r="R52" i="5"/>
  <c r="L52" i="5"/>
  <c r="I52" i="5"/>
  <c r="F52" i="5"/>
  <c r="AE51" i="5"/>
  <c r="AB51" i="5"/>
  <c r="Y51" i="5"/>
  <c r="V51" i="5"/>
  <c r="R51" i="5"/>
  <c r="F51" i="5"/>
  <c r="AE50" i="5"/>
  <c r="AB50" i="5"/>
  <c r="Y50" i="5"/>
  <c r="V50" i="5"/>
  <c r="R50" i="5"/>
  <c r="L50" i="5"/>
  <c r="I50" i="5"/>
  <c r="F50" i="5"/>
  <c r="AB49" i="5"/>
  <c r="Y49" i="5"/>
  <c r="V49" i="5"/>
  <c r="R49" i="5"/>
  <c r="F49" i="5"/>
  <c r="AE48" i="5"/>
  <c r="AB48" i="5"/>
  <c r="Y48" i="5"/>
  <c r="V48" i="5"/>
  <c r="R48" i="5"/>
  <c r="O48" i="5"/>
  <c r="L48" i="5"/>
  <c r="I48" i="5"/>
  <c r="F48" i="5"/>
  <c r="AE47" i="5"/>
  <c r="AB47" i="5"/>
  <c r="Y47" i="5"/>
  <c r="V47" i="5"/>
  <c r="R47" i="5"/>
  <c r="F47" i="5"/>
  <c r="AE46" i="5"/>
  <c r="AB46" i="5"/>
  <c r="Y46" i="5"/>
  <c r="V46" i="5"/>
  <c r="R46" i="5"/>
  <c r="F46" i="5"/>
  <c r="AE45" i="5"/>
  <c r="AB45" i="5"/>
  <c r="Y45" i="5"/>
  <c r="V45" i="5"/>
  <c r="R45" i="5"/>
  <c r="F45" i="5"/>
  <c r="AE44" i="5"/>
  <c r="AB44" i="5"/>
  <c r="Y44" i="5"/>
  <c r="V44" i="5"/>
  <c r="R44" i="5"/>
  <c r="L44" i="5"/>
  <c r="I44" i="5"/>
  <c r="F44" i="5"/>
  <c r="Y43" i="5"/>
  <c r="V43" i="5"/>
  <c r="R43" i="5"/>
  <c r="F43" i="5"/>
  <c r="AE42" i="5"/>
  <c r="AB42" i="5"/>
  <c r="Y42" i="5"/>
  <c r="V42" i="5"/>
  <c r="R42" i="5"/>
  <c r="O42" i="5"/>
  <c r="L42" i="5"/>
  <c r="I42" i="5"/>
  <c r="F42" i="5"/>
  <c r="AE41" i="5"/>
  <c r="AB41" i="5"/>
  <c r="Y41" i="5"/>
  <c r="V41" i="5"/>
  <c r="R41" i="5"/>
  <c r="F41" i="5"/>
  <c r="AE40" i="5"/>
  <c r="AB40" i="5"/>
  <c r="Y40" i="5"/>
  <c r="V40" i="5"/>
  <c r="R40" i="5"/>
  <c r="O40" i="5"/>
  <c r="L40" i="5"/>
  <c r="I40" i="5"/>
  <c r="F40" i="5"/>
  <c r="AE39" i="5"/>
  <c r="AB39" i="5"/>
  <c r="Y39" i="5"/>
  <c r="V39" i="5"/>
  <c r="R39" i="5"/>
  <c r="O39" i="5"/>
  <c r="L39" i="5"/>
  <c r="I39" i="5"/>
  <c r="F39" i="5"/>
  <c r="Y38" i="5"/>
  <c r="V38" i="5"/>
  <c r="R38" i="5"/>
  <c r="L38" i="5"/>
  <c r="I38" i="5"/>
  <c r="F38" i="5"/>
  <c r="AE37" i="5"/>
  <c r="AB37" i="5"/>
  <c r="Y37" i="5"/>
  <c r="V37" i="5"/>
  <c r="R37" i="5"/>
  <c r="L37" i="5"/>
  <c r="I37" i="5"/>
  <c r="F37" i="5"/>
  <c r="AE36" i="5"/>
  <c r="AB36" i="5"/>
  <c r="Y36" i="5"/>
  <c r="V36" i="5"/>
  <c r="R36" i="5"/>
  <c r="O36" i="5"/>
  <c r="L36" i="5"/>
  <c r="I36" i="5"/>
  <c r="F36" i="5"/>
  <c r="AE35" i="5"/>
  <c r="AB35" i="5"/>
  <c r="Y35" i="5"/>
  <c r="V35" i="5"/>
  <c r="R35" i="5"/>
  <c r="L35" i="5"/>
  <c r="I35" i="5"/>
  <c r="F35" i="5"/>
  <c r="AE34" i="5"/>
  <c r="AB34" i="5"/>
  <c r="Y34" i="5"/>
  <c r="V34" i="5"/>
  <c r="R34" i="5"/>
  <c r="O34" i="5"/>
  <c r="L34" i="5"/>
  <c r="I34" i="5"/>
  <c r="F34" i="5"/>
  <c r="AE33" i="5"/>
  <c r="AB33" i="5"/>
  <c r="Y33" i="5"/>
  <c r="V33" i="5"/>
  <c r="R33" i="5"/>
  <c r="O33" i="5"/>
  <c r="L33" i="5"/>
  <c r="I33" i="5"/>
  <c r="F33" i="5"/>
  <c r="AE32" i="5"/>
  <c r="AB32" i="5"/>
  <c r="Y32" i="5"/>
  <c r="V32" i="5"/>
  <c r="R32" i="5"/>
  <c r="O32" i="5"/>
  <c r="L32" i="5"/>
  <c r="I32" i="5"/>
  <c r="F32" i="5"/>
  <c r="AE31" i="5"/>
  <c r="AB31" i="5"/>
  <c r="Y31" i="5"/>
  <c r="V31" i="5"/>
  <c r="R31" i="5"/>
  <c r="O31" i="5"/>
  <c r="L31" i="5"/>
  <c r="I31" i="5"/>
  <c r="F31" i="5"/>
  <c r="AE30" i="5"/>
  <c r="AB30" i="5"/>
  <c r="Y30" i="5"/>
  <c r="V30" i="5"/>
  <c r="R30" i="5"/>
  <c r="O30" i="5"/>
  <c r="L30" i="5"/>
  <c r="I30" i="5"/>
  <c r="F30" i="5"/>
  <c r="AE29" i="5"/>
  <c r="AB29" i="5"/>
  <c r="Y29" i="5"/>
  <c r="V29" i="5"/>
  <c r="R29" i="5"/>
  <c r="I29" i="5"/>
  <c r="F29" i="5"/>
  <c r="AE28" i="5"/>
  <c r="AB28" i="5"/>
  <c r="Y28" i="5"/>
  <c r="V28" i="5"/>
  <c r="R28" i="5"/>
  <c r="O28" i="5"/>
  <c r="L28" i="5"/>
  <c r="I28" i="5"/>
  <c r="F28" i="5"/>
  <c r="AE26" i="5"/>
  <c r="AB26" i="5"/>
  <c r="Y26" i="5"/>
  <c r="V26" i="5"/>
  <c r="R26" i="5"/>
  <c r="O26" i="5"/>
  <c r="L26" i="5"/>
  <c r="I26" i="5"/>
  <c r="F26" i="5"/>
  <c r="AE25" i="5"/>
  <c r="AB25" i="5"/>
  <c r="V25" i="5"/>
  <c r="R25" i="5"/>
  <c r="L25" i="5"/>
  <c r="I25" i="5"/>
  <c r="F25" i="5"/>
  <c r="AE24" i="5"/>
  <c r="Y24" i="5"/>
  <c r="V24" i="5"/>
  <c r="R24" i="5"/>
  <c r="L24" i="5"/>
  <c r="I24" i="5"/>
  <c r="F24" i="5"/>
  <c r="AB23" i="5"/>
  <c r="Y23" i="5"/>
  <c r="V23" i="5"/>
  <c r="R23" i="5"/>
  <c r="L23" i="5"/>
  <c r="I23" i="5"/>
  <c r="F23" i="5"/>
  <c r="AB22" i="5"/>
  <c r="Y22" i="5"/>
  <c r="V22" i="5"/>
  <c r="R22" i="5"/>
  <c r="O22" i="5"/>
  <c r="L22" i="5"/>
  <c r="I22" i="5"/>
  <c r="F22" i="5"/>
  <c r="AE21" i="5"/>
  <c r="AB21" i="5"/>
  <c r="Y21" i="5"/>
  <c r="V21" i="5"/>
  <c r="R21" i="5"/>
  <c r="O21" i="5"/>
  <c r="L21" i="5"/>
  <c r="I21" i="5"/>
  <c r="F21" i="5"/>
  <c r="AE20" i="5"/>
  <c r="Y20" i="5"/>
  <c r="V20" i="5"/>
  <c r="R20" i="5"/>
  <c r="L20" i="5"/>
  <c r="I20" i="5"/>
  <c r="F20" i="5"/>
  <c r="AE19" i="5"/>
  <c r="AB19" i="5"/>
  <c r="Y19" i="5"/>
  <c r="V19" i="5"/>
  <c r="R19" i="5"/>
  <c r="O19" i="5"/>
  <c r="L19" i="5"/>
  <c r="I19" i="5"/>
  <c r="F19" i="5"/>
  <c r="AE18" i="5"/>
  <c r="AB18" i="5"/>
  <c r="Y18" i="5"/>
  <c r="V18" i="5"/>
  <c r="R18" i="5"/>
  <c r="L18" i="5"/>
  <c r="I18" i="5"/>
  <c r="F18" i="5"/>
  <c r="AB17" i="5"/>
  <c r="Y17" i="5"/>
  <c r="V17" i="5"/>
  <c r="R17" i="5"/>
  <c r="L17" i="5"/>
  <c r="I17" i="5"/>
  <c r="F17" i="5"/>
  <c r="Y16" i="5"/>
  <c r="V16" i="5"/>
  <c r="R16" i="5"/>
  <c r="L16" i="5"/>
  <c r="I16" i="5"/>
  <c r="F16" i="5"/>
  <c r="V15" i="5"/>
  <c r="R15" i="5"/>
  <c r="L15" i="5"/>
  <c r="I15" i="5"/>
  <c r="F15" i="5"/>
  <c r="AE14" i="5"/>
  <c r="Y14" i="5"/>
  <c r="V14" i="5"/>
  <c r="R14" i="5"/>
  <c r="L14" i="5"/>
  <c r="I14" i="5"/>
  <c r="F14" i="5"/>
  <c r="AE13" i="5"/>
  <c r="AB13" i="5"/>
  <c r="Y13" i="5"/>
  <c r="V13" i="5"/>
  <c r="R13" i="5"/>
  <c r="L13" i="5"/>
  <c r="I13" i="5"/>
  <c r="F13" i="5"/>
  <c r="AE12" i="5"/>
  <c r="AB12" i="5"/>
  <c r="Y12" i="5"/>
  <c r="V12" i="5"/>
  <c r="R12" i="5"/>
  <c r="L12" i="5"/>
  <c r="I12" i="5"/>
  <c r="F12" i="5"/>
  <c r="AB11" i="5"/>
  <c r="Y11" i="5"/>
  <c r="V11" i="5"/>
  <c r="R11" i="5"/>
  <c r="L11" i="5"/>
  <c r="I11" i="5"/>
  <c r="F11" i="5"/>
  <c r="AE10" i="5"/>
  <c r="AB10" i="5"/>
  <c r="Y10" i="5"/>
  <c r="V10" i="5"/>
  <c r="R10" i="5"/>
  <c r="L10" i="5"/>
  <c r="I10" i="5"/>
  <c r="F10" i="5"/>
  <c r="AE9" i="5"/>
  <c r="AB9" i="5"/>
  <c r="Y9" i="5"/>
  <c r="V9" i="5"/>
  <c r="R9" i="5"/>
  <c r="O9" i="5"/>
  <c r="L9" i="5"/>
  <c r="I9" i="5"/>
  <c r="F9" i="5"/>
  <c r="AB8" i="5"/>
  <c r="Y8" i="5"/>
  <c r="V8" i="5"/>
  <c r="R8" i="5"/>
  <c r="L8" i="5"/>
  <c r="I8" i="5"/>
  <c r="F8" i="5"/>
  <c r="AE7" i="5"/>
  <c r="Y7" i="5"/>
  <c r="V7" i="5"/>
  <c r="R7" i="5"/>
  <c r="L7" i="5"/>
  <c r="I7" i="5"/>
  <c r="F7" i="5"/>
  <c r="B19" i="4" l="1"/>
  <c r="C19" i="4"/>
  <c r="G19" i="4"/>
  <c r="F19" i="4"/>
  <c r="I19" i="4"/>
  <c r="D19" i="4"/>
  <c r="E19" i="4"/>
  <c r="F44" i="4" l="1"/>
  <c r="K44" i="4" s="1"/>
  <c r="F40" i="4"/>
  <c r="K40" i="4" s="1"/>
  <c r="F46" i="4"/>
  <c r="K46" i="4" s="1"/>
  <c r="F42" i="4"/>
  <c r="K42" i="4" s="1"/>
  <c r="F45" i="4"/>
  <c r="K45" i="4" s="1"/>
  <c r="F41" i="4"/>
  <c r="K41" i="4" s="1"/>
  <c r="F43" i="4"/>
  <c r="K43" i="4" s="1"/>
  <c r="F36" i="4"/>
  <c r="K36" i="4" s="1"/>
  <c r="F29" i="4"/>
  <c r="K29" i="4" s="1"/>
  <c r="F28" i="4"/>
  <c r="K28" i="4" s="1"/>
  <c r="F33" i="4"/>
  <c r="K33" i="4" s="1"/>
  <c r="F31" i="4"/>
  <c r="K31" i="4" s="1"/>
  <c r="F34" i="4"/>
  <c r="K34" i="4" s="1"/>
  <c r="F48" i="4"/>
  <c r="K48" i="4" s="1"/>
  <c r="F47" i="4"/>
  <c r="K47" i="4" s="1"/>
  <c r="F27" i="4"/>
  <c r="K27" i="4" s="1"/>
  <c r="F24" i="4"/>
  <c r="K24" i="4" s="1"/>
  <c r="F26" i="4"/>
  <c r="K26" i="4" s="1"/>
  <c r="F25" i="4"/>
  <c r="K25" i="4" s="1"/>
  <c r="J41" i="3"/>
  <c r="G7" i="3"/>
  <c r="G41" i="3" s="1"/>
  <c r="G42" i="3" s="1"/>
  <c r="H41" i="3"/>
  <c r="E7" i="3"/>
  <c r="E41" i="3" s="1"/>
  <c r="E42" i="3" s="1"/>
  <c r="C4" i="1" s="1"/>
  <c r="I41" i="3"/>
  <c r="F7" i="3"/>
  <c r="F41" i="3" s="1"/>
  <c r="F42" i="3" s="1"/>
  <c r="D4" i="1" s="1"/>
  <c r="D6" i="1" s="1"/>
  <c r="K49" i="4" l="1"/>
  <c r="C64" i="4" s="1"/>
  <c r="C66" i="4" l="1"/>
  <c r="C67" i="4" s="1"/>
  <c r="E5" i="1" l="1"/>
  <c r="E6" i="1" s="1"/>
  <c r="C5" i="1"/>
  <c r="C6" i="1" s="1"/>
</calcChain>
</file>

<file path=xl/comments1.xml><?xml version="1.0" encoding="utf-8"?>
<comments xmlns="http://schemas.openxmlformats.org/spreadsheetml/2006/main">
  <authors>
    <author>Jeremy Wiltshire</author>
  </authors>
  <commentList>
    <comment ref="H14" authorId="0">
      <text>
        <r>
          <rPr>
            <b/>
            <sz val="9"/>
            <color indexed="81"/>
            <rFont val="Tahoma"/>
            <family val="2"/>
          </rPr>
          <t>Jeremy Wiltshire:</t>
        </r>
        <r>
          <rPr>
            <sz val="9"/>
            <color indexed="81"/>
            <rFont val="Tahoma"/>
            <family val="2"/>
          </rPr>
          <t xml:space="preserve">
data for 2010 not available, so 2007 data used
</t>
        </r>
      </text>
    </comment>
    <comment ref="C23" authorId="0">
      <text>
        <r>
          <rPr>
            <b/>
            <sz val="9"/>
            <color indexed="81"/>
            <rFont val="Tahoma"/>
            <family val="2"/>
          </rPr>
          <t>Jeremy Wiltshire:</t>
        </r>
        <r>
          <rPr>
            <sz val="9"/>
            <color indexed="81"/>
            <rFont val="Tahoma"/>
            <family val="2"/>
          </rPr>
          <t xml:space="preserve">
from sheets 'crop areas' and 'grass areas'</t>
        </r>
      </text>
    </comment>
  </commentList>
</comments>
</file>

<file path=xl/sharedStrings.xml><?xml version="1.0" encoding="utf-8"?>
<sst xmlns="http://schemas.openxmlformats.org/spreadsheetml/2006/main" count="4399" uniqueCount="816">
  <si>
    <t>These five NUTS 3 areas are divided into the following LAU 1 areas:</t>
  </si>
  <si>
    <t>Inner London - West</t>
  </si>
  <si>
    <t>Camden</t>
  </si>
  <si>
    <t>City of London</t>
  </si>
  <si>
    <t>Hammersmith and Fulham</t>
  </si>
  <si>
    <t>Kensington and Chelsea</t>
  </si>
  <si>
    <t>Wandsworth</t>
  </si>
  <si>
    <t>Westminster</t>
  </si>
  <si>
    <t>Inner London - East</t>
  </si>
  <si>
    <t>Hackney</t>
  </si>
  <si>
    <t>Haringey</t>
  </si>
  <si>
    <t>Islington</t>
  </si>
  <si>
    <t>Lambeth</t>
  </si>
  <si>
    <t>Newham</t>
  </si>
  <si>
    <t>Southwark</t>
  </si>
  <si>
    <t>Lewisham</t>
  </si>
  <si>
    <t>Tower Hamlets</t>
  </si>
  <si>
    <t>Outer London - East and North East</t>
  </si>
  <si>
    <t>Barking and Dagenham</t>
  </si>
  <si>
    <t>Bexley</t>
  </si>
  <si>
    <t>Enfield</t>
  </si>
  <si>
    <t>Greenwich</t>
  </si>
  <si>
    <t>Havering</t>
  </si>
  <si>
    <t>Redbridge</t>
  </si>
  <si>
    <t>Waltham Forest</t>
  </si>
  <si>
    <t>Outer London - South</t>
  </si>
  <si>
    <t>Bromley</t>
  </si>
  <si>
    <t>Croydon</t>
  </si>
  <si>
    <t>Kingston upon Thames</t>
  </si>
  <si>
    <t>Merton</t>
  </si>
  <si>
    <t>Sutton</t>
  </si>
  <si>
    <t>Outer London - West and North West</t>
  </si>
  <si>
    <t>Barnet</t>
  </si>
  <si>
    <t>Brent</t>
  </si>
  <si>
    <t>Ealing</t>
  </si>
  <si>
    <t>Harrow</t>
  </si>
  <si>
    <t>Hillingdon</t>
  </si>
  <si>
    <t>Hounslow</t>
  </si>
  <si>
    <t>Richmond upon Thames</t>
  </si>
  <si>
    <r>
      <t>·</t>
    </r>
    <r>
      <rPr>
        <sz val="7"/>
        <color theme="1"/>
        <rFont val="Times New Roman"/>
        <family val="1"/>
      </rPr>
      <t xml:space="preserve">         </t>
    </r>
    <r>
      <rPr>
        <sz val="11"/>
        <color theme="1"/>
        <rFont val="Calibri"/>
        <family val="2"/>
        <scheme val="minor"/>
      </rPr>
      <t>Inner London (West) &amp; Outer London (West and North West)</t>
    </r>
  </si>
  <si>
    <r>
      <t>·</t>
    </r>
    <r>
      <rPr>
        <sz val="7"/>
        <color theme="1"/>
        <rFont val="Times New Roman"/>
        <family val="1"/>
      </rPr>
      <t xml:space="preserve">         </t>
    </r>
    <r>
      <rPr>
        <sz val="11"/>
        <color theme="1"/>
        <rFont val="Calibri"/>
        <family val="2"/>
        <scheme val="minor"/>
      </rPr>
      <t>Inner London (East) &amp; Outer London (East and North East)</t>
    </r>
  </si>
  <si>
    <t>Outer London (South)</t>
  </si>
  <si>
    <t>Local authority/Defra census data are available in the following categories:</t>
  </si>
  <si>
    <r>
      <t>·</t>
    </r>
    <r>
      <rPr>
        <sz val="7"/>
        <color theme="1"/>
        <rFont val="Times New Roman"/>
        <family val="1"/>
      </rPr>
      <t xml:space="preserve">         </t>
    </r>
    <r>
      <rPr>
        <sz val="11"/>
        <color theme="1"/>
        <rFont val="Calibri"/>
        <family val="2"/>
        <scheme val="minor"/>
      </rPr>
      <t>Outer London (South)</t>
    </r>
  </si>
  <si>
    <t>These cover all the London Boroughs as shown in columns A and B.</t>
  </si>
  <si>
    <t>http://www.ons.gov.uk/ons/guide-method/geography/beginner-s-guide/eurostat/london/index.html</t>
  </si>
  <si>
    <t>From the Office for National Statistics:</t>
  </si>
  <si>
    <t>Relationship between geographic categories in Defra census data, and GLA boundary</t>
  </si>
  <si>
    <t>Data received from Stephen Hallsworth (stll1@ceh.ac.uk) Centre for Ecology and Hydrology</t>
  </si>
  <si>
    <t>Now left please contact heath.malcolm@ceh.ac.uk</t>
  </si>
  <si>
    <t xml:space="preserve">Commercial Food Production </t>
  </si>
  <si>
    <t>Table 1C.1</t>
  </si>
  <si>
    <t>UK wide LULUCF CEH</t>
  </si>
  <si>
    <t>5</t>
  </si>
  <si>
    <t>5A</t>
  </si>
  <si>
    <t>5A2</t>
  </si>
  <si>
    <t>5B1</t>
  </si>
  <si>
    <t>5B</t>
  </si>
  <si>
    <t>5B2</t>
  </si>
  <si>
    <t>5C1</t>
  </si>
  <si>
    <t>5C</t>
  </si>
  <si>
    <t>5C2</t>
  </si>
  <si>
    <t>5D1</t>
  </si>
  <si>
    <t>5D2</t>
  </si>
  <si>
    <t>5E1</t>
  </si>
  <si>
    <t>5E2</t>
  </si>
  <si>
    <t>5E</t>
  </si>
  <si>
    <t>5F1</t>
  </si>
  <si>
    <t>5F2</t>
  </si>
  <si>
    <t>5G</t>
  </si>
  <si>
    <t>Classed as commerical food production</t>
  </si>
  <si>
    <t>No products were reported for Harvested Wood Products</t>
  </si>
  <si>
    <t>Region</t>
  </si>
  <si>
    <t>Area of region (km2) (Number of 1km2 pixels)</t>
  </si>
  <si>
    <t>LULUCF Total (CO2e)</t>
  </si>
  <si>
    <t>LULUCF</t>
  </si>
  <si>
    <t>Forest Land</t>
  </si>
  <si>
    <t>Wildfires</t>
  </si>
  <si>
    <t>Cropland remaining Cropland (lowland drainage)</t>
  </si>
  <si>
    <t>Liming of Cropland</t>
  </si>
  <si>
    <t>Cropland (non-forest biomass)</t>
  </si>
  <si>
    <t>Cropland (soil)</t>
  </si>
  <si>
    <t>Grassland remaining Grassland (Peat extraction)</t>
  </si>
  <si>
    <t>Liming of Grassland</t>
  </si>
  <si>
    <t>Land converted to Grassland (other)</t>
  </si>
  <si>
    <t>Land converted to Grassland (deforestation to grass)</t>
  </si>
  <si>
    <t>Land converted to Grassland (soil)</t>
  </si>
  <si>
    <t>Wetlands remaining Wetlands</t>
  </si>
  <si>
    <t>Land converted to Wetlands</t>
  </si>
  <si>
    <t xml:space="preserve">Settlements remaining Settlements </t>
  </si>
  <si>
    <t>Land converted to Settlements (non-forest biomass)</t>
  </si>
  <si>
    <t>Land converted to Settlements (deforestation to settlements)</t>
  </si>
  <si>
    <t>Land converted to Settlements (soil)</t>
  </si>
  <si>
    <t>Other Land remaining Other Land</t>
  </si>
  <si>
    <t>Land converted to Other Land</t>
  </si>
  <si>
    <t>Harvested Wood Products</t>
  </si>
  <si>
    <t>CO2e/LA</t>
  </si>
  <si>
    <t>tCO2e / km2</t>
  </si>
  <si>
    <t>tC/km2/year</t>
  </si>
  <si>
    <t>tCO2km2/year</t>
  </si>
  <si>
    <t>tCH4/km2/year</t>
  </si>
  <si>
    <t>tN2O/km2/year</t>
  </si>
  <si>
    <t>tCO2e km2/year</t>
  </si>
  <si>
    <t>GgC/LA/year</t>
  </si>
  <si>
    <t>tCO2ekm2/year</t>
  </si>
  <si>
    <t>tCO2e/km2/year</t>
  </si>
  <si>
    <t>E</t>
  </si>
  <si>
    <t xml:space="preserve">Cropland remaining Cropland </t>
  </si>
  <si>
    <t>London total</t>
  </si>
  <si>
    <t>t CO2e/year</t>
  </si>
  <si>
    <t>Mt CO2e/year</t>
  </si>
  <si>
    <t>Based on IPCC Good Practice Guidance for Land Use,Land-Use Change and Forestry</t>
  </si>
  <si>
    <t>See:</t>
  </si>
  <si>
    <t xml:space="preserve">http://www.ipcc-nggip.iges.or.jp/public/gpglulucf/gpglulucf.html </t>
  </si>
  <si>
    <t>Accessed 2 October 2013</t>
  </si>
  <si>
    <r>
      <t>Local Authority breakdown for key crops areas and livestock numbers on agricultural holdings</t>
    </r>
    <r>
      <rPr>
        <b/>
        <vertAlign val="superscript"/>
        <sz val="18"/>
        <color indexed="9"/>
        <rFont val="Arial Black"/>
        <family val="2"/>
      </rPr>
      <t>(1),(2)</t>
    </r>
  </si>
  <si>
    <r>
      <t>Local Authority</t>
    </r>
    <r>
      <rPr>
        <b/>
        <vertAlign val="superscript"/>
        <sz val="14"/>
        <color indexed="9"/>
        <rFont val="Arial"/>
        <family val="2"/>
      </rPr>
      <t>(3)</t>
    </r>
  </si>
  <si>
    <t>Hectares</t>
  </si>
  <si>
    <t>Number of livestock</t>
  </si>
  <si>
    <t>Number of holdings 2010</t>
  </si>
  <si>
    <t>Total farmed area</t>
  </si>
  <si>
    <t>Cereals</t>
  </si>
  <si>
    <t>Arable crops (excl cereals)</t>
  </si>
  <si>
    <t>Fruit and vegetables</t>
  </si>
  <si>
    <r>
      <t>Grassland</t>
    </r>
    <r>
      <rPr>
        <b/>
        <vertAlign val="superscript"/>
        <sz val="12"/>
        <color indexed="9"/>
        <rFont val="Calibri"/>
        <family val="2"/>
      </rPr>
      <t xml:space="preserve"> (4)</t>
    </r>
  </si>
  <si>
    <t>Cattle</t>
  </si>
  <si>
    <t>Sheep</t>
  </si>
  <si>
    <t>Pigs</t>
  </si>
  <si>
    <t>Poultry</t>
  </si>
  <si>
    <t>% difference</t>
  </si>
  <si>
    <t>Hartlepool</t>
  </si>
  <si>
    <t>#</t>
  </si>
  <si>
    <t>n/a</t>
  </si>
  <si>
    <t>Stockton-on-Tees</t>
  </si>
  <si>
    <t>South Teesside</t>
  </si>
  <si>
    <t>Darlington</t>
  </si>
  <si>
    <t>Derwentside</t>
  </si>
  <si>
    <t>Sedgefield</t>
  </si>
  <si>
    <t>Teesdale</t>
  </si>
  <si>
    <t>Wear Valley</t>
  </si>
  <si>
    <t>Chester-le-Street</t>
  </si>
  <si>
    <t>Durham</t>
  </si>
  <si>
    <t>Easington</t>
  </si>
  <si>
    <t>Alnwick</t>
  </si>
  <si>
    <t>Berwick-upon-Tweed</t>
  </si>
  <si>
    <t>Blyth Valley &amp; Wansbeck</t>
  </si>
  <si>
    <t>Castle Morpeth</t>
  </si>
  <si>
    <t>Tynedale</t>
  </si>
  <si>
    <t>Gateshead &amp; South Tyneside</t>
  </si>
  <si>
    <t>Newcastle upon Tyne &amp; North Tyneside</t>
  </si>
  <si>
    <t>Sunderland</t>
  </si>
  <si>
    <t>North East</t>
  </si>
  <si>
    <t>Allerdale</t>
  </si>
  <si>
    <t>Barrow-in-Furness</t>
  </si>
  <si>
    <t>Copeland</t>
  </si>
  <si>
    <t>Carlisle</t>
  </si>
  <si>
    <t>Eden</t>
  </si>
  <si>
    <t>South Lakeland</t>
  </si>
  <si>
    <t>Halton and Warrington</t>
  </si>
  <si>
    <t>Chester</t>
  </si>
  <si>
    <t>Congleton</t>
  </si>
  <si>
    <t>Crewe and Nantwich</t>
  </si>
  <si>
    <t>Ellesmere Port and Neston</t>
  </si>
  <si>
    <t>Macclesfield</t>
  </si>
  <si>
    <t>Vale Royal</t>
  </si>
  <si>
    <t>Manchester &amp; Stockport</t>
  </si>
  <si>
    <t>Salford &amp; Trafford</t>
  </si>
  <si>
    <t>Tameside</t>
  </si>
  <si>
    <t>Bolton</t>
  </si>
  <si>
    <t>Bury</t>
  </si>
  <si>
    <t>Oldham</t>
  </si>
  <si>
    <t>Rochdale</t>
  </si>
  <si>
    <t>Wigan</t>
  </si>
  <si>
    <t>Blackburn with Darwen</t>
  </si>
  <si>
    <t>Blackpool &amp; Fylde</t>
  </si>
  <si>
    <t>Burnley</t>
  </si>
  <si>
    <t>Chorley</t>
  </si>
  <si>
    <t>Hyndburn</t>
  </si>
  <si>
    <t>Lancaster</t>
  </si>
  <si>
    <t>Pendle</t>
  </si>
  <si>
    <t>Preston</t>
  </si>
  <si>
    <t>Ribble Valley</t>
  </si>
  <si>
    <t>Rossendale</t>
  </si>
  <si>
    <t>South Ribble</t>
  </si>
  <si>
    <t>West Lancashire</t>
  </si>
  <si>
    <t>Wyre</t>
  </si>
  <si>
    <t>Knowsley</t>
  </si>
  <si>
    <t>St. Helens</t>
  </si>
  <si>
    <t>Liverpool &amp; Sefton</t>
  </si>
  <si>
    <t>Wirral</t>
  </si>
  <si>
    <t>North West and Merseyside</t>
  </si>
  <si>
    <t>East Riding of Yorkshire &amp; Kingston upon Hull</t>
  </si>
  <si>
    <t>North East Lincolnshire</t>
  </si>
  <si>
    <t>North Lincolnshire</t>
  </si>
  <si>
    <t>York</t>
  </si>
  <si>
    <t>Craven</t>
  </si>
  <si>
    <t>Hambleton</t>
  </si>
  <si>
    <t>Harrogate</t>
  </si>
  <si>
    <t>Richmondshire</t>
  </si>
  <si>
    <t>Ryedale</t>
  </si>
  <si>
    <t>Scarborough</t>
  </si>
  <si>
    <t>Selby</t>
  </si>
  <si>
    <t>Barnsley</t>
  </si>
  <si>
    <t>Doncaster</t>
  </si>
  <si>
    <t>Rotherham</t>
  </si>
  <si>
    <t>Sheffield</t>
  </si>
  <si>
    <t>Bradford</t>
  </si>
  <si>
    <t>Leeds</t>
  </si>
  <si>
    <t>Calderdale</t>
  </si>
  <si>
    <t>Kirklees</t>
  </si>
  <si>
    <t>Wakefield</t>
  </si>
  <si>
    <t>Yorkshire and The Humber</t>
  </si>
  <si>
    <t>Amber Valley</t>
  </si>
  <si>
    <t>South Derbyshire</t>
  </si>
  <si>
    <t>Derbyshire Dales</t>
  </si>
  <si>
    <t>Erewash &amp; Derby</t>
  </si>
  <si>
    <t>High Peak</t>
  </si>
  <si>
    <t>Bolsover</t>
  </si>
  <si>
    <t>Chesterfield &amp; North East Derbyshire</t>
  </si>
  <si>
    <t>Broxtowe &amp; Nottingham</t>
  </si>
  <si>
    <t>Gedling</t>
  </si>
  <si>
    <t>Rushcliffe</t>
  </si>
  <si>
    <t xml:space="preserve">Ashfield &amp; Mansfield </t>
  </si>
  <si>
    <t>Bassetlaw</t>
  </si>
  <si>
    <t>Newark and Sherwood</t>
  </si>
  <si>
    <t>Blaby &amp; Leicester &amp; Oadby and Wigston</t>
  </si>
  <si>
    <t>Charnwood</t>
  </si>
  <si>
    <t>Harborough</t>
  </si>
  <si>
    <t>Hinckley and Bosworth</t>
  </si>
  <si>
    <t>Melton</t>
  </si>
  <si>
    <t>North West Leicestershire</t>
  </si>
  <si>
    <t>Rutland</t>
  </si>
  <si>
    <t>Daventry</t>
  </si>
  <si>
    <t>East Northamptonshire</t>
  </si>
  <si>
    <t>Kettering &amp; Corby</t>
  </si>
  <si>
    <t>Northampton &amp; Wellingborough</t>
  </si>
  <si>
    <t>South Northamptonshire</t>
  </si>
  <si>
    <t>Boston</t>
  </si>
  <si>
    <t>East Lindsey</t>
  </si>
  <si>
    <t>Lincoln &amp; North Kesteven</t>
  </si>
  <si>
    <t>South Holland</t>
  </si>
  <si>
    <t>South Kesteven</t>
  </si>
  <si>
    <t>West Lindsey</t>
  </si>
  <si>
    <t>East Midlands</t>
  </si>
  <si>
    <t>Herefordshire</t>
  </si>
  <si>
    <t>Bromsgrove</t>
  </si>
  <si>
    <t>Malvern Hills</t>
  </si>
  <si>
    <t>Redditch</t>
  </si>
  <si>
    <t>Worcester &amp; Wychavon</t>
  </si>
  <si>
    <t>Wyre Forest</t>
  </si>
  <si>
    <t>North Warwickshire</t>
  </si>
  <si>
    <t>Nuneaton and Bedworth</t>
  </si>
  <si>
    <t>Rugby</t>
  </si>
  <si>
    <t>Stratford-on-Avon</t>
  </si>
  <si>
    <t>Warwick</t>
  </si>
  <si>
    <t>Telford and Wrekin</t>
  </si>
  <si>
    <t>Bridgnorth</t>
  </si>
  <si>
    <t>North Shropshire</t>
  </si>
  <si>
    <t>Oswestry</t>
  </si>
  <si>
    <t>Shrewsbury and Atcham</t>
  </si>
  <si>
    <t>South Shropshire</t>
  </si>
  <si>
    <t>Stoke-on-Trent</t>
  </si>
  <si>
    <t>East Staffordshire</t>
  </si>
  <si>
    <t>Lichfield &amp; Tamworth &amp; Cannock Chase</t>
  </si>
  <si>
    <t>Newcastle-under-Lyme</t>
  </si>
  <si>
    <t>South Staffordshire</t>
  </si>
  <si>
    <t>Stafford</t>
  </si>
  <si>
    <t>Staffordshire Moorlands</t>
  </si>
  <si>
    <t>Birmingham &amp; Solihull</t>
  </si>
  <si>
    <t>Coventry</t>
  </si>
  <si>
    <t>Dudley and Sandwell &amp; Walsall and Wolverhampton</t>
  </si>
  <si>
    <t>West Midlands</t>
  </si>
  <si>
    <t>Peterborough</t>
  </si>
  <si>
    <t>Cambridge &amp; South Cambridgeshire</t>
  </si>
  <si>
    <t>East Cambridgeshire</t>
  </si>
  <si>
    <t>Fenland</t>
  </si>
  <si>
    <t>Huntingdonshire</t>
  </si>
  <si>
    <t>Breckland</t>
  </si>
  <si>
    <t>Broadland</t>
  </si>
  <si>
    <t>Great Yarmouth</t>
  </si>
  <si>
    <t>North Norfolk</t>
  </si>
  <si>
    <t>Norwich &amp; South Norfolk</t>
  </si>
  <si>
    <t>King’s Lynn and West Norfolk</t>
  </si>
  <si>
    <t>Forest Heath</t>
  </si>
  <si>
    <t>Ipswich &amp; Babergh</t>
  </si>
  <si>
    <t>Suffolk Coastal</t>
  </si>
  <si>
    <t>Waveney</t>
  </si>
  <si>
    <t>Mid Suffolk</t>
  </si>
  <si>
    <t>St. Edmundsbury</t>
  </si>
  <si>
    <t>Luton &amp; South Bedfordshire</t>
  </si>
  <si>
    <t>Mid Bedfordshire</t>
  </si>
  <si>
    <t>Bedford</t>
  </si>
  <si>
    <t>Dacorum</t>
  </si>
  <si>
    <t>East Hertfordshire</t>
  </si>
  <si>
    <t>Hertsmere</t>
  </si>
  <si>
    <t>St. Albans</t>
  </si>
  <si>
    <t>Stevenage &amp; North Hertfordshire</t>
  </si>
  <si>
    <t>Watford &amp; Three Rivers</t>
  </si>
  <si>
    <t>Welwyn Hatfield &amp; Broxbourne</t>
  </si>
  <si>
    <t>Basildon</t>
  </si>
  <si>
    <t>Braintree</t>
  </si>
  <si>
    <t>Brentwood</t>
  </si>
  <si>
    <t>Chelmsford</t>
  </si>
  <si>
    <t>Colchester</t>
  </si>
  <si>
    <t>Epping Forest &amp; Harlow</t>
  </si>
  <si>
    <t>Maldon</t>
  </si>
  <si>
    <t>Rochford &amp; Castle Point &amp; Southend-On-Sea</t>
  </si>
  <si>
    <t>Tendring</t>
  </si>
  <si>
    <t>Uttlesford</t>
  </si>
  <si>
    <t>Thurrock</t>
  </si>
  <si>
    <t>Eastern</t>
  </si>
  <si>
    <t>Inner London (West) &amp; Outer London (West and North West)</t>
  </si>
  <si>
    <t>Inner London (East) &amp; Outer London (East and North East)</t>
  </si>
  <si>
    <t>Bracknell Forest</t>
  </si>
  <si>
    <t>West Berkshire</t>
  </si>
  <si>
    <t>Reading &amp; Wokingham</t>
  </si>
  <si>
    <t>Slough &amp; Windsor and Maidenhead</t>
  </si>
  <si>
    <t>Milton Keynes</t>
  </si>
  <si>
    <t>Aylesbury Vale</t>
  </si>
  <si>
    <t>Chiltern</t>
  </si>
  <si>
    <t>South Bucks</t>
  </si>
  <si>
    <t>Wycombe</t>
  </si>
  <si>
    <t>Cherwell</t>
  </si>
  <si>
    <t>Oxford &amp; South Oxfordshire</t>
  </si>
  <si>
    <t>Vale of White Horse</t>
  </si>
  <si>
    <t>West Oxfordshire</t>
  </si>
  <si>
    <t>Brighton and Hove &amp; Lewes</t>
  </si>
  <si>
    <t>Hastings &amp; Rother</t>
  </si>
  <si>
    <t>Eastbourne &amp; Wealden</t>
  </si>
  <si>
    <t>Elmbridge &amp; Spelthorne</t>
  </si>
  <si>
    <t>Guildford</t>
  </si>
  <si>
    <t>Mole Valley</t>
  </si>
  <si>
    <t>Reigate and Banstead &amp; Epsom and Ewell</t>
  </si>
  <si>
    <t>Woking &amp; Surrey Heath</t>
  </si>
  <si>
    <t>Tandridge</t>
  </si>
  <si>
    <t>Waverley</t>
  </si>
  <si>
    <t>Runnymede</t>
  </si>
  <si>
    <t>Adur &amp; Arun &amp; Worthing</t>
  </si>
  <si>
    <t>Chichester</t>
  </si>
  <si>
    <t>Crawley &amp; Mid Sussex</t>
  </si>
  <si>
    <t>Horsham</t>
  </si>
  <si>
    <t>Portsmouth &amp; Fareham &amp; Gosport &amp; Havant</t>
  </si>
  <si>
    <t>Southampton &amp; Eastleigh</t>
  </si>
  <si>
    <t>Basingstoke and Deane</t>
  </si>
  <si>
    <t>East Hampshire</t>
  </si>
  <si>
    <t>Hart &amp; Rushmoor</t>
  </si>
  <si>
    <t>New Forest</t>
  </si>
  <si>
    <t>Test Valley</t>
  </si>
  <si>
    <t>Winchester</t>
  </si>
  <si>
    <t>Isle Of Wight</t>
  </si>
  <si>
    <t>Medway</t>
  </si>
  <si>
    <t>Ashford</t>
  </si>
  <si>
    <t>Canterbury</t>
  </si>
  <si>
    <t xml:space="preserve">Dartford &amp; Gravesham </t>
  </si>
  <si>
    <t>Dover</t>
  </si>
  <si>
    <t>Maidstone</t>
  </si>
  <si>
    <t>Sevenoaks</t>
  </si>
  <si>
    <t>Shepway</t>
  </si>
  <si>
    <t>Swale</t>
  </si>
  <si>
    <t>Thanet</t>
  </si>
  <si>
    <t>Tonbridge and Malling</t>
  </si>
  <si>
    <t>Tunbridge Wells</t>
  </si>
  <si>
    <t>South East (incl. London)</t>
  </si>
  <si>
    <t>Bristol &amp; North Somerset</t>
  </si>
  <si>
    <t>Bath and North East Somerset</t>
  </si>
  <si>
    <t>South Gloucestershire</t>
  </si>
  <si>
    <t>Cheltenham &amp; Gloucester</t>
  </si>
  <si>
    <t>Cotswold</t>
  </si>
  <si>
    <t>Forest of Dean</t>
  </si>
  <si>
    <t>Stroud</t>
  </si>
  <si>
    <t>Tewkesbury</t>
  </si>
  <si>
    <t>Swindon</t>
  </si>
  <si>
    <t>Kennet</t>
  </si>
  <si>
    <t>North Wiltshire</t>
  </si>
  <si>
    <t>Salisbury</t>
  </si>
  <si>
    <t>West Wiltshire</t>
  </si>
  <si>
    <t>Bournemouth &amp; Poole &amp; Christchurch</t>
  </si>
  <si>
    <t>East Dorset</t>
  </si>
  <si>
    <t>North Dorset</t>
  </si>
  <si>
    <t>Purbeck</t>
  </si>
  <si>
    <t>Weymouth and Portland &amp; West Dorset</t>
  </si>
  <si>
    <t>Mendip</t>
  </si>
  <si>
    <t>Sedgemoor</t>
  </si>
  <si>
    <t>South Somerset</t>
  </si>
  <si>
    <t>Taunton Deane</t>
  </si>
  <si>
    <t>West Somerset</t>
  </si>
  <si>
    <t>Caradon</t>
  </si>
  <si>
    <t>Carrick</t>
  </si>
  <si>
    <t>Kerrier</t>
  </si>
  <si>
    <t>North Cornwall</t>
  </si>
  <si>
    <t>Penwith</t>
  </si>
  <si>
    <t>Restormel</t>
  </si>
  <si>
    <t xml:space="preserve">Isles of Scilly </t>
  </si>
  <si>
    <t>Plymouth &amp; Torbay &amp; South Hams</t>
  </si>
  <si>
    <t>Exeter &amp; East Devon</t>
  </si>
  <si>
    <t>Mid Devon</t>
  </si>
  <si>
    <t>North Devon</t>
  </si>
  <si>
    <t>Teignbridge</t>
  </si>
  <si>
    <t>Torridge</t>
  </si>
  <si>
    <t>West Devon</t>
  </si>
  <si>
    <t>South West</t>
  </si>
  <si>
    <t>England</t>
  </si>
  <si>
    <t>Notes:</t>
  </si>
  <si>
    <t>(1) Figures for 2010 refer to commercial holdings only whereas 2007 results apply to all holdings. Commercial holdings are those above the thresholds for the 2010 Census. Please see the metadata tab for further details.</t>
  </si>
  <si>
    <t>(2) Comparisons are between 2007 and 2010 as the sample size on the June Survey was insufficient to produce robust local authority estimates in 2008 or 2009.</t>
  </si>
  <si>
    <t xml:space="preserve">(3) Where Local Authorities have few commercial farms the information for these geographical units has been grouped in with an adjacent unit. These are denoted with an '&amp;' in the description. </t>
  </si>
  <si>
    <t>(4) Grassland includes temporary grass under 5 years old, permanent grass over 5 years old and sole right rough grazing.</t>
  </si>
  <si>
    <t>#' - indicates that data has been suppressed to prevent disclosure of information about individual holdings, therefore totals may not necessarily agree with the sum of their components.</t>
  </si>
  <si>
    <t xml:space="preserve">Department for Environment, Food &amp; Rural Affairs  </t>
  </si>
  <si>
    <t>Foss House</t>
  </si>
  <si>
    <t>Kings Pool</t>
  </si>
  <si>
    <t>1-2 Peasholme Green</t>
  </si>
  <si>
    <t>YORK   YO1 7PX</t>
  </si>
  <si>
    <t>Last update :- June 2012 - correction to figures for the North East region</t>
  </si>
  <si>
    <t xml:space="preserve">https://www.gov.uk/government/statistical-data-sets/structure-of-the-agricultural-industry-in-england-and-the-uk-at-june </t>
  </si>
  <si>
    <t>Source (accessed 2 October 2013):</t>
  </si>
  <si>
    <t>London land use data: from tab 'crops livestock'</t>
  </si>
  <si>
    <t>data for 2010</t>
  </si>
  <si>
    <t>cereals</t>
  </si>
  <si>
    <t>Grassland</t>
  </si>
  <si>
    <t>Total</t>
  </si>
  <si>
    <t>Units</t>
  </si>
  <si>
    <t>ha</t>
  </si>
  <si>
    <t>cattle</t>
  </si>
  <si>
    <t>sheep</t>
  </si>
  <si>
    <t>pigs</t>
  </si>
  <si>
    <t>poultry</t>
  </si>
  <si>
    <t>number</t>
  </si>
  <si>
    <t>ENGLAND</t>
  </si>
  <si>
    <t>CATTLE</t>
  </si>
  <si>
    <t>Dairy cows</t>
  </si>
  <si>
    <t>000 head</t>
  </si>
  <si>
    <t xml:space="preserve">N excretion </t>
  </si>
  <si>
    <r>
      <t>kg N head</t>
    </r>
    <r>
      <rPr>
        <vertAlign val="superscript"/>
        <sz val="10"/>
        <rFont val="Arial"/>
        <family val="2"/>
      </rPr>
      <t>-1</t>
    </r>
    <r>
      <rPr>
        <sz val="10"/>
        <rFont val="Arial"/>
        <family val="2"/>
      </rPr>
      <t xml:space="preserve"> y</t>
    </r>
    <r>
      <rPr>
        <vertAlign val="superscript"/>
        <sz val="10"/>
        <rFont val="Arial"/>
        <family val="2"/>
      </rPr>
      <t>-1</t>
    </r>
  </si>
  <si>
    <t>Liquid</t>
  </si>
  <si>
    <r>
      <t>kg N2O head</t>
    </r>
    <r>
      <rPr>
        <vertAlign val="superscript"/>
        <sz val="10"/>
        <rFont val="Arial"/>
        <family val="2"/>
      </rPr>
      <t>-1</t>
    </r>
    <r>
      <rPr>
        <sz val="10"/>
        <rFont val="Arial"/>
        <family val="2"/>
      </rPr>
      <t xml:space="preserve"> y</t>
    </r>
    <r>
      <rPr>
        <vertAlign val="superscript"/>
        <sz val="10"/>
        <rFont val="Arial"/>
        <family val="2"/>
      </rPr>
      <t>-1</t>
    </r>
  </si>
  <si>
    <t>Solid</t>
  </si>
  <si>
    <r>
      <t>AWMS N</t>
    </r>
    <r>
      <rPr>
        <vertAlign val="subscript"/>
        <sz val="10"/>
        <rFont val="Arial"/>
        <family val="2"/>
      </rPr>
      <t>2</t>
    </r>
    <r>
      <rPr>
        <sz val="10"/>
        <rFont val="Arial"/>
        <family val="2"/>
      </rPr>
      <t xml:space="preserve">O EF </t>
    </r>
  </si>
  <si>
    <r>
      <t>N</t>
    </r>
    <r>
      <rPr>
        <vertAlign val="subscript"/>
        <sz val="10"/>
        <rFont val="Arial"/>
        <family val="2"/>
      </rPr>
      <t>2</t>
    </r>
    <r>
      <rPr>
        <sz val="10"/>
        <rFont val="Arial"/>
        <family val="2"/>
      </rPr>
      <t>O AWMS Liquid</t>
    </r>
  </si>
  <si>
    <r>
      <t>kt N</t>
    </r>
    <r>
      <rPr>
        <vertAlign val="subscript"/>
        <sz val="10"/>
        <rFont val="Arial"/>
        <family val="2"/>
      </rPr>
      <t>2</t>
    </r>
    <r>
      <rPr>
        <sz val="10"/>
        <rFont val="Arial"/>
        <family val="2"/>
      </rPr>
      <t>O/yr</t>
    </r>
  </si>
  <si>
    <t>N2O AWMS Solid</t>
  </si>
  <si>
    <r>
      <t>N</t>
    </r>
    <r>
      <rPr>
        <vertAlign val="subscript"/>
        <sz val="10"/>
        <rFont val="Arial"/>
        <family val="2"/>
      </rPr>
      <t>2</t>
    </r>
    <r>
      <rPr>
        <sz val="10"/>
        <rFont val="Arial"/>
        <family val="2"/>
      </rPr>
      <t>O AWMS Total</t>
    </r>
  </si>
  <si>
    <t>Beef cows</t>
  </si>
  <si>
    <t>kg N head-1 y-1</t>
  </si>
  <si>
    <t>Dairy Heifers</t>
  </si>
  <si>
    <t>Beef heifers</t>
  </si>
  <si>
    <t>Dairy replacements &gt;1yrs</t>
  </si>
  <si>
    <t>Beef all others &gt;1yrs</t>
  </si>
  <si>
    <t>Dairy calves &lt;1yrs</t>
  </si>
  <si>
    <t>Beef calves &lt;1yrs</t>
  </si>
  <si>
    <t>TOTAL cattle</t>
  </si>
  <si>
    <t>Check (diff)</t>
  </si>
  <si>
    <r>
      <t>N</t>
    </r>
    <r>
      <rPr>
        <b/>
        <vertAlign val="subscript"/>
        <sz val="10"/>
        <rFont val="Arial"/>
        <family val="2"/>
      </rPr>
      <t>2</t>
    </r>
    <r>
      <rPr>
        <b/>
        <sz val="10"/>
        <rFont val="Arial"/>
        <family val="2"/>
      </rPr>
      <t>O AWMS Liquid</t>
    </r>
  </si>
  <si>
    <r>
      <t>kt N</t>
    </r>
    <r>
      <rPr>
        <b/>
        <vertAlign val="subscript"/>
        <sz val="10"/>
        <rFont val="Arial"/>
        <family val="2"/>
      </rPr>
      <t>2</t>
    </r>
    <r>
      <rPr>
        <b/>
        <sz val="10"/>
        <rFont val="Arial"/>
        <family val="2"/>
      </rPr>
      <t>O/yr</t>
    </r>
  </si>
  <si>
    <r>
      <t>N</t>
    </r>
    <r>
      <rPr>
        <b/>
        <vertAlign val="subscript"/>
        <sz val="10"/>
        <rFont val="Arial"/>
        <family val="2"/>
      </rPr>
      <t>2</t>
    </r>
    <r>
      <rPr>
        <b/>
        <sz val="10"/>
        <rFont val="Arial"/>
        <family val="2"/>
      </rPr>
      <t>O AWMS</t>
    </r>
  </si>
  <si>
    <t>PIGS</t>
  </si>
  <si>
    <t>Sows</t>
  </si>
  <si>
    <t>Gilts</t>
  </si>
  <si>
    <t>Boars</t>
  </si>
  <si>
    <t>Fattening &amp; other pigs 80 - &gt;110 kg</t>
  </si>
  <si>
    <t>Fattening &amp; other pigs 50 - 80 kg</t>
  </si>
  <si>
    <t>Other pigs 20 - 50 kg</t>
  </si>
  <si>
    <t>Pigs &lt; 20 kg</t>
  </si>
  <si>
    <t>TOTAL pigs</t>
  </si>
  <si>
    <t>SHEEP (Ruminants)</t>
  </si>
  <si>
    <t>Breeding</t>
  </si>
  <si>
    <t xml:space="preserve">Other </t>
  </si>
  <si>
    <t>Lambs &lt; 1 yr</t>
  </si>
  <si>
    <t>TOTAL sheep</t>
  </si>
  <si>
    <t>GOATS (Ruminants)</t>
  </si>
  <si>
    <t>AWMS N2O EF Solid</t>
  </si>
  <si>
    <r>
      <t>kg N2O head</t>
    </r>
    <r>
      <rPr>
        <b/>
        <vertAlign val="superscript"/>
        <sz val="10"/>
        <rFont val="Arial"/>
        <family val="2"/>
      </rPr>
      <t>-1</t>
    </r>
    <r>
      <rPr>
        <b/>
        <sz val="10"/>
        <rFont val="Arial"/>
        <family val="2"/>
      </rPr>
      <t xml:space="preserve"> y</t>
    </r>
    <r>
      <rPr>
        <b/>
        <vertAlign val="superscript"/>
        <sz val="10"/>
        <rFont val="Arial"/>
        <family val="2"/>
      </rPr>
      <t>-1</t>
    </r>
  </si>
  <si>
    <t>DEER</t>
  </si>
  <si>
    <t>Stags</t>
  </si>
  <si>
    <t>Hinds &amp; calves</t>
  </si>
  <si>
    <t>DEER Total (Ruminants)</t>
  </si>
  <si>
    <r>
      <t>N</t>
    </r>
    <r>
      <rPr>
        <b/>
        <vertAlign val="subscript"/>
        <sz val="10"/>
        <rFont val="Arial"/>
        <family val="2"/>
      </rPr>
      <t>2</t>
    </r>
    <r>
      <rPr>
        <b/>
        <sz val="10"/>
        <rFont val="Arial"/>
        <family val="2"/>
      </rPr>
      <t>O AWMS Other</t>
    </r>
  </si>
  <si>
    <t>HORSES (Psuedo-ruminants)</t>
  </si>
  <si>
    <r>
      <t>AWMS N</t>
    </r>
    <r>
      <rPr>
        <b/>
        <vertAlign val="subscript"/>
        <sz val="10"/>
        <rFont val="Arial"/>
        <family val="2"/>
      </rPr>
      <t>2</t>
    </r>
    <r>
      <rPr>
        <b/>
        <sz val="10"/>
        <rFont val="Arial"/>
        <family val="2"/>
      </rPr>
      <t>O EF Other</t>
    </r>
  </si>
  <si>
    <t>POULTRY (Non-ruminants)</t>
  </si>
  <si>
    <t>Growing pullets</t>
  </si>
  <si>
    <t>Poultry without bedding</t>
  </si>
  <si>
    <t>Poultry with bedding</t>
  </si>
  <si>
    <r>
      <t>N</t>
    </r>
    <r>
      <rPr>
        <vertAlign val="subscript"/>
        <sz val="10"/>
        <rFont val="Arial"/>
        <family val="2"/>
      </rPr>
      <t>2</t>
    </r>
    <r>
      <rPr>
        <sz val="10"/>
        <rFont val="Arial"/>
        <family val="2"/>
      </rPr>
      <t>O AWMS Poultry without bedding</t>
    </r>
  </si>
  <si>
    <r>
      <t>N</t>
    </r>
    <r>
      <rPr>
        <vertAlign val="subscript"/>
        <sz val="10"/>
        <rFont val="Arial"/>
        <family val="2"/>
      </rPr>
      <t>2</t>
    </r>
    <r>
      <rPr>
        <sz val="10"/>
        <rFont val="Arial"/>
        <family val="2"/>
      </rPr>
      <t>O AWMS Poultry with bedding</t>
    </r>
  </si>
  <si>
    <t>Laying fowls</t>
  </si>
  <si>
    <t>Breeding flock</t>
  </si>
  <si>
    <t>Table chicken</t>
  </si>
  <si>
    <t>Incineration</t>
  </si>
  <si>
    <t>Turkeys</t>
  </si>
  <si>
    <t>Total other poultry</t>
  </si>
  <si>
    <t>TOTAL poultry</t>
  </si>
  <si>
    <t>check poultry numbers (difference)</t>
  </si>
  <si>
    <r>
      <t>N</t>
    </r>
    <r>
      <rPr>
        <b/>
        <vertAlign val="subscript"/>
        <sz val="10"/>
        <rFont val="Arial"/>
        <family val="2"/>
      </rPr>
      <t>2</t>
    </r>
    <r>
      <rPr>
        <b/>
        <sz val="10"/>
        <rFont val="Arial"/>
        <family val="2"/>
      </rPr>
      <t>O AWMS Poultry without bedding</t>
    </r>
  </si>
  <si>
    <r>
      <t>N</t>
    </r>
    <r>
      <rPr>
        <b/>
        <vertAlign val="subscript"/>
        <sz val="10"/>
        <rFont val="Arial"/>
        <family val="2"/>
      </rPr>
      <t>2</t>
    </r>
    <r>
      <rPr>
        <b/>
        <sz val="10"/>
        <rFont val="Arial"/>
        <family val="2"/>
      </rPr>
      <t>O AWMS Poultry with bedding</t>
    </r>
  </si>
  <si>
    <r>
      <t>N</t>
    </r>
    <r>
      <rPr>
        <b/>
        <vertAlign val="subscript"/>
        <sz val="10"/>
        <rFont val="Arial"/>
        <family val="2"/>
      </rPr>
      <t>2</t>
    </r>
    <r>
      <rPr>
        <b/>
        <sz val="10"/>
        <rFont val="Arial"/>
        <family val="2"/>
      </rPr>
      <t>O AWMS Total</t>
    </r>
  </si>
  <si>
    <r>
      <t>ENGLAND N</t>
    </r>
    <r>
      <rPr>
        <b/>
        <vertAlign val="subscript"/>
        <sz val="10"/>
        <rFont val="Arial"/>
        <family val="2"/>
      </rPr>
      <t>2</t>
    </r>
    <r>
      <rPr>
        <b/>
        <sz val="10"/>
        <rFont val="Arial"/>
        <family val="2"/>
      </rPr>
      <t>O AWMS Total</t>
    </r>
  </si>
  <si>
    <t>ENGLAND CROPS</t>
  </si>
  <si>
    <t>Wheat</t>
  </si>
  <si>
    <r>
      <t>Total N applied - N</t>
    </r>
    <r>
      <rPr>
        <vertAlign val="subscript"/>
        <sz val="10"/>
        <rFont val="Arial"/>
        <family val="2"/>
      </rPr>
      <t>(FERT)</t>
    </r>
  </si>
  <si>
    <t>kt/yr</t>
  </si>
  <si>
    <t>DM yield</t>
  </si>
  <si>
    <t>000 tonnes</t>
  </si>
  <si>
    <r>
      <t>Direct N</t>
    </r>
    <r>
      <rPr>
        <vertAlign val="subscript"/>
        <sz val="10"/>
        <rFont val="Arial"/>
        <family val="2"/>
      </rPr>
      <t>2</t>
    </r>
    <r>
      <rPr>
        <sz val="10"/>
        <rFont val="Arial"/>
        <family val="2"/>
      </rPr>
      <t>O from synthetic fertiliser application - N2O</t>
    </r>
    <r>
      <rPr>
        <vertAlign val="subscript"/>
        <sz val="10"/>
        <rFont val="Arial"/>
        <family val="2"/>
      </rPr>
      <t>(SN)</t>
    </r>
  </si>
  <si>
    <t>2000GPG Eq 4.22</t>
  </si>
  <si>
    <r>
      <t>Direct N</t>
    </r>
    <r>
      <rPr>
        <vertAlign val="subscript"/>
        <sz val="10"/>
        <rFont val="Arial"/>
        <family val="2"/>
      </rPr>
      <t>2</t>
    </r>
    <r>
      <rPr>
        <sz val="10"/>
        <rFont val="Arial"/>
        <family val="2"/>
      </rPr>
      <t>O from crop residues - N2O</t>
    </r>
    <r>
      <rPr>
        <vertAlign val="subscript"/>
        <sz val="10"/>
        <rFont val="Arial"/>
        <family val="2"/>
      </rPr>
      <t>(CR)</t>
    </r>
  </si>
  <si>
    <t>2000GPG Eq 4.29</t>
  </si>
  <si>
    <r>
      <t>Indirect N</t>
    </r>
    <r>
      <rPr>
        <vertAlign val="subscript"/>
        <sz val="10"/>
        <rFont val="Arial"/>
        <family val="2"/>
      </rPr>
      <t>2</t>
    </r>
    <r>
      <rPr>
        <sz val="10"/>
        <rFont val="Arial"/>
        <family val="2"/>
      </rPr>
      <t>O from leaching and runoff - N2O</t>
    </r>
    <r>
      <rPr>
        <vertAlign val="subscript"/>
        <sz val="10"/>
        <rFont val="Arial"/>
        <family val="2"/>
      </rPr>
      <t>(LSN)</t>
    </r>
  </si>
  <si>
    <t>2000GPG Eq. 4.34</t>
  </si>
  <si>
    <r>
      <t>Indirect N</t>
    </r>
    <r>
      <rPr>
        <vertAlign val="subscript"/>
        <sz val="10"/>
        <rFont val="Arial"/>
        <family val="2"/>
      </rPr>
      <t>2</t>
    </r>
    <r>
      <rPr>
        <sz val="10"/>
        <rFont val="Arial"/>
        <family val="2"/>
      </rPr>
      <t>O from atmospheric deposition - N2O</t>
    </r>
    <r>
      <rPr>
        <vertAlign val="subscript"/>
        <sz val="10"/>
        <rFont val="Arial"/>
        <family val="2"/>
      </rPr>
      <t>(DSN)</t>
    </r>
  </si>
  <si>
    <t>2000GPG Eq. 4.31</t>
  </si>
  <si>
    <r>
      <t>Field burning of agricultural residues - N</t>
    </r>
    <r>
      <rPr>
        <vertAlign val="subscript"/>
        <sz val="10"/>
        <rFont val="Arial"/>
        <family val="2"/>
      </rPr>
      <t>2</t>
    </r>
    <r>
      <rPr>
        <sz val="10"/>
        <rFont val="Arial"/>
        <family val="2"/>
      </rPr>
      <t>O</t>
    </r>
  </si>
  <si>
    <t>C released</t>
  </si>
  <si>
    <t>Barley</t>
  </si>
  <si>
    <t>Oats</t>
  </si>
  <si>
    <t>Rye, triticale, durum wheat</t>
  </si>
  <si>
    <t>Maize</t>
  </si>
  <si>
    <t>Maincrop potatoes</t>
  </si>
  <si>
    <t>Sugar beet</t>
  </si>
  <si>
    <t>Oilseed rape</t>
  </si>
  <si>
    <t>Peas (green)</t>
  </si>
  <si>
    <r>
      <t>Direct N</t>
    </r>
    <r>
      <rPr>
        <vertAlign val="subscript"/>
        <sz val="10"/>
        <rFont val="Arial"/>
        <family val="2"/>
      </rPr>
      <t>2</t>
    </r>
    <r>
      <rPr>
        <sz val="10"/>
        <rFont val="Arial"/>
        <family val="2"/>
      </rPr>
      <t>O from biological fixation - N2O</t>
    </r>
    <r>
      <rPr>
        <vertAlign val="subscript"/>
        <sz val="10"/>
        <rFont val="Arial"/>
        <family val="2"/>
      </rPr>
      <t>(BF)</t>
    </r>
  </si>
  <si>
    <t>2000GPG Eq 4.25</t>
  </si>
  <si>
    <t>Peas (dry)</t>
  </si>
  <si>
    <t>Broad beans</t>
  </si>
  <si>
    <t>Beans (human cons)</t>
  </si>
  <si>
    <t>Beans (animal cons)</t>
  </si>
  <si>
    <t>Rootcrops for stockfeed</t>
  </si>
  <si>
    <t>no production data</t>
  </si>
  <si>
    <t>Leafy forage crops</t>
  </si>
  <si>
    <t>Other forage crops</t>
  </si>
  <si>
    <t>Vegetables (brassicae)</t>
  </si>
  <si>
    <t>Vegetables (other)</t>
  </si>
  <si>
    <t>Soft fruit</t>
  </si>
  <si>
    <t>Top fruit</t>
  </si>
  <si>
    <t>2000GPG Eq 4.28/4.29</t>
  </si>
  <si>
    <t>Hops</t>
  </si>
  <si>
    <t>Linseed</t>
  </si>
  <si>
    <t>Other tillage</t>
  </si>
  <si>
    <t>Grass under 5 years</t>
  </si>
  <si>
    <t>Permanent grass</t>
  </si>
  <si>
    <r>
      <t>Direct N</t>
    </r>
    <r>
      <rPr>
        <b/>
        <vertAlign val="subscript"/>
        <sz val="10"/>
        <rFont val="Arial"/>
        <family val="2"/>
      </rPr>
      <t>2</t>
    </r>
    <r>
      <rPr>
        <b/>
        <sz val="10"/>
        <rFont val="Arial"/>
        <family val="2"/>
      </rPr>
      <t>O from synthetic fertiliser application - N2O</t>
    </r>
    <r>
      <rPr>
        <b/>
        <vertAlign val="subscript"/>
        <sz val="10"/>
        <rFont val="Arial"/>
        <family val="2"/>
      </rPr>
      <t>(SN)</t>
    </r>
  </si>
  <si>
    <r>
      <t>Direct N</t>
    </r>
    <r>
      <rPr>
        <b/>
        <vertAlign val="subscript"/>
        <sz val="10"/>
        <rFont val="Arial"/>
        <family val="2"/>
      </rPr>
      <t>2</t>
    </r>
    <r>
      <rPr>
        <b/>
        <sz val="10"/>
        <rFont val="Arial"/>
        <family val="2"/>
      </rPr>
      <t>O from biological fixation - N2O</t>
    </r>
    <r>
      <rPr>
        <b/>
        <vertAlign val="subscript"/>
        <sz val="10"/>
        <rFont val="Arial"/>
        <family val="2"/>
      </rPr>
      <t>(BF)</t>
    </r>
  </si>
  <si>
    <t>Legumes</t>
  </si>
  <si>
    <t>Improved grass</t>
  </si>
  <si>
    <r>
      <t>Direct N</t>
    </r>
    <r>
      <rPr>
        <b/>
        <vertAlign val="subscript"/>
        <sz val="10"/>
        <rFont val="Arial"/>
        <family val="2"/>
      </rPr>
      <t>2</t>
    </r>
    <r>
      <rPr>
        <b/>
        <sz val="10"/>
        <rFont val="Arial"/>
        <family val="2"/>
      </rPr>
      <t>O from crop residues - N2O</t>
    </r>
    <r>
      <rPr>
        <b/>
        <vertAlign val="subscript"/>
        <sz val="10"/>
        <rFont val="Arial"/>
        <family val="2"/>
      </rPr>
      <t>(CR)</t>
    </r>
  </si>
  <si>
    <t>Non-legumes</t>
  </si>
  <si>
    <r>
      <t>Direct N</t>
    </r>
    <r>
      <rPr>
        <b/>
        <vertAlign val="subscript"/>
        <sz val="10"/>
        <rFont val="Arial"/>
        <family val="2"/>
      </rPr>
      <t>2</t>
    </r>
    <r>
      <rPr>
        <b/>
        <sz val="10"/>
        <rFont val="Arial"/>
        <family val="2"/>
      </rPr>
      <t>O from histosols - N2O</t>
    </r>
    <r>
      <rPr>
        <b/>
        <vertAlign val="subscript"/>
        <sz val="10"/>
        <rFont val="Arial"/>
        <family val="2"/>
      </rPr>
      <t>(OS)</t>
    </r>
  </si>
  <si>
    <t xml:space="preserve">Land area </t>
  </si>
  <si>
    <r>
      <t>km</t>
    </r>
    <r>
      <rPr>
        <b/>
        <vertAlign val="superscript"/>
        <sz val="10"/>
        <rFont val="Arial"/>
        <family val="2"/>
      </rPr>
      <t>2</t>
    </r>
  </si>
  <si>
    <t>TOTAL DIRECT EMISSIONS</t>
  </si>
  <si>
    <r>
      <t>Indirect N</t>
    </r>
    <r>
      <rPr>
        <b/>
        <vertAlign val="subscript"/>
        <sz val="10"/>
        <rFont val="Arial"/>
        <family val="2"/>
      </rPr>
      <t>2</t>
    </r>
    <r>
      <rPr>
        <b/>
        <sz val="10"/>
        <rFont val="Arial"/>
        <family val="2"/>
      </rPr>
      <t>O from synthetic fertiliser application - N2O</t>
    </r>
    <r>
      <rPr>
        <b/>
        <vertAlign val="subscript"/>
        <sz val="10"/>
        <rFont val="Arial"/>
        <family val="2"/>
      </rPr>
      <t>(LSN)</t>
    </r>
  </si>
  <si>
    <t>Leaching and runoff</t>
  </si>
  <si>
    <r>
      <t>Indirect N</t>
    </r>
    <r>
      <rPr>
        <b/>
        <vertAlign val="subscript"/>
        <sz val="10"/>
        <rFont val="Arial"/>
        <family val="2"/>
      </rPr>
      <t>2</t>
    </r>
    <r>
      <rPr>
        <b/>
        <sz val="10"/>
        <rFont val="Arial"/>
        <family val="2"/>
      </rPr>
      <t>O from synthetic fertiliser application - N2O</t>
    </r>
    <r>
      <rPr>
        <b/>
        <vertAlign val="subscript"/>
        <sz val="10"/>
        <rFont val="Arial"/>
        <family val="2"/>
      </rPr>
      <t>(DSN)</t>
    </r>
  </si>
  <si>
    <r>
      <t>NO</t>
    </r>
    <r>
      <rPr>
        <b/>
        <vertAlign val="subscript"/>
        <sz val="10"/>
        <rFont val="Arial"/>
        <family val="2"/>
      </rPr>
      <t>X</t>
    </r>
    <r>
      <rPr>
        <b/>
        <sz val="10"/>
        <rFont val="Arial"/>
        <family val="2"/>
      </rPr>
      <t xml:space="preserve"> and NH</t>
    </r>
    <r>
      <rPr>
        <b/>
        <vertAlign val="subscript"/>
        <sz val="10"/>
        <rFont val="Arial"/>
        <family val="2"/>
      </rPr>
      <t>3</t>
    </r>
  </si>
  <si>
    <t>TOTAL INDIRECT EMISSIONS</t>
  </si>
  <si>
    <r>
      <t>Field burning of agricultural residues - N</t>
    </r>
    <r>
      <rPr>
        <b/>
        <vertAlign val="subscript"/>
        <sz val="10"/>
        <rFont val="Arial"/>
        <family val="2"/>
      </rPr>
      <t>2</t>
    </r>
    <r>
      <rPr>
        <b/>
        <sz val="10"/>
        <rFont val="Arial"/>
        <family val="2"/>
      </rPr>
      <t>O</t>
    </r>
  </si>
  <si>
    <t>ENGLAND TOTAL EMISSIONS (crops)</t>
  </si>
  <si>
    <t>ENGLAND MANURE</t>
  </si>
  <si>
    <t xml:space="preserve">N excreted </t>
  </si>
  <si>
    <t>kt N/yr</t>
  </si>
  <si>
    <r>
      <t>N excreted minus Frac</t>
    </r>
    <r>
      <rPr>
        <vertAlign val="subscript"/>
        <sz val="10"/>
        <rFont val="Arial"/>
        <family val="2"/>
      </rPr>
      <t>(GASM)</t>
    </r>
  </si>
  <si>
    <r>
      <t>N applied to land (liquid) minus Frac</t>
    </r>
    <r>
      <rPr>
        <vertAlign val="subscript"/>
        <sz val="10"/>
        <rFont val="Arial"/>
        <family val="2"/>
      </rPr>
      <t>(GASM)</t>
    </r>
  </si>
  <si>
    <r>
      <t>N applied to land (daily spread) minus Frac</t>
    </r>
    <r>
      <rPr>
        <vertAlign val="subscript"/>
        <sz val="10"/>
        <rFont val="Arial"/>
        <family val="2"/>
      </rPr>
      <t>(GASM)</t>
    </r>
  </si>
  <si>
    <r>
      <t>N applied to land (ssd) minus Frac</t>
    </r>
    <r>
      <rPr>
        <vertAlign val="subscript"/>
        <sz val="10"/>
        <rFont val="Arial"/>
        <family val="2"/>
      </rPr>
      <t>(GASM)</t>
    </r>
  </si>
  <si>
    <t xml:space="preserve">N applied to land (grazing) </t>
  </si>
  <si>
    <r>
      <t>Direct N</t>
    </r>
    <r>
      <rPr>
        <vertAlign val="subscript"/>
        <sz val="10"/>
        <rFont val="Arial"/>
        <family val="2"/>
      </rPr>
      <t>2</t>
    </r>
    <r>
      <rPr>
        <sz val="10"/>
        <rFont val="Arial"/>
        <family val="2"/>
      </rPr>
      <t xml:space="preserve">O from organic fertiliser (liquid) </t>
    </r>
  </si>
  <si>
    <r>
      <t>Direct N</t>
    </r>
    <r>
      <rPr>
        <vertAlign val="subscript"/>
        <sz val="10"/>
        <rFont val="Arial"/>
        <family val="2"/>
      </rPr>
      <t>2</t>
    </r>
    <r>
      <rPr>
        <sz val="10"/>
        <rFont val="Arial"/>
        <family val="2"/>
      </rPr>
      <t xml:space="preserve">O from organic fertiliser (daily spread) </t>
    </r>
  </si>
  <si>
    <r>
      <t>Direct N</t>
    </r>
    <r>
      <rPr>
        <vertAlign val="subscript"/>
        <sz val="10"/>
        <rFont val="Arial"/>
        <family val="2"/>
      </rPr>
      <t>2</t>
    </r>
    <r>
      <rPr>
        <sz val="10"/>
        <rFont val="Arial"/>
        <family val="2"/>
      </rPr>
      <t xml:space="preserve">O from organic fertiliser (ssd) </t>
    </r>
  </si>
  <si>
    <r>
      <t>Direct N</t>
    </r>
    <r>
      <rPr>
        <vertAlign val="subscript"/>
        <sz val="10"/>
        <rFont val="Arial"/>
        <family val="2"/>
      </rPr>
      <t>2</t>
    </r>
    <r>
      <rPr>
        <sz val="10"/>
        <rFont val="Arial"/>
        <family val="2"/>
      </rPr>
      <t>O from grazing - GRAZ</t>
    </r>
  </si>
  <si>
    <r>
      <t>Direct N</t>
    </r>
    <r>
      <rPr>
        <vertAlign val="subscript"/>
        <sz val="10"/>
        <rFont val="Arial"/>
        <family val="2"/>
      </rPr>
      <t>2</t>
    </r>
    <r>
      <rPr>
        <sz val="10"/>
        <rFont val="Arial"/>
        <family val="2"/>
      </rPr>
      <t>O from organic fertiliser (TOTAL) - FAW</t>
    </r>
  </si>
  <si>
    <r>
      <t>Direct N</t>
    </r>
    <r>
      <rPr>
        <vertAlign val="subscript"/>
        <sz val="10"/>
        <rFont val="Arial"/>
        <family val="2"/>
      </rPr>
      <t>2</t>
    </r>
    <r>
      <rPr>
        <sz val="10"/>
        <rFont val="Arial"/>
        <family val="2"/>
      </rPr>
      <t>O from AWMS (TOTAL)</t>
    </r>
  </si>
  <si>
    <r>
      <t>Total N</t>
    </r>
    <r>
      <rPr>
        <vertAlign val="subscript"/>
        <sz val="10"/>
        <rFont val="Arial"/>
        <family val="2"/>
      </rPr>
      <t>2</t>
    </r>
    <r>
      <rPr>
        <sz val="10"/>
        <rFont val="Arial"/>
        <family val="2"/>
      </rPr>
      <t>O from grazing (GRAZ), organic fertiliser (FAW) and AWMS</t>
    </r>
  </si>
  <si>
    <r>
      <t>Indirect N</t>
    </r>
    <r>
      <rPr>
        <vertAlign val="subscript"/>
        <sz val="10"/>
        <rFont val="Arial"/>
        <family val="2"/>
      </rPr>
      <t>2</t>
    </r>
    <r>
      <rPr>
        <sz val="10"/>
        <rFont val="Arial"/>
        <family val="2"/>
      </rPr>
      <t>O from leaching and runoff (liquid) - N2O</t>
    </r>
    <r>
      <rPr>
        <vertAlign val="subscript"/>
        <sz val="10"/>
        <rFont val="Arial"/>
        <family val="2"/>
      </rPr>
      <t>(DWS)</t>
    </r>
  </si>
  <si>
    <r>
      <t>Indirect N</t>
    </r>
    <r>
      <rPr>
        <vertAlign val="subscript"/>
        <sz val="10"/>
        <rFont val="Arial"/>
        <family val="2"/>
      </rPr>
      <t>2</t>
    </r>
    <r>
      <rPr>
        <sz val="10"/>
        <rFont val="Arial"/>
        <family val="2"/>
      </rPr>
      <t>O from leaching and runoff (daily spread) - N2O</t>
    </r>
    <r>
      <rPr>
        <vertAlign val="subscript"/>
        <sz val="10"/>
        <rFont val="Arial"/>
        <family val="2"/>
      </rPr>
      <t>(DWS)</t>
    </r>
  </si>
  <si>
    <r>
      <t>Indirect N</t>
    </r>
    <r>
      <rPr>
        <vertAlign val="subscript"/>
        <sz val="10"/>
        <rFont val="Arial"/>
        <family val="2"/>
      </rPr>
      <t>2</t>
    </r>
    <r>
      <rPr>
        <sz val="10"/>
        <rFont val="Arial"/>
        <family val="2"/>
      </rPr>
      <t>O from leaching and runoff (ssd) - N2O</t>
    </r>
    <r>
      <rPr>
        <vertAlign val="subscript"/>
        <sz val="10"/>
        <rFont val="Arial"/>
        <family val="2"/>
      </rPr>
      <t>(DWS)</t>
    </r>
  </si>
  <si>
    <r>
      <t>Indirect N</t>
    </r>
    <r>
      <rPr>
        <vertAlign val="subscript"/>
        <sz val="10"/>
        <rFont val="Arial"/>
        <family val="2"/>
      </rPr>
      <t>2</t>
    </r>
    <r>
      <rPr>
        <sz val="10"/>
        <rFont val="Arial"/>
        <family val="2"/>
      </rPr>
      <t>O from leaching and runoff (GRAZ) - N2O</t>
    </r>
    <r>
      <rPr>
        <vertAlign val="subscript"/>
        <sz val="10"/>
        <rFont val="Arial"/>
        <family val="2"/>
      </rPr>
      <t>(DWS)</t>
    </r>
  </si>
  <si>
    <t>Indirect N2O from atmospheric deposition (liquid) - N2O(DSN)</t>
  </si>
  <si>
    <r>
      <t>Indirect N</t>
    </r>
    <r>
      <rPr>
        <vertAlign val="subscript"/>
        <sz val="10"/>
        <rFont val="Arial"/>
        <family val="2"/>
      </rPr>
      <t>2</t>
    </r>
    <r>
      <rPr>
        <sz val="10"/>
        <rFont val="Arial"/>
        <family val="2"/>
      </rPr>
      <t>O from atmospheric deposition (daily spread) - N2O</t>
    </r>
    <r>
      <rPr>
        <vertAlign val="subscript"/>
        <sz val="10"/>
        <rFont val="Arial"/>
        <family val="2"/>
      </rPr>
      <t>(DSN)</t>
    </r>
  </si>
  <si>
    <r>
      <t>Indirect N</t>
    </r>
    <r>
      <rPr>
        <vertAlign val="subscript"/>
        <sz val="10"/>
        <rFont val="Arial"/>
        <family val="2"/>
      </rPr>
      <t>2</t>
    </r>
    <r>
      <rPr>
        <sz val="10"/>
        <rFont val="Arial"/>
        <family val="2"/>
      </rPr>
      <t>O from atmospheric deposition (ssd) - N2O</t>
    </r>
    <r>
      <rPr>
        <vertAlign val="subscript"/>
        <sz val="10"/>
        <rFont val="Arial"/>
        <family val="2"/>
      </rPr>
      <t>(DSN)</t>
    </r>
  </si>
  <si>
    <r>
      <t>Indirect N</t>
    </r>
    <r>
      <rPr>
        <vertAlign val="subscript"/>
        <sz val="10"/>
        <rFont val="Arial"/>
        <family val="2"/>
      </rPr>
      <t>2</t>
    </r>
    <r>
      <rPr>
        <sz val="10"/>
        <rFont val="Arial"/>
        <family val="2"/>
      </rPr>
      <t>O from atmospheric deposition (GRAZ) - N2O</t>
    </r>
    <r>
      <rPr>
        <vertAlign val="subscript"/>
        <sz val="10"/>
        <rFont val="Arial"/>
        <family val="2"/>
      </rPr>
      <t>(DSN)</t>
    </r>
  </si>
  <si>
    <t>TOTALS Cattle</t>
  </si>
  <si>
    <r>
      <t>Direct N</t>
    </r>
    <r>
      <rPr>
        <b/>
        <vertAlign val="subscript"/>
        <sz val="10"/>
        <rFont val="Arial"/>
        <family val="2"/>
      </rPr>
      <t>2</t>
    </r>
    <r>
      <rPr>
        <b/>
        <sz val="10"/>
        <rFont val="Arial"/>
        <family val="2"/>
      </rPr>
      <t xml:space="preserve">O from organic fertiliser (liquid) </t>
    </r>
  </si>
  <si>
    <r>
      <t>Direct N</t>
    </r>
    <r>
      <rPr>
        <b/>
        <vertAlign val="subscript"/>
        <sz val="10"/>
        <rFont val="Arial"/>
        <family val="2"/>
      </rPr>
      <t>2</t>
    </r>
    <r>
      <rPr>
        <b/>
        <sz val="10"/>
        <rFont val="Arial"/>
        <family val="2"/>
      </rPr>
      <t xml:space="preserve">O from organic fertiliser (daily spread) </t>
    </r>
  </si>
  <si>
    <r>
      <t>Direct N</t>
    </r>
    <r>
      <rPr>
        <b/>
        <vertAlign val="subscript"/>
        <sz val="10"/>
        <rFont val="Arial"/>
        <family val="2"/>
      </rPr>
      <t>2</t>
    </r>
    <r>
      <rPr>
        <b/>
        <sz val="10"/>
        <rFont val="Arial"/>
        <family val="2"/>
      </rPr>
      <t xml:space="preserve">O from organic fertiliser (ssd) </t>
    </r>
  </si>
  <si>
    <r>
      <t>Direct N</t>
    </r>
    <r>
      <rPr>
        <b/>
        <vertAlign val="subscript"/>
        <sz val="10"/>
        <rFont val="Arial"/>
        <family val="2"/>
      </rPr>
      <t>2</t>
    </r>
    <r>
      <rPr>
        <b/>
        <sz val="10"/>
        <rFont val="Arial"/>
        <family val="2"/>
      </rPr>
      <t>O from organic fertiliser (TOTAL) - FAW</t>
    </r>
  </si>
  <si>
    <r>
      <t>Direct N</t>
    </r>
    <r>
      <rPr>
        <b/>
        <vertAlign val="subscript"/>
        <sz val="10"/>
        <rFont val="Arial"/>
        <family val="2"/>
      </rPr>
      <t>2</t>
    </r>
    <r>
      <rPr>
        <b/>
        <sz val="10"/>
        <rFont val="Arial"/>
        <family val="2"/>
      </rPr>
      <t>O from grazing - GRAZ</t>
    </r>
  </si>
  <si>
    <r>
      <t>Direct N</t>
    </r>
    <r>
      <rPr>
        <b/>
        <vertAlign val="subscript"/>
        <sz val="10"/>
        <rFont val="Arial"/>
        <family val="2"/>
      </rPr>
      <t>2</t>
    </r>
    <r>
      <rPr>
        <b/>
        <sz val="10"/>
        <rFont val="Arial"/>
        <family val="2"/>
      </rPr>
      <t>O from AWMS (TOTAL)</t>
    </r>
  </si>
  <si>
    <r>
      <t>Total N</t>
    </r>
    <r>
      <rPr>
        <b/>
        <vertAlign val="subscript"/>
        <sz val="10"/>
        <rFont val="Arial"/>
        <family val="2"/>
      </rPr>
      <t>2</t>
    </r>
    <r>
      <rPr>
        <b/>
        <sz val="10"/>
        <rFont val="Arial"/>
        <family val="2"/>
      </rPr>
      <t>O from grazing (GRAZ), organic fertiliser (FAW) and AWMS</t>
    </r>
  </si>
  <si>
    <r>
      <t>Indirect N</t>
    </r>
    <r>
      <rPr>
        <b/>
        <vertAlign val="subscript"/>
        <sz val="10"/>
        <rFont val="Arial"/>
        <family val="2"/>
      </rPr>
      <t>2</t>
    </r>
    <r>
      <rPr>
        <b/>
        <sz val="10"/>
        <rFont val="Arial"/>
        <family val="2"/>
      </rPr>
      <t>O from leaching and runoff (liquid) - N2O</t>
    </r>
    <r>
      <rPr>
        <b/>
        <vertAlign val="subscript"/>
        <sz val="10"/>
        <rFont val="Arial"/>
        <family val="2"/>
      </rPr>
      <t>(DWS)</t>
    </r>
  </si>
  <si>
    <r>
      <t>Indirect N</t>
    </r>
    <r>
      <rPr>
        <b/>
        <vertAlign val="subscript"/>
        <sz val="10"/>
        <rFont val="Arial"/>
        <family val="2"/>
      </rPr>
      <t>2</t>
    </r>
    <r>
      <rPr>
        <b/>
        <sz val="10"/>
        <rFont val="Arial"/>
        <family val="2"/>
      </rPr>
      <t>O from leaching and runoff (daily spread) - N2O</t>
    </r>
    <r>
      <rPr>
        <b/>
        <vertAlign val="subscript"/>
        <sz val="10"/>
        <rFont val="Arial"/>
        <family val="2"/>
      </rPr>
      <t>(DWS)</t>
    </r>
  </si>
  <si>
    <r>
      <t>Indirect N</t>
    </r>
    <r>
      <rPr>
        <b/>
        <vertAlign val="subscript"/>
        <sz val="10"/>
        <rFont val="Arial"/>
        <family val="2"/>
      </rPr>
      <t>2</t>
    </r>
    <r>
      <rPr>
        <b/>
        <sz val="10"/>
        <rFont val="Arial"/>
        <family val="2"/>
      </rPr>
      <t>O from leaching and runoff (ssd) - N2O</t>
    </r>
    <r>
      <rPr>
        <b/>
        <vertAlign val="subscript"/>
        <sz val="10"/>
        <rFont val="Arial"/>
        <family val="2"/>
      </rPr>
      <t>(DWS)</t>
    </r>
  </si>
  <si>
    <r>
      <t>Indirect N</t>
    </r>
    <r>
      <rPr>
        <b/>
        <vertAlign val="subscript"/>
        <sz val="10"/>
        <rFont val="Arial"/>
        <family val="2"/>
      </rPr>
      <t>2</t>
    </r>
    <r>
      <rPr>
        <b/>
        <sz val="10"/>
        <rFont val="Arial"/>
        <family val="2"/>
      </rPr>
      <t>O from leaching and runoff (GRAZ) - N2O</t>
    </r>
    <r>
      <rPr>
        <b/>
        <vertAlign val="subscript"/>
        <sz val="10"/>
        <rFont val="Arial"/>
        <family val="2"/>
      </rPr>
      <t>(DWS)</t>
    </r>
  </si>
  <si>
    <r>
      <t>Indirect N</t>
    </r>
    <r>
      <rPr>
        <b/>
        <vertAlign val="subscript"/>
        <sz val="10"/>
        <rFont val="Arial"/>
        <family val="2"/>
      </rPr>
      <t>2</t>
    </r>
    <r>
      <rPr>
        <b/>
        <sz val="10"/>
        <rFont val="Arial"/>
        <family val="2"/>
      </rPr>
      <t>O from atmospheric deposition (daily spread) - N2O</t>
    </r>
    <r>
      <rPr>
        <b/>
        <vertAlign val="subscript"/>
        <sz val="10"/>
        <rFont val="Arial"/>
        <family val="2"/>
      </rPr>
      <t>(DSN)</t>
    </r>
  </si>
  <si>
    <r>
      <t>Indirect N</t>
    </r>
    <r>
      <rPr>
        <b/>
        <vertAlign val="subscript"/>
        <sz val="10"/>
        <rFont val="Arial"/>
        <family val="2"/>
      </rPr>
      <t>2</t>
    </r>
    <r>
      <rPr>
        <b/>
        <sz val="10"/>
        <rFont val="Arial"/>
        <family val="2"/>
      </rPr>
      <t>O from atmospheric deposition (ssd) - N2O</t>
    </r>
    <r>
      <rPr>
        <b/>
        <vertAlign val="subscript"/>
        <sz val="10"/>
        <rFont val="Arial"/>
        <family val="2"/>
      </rPr>
      <t>(DSN)</t>
    </r>
  </si>
  <si>
    <r>
      <t>Indirect N</t>
    </r>
    <r>
      <rPr>
        <b/>
        <vertAlign val="subscript"/>
        <sz val="10"/>
        <rFont val="Arial"/>
        <family val="2"/>
      </rPr>
      <t>2</t>
    </r>
    <r>
      <rPr>
        <b/>
        <sz val="10"/>
        <rFont val="Arial"/>
        <family val="2"/>
      </rPr>
      <t>O from atmospheric deposition (GRAZ) - N2O</t>
    </r>
    <r>
      <rPr>
        <b/>
        <vertAlign val="subscript"/>
        <sz val="10"/>
        <rFont val="Arial"/>
        <family val="2"/>
      </rPr>
      <t>(DSN)</t>
    </r>
  </si>
  <si>
    <t>TOTALS Pigs</t>
  </si>
  <si>
    <t>TOTALS Sheep</t>
  </si>
  <si>
    <r>
      <t>N excreted minus Frac</t>
    </r>
    <r>
      <rPr>
        <b/>
        <vertAlign val="subscript"/>
        <sz val="10"/>
        <rFont val="Arial"/>
        <family val="2"/>
      </rPr>
      <t>(GASM)</t>
    </r>
  </si>
  <si>
    <r>
      <t>N applied to land (ssd) minus Frac</t>
    </r>
    <r>
      <rPr>
        <b/>
        <vertAlign val="subscript"/>
        <sz val="10"/>
        <rFont val="Arial"/>
        <family val="2"/>
      </rPr>
      <t>(GASM)</t>
    </r>
  </si>
  <si>
    <r>
      <t>Direct N</t>
    </r>
    <r>
      <rPr>
        <b/>
        <vertAlign val="subscript"/>
        <sz val="10"/>
        <rFont val="Arial"/>
        <family val="2"/>
      </rPr>
      <t>2</t>
    </r>
    <r>
      <rPr>
        <b/>
        <sz val="10"/>
        <rFont val="Arial"/>
        <family val="2"/>
      </rPr>
      <t>O from organic fertiliser (other) TOTAL - FAW</t>
    </r>
  </si>
  <si>
    <r>
      <t>Indirect N</t>
    </r>
    <r>
      <rPr>
        <b/>
        <vertAlign val="subscript"/>
        <sz val="10"/>
        <rFont val="Arial"/>
        <family val="2"/>
      </rPr>
      <t>2</t>
    </r>
    <r>
      <rPr>
        <b/>
        <sz val="10"/>
        <rFont val="Arial"/>
        <family val="2"/>
      </rPr>
      <t>O from leaching and runoff (graz) - N2O</t>
    </r>
    <r>
      <rPr>
        <b/>
        <vertAlign val="subscript"/>
        <sz val="10"/>
        <rFont val="Arial"/>
        <family val="2"/>
      </rPr>
      <t>(DWS)</t>
    </r>
  </si>
  <si>
    <t>Indirect N2O from atmospheric deposition (grazing) - N2O(DSN)</t>
  </si>
  <si>
    <t>N excreted</t>
  </si>
  <si>
    <t>TOTALS Deer</t>
  </si>
  <si>
    <t>N applied to land (grazing)</t>
  </si>
  <si>
    <r>
      <t>N applied to land (other) minus Frac</t>
    </r>
    <r>
      <rPr>
        <b/>
        <vertAlign val="subscript"/>
        <sz val="10"/>
        <rFont val="Arial"/>
        <family val="2"/>
      </rPr>
      <t>(GASM)</t>
    </r>
  </si>
  <si>
    <r>
      <t>Indirect N</t>
    </r>
    <r>
      <rPr>
        <b/>
        <vertAlign val="subscript"/>
        <sz val="10"/>
        <rFont val="Arial"/>
        <family val="2"/>
      </rPr>
      <t>2</t>
    </r>
    <r>
      <rPr>
        <b/>
        <sz val="10"/>
        <rFont val="Arial"/>
        <family val="2"/>
      </rPr>
      <t>O from leaching and runoff (grazing) - N2O</t>
    </r>
    <r>
      <rPr>
        <b/>
        <vertAlign val="subscript"/>
        <sz val="10"/>
        <rFont val="Arial"/>
        <family val="2"/>
      </rPr>
      <t>(DWS)</t>
    </r>
  </si>
  <si>
    <r>
      <t>Indirect N</t>
    </r>
    <r>
      <rPr>
        <b/>
        <vertAlign val="subscript"/>
        <sz val="10"/>
        <rFont val="Arial"/>
        <family val="2"/>
      </rPr>
      <t>2</t>
    </r>
    <r>
      <rPr>
        <b/>
        <sz val="10"/>
        <rFont val="Arial"/>
        <family val="2"/>
      </rPr>
      <t>O from leaching and runoff (other) - N2O</t>
    </r>
    <r>
      <rPr>
        <b/>
        <vertAlign val="subscript"/>
        <sz val="10"/>
        <rFont val="Arial"/>
        <family val="2"/>
      </rPr>
      <t>(DWS)</t>
    </r>
  </si>
  <si>
    <r>
      <t>Indirect N</t>
    </r>
    <r>
      <rPr>
        <b/>
        <vertAlign val="subscript"/>
        <sz val="10"/>
        <rFont val="Arial"/>
        <family val="2"/>
      </rPr>
      <t>2</t>
    </r>
    <r>
      <rPr>
        <b/>
        <sz val="10"/>
        <rFont val="Arial"/>
        <family val="2"/>
      </rPr>
      <t>O from atmospheric deposition (grazing) - N2O</t>
    </r>
    <r>
      <rPr>
        <b/>
        <vertAlign val="subscript"/>
        <sz val="10"/>
        <rFont val="Arial"/>
        <family val="2"/>
      </rPr>
      <t>(DSN)</t>
    </r>
  </si>
  <si>
    <r>
      <t>Indirect N</t>
    </r>
    <r>
      <rPr>
        <b/>
        <vertAlign val="subscript"/>
        <sz val="10"/>
        <rFont val="Arial"/>
        <family val="2"/>
      </rPr>
      <t>2</t>
    </r>
    <r>
      <rPr>
        <b/>
        <sz val="10"/>
        <rFont val="Arial"/>
        <family val="2"/>
      </rPr>
      <t>O from atmospheric deposition (other) - N2O</t>
    </r>
    <r>
      <rPr>
        <b/>
        <vertAlign val="subscript"/>
        <sz val="10"/>
        <rFont val="Arial"/>
        <family val="2"/>
      </rPr>
      <t>(DSN)</t>
    </r>
  </si>
  <si>
    <r>
      <t>N applied to land (poultry without bedding) minus Frac</t>
    </r>
    <r>
      <rPr>
        <vertAlign val="subscript"/>
        <sz val="10"/>
        <rFont val="Arial"/>
        <family val="2"/>
      </rPr>
      <t>(GASM)</t>
    </r>
  </si>
  <si>
    <r>
      <t>N applied to land (poultry with bedding) minus Frac</t>
    </r>
    <r>
      <rPr>
        <vertAlign val="subscript"/>
        <sz val="10"/>
        <rFont val="Arial"/>
        <family val="2"/>
      </rPr>
      <t>(GASM)</t>
    </r>
  </si>
  <si>
    <r>
      <t>Direct N</t>
    </r>
    <r>
      <rPr>
        <vertAlign val="subscript"/>
        <sz val="10"/>
        <rFont val="Arial"/>
        <family val="2"/>
      </rPr>
      <t>2</t>
    </r>
    <r>
      <rPr>
        <sz val="10"/>
        <rFont val="Arial"/>
        <family val="2"/>
      </rPr>
      <t xml:space="preserve">O from organic fertiliser (poultry without bedding) </t>
    </r>
  </si>
  <si>
    <r>
      <t>Direct N</t>
    </r>
    <r>
      <rPr>
        <vertAlign val="subscript"/>
        <sz val="10"/>
        <rFont val="Arial"/>
        <family val="2"/>
      </rPr>
      <t>2</t>
    </r>
    <r>
      <rPr>
        <sz val="10"/>
        <rFont val="Arial"/>
        <family val="2"/>
      </rPr>
      <t xml:space="preserve">O from organic fertiliser (poultry with bedding) </t>
    </r>
  </si>
  <si>
    <r>
      <t>Indirect N</t>
    </r>
    <r>
      <rPr>
        <vertAlign val="subscript"/>
        <sz val="10"/>
        <rFont val="Arial"/>
        <family val="2"/>
      </rPr>
      <t>2</t>
    </r>
    <r>
      <rPr>
        <sz val="10"/>
        <rFont val="Arial"/>
        <family val="2"/>
      </rPr>
      <t>O from leaching and runoff (poultry without bedding) - N2O</t>
    </r>
    <r>
      <rPr>
        <vertAlign val="subscript"/>
        <sz val="10"/>
        <rFont val="Arial"/>
        <family val="2"/>
      </rPr>
      <t>(DWS)</t>
    </r>
  </si>
  <si>
    <r>
      <t>Indirect N</t>
    </r>
    <r>
      <rPr>
        <vertAlign val="subscript"/>
        <sz val="10"/>
        <rFont val="Arial"/>
        <family val="2"/>
      </rPr>
      <t>2</t>
    </r>
    <r>
      <rPr>
        <sz val="10"/>
        <rFont val="Arial"/>
        <family val="2"/>
      </rPr>
      <t>O from leaching and runoff (poultry with bedding) - N2O</t>
    </r>
    <r>
      <rPr>
        <vertAlign val="subscript"/>
        <sz val="10"/>
        <rFont val="Arial"/>
        <family val="2"/>
      </rPr>
      <t>(DWS)</t>
    </r>
  </si>
  <si>
    <r>
      <t>Indirect N</t>
    </r>
    <r>
      <rPr>
        <vertAlign val="subscript"/>
        <sz val="10"/>
        <rFont val="Arial"/>
        <family val="2"/>
      </rPr>
      <t>2</t>
    </r>
    <r>
      <rPr>
        <sz val="10"/>
        <rFont val="Arial"/>
        <family val="2"/>
      </rPr>
      <t>O from atmospheric deposition (poultry without bedding) - N2O</t>
    </r>
    <r>
      <rPr>
        <vertAlign val="subscript"/>
        <sz val="10"/>
        <rFont val="Arial"/>
        <family val="2"/>
      </rPr>
      <t>(DSN)</t>
    </r>
  </si>
  <si>
    <r>
      <t>Indirect N</t>
    </r>
    <r>
      <rPr>
        <vertAlign val="subscript"/>
        <sz val="10"/>
        <rFont val="Arial"/>
        <family val="2"/>
      </rPr>
      <t>2</t>
    </r>
    <r>
      <rPr>
        <sz val="10"/>
        <rFont val="Arial"/>
        <family val="2"/>
      </rPr>
      <t>O from atmospheric deposition (poultry with bedding) - N2O</t>
    </r>
    <r>
      <rPr>
        <vertAlign val="subscript"/>
        <sz val="10"/>
        <rFont val="Arial"/>
        <family val="2"/>
      </rPr>
      <t>(DSN)</t>
    </r>
  </si>
  <si>
    <r>
      <t>N applied to land (prp) minus Frac</t>
    </r>
    <r>
      <rPr>
        <vertAlign val="subscript"/>
        <sz val="10"/>
        <rFont val="Arial"/>
        <family val="2"/>
      </rPr>
      <t>(GASM)</t>
    </r>
  </si>
  <si>
    <t>N incinerated (TOTAL)</t>
  </si>
  <si>
    <r>
      <t>Direct N</t>
    </r>
    <r>
      <rPr>
        <b/>
        <vertAlign val="subscript"/>
        <sz val="10"/>
        <rFont val="Arial"/>
        <family val="2"/>
      </rPr>
      <t>2</t>
    </r>
    <r>
      <rPr>
        <b/>
        <sz val="10"/>
        <rFont val="Arial"/>
        <family val="2"/>
      </rPr>
      <t xml:space="preserve">O from organic fertiliser (poultry without bedding) </t>
    </r>
  </si>
  <si>
    <r>
      <t>Direct N</t>
    </r>
    <r>
      <rPr>
        <b/>
        <vertAlign val="subscript"/>
        <sz val="10"/>
        <rFont val="Arial"/>
        <family val="2"/>
      </rPr>
      <t>2</t>
    </r>
    <r>
      <rPr>
        <b/>
        <sz val="10"/>
        <rFont val="Arial"/>
        <family val="2"/>
      </rPr>
      <t xml:space="preserve">O from organic fertiliser (poultry with bedding) </t>
    </r>
  </si>
  <si>
    <r>
      <t>Indirect N</t>
    </r>
    <r>
      <rPr>
        <b/>
        <vertAlign val="subscript"/>
        <sz val="10"/>
        <rFont val="Arial"/>
        <family val="2"/>
      </rPr>
      <t>2</t>
    </r>
    <r>
      <rPr>
        <b/>
        <sz val="10"/>
        <rFont val="Arial"/>
        <family val="2"/>
      </rPr>
      <t>O from leaching and runoff (poutry without bedding) - N2O</t>
    </r>
    <r>
      <rPr>
        <b/>
        <vertAlign val="subscript"/>
        <sz val="10"/>
        <rFont val="Arial"/>
        <family val="2"/>
      </rPr>
      <t>(DWS)</t>
    </r>
  </si>
  <si>
    <r>
      <t>Indirect N</t>
    </r>
    <r>
      <rPr>
        <b/>
        <vertAlign val="subscript"/>
        <sz val="10"/>
        <rFont val="Arial"/>
        <family val="2"/>
      </rPr>
      <t>2</t>
    </r>
    <r>
      <rPr>
        <b/>
        <sz val="10"/>
        <rFont val="Arial"/>
        <family val="2"/>
      </rPr>
      <t>O from leaching and runoff (poultry with bedding) - N2O</t>
    </r>
    <r>
      <rPr>
        <b/>
        <vertAlign val="subscript"/>
        <sz val="10"/>
        <rFont val="Arial"/>
        <family val="2"/>
      </rPr>
      <t>(DWS)</t>
    </r>
  </si>
  <si>
    <r>
      <t>Indirect N</t>
    </r>
    <r>
      <rPr>
        <b/>
        <vertAlign val="subscript"/>
        <sz val="10"/>
        <rFont val="Arial"/>
        <family val="2"/>
      </rPr>
      <t>2</t>
    </r>
    <r>
      <rPr>
        <b/>
        <sz val="10"/>
        <rFont val="Arial"/>
        <family val="2"/>
      </rPr>
      <t>O from atmospheric deposition (poutry without bedding) - N2O</t>
    </r>
    <r>
      <rPr>
        <b/>
        <vertAlign val="subscript"/>
        <sz val="10"/>
        <rFont val="Arial"/>
        <family val="2"/>
      </rPr>
      <t>(DSN)</t>
    </r>
  </si>
  <si>
    <r>
      <t>Indirect N</t>
    </r>
    <r>
      <rPr>
        <b/>
        <vertAlign val="subscript"/>
        <sz val="10"/>
        <rFont val="Arial"/>
        <family val="2"/>
      </rPr>
      <t>2</t>
    </r>
    <r>
      <rPr>
        <b/>
        <sz val="10"/>
        <rFont val="Arial"/>
        <family val="2"/>
      </rPr>
      <t>O from atmospheric deposition (poultry with bedding) - N2O</t>
    </r>
    <r>
      <rPr>
        <b/>
        <vertAlign val="subscript"/>
        <sz val="10"/>
        <rFont val="Arial"/>
        <family val="2"/>
      </rPr>
      <t>(DSN)</t>
    </r>
  </si>
  <si>
    <t>TOTALS</t>
  </si>
  <si>
    <r>
      <t>Direct N</t>
    </r>
    <r>
      <rPr>
        <b/>
        <vertAlign val="subscript"/>
        <sz val="10"/>
        <rFont val="Arial"/>
        <family val="2"/>
      </rPr>
      <t>2</t>
    </r>
    <r>
      <rPr>
        <b/>
        <sz val="10"/>
        <rFont val="Arial"/>
        <family val="2"/>
      </rPr>
      <t>O from organic fertiliser (other), i.e. horses and goats</t>
    </r>
  </si>
  <si>
    <r>
      <t>Direct N</t>
    </r>
    <r>
      <rPr>
        <b/>
        <vertAlign val="subscript"/>
        <sz val="10"/>
        <rFont val="Arial"/>
        <family val="2"/>
      </rPr>
      <t>2</t>
    </r>
    <r>
      <rPr>
        <b/>
        <sz val="10"/>
        <rFont val="Arial"/>
        <family val="2"/>
      </rPr>
      <t>O from grazing (prp) - GRAZ</t>
    </r>
  </si>
  <si>
    <t>Application of sewage sludge to land (t DM/yr)</t>
  </si>
  <si>
    <r>
      <t>Direct N</t>
    </r>
    <r>
      <rPr>
        <b/>
        <vertAlign val="subscript"/>
        <sz val="10"/>
        <rFont val="Arial"/>
        <family val="2"/>
      </rPr>
      <t>2</t>
    </r>
    <r>
      <rPr>
        <b/>
        <sz val="10"/>
        <rFont val="Arial"/>
        <family val="2"/>
      </rPr>
      <t>O from sewage sludge (TOTAL)</t>
    </r>
  </si>
  <si>
    <r>
      <t>Indirect N</t>
    </r>
    <r>
      <rPr>
        <b/>
        <vertAlign val="subscript"/>
        <sz val="10"/>
        <rFont val="Arial"/>
        <family val="2"/>
      </rPr>
      <t>2</t>
    </r>
    <r>
      <rPr>
        <b/>
        <sz val="10"/>
        <rFont val="Arial"/>
        <family val="2"/>
      </rPr>
      <t>O from leaching and runoff (FAW)- N2O</t>
    </r>
    <r>
      <rPr>
        <b/>
        <vertAlign val="subscript"/>
        <sz val="10"/>
        <rFont val="Arial"/>
        <family val="2"/>
      </rPr>
      <t>(DWS)</t>
    </r>
  </si>
  <si>
    <r>
      <t>Indirect N</t>
    </r>
    <r>
      <rPr>
        <b/>
        <vertAlign val="subscript"/>
        <sz val="10"/>
        <rFont val="Arial"/>
        <family val="2"/>
      </rPr>
      <t>2</t>
    </r>
    <r>
      <rPr>
        <b/>
        <sz val="10"/>
        <rFont val="Arial"/>
        <family val="2"/>
      </rPr>
      <t>O from leaching and runoff (GRAZ)- N2O</t>
    </r>
    <r>
      <rPr>
        <b/>
        <vertAlign val="subscript"/>
        <sz val="10"/>
        <rFont val="Arial"/>
        <family val="2"/>
      </rPr>
      <t>(DWS)</t>
    </r>
  </si>
  <si>
    <r>
      <t>Indirect N</t>
    </r>
    <r>
      <rPr>
        <b/>
        <vertAlign val="subscript"/>
        <sz val="10"/>
        <rFont val="Arial"/>
        <family val="2"/>
      </rPr>
      <t>2</t>
    </r>
    <r>
      <rPr>
        <b/>
        <sz val="10"/>
        <rFont val="Arial"/>
        <family val="2"/>
      </rPr>
      <t>O from leaching and runoff (TOTAL)- N2O</t>
    </r>
    <r>
      <rPr>
        <b/>
        <vertAlign val="subscript"/>
        <sz val="10"/>
        <rFont val="Arial"/>
        <family val="2"/>
      </rPr>
      <t>(DWS)</t>
    </r>
  </si>
  <si>
    <r>
      <t>Indirect N</t>
    </r>
    <r>
      <rPr>
        <b/>
        <vertAlign val="subscript"/>
        <sz val="10"/>
        <rFont val="Arial"/>
        <family val="2"/>
      </rPr>
      <t>2</t>
    </r>
    <r>
      <rPr>
        <b/>
        <sz val="10"/>
        <rFont val="Arial"/>
        <family val="2"/>
      </rPr>
      <t>O from leaching and runoff (sewage sludge) - N2O</t>
    </r>
  </si>
  <si>
    <r>
      <t>Indirect N</t>
    </r>
    <r>
      <rPr>
        <b/>
        <vertAlign val="subscript"/>
        <sz val="10"/>
        <rFont val="Arial"/>
        <family val="2"/>
      </rPr>
      <t>2</t>
    </r>
    <r>
      <rPr>
        <b/>
        <sz val="10"/>
        <rFont val="Arial"/>
        <family val="2"/>
      </rPr>
      <t>O from atmospheric deposition (FAW)- N2O</t>
    </r>
    <r>
      <rPr>
        <b/>
        <vertAlign val="subscript"/>
        <sz val="10"/>
        <rFont val="Arial"/>
        <family val="2"/>
      </rPr>
      <t>(DSN)</t>
    </r>
  </si>
  <si>
    <r>
      <t>Indirect N</t>
    </r>
    <r>
      <rPr>
        <b/>
        <vertAlign val="subscript"/>
        <sz val="10"/>
        <rFont val="Arial"/>
        <family val="2"/>
      </rPr>
      <t>2</t>
    </r>
    <r>
      <rPr>
        <b/>
        <sz val="10"/>
        <rFont val="Arial"/>
        <family val="2"/>
      </rPr>
      <t>O from atmospheric deposition (TOTAL) - N2O</t>
    </r>
    <r>
      <rPr>
        <b/>
        <vertAlign val="subscript"/>
        <sz val="10"/>
        <rFont val="Arial"/>
        <family val="2"/>
      </rPr>
      <t>(DSN)</t>
    </r>
  </si>
  <si>
    <r>
      <t>Indirect N</t>
    </r>
    <r>
      <rPr>
        <b/>
        <vertAlign val="subscript"/>
        <sz val="10"/>
        <rFont val="Arial"/>
        <family val="2"/>
      </rPr>
      <t>2</t>
    </r>
    <r>
      <rPr>
        <b/>
        <sz val="10"/>
        <rFont val="Arial"/>
        <family val="2"/>
      </rPr>
      <t>O from atmospheric deposition (sewage sludge) - N2O</t>
    </r>
  </si>
  <si>
    <t>Total indirect</t>
  </si>
  <si>
    <t>ENGLAND TOTAL EMISSIONS (animals)</t>
  </si>
  <si>
    <t>ENGLAND TOTAL EMISSIONS (crops+animals+sewage sludge)</t>
  </si>
  <si>
    <r>
      <t>VS excretion kg DM head</t>
    </r>
    <r>
      <rPr>
        <vertAlign val="superscript"/>
        <sz val="10"/>
        <rFont val="Arial"/>
        <family val="2"/>
      </rPr>
      <t>-1</t>
    </r>
    <r>
      <rPr>
        <sz val="10"/>
        <rFont val="Arial"/>
        <family val="2"/>
      </rPr>
      <t xml:space="preserve"> d</t>
    </r>
    <r>
      <rPr>
        <vertAlign val="superscript"/>
        <sz val="10"/>
        <rFont val="Arial"/>
        <family val="2"/>
      </rPr>
      <t>-1</t>
    </r>
  </si>
  <si>
    <r>
      <t>CH</t>
    </r>
    <r>
      <rPr>
        <b/>
        <vertAlign val="subscript"/>
        <sz val="10"/>
        <rFont val="Arial"/>
        <family val="2"/>
      </rPr>
      <t>4</t>
    </r>
    <r>
      <rPr>
        <b/>
        <sz val="10"/>
        <rFont val="Arial"/>
        <family val="2"/>
      </rPr>
      <t xml:space="preserve"> EF, kg head</t>
    </r>
    <r>
      <rPr>
        <b/>
        <vertAlign val="superscript"/>
        <sz val="10"/>
        <rFont val="Arial"/>
        <family val="2"/>
      </rPr>
      <t>-1</t>
    </r>
    <r>
      <rPr>
        <b/>
        <sz val="10"/>
        <rFont val="Arial"/>
        <family val="2"/>
      </rPr>
      <t xml:space="preserve"> y</t>
    </r>
    <r>
      <rPr>
        <b/>
        <vertAlign val="superscript"/>
        <sz val="10"/>
        <rFont val="Arial"/>
        <family val="2"/>
      </rPr>
      <t xml:space="preserve">-1 </t>
    </r>
    <r>
      <rPr>
        <b/>
        <sz val="10"/>
        <rFont val="Arial"/>
        <family val="2"/>
      </rPr>
      <t>from:-</t>
    </r>
  </si>
  <si>
    <t>liquid</t>
  </si>
  <si>
    <t>daily spread</t>
  </si>
  <si>
    <t>solid storage and drylot</t>
  </si>
  <si>
    <t>pasture range and paddock</t>
  </si>
  <si>
    <t>anaerobic digestion</t>
  </si>
  <si>
    <t>other</t>
  </si>
  <si>
    <t>Total Waste EFi, kg CH4/hd/yr</t>
  </si>
  <si>
    <r>
      <t>Enteric EF, kg CH</t>
    </r>
    <r>
      <rPr>
        <vertAlign val="subscript"/>
        <sz val="10"/>
        <rFont val="Arial"/>
        <family val="2"/>
      </rPr>
      <t xml:space="preserve">4 </t>
    </r>
    <r>
      <rPr>
        <sz val="10"/>
        <rFont val="Arial"/>
        <family val="2"/>
      </rPr>
      <t>head</t>
    </r>
    <r>
      <rPr>
        <vertAlign val="superscript"/>
        <sz val="10"/>
        <rFont val="Arial"/>
        <family val="2"/>
      </rPr>
      <t>-1</t>
    </r>
    <r>
      <rPr>
        <sz val="10"/>
        <rFont val="Arial"/>
        <family val="2"/>
      </rPr>
      <t xml:space="preserve"> yr</t>
    </r>
    <r>
      <rPr>
        <vertAlign val="superscript"/>
        <sz val="10"/>
        <rFont val="Arial"/>
        <family val="2"/>
      </rPr>
      <t>-1</t>
    </r>
  </si>
  <si>
    <t>Methane wastes (kt CH4)</t>
  </si>
  <si>
    <t>Methane enteric (kt CH4)</t>
  </si>
  <si>
    <t>Methane total</t>
  </si>
  <si>
    <t>Enteric EF, kg CH4/hd/yr</t>
  </si>
  <si>
    <t>Dairy heifers</t>
  </si>
  <si>
    <t>check cattle numbers (difference)</t>
  </si>
  <si>
    <t>PIGS (Psuedo-ruminants)</t>
  </si>
  <si>
    <t>check pig numbers (difference)</t>
  </si>
  <si>
    <t>check sheep numbers (difference)</t>
  </si>
  <si>
    <t>Stags &amp; hinds (Ruminants)</t>
  </si>
  <si>
    <t>Calves</t>
  </si>
  <si>
    <t>check deer numbers (difference)</t>
  </si>
  <si>
    <t>poultry without bedding</t>
  </si>
  <si>
    <t>poultry with bedding</t>
  </si>
  <si>
    <t>incineration</t>
  </si>
  <si>
    <t>POULTRY Total (Non-ruminants)</t>
  </si>
  <si>
    <t>Field burning</t>
  </si>
  <si>
    <t>ENGLAND TOTAL All animals wastes (kt CH4)</t>
  </si>
  <si>
    <t>ENGLAND TOTAL All animals enteric (kt CH4)</t>
  </si>
  <si>
    <t>ENGLAND TOTAL All animals wastes+enteric (kt CH4)</t>
  </si>
  <si>
    <t>ENGLAND TOTAL All animals wastes+enteric+burning (kt CH4)</t>
  </si>
  <si>
    <t>total</t>
  </si>
  <si>
    <t>non-food</t>
  </si>
  <si>
    <t>food</t>
  </si>
  <si>
    <t>Defra crop categories</t>
  </si>
  <si>
    <t>NI categories</t>
  </si>
  <si>
    <t>proportion of Defra category</t>
  </si>
  <si>
    <r>
      <t xml:space="preserve">Table 2. Crop areas </t>
    </r>
    <r>
      <rPr>
        <b/>
        <vertAlign val="superscript"/>
        <sz val="12"/>
        <color indexed="8"/>
        <rFont val="Arial"/>
        <family val="2"/>
      </rPr>
      <t>(a)</t>
    </r>
  </si>
  <si>
    <t>Thousand hectares</t>
  </si>
  <si>
    <t>revised</t>
  </si>
  <si>
    <t>% change</t>
  </si>
  <si>
    <r>
      <t>2009</t>
    </r>
    <r>
      <rPr>
        <b/>
        <vertAlign val="superscript"/>
        <sz val="11"/>
        <color indexed="9"/>
        <rFont val="Arial"/>
        <family val="2"/>
      </rPr>
      <t xml:space="preserve"> (b)</t>
    </r>
  </si>
  <si>
    <t>2012/2011</t>
  </si>
  <si>
    <r>
      <t xml:space="preserve">Total area of arable crops </t>
    </r>
    <r>
      <rPr>
        <b/>
        <vertAlign val="superscript"/>
        <sz val="10"/>
        <color indexed="8"/>
        <rFont val="Arial"/>
        <family val="2"/>
      </rPr>
      <t>(c)</t>
    </r>
  </si>
  <si>
    <t>..</t>
  </si>
  <si>
    <t>of which:</t>
  </si>
  <si>
    <t>wheat</t>
  </si>
  <si>
    <t>barley</t>
  </si>
  <si>
    <t>oats</t>
  </si>
  <si>
    <t>rye, mixed corn &amp; triticale</t>
  </si>
  <si>
    <t>oilseed rape</t>
  </si>
  <si>
    <r>
      <t xml:space="preserve">linseed </t>
    </r>
    <r>
      <rPr>
        <vertAlign val="superscript"/>
        <sz val="10"/>
        <color indexed="8"/>
        <rFont val="Arial"/>
        <family val="2"/>
      </rPr>
      <t>(d)</t>
    </r>
  </si>
  <si>
    <t>potatoes</t>
  </si>
  <si>
    <t>sugar beet (not for stockfeeding)</t>
  </si>
  <si>
    <t>peas for harvesting dry and field beans</t>
  </si>
  <si>
    <t>maize</t>
  </si>
  <si>
    <t>Total area of horticultural crops</t>
  </si>
  <si>
    <r>
      <t xml:space="preserve">vegetables grown outdoors </t>
    </r>
    <r>
      <rPr>
        <vertAlign val="superscript"/>
        <sz val="10"/>
        <color indexed="8"/>
        <rFont val="Arial"/>
        <family val="2"/>
      </rPr>
      <t>(e)</t>
    </r>
  </si>
  <si>
    <r>
      <t xml:space="preserve">orchard fruit </t>
    </r>
    <r>
      <rPr>
        <vertAlign val="superscript"/>
        <sz val="10"/>
        <color indexed="8"/>
        <rFont val="Arial"/>
        <family val="2"/>
      </rPr>
      <t>(f)</t>
    </r>
  </si>
  <si>
    <t>soft fruit &amp; wine grapes</t>
  </si>
  <si>
    <t>outdoor plants and flowers</t>
  </si>
  <si>
    <t>glasshouse crops</t>
  </si>
  <si>
    <r>
      <t>Data source:</t>
    </r>
    <r>
      <rPr>
        <sz val="10"/>
        <color indexed="8"/>
        <rFont val="Arial"/>
        <family val="2"/>
      </rPr>
      <t xml:space="preserve"> UK Agriculture departments June Survey/Census of Agriculture. As the results are based on sample surveys, they are subject to a degree of sampling error and do not take into account other sources of survey errors, such as non-response bias or administrative data errors.  </t>
    </r>
  </si>
  <si>
    <t>.. not available</t>
  </si>
  <si>
    <t xml:space="preserve">(a) England figures prior to 2009 relate to all holdings, whereas figures from 2009 onwards relate to commercial holdings only. For further details please see the Metadata tab. </t>
  </si>
  <si>
    <r>
      <t>(b) June 2009 figures were revised on 16 September 2010 to be on a comparable basis with future years. Please see the Metadata tab for further details.</t>
    </r>
    <r>
      <rPr>
        <u/>
        <sz val="9"/>
        <color indexed="8"/>
        <rFont val="Arial"/>
        <family val="2"/>
      </rPr>
      <t xml:space="preserve"> </t>
    </r>
  </si>
  <si>
    <t>(c) Includes crops grown on set-aside land for England for 2006 and 2007.</t>
  </si>
  <si>
    <t xml:space="preserve">(d) Includes borage in 2012 to prevent data disclosure. </t>
  </si>
  <si>
    <t>(e) Excludes potatoes, peas for harvesting dry and mushrooms.</t>
  </si>
  <si>
    <t xml:space="preserve">(f) Includes non-commercial orchards </t>
  </si>
  <si>
    <t>Crop area data from:</t>
  </si>
  <si>
    <t>(annual time series spreadsheet, accessed 3 October 2013</t>
  </si>
  <si>
    <t>[assumption]</t>
  </si>
  <si>
    <t>[assumed areas of dry peas and beans equal]</t>
  </si>
  <si>
    <t>[assumed vegetable grown outdoors equally divided between: Vegetables (brassicas), Vegetables (other), Hops, Broad beans, Beans (human consumption)]</t>
  </si>
  <si>
    <r>
      <t xml:space="preserve">Table 1. Land use </t>
    </r>
    <r>
      <rPr>
        <b/>
        <vertAlign val="superscript"/>
        <sz val="12"/>
        <color indexed="8"/>
        <rFont val="Arial"/>
        <family val="2"/>
      </rPr>
      <t>(a)</t>
    </r>
  </si>
  <si>
    <t>Utilised agricultural area (UAA)</t>
  </si>
  <si>
    <t>UAA as a proportion of total UK area</t>
  </si>
  <si>
    <t>Total agricultural land (incl. common rough grazing)</t>
  </si>
  <si>
    <t>Common rough grazing</t>
  </si>
  <si>
    <t>Total area on agricultural holdings</t>
  </si>
  <si>
    <t>Total croppable area</t>
  </si>
  <si>
    <t>Total crops</t>
  </si>
  <si>
    <r>
      <t xml:space="preserve">Arable crops </t>
    </r>
    <r>
      <rPr>
        <vertAlign val="superscript"/>
        <sz val="10"/>
        <color indexed="8"/>
        <rFont val="Arial"/>
        <family val="2"/>
      </rPr>
      <t>(c)</t>
    </r>
  </si>
  <si>
    <r>
      <t xml:space="preserve">Oilseeds (includes linseed) </t>
    </r>
    <r>
      <rPr>
        <vertAlign val="superscript"/>
        <sz val="10"/>
        <color indexed="8"/>
        <rFont val="Arial"/>
        <family val="2"/>
      </rPr>
      <t>(d)</t>
    </r>
  </si>
  <si>
    <t>Potatoes</t>
  </si>
  <si>
    <t>Other crops</t>
  </si>
  <si>
    <t>Horticultural crops</t>
  </si>
  <si>
    <r>
      <t xml:space="preserve">Uncropped arable land </t>
    </r>
    <r>
      <rPr>
        <b/>
        <vertAlign val="superscript"/>
        <sz val="10"/>
        <color indexed="8"/>
        <rFont val="Arial"/>
        <family val="2"/>
      </rPr>
      <t>(e)(f)</t>
    </r>
  </si>
  <si>
    <t>Temporary grass under 5 years old</t>
  </si>
  <si>
    <t>Total permanent grassland</t>
  </si>
  <si>
    <t>Grass over 5 years old</t>
  </si>
  <si>
    <r>
      <t xml:space="preserve">Sole right rough grazing </t>
    </r>
    <r>
      <rPr>
        <vertAlign val="superscript"/>
        <sz val="10"/>
        <color indexed="8"/>
        <rFont val="Arial"/>
        <family val="2"/>
      </rPr>
      <t>(g)</t>
    </r>
  </si>
  <si>
    <t>Other land on agricultural holdings</t>
  </si>
  <si>
    <t>Woodland</t>
  </si>
  <si>
    <t>Land used for outdoor pigs</t>
  </si>
  <si>
    <t>n/c</t>
  </si>
  <si>
    <t>All other non-agricultural land</t>
  </si>
  <si>
    <t xml:space="preserve">n/c: not collected. </t>
  </si>
  <si>
    <r>
      <t>(b) June 2009 figures were revised on 16 September 2010 to be on a comparable basis with future years.  Please see the Metadata tab for further details.</t>
    </r>
    <r>
      <rPr>
        <u/>
        <sz val="9"/>
        <color indexed="8"/>
        <rFont val="Arial"/>
        <family val="2"/>
      </rPr>
      <t xml:space="preserve"> </t>
    </r>
  </si>
  <si>
    <t>(c) Includes crops grown on previous set-aside land for England in 2006 and 2007.</t>
  </si>
  <si>
    <t>(d) The oilseeds total also includes borage for England from 2008 onwards.</t>
  </si>
  <si>
    <t xml:space="preserve">(e) Includes uncropped set-aside land for 2007 and earlier years. </t>
  </si>
  <si>
    <t xml:space="preserve">(f) Includes all arable land not in production, including land managed in Good Agricultural and Environmental Condition (GAEC12), wild bird cover and game cover. In the 2009 form guidance notes for England, bird cover and game strips were for the first time explicitly stated as belonging in this category, so the 2009 figure may have captured more of this land than in previous years. </t>
  </si>
  <si>
    <t xml:space="preserve">(g) Also includes mountains, hills or moorland.  </t>
  </si>
  <si>
    <t>Grass area data from:</t>
  </si>
  <si>
    <t>Notes</t>
  </si>
  <si>
    <t>N2O EF               (t CO2e/ha/yr)</t>
  </si>
  <si>
    <t>N/A</t>
  </si>
  <si>
    <t>Table of Defra crop categories, corresponding national inventory crop categories, area, EF and GHG emissions</t>
  </si>
  <si>
    <t>t CO2e/yr</t>
  </si>
  <si>
    <t>Check</t>
  </si>
  <si>
    <t>TOTAL</t>
  </si>
  <si>
    <t>head (London)</t>
  </si>
  <si>
    <t>Emissions per head</t>
  </si>
  <si>
    <t>Methane</t>
  </si>
  <si>
    <t>Global Warming Potential (GWP)</t>
  </si>
  <si>
    <t>N20</t>
  </si>
  <si>
    <t>N20 animals (t/yr)</t>
  </si>
  <si>
    <t>N20 soils (manures) (t/yr)</t>
  </si>
  <si>
    <t>Methane (t/yr)</t>
  </si>
  <si>
    <t>Animal species</t>
  </si>
  <si>
    <t>Table of animal numbers (head) and greenhouse gas emissions</t>
  </si>
  <si>
    <t>CH4 (t/head)</t>
  </si>
  <si>
    <t>Total t CO2e/yr</t>
  </si>
  <si>
    <t>crops</t>
  </si>
  <si>
    <t>livestock</t>
  </si>
  <si>
    <t>Total Mt CO2e/yr</t>
  </si>
  <si>
    <t>agriculture</t>
  </si>
  <si>
    <t>London total emissions from AFOLU</t>
  </si>
  <si>
    <t>category</t>
  </si>
  <si>
    <t>Author</t>
  </si>
  <si>
    <t>Dr Jeremy Wiltshire</t>
  </si>
  <si>
    <t>Ricardo-AEA, Gemini Building, Fermi Avenue, Harwell, Oxon, OX11 0QR</t>
  </si>
  <si>
    <r>
      <t xml:space="preserve">Tel: 01235 753593| Mobile: 07968 707699 | E-mail: </t>
    </r>
    <r>
      <rPr>
        <u/>
        <sz val="10"/>
        <color rgb="FF0000FF"/>
        <rFont val="Calibri"/>
        <family val="2"/>
        <scheme val="minor"/>
      </rPr>
      <t>jeremy.wiltshire@ricardo-aea.com</t>
    </r>
    <r>
      <rPr>
        <sz val="10"/>
        <color rgb="FF1F497D"/>
        <rFont val="Calibri"/>
        <family val="2"/>
        <scheme val="minor"/>
      </rPr>
      <t xml:space="preserve"> </t>
    </r>
    <r>
      <rPr>
        <sz val="10"/>
        <color rgb="FF000000"/>
        <rFont val="Calibri"/>
        <family val="2"/>
        <scheme val="minor"/>
      </rPr>
      <t xml:space="preserve"> | Web: </t>
    </r>
    <r>
      <rPr>
        <sz val="10"/>
        <color rgb="FF0000FF"/>
        <rFont val="Calibri"/>
        <family val="2"/>
        <scheme val="minor"/>
      </rPr>
      <t>www.ricardo-aea.com</t>
    </r>
    <r>
      <rPr>
        <sz val="9"/>
        <color rgb="FF1F497D"/>
        <rFont val="Calibri"/>
        <family val="2"/>
        <scheme val="minor"/>
      </rPr>
      <t xml:space="preserve"> </t>
    </r>
  </si>
  <si>
    <t>Date</t>
  </si>
  <si>
    <t>Data from UK National Inventory</t>
  </si>
  <si>
    <t>General assumptions</t>
  </si>
  <si>
    <t>It has been assumed that the proportions of crops grown by area is the same as for UK, except where it is reasonable to assume that a crop is not grown in Greater London. For example, it is assumed that no sugar beet is grown because it would not be economic to transport beet from London to the nearest factory.</t>
  </si>
  <si>
    <t>Other more specific assumptions are given in the following sheets, either as text in cells or as comments.</t>
  </si>
  <si>
    <t>Summary: land use and livestock numbers</t>
  </si>
  <si>
    <t>t CO2e/head/yr</t>
  </si>
  <si>
    <t>t N2O/head/yr</t>
  </si>
  <si>
    <t>Land use by country</t>
  </si>
  <si>
    <t>Ratio of cropped area in 2011 (Engand/UK)</t>
  </si>
  <si>
    <t>UK</t>
  </si>
  <si>
    <t>Ratio</t>
  </si>
  <si>
    <t>GWP</t>
  </si>
  <si>
    <t>GWP (N2O)</t>
  </si>
  <si>
    <t>London emissions      (t CO2e/yr)</t>
  </si>
  <si>
    <t>London</t>
  </si>
  <si>
    <t>Totals for London</t>
  </si>
  <si>
    <t>Ratio of grass area in 2011 (Engand/UK)</t>
  </si>
  <si>
    <t>&gt;5yr</t>
  </si>
  <si>
    <t>permanent</t>
  </si>
  <si>
    <t>UK National areas (ha)</t>
  </si>
  <si>
    <t>London farmed area (ha)</t>
  </si>
  <si>
    <t>England emissions (t N2O/yr)</t>
  </si>
  <si>
    <t>England emissions      (t CO2e/yr)</t>
  </si>
  <si>
    <t>Tables above use data from sheet 'crop areas'</t>
  </si>
  <si>
    <t>Data not available for 2010</t>
  </si>
  <si>
    <t>GWP values are from the IPCC 4th Assessment Report (AR4).</t>
  </si>
  <si>
    <t>Food Production (CO2e)</t>
  </si>
  <si>
    <t>Note: Food production includes only emissions that are not included in the assessment shown in the 'Agriculture' sheet. These  food production emissions included here are CO2 emssions from appropriate columns (colour coded orange) and emissions from columns that relate to LUC (CO2, CH4 and N2O).</t>
  </si>
  <si>
    <t xml:space="preserve">Non Food Production Total (CO2e) </t>
  </si>
  <si>
    <t xml:space="preserve">Non Food Production </t>
  </si>
  <si>
    <t xml:space="preserve">Food Production </t>
  </si>
  <si>
    <t>LULUCF*</t>
  </si>
  <si>
    <t>agriculture^</t>
  </si>
  <si>
    <t>* food emissions are CO2 emissions and removals from crop and grassland, and emissions from LUC (CO2, CH4 and N2O)</t>
  </si>
  <si>
    <t>^ CH4 and N2O emissions from crop and livestock systems</t>
  </si>
  <si>
    <t>N2O</t>
  </si>
  <si>
    <t>CH4</t>
  </si>
  <si>
    <t>Emission Factors  (tcO2/head/yr)</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</si>
</sst>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_-;\-* #,##0.00_-;_-* &quot;-&quot;??_-;_-@_-"/>
    <numFmt numFmtId="164" formatCode="0.000"/>
    <numFmt numFmtId="165" formatCode="0.0000"/>
    <numFmt numFmtId="166" formatCode="0.0"/>
    <numFmt numFmtId="167" formatCode="0.00000"/>
    <numFmt numFmtId="168" formatCode="_-* #,##0_-;\-* #,##0_-;_-* &quot;-&quot;??_-;_-@_-"/>
    <numFmt numFmtId="169" formatCode="[&gt;=4.4999]0;[&lt;=0]0;[Black]0"/>
    <numFmt numFmtId="170" formatCode="#\ ###\ ##0"/>
    <numFmt numFmtId="171" formatCode="#\ ##0"/>
    <numFmt numFmtId="172" formatCode="0.0%"/>
    <numFmt numFmtId="173" formatCode="[&gt;=4.4999]0;[&lt;=0]0;[Red]0"/>
    <numFmt numFmtId="174" formatCode="#,##0.0"/>
    <numFmt numFmtId="175" formatCode="0.0000000"/>
    <numFmt numFmtId="176" formatCode="#,##0.0000"/>
    <numFmt numFmtId="177" formatCode="0.000000000"/>
    <numFmt numFmtId="178" formatCode="#\ ##0.0,"/>
    <numFmt numFmtId="179" formatCode="#,##0.0,"/>
    <numFmt numFmtId="180" formatCode="#\ ##0,"/>
    <numFmt numFmtId="181" formatCode="_-* #,##0.000_-;\-* #,##0.000_-;_-* &quot;-&quot;??_-;_-@_-"/>
    <numFmt numFmtId="182" formatCode="0.0E+00"/>
    <numFmt numFmtId="183" formatCode="_-* #,##0.00000_-;\-* #,##0.00000_-;_-* &quot;-&quot;??_-;_-@_-"/>
  </numFmts>
  <fonts count="99"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Arial"/>
      <family val="2"/>
    </font>
    <font>
      <b/>
      <sz val="10"/>
      <color indexed="8"/>
      <name val="Arial"/>
      <family val="2"/>
    </font>
    <font>
      <sz val="11"/>
      <color theme="1"/>
      <name val="Symbol"/>
      <family val="1"/>
      <charset val="2"/>
    </font>
    <font>
      <sz val="7"/>
      <color theme="1"/>
      <name val="Times New Roman"/>
      <family val="1"/>
    </font>
    <font>
      <u/>
      <sz val="11"/>
      <color theme="10"/>
      <name val="Calibri"/>
      <family val="2"/>
      <scheme val="minor"/>
    </font>
    <font>
      <sz val="10"/>
      <name val="Arial"/>
      <family val="2"/>
    </font>
    <font>
      <b/>
      <sz val="10"/>
      <color theme="1"/>
      <name val="Arial"/>
      <family val="2"/>
    </font>
    <font>
      <b/>
      <sz val="10"/>
      <name val="Arial"/>
      <family val="2"/>
    </font>
    <font>
      <b/>
      <sz val="9"/>
      <name val="Arial"/>
      <family val="2"/>
    </font>
    <font>
      <sz val="10"/>
      <color indexed="8"/>
      <name val="Arial"/>
      <family val="2"/>
    </font>
    <font>
      <b/>
      <sz val="8"/>
      <color indexed="8"/>
      <name val="Arial"/>
      <family val="2"/>
    </font>
    <font>
      <b/>
      <sz val="9"/>
      <color indexed="8"/>
      <name val="Arial"/>
      <family val="2"/>
    </font>
    <font>
      <b/>
      <sz val="8"/>
      <name val="Arial"/>
      <family val="2"/>
    </font>
    <font>
      <b/>
      <sz val="12"/>
      <color indexed="8"/>
      <name val="Arial"/>
      <family val="2"/>
    </font>
    <font>
      <sz val="10"/>
      <color theme="1"/>
      <name val="Arial"/>
      <family val="2"/>
    </font>
    <font>
      <b/>
      <vertAlign val="superscript"/>
      <sz val="18"/>
      <color indexed="9"/>
      <name val="Arial Black"/>
      <family val="2"/>
    </font>
    <font>
      <b/>
      <vertAlign val="superscript"/>
      <sz val="14"/>
      <color indexed="9"/>
      <name val="Arial"/>
      <family val="2"/>
    </font>
    <font>
      <b/>
      <vertAlign val="superscript"/>
      <sz val="12"/>
      <color indexed="9"/>
      <name val="Calibri"/>
      <family val="2"/>
    </font>
    <font>
      <b/>
      <sz val="14"/>
      <color indexed="72"/>
      <name val="MS Sans Serif"/>
      <family val="2"/>
    </font>
    <font>
      <sz val="8"/>
      <color indexed="72"/>
      <name val="MS Sans Serif"/>
      <family val="2"/>
    </font>
    <font>
      <sz val="10"/>
      <color indexed="16"/>
      <name val="Arial"/>
      <family val="2"/>
    </font>
    <font>
      <sz val="10"/>
      <color indexed="72"/>
      <name val="Arial"/>
      <family val="2"/>
    </font>
    <font>
      <sz val="8"/>
      <color indexed="72"/>
      <name val="Arial"/>
      <family val="2"/>
    </font>
    <font>
      <b/>
      <sz val="10"/>
      <color indexed="16"/>
      <name val="Arial"/>
      <family val="2"/>
    </font>
    <font>
      <b/>
      <sz val="10"/>
      <color indexed="72"/>
      <name val="Arial"/>
      <family val="2"/>
    </font>
    <font>
      <b/>
      <sz val="8"/>
      <color indexed="72"/>
      <name val="Arial"/>
      <family val="2"/>
    </font>
    <font>
      <b/>
      <sz val="8"/>
      <color indexed="72"/>
      <name val="MS Sans Serif"/>
      <family val="2"/>
    </font>
    <font>
      <sz val="10"/>
      <name val="Symbol"/>
      <family val="1"/>
      <charset val="2"/>
    </font>
    <font>
      <sz val="9"/>
      <name val="Arial"/>
      <family val="2"/>
    </font>
    <font>
      <b/>
      <sz val="18"/>
      <color theme="0"/>
      <name val="Arial Black"/>
      <family val="2"/>
    </font>
    <font>
      <b/>
      <sz val="14"/>
      <color theme="0"/>
      <name val="Arial"/>
      <family val="2"/>
    </font>
    <font>
      <b/>
      <sz val="12"/>
      <color theme="0"/>
      <name val="Calibri"/>
      <family val="2"/>
      <scheme val="minor"/>
    </font>
    <font>
      <sz val="10"/>
      <color rgb="FF800000"/>
      <name val="Arial"/>
      <family val="2"/>
    </font>
    <font>
      <b/>
      <sz val="10"/>
      <color rgb="FF800000"/>
      <name val="Arial"/>
      <family val="2"/>
    </font>
    <font>
      <sz val="10"/>
      <color theme="6" tint="-0.499984740745262"/>
      <name val="Arial"/>
      <family val="2"/>
    </font>
    <font>
      <sz val="9"/>
      <color indexed="81"/>
      <name val="Tahoma"/>
      <family val="2"/>
    </font>
    <font>
      <b/>
      <sz val="9"/>
      <color indexed="81"/>
      <name val="Tahoma"/>
      <family val="2"/>
    </font>
    <font>
      <b/>
      <sz val="10"/>
      <color indexed="10"/>
      <name val="Arial"/>
      <family val="2"/>
    </font>
    <font>
      <vertAlign val="superscript"/>
      <sz val="10"/>
      <name val="Arial"/>
      <family val="2"/>
    </font>
    <font>
      <vertAlign val="subscript"/>
      <sz val="10"/>
      <name val="Arial"/>
      <family val="2"/>
    </font>
    <font>
      <b/>
      <vertAlign val="subscript"/>
      <sz val="10"/>
      <name val="Arial"/>
      <family val="2"/>
    </font>
    <font>
      <sz val="10"/>
      <color indexed="10"/>
      <name val="Arial"/>
      <family val="2"/>
    </font>
    <font>
      <i/>
      <sz val="10"/>
      <name val="Arial"/>
      <family val="2"/>
    </font>
    <font>
      <b/>
      <vertAlign val="superscript"/>
      <sz val="10"/>
      <name val="Arial"/>
      <family val="2"/>
    </font>
    <font>
      <sz val="10"/>
      <color indexed="18"/>
      <name val="Arial"/>
      <family val="2"/>
    </font>
    <font>
      <b/>
      <sz val="10"/>
      <color indexed="18"/>
      <name val="Arial"/>
      <family val="2"/>
    </font>
    <font>
      <b/>
      <i/>
      <sz val="10"/>
      <name val="Arial"/>
      <family val="2"/>
    </font>
    <font>
      <sz val="8"/>
      <name val="Arial"/>
      <family val="2"/>
    </font>
    <font>
      <u/>
      <sz val="10"/>
      <color indexed="12"/>
      <name val="MS Sans Serif"/>
      <family val="2"/>
    </font>
    <font>
      <b/>
      <sz val="14"/>
      <name val="Arial"/>
      <family val="2"/>
    </font>
    <font>
      <b/>
      <sz val="10"/>
      <color indexed="9"/>
      <name val="Arial"/>
      <family val="2"/>
    </font>
    <font>
      <b/>
      <sz val="11"/>
      <color indexed="9"/>
      <name val="Arial"/>
      <family val="2"/>
    </font>
    <font>
      <sz val="12"/>
      <color indexed="8"/>
      <name val="Arial"/>
      <family val="2"/>
    </font>
    <font>
      <sz val="12"/>
      <color indexed="9"/>
      <name val="Arial"/>
      <family val="2"/>
    </font>
    <font>
      <sz val="12"/>
      <color indexed="20"/>
      <name val="Arial"/>
      <family val="2"/>
    </font>
    <font>
      <b/>
      <sz val="12"/>
      <color indexed="52"/>
      <name val="Arial"/>
      <family val="2"/>
    </font>
    <font>
      <b/>
      <sz val="12"/>
      <color indexed="9"/>
      <name val="Arial"/>
      <family val="2"/>
    </font>
    <font>
      <i/>
      <sz val="12"/>
      <color indexed="23"/>
      <name val="Arial"/>
      <family val="2"/>
    </font>
    <font>
      <sz val="12"/>
      <color indexed="17"/>
      <name val="Arial"/>
      <family val="2"/>
    </font>
    <font>
      <b/>
      <sz val="15"/>
      <color indexed="56"/>
      <name val="Arial"/>
      <family val="2"/>
    </font>
    <font>
      <b/>
      <sz val="13"/>
      <color indexed="56"/>
      <name val="Arial"/>
      <family val="2"/>
    </font>
    <font>
      <b/>
      <sz val="11"/>
      <color indexed="56"/>
      <name val="Arial"/>
      <family val="2"/>
    </font>
    <font>
      <sz val="12"/>
      <color indexed="62"/>
      <name val="Arial"/>
      <family val="2"/>
    </font>
    <font>
      <sz val="12"/>
      <color indexed="52"/>
      <name val="Arial"/>
      <family val="2"/>
    </font>
    <font>
      <sz val="12"/>
      <color indexed="60"/>
      <name val="Arial"/>
      <family val="2"/>
    </font>
    <font>
      <b/>
      <sz val="12"/>
      <color indexed="63"/>
      <name val="Arial"/>
      <family val="2"/>
    </font>
    <font>
      <sz val="12"/>
      <color indexed="10"/>
      <name val="Arial"/>
      <family val="2"/>
    </font>
    <font>
      <sz val="8"/>
      <color indexed="10"/>
      <name val="Arial"/>
      <family val="2"/>
    </font>
    <font>
      <sz val="7"/>
      <name val="Arial"/>
      <family val="2"/>
    </font>
    <font>
      <b/>
      <vertAlign val="superscript"/>
      <sz val="11"/>
      <color indexed="9"/>
      <name val="Arial"/>
      <family val="2"/>
    </font>
    <font>
      <b/>
      <vertAlign val="superscript"/>
      <sz val="12"/>
      <color indexed="8"/>
      <name val="Arial"/>
      <family val="2"/>
    </font>
    <font>
      <vertAlign val="superscript"/>
      <sz val="10"/>
      <color indexed="8"/>
      <name val="Arial"/>
      <family val="2"/>
    </font>
    <font>
      <b/>
      <vertAlign val="superscript"/>
      <sz val="10"/>
      <color indexed="8"/>
      <name val="Arial"/>
      <family val="2"/>
    </font>
    <font>
      <b/>
      <sz val="9"/>
      <color indexed="16"/>
      <name val="Arial"/>
      <family val="2"/>
    </font>
    <font>
      <sz val="9"/>
      <color indexed="16"/>
      <name val="Arial"/>
      <family val="2"/>
    </font>
    <font>
      <u/>
      <sz val="9"/>
      <color indexed="8"/>
      <name val="Arial"/>
      <family val="2"/>
    </font>
    <font>
      <u/>
      <sz val="8"/>
      <color theme="10"/>
      <name val="MS Sans Serif"/>
      <family val="2"/>
    </font>
    <font>
      <u/>
      <sz val="11"/>
      <color theme="10"/>
      <name val="Arial"/>
      <family val="2"/>
    </font>
    <font>
      <sz val="11"/>
      <color theme="1"/>
      <name val="Arial"/>
      <family val="2"/>
    </font>
    <font>
      <b/>
      <sz val="11"/>
      <color theme="0"/>
      <name val="Arial"/>
      <family val="2"/>
    </font>
    <font>
      <b/>
      <sz val="11"/>
      <color theme="1"/>
      <name val="Arial"/>
      <family val="2"/>
    </font>
    <font>
      <b/>
      <sz val="14"/>
      <color theme="1"/>
      <name val="Arial"/>
      <family val="2"/>
    </font>
    <font>
      <sz val="11"/>
      <color rgb="FF000000"/>
      <name val="Calibri"/>
      <family val="2"/>
    </font>
    <font>
      <sz val="10"/>
      <color rgb="FF000000"/>
      <name val="Arial"/>
      <family val="2"/>
    </font>
    <font>
      <sz val="9"/>
      <color rgb="FF000000"/>
      <name val="Arial"/>
      <family val="2"/>
    </font>
    <font>
      <b/>
      <sz val="10"/>
      <color rgb="FF000000"/>
      <name val="Arial"/>
      <family val="2"/>
    </font>
    <font>
      <sz val="11"/>
      <color theme="0"/>
      <name val="Arial"/>
      <family val="2"/>
    </font>
    <font>
      <b/>
      <sz val="12"/>
      <color theme="1"/>
      <name val="Arial"/>
      <family val="2"/>
    </font>
    <font>
      <sz val="11"/>
      <color rgb="FF0070C0"/>
      <name val="Calibri"/>
      <family val="2"/>
      <scheme val="minor"/>
    </font>
    <font>
      <sz val="11"/>
      <name val="Calibri"/>
      <family val="2"/>
      <scheme val="minor"/>
    </font>
    <font>
      <sz val="11"/>
      <color theme="6" tint="-0.249977111117893"/>
      <name val="Calibri"/>
      <family val="2"/>
      <scheme val="minor"/>
    </font>
    <font>
      <sz val="10"/>
      <color rgb="FF000000"/>
      <name val="Calibri"/>
      <family val="2"/>
      <scheme val="minor"/>
    </font>
    <font>
      <u/>
      <sz val="10"/>
      <color rgb="FF0000FF"/>
      <name val="Calibri"/>
      <family val="2"/>
      <scheme val="minor"/>
    </font>
    <font>
      <sz val="10"/>
      <color rgb="FF1F497D"/>
      <name val="Calibri"/>
      <family val="2"/>
      <scheme val="minor"/>
    </font>
    <font>
      <sz val="10"/>
      <color rgb="FF0000FF"/>
      <name val="Calibri"/>
      <family val="2"/>
      <scheme val="minor"/>
    </font>
    <font>
      <sz val="9"/>
      <color rgb="FF1F497D"/>
      <name val="Calibri"/>
      <family val="2"/>
      <scheme val="minor"/>
    </font>
  </fonts>
  <fills count="37">
    <fill>
      <patternFill patternType="none"/>
    </fill>
    <fill>
      <patternFill patternType="gray125"/>
    </fill>
    <fill>
      <patternFill patternType="solid">
        <fgColor theme="9"/>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indexed="9"/>
        <bgColor indexed="64"/>
      </patternFill>
    </fill>
    <fill>
      <patternFill patternType="solid">
        <fgColor indexed="42"/>
        <bgColor indexed="64"/>
      </patternFill>
    </fill>
    <fill>
      <patternFill patternType="solid">
        <fgColor theme="6"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878800"/>
        <bgColor indexed="64"/>
      </patternFill>
    </fill>
    <fill>
      <patternFill patternType="solid">
        <fgColor rgb="FF878800"/>
        <bgColor indexed="5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65">
    <xf numFmtId="0" fontId="0" fillId="0" borderId="0"/>
    <xf numFmtId="43" fontId="1" fillId="0" borderId="0" applyFont="0" applyFill="0" applyBorder="0" applyAlignment="0" applyProtection="0"/>
    <xf numFmtId="0" fontId="7" fillId="0" borderId="0" applyNumberFormat="0" applyFill="0" applyBorder="0" applyAlignment="0" applyProtection="0"/>
    <xf numFmtId="0" fontId="8" fillId="0" borderId="0"/>
    <xf numFmtId="0" fontId="22" fillId="0" borderId="0" applyAlignment="0">
      <alignment vertical="top" wrapText="1"/>
      <protection locked="0"/>
    </xf>
    <xf numFmtId="0" fontId="8" fillId="0" borderId="0"/>
    <xf numFmtId="0" fontId="8" fillId="0" borderId="0"/>
    <xf numFmtId="0" fontId="8" fillId="0" borderId="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55" fillId="16" borderId="0" applyNumberFormat="0" applyBorder="0" applyAlignment="0" applyProtection="0"/>
    <xf numFmtId="0" fontId="55" fillId="19" borderId="0" applyNumberFormat="0" applyBorder="0" applyAlignment="0" applyProtection="0"/>
    <xf numFmtId="0" fontId="55" fillId="22" borderId="0" applyNumberFormat="0" applyBorder="0" applyAlignment="0" applyProtection="0"/>
    <xf numFmtId="0" fontId="56" fillId="23"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9"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56" fillId="30" borderId="0" applyNumberFormat="0" applyBorder="0" applyAlignment="0" applyProtection="0"/>
    <xf numFmtId="0" fontId="57" fillId="14" borderId="0" applyNumberFormat="0" applyBorder="0" applyAlignment="0" applyProtection="0"/>
    <xf numFmtId="0" fontId="58" fillId="31" borderId="33" applyNumberFormat="0" applyAlignment="0" applyProtection="0"/>
    <xf numFmtId="0" fontId="59" fillId="32" borderId="34" applyNumberFormat="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0" fillId="0" borderId="0" applyNumberFormat="0" applyFill="0" applyBorder="0" applyAlignment="0" applyProtection="0"/>
    <xf numFmtId="0" fontId="61" fillId="15" borderId="0" applyNumberFormat="0" applyBorder="0" applyAlignment="0" applyProtection="0"/>
    <xf numFmtId="0" fontId="62" fillId="0" borderId="35" applyNumberFormat="0" applyFill="0" applyAlignment="0" applyProtection="0"/>
    <xf numFmtId="0" fontId="63" fillId="0" borderId="36" applyNumberFormat="0" applyFill="0" applyAlignment="0" applyProtection="0"/>
    <xf numFmtId="0" fontId="64" fillId="0" borderId="37" applyNumberFormat="0" applyFill="0" applyAlignment="0" applyProtection="0"/>
    <xf numFmtId="0" fontId="64" fillId="0" borderId="0" applyNumberFormat="0" applyFill="0" applyBorder="0" applyAlignment="0" applyProtection="0"/>
    <xf numFmtId="0" fontId="51"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65" fillId="18" borderId="33" applyNumberFormat="0" applyAlignment="0" applyProtection="0"/>
    <xf numFmtId="0" fontId="66" fillId="0" borderId="38" applyNumberFormat="0" applyFill="0" applyAlignment="0" applyProtection="0"/>
    <xf numFmtId="0" fontId="67" fillId="33" borderId="0" applyNumberFormat="0" applyBorder="0" applyAlignment="0" applyProtection="0"/>
    <xf numFmtId="0" fontId="81" fillId="0" borderId="0"/>
    <xf numFmtId="0" fontId="22" fillId="0" borderId="0" applyAlignment="0">
      <alignment vertical="top" wrapText="1"/>
      <protection locked="0"/>
    </xf>
    <xf numFmtId="0" fontId="8" fillId="0" borderId="0"/>
    <xf numFmtId="0" fontId="17" fillId="0" borderId="0"/>
    <xf numFmtId="0" fontId="8" fillId="34" borderId="39" applyNumberFormat="0" applyFont="0" applyAlignment="0" applyProtection="0"/>
    <xf numFmtId="0" fontId="68" fillId="31" borderId="40"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52" fillId="0" borderId="0"/>
    <xf numFmtId="0" fontId="16" fillId="0" borderId="41" applyNumberFormat="0" applyFill="0" applyAlignment="0" applyProtection="0"/>
    <xf numFmtId="0" fontId="69" fillId="0" borderId="0" applyNumberFormat="0" applyFill="0" applyBorder="0" applyAlignment="0" applyProtection="0"/>
  </cellStyleXfs>
  <cellXfs count="587">
    <xf numFmtId="0" fontId="0" fillId="0" borderId="0" xfId="0"/>
    <xf numFmtId="0" fontId="3" fillId="0" borderId="0" xfId="0" applyFont="1" applyAlignment="1">
      <alignment vertical="center" wrapText="1"/>
    </xf>
    <xf numFmtId="0" fontId="3" fillId="0" borderId="0" xfId="0" applyFont="1" applyBorder="1" applyAlignment="1">
      <alignment vertical="center" wrapText="1"/>
    </xf>
    <xf numFmtId="0" fontId="4" fillId="0" borderId="1" xfId="0" applyFont="1" applyFill="1" applyBorder="1"/>
    <xf numFmtId="0" fontId="0" fillId="0" borderId="0" xfId="0" applyBorder="1"/>
    <xf numFmtId="0" fontId="4" fillId="0" borderId="0" xfId="0" applyFont="1" applyFill="1" applyBorder="1"/>
    <xf numFmtId="0" fontId="5" fillId="0" borderId="0" xfId="0" applyFont="1" applyAlignment="1">
      <alignment horizontal="left" vertical="center" indent="5"/>
    </xf>
    <xf numFmtId="0" fontId="0" fillId="0" borderId="0" xfId="0" applyAlignment="1">
      <alignment vertical="center"/>
    </xf>
    <xf numFmtId="0" fontId="7" fillId="0" borderId="0" xfId="2"/>
    <xf numFmtId="0" fontId="0" fillId="0" borderId="0" xfId="0" applyBorder="1" applyAlignment="1">
      <alignment horizontal="center"/>
    </xf>
    <xf numFmtId="0" fontId="9" fillId="0" borderId="0" xfId="0" applyFont="1"/>
    <xf numFmtId="2" fontId="4" fillId="0" borderId="0" xfId="0" quotePrefix="1" applyNumberFormat="1" applyFont="1" applyBorder="1" applyAlignment="1">
      <alignment horizontal="center"/>
    </xf>
    <xf numFmtId="164" fontId="4" fillId="0" borderId="0" xfId="0" applyNumberFormat="1" applyFont="1" applyBorder="1" applyAlignment="1">
      <alignment horizontal="center" vertical="center"/>
    </xf>
    <xf numFmtId="11" fontId="4" fillId="0" borderId="0" xfId="0" applyNumberFormat="1" applyFont="1" applyBorder="1" applyAlignment="1">
      <alignment horizontal="center" vertical="center"/>
    </xf>
    <xf numFmtId="164" fontId="10" fillId="0" borderId="0" xfId="0" applyNumberFormat="1" applyFont="1" applyBorder="1" applyAlignment="1">
      <alignment horizontal="center" vertical="center"/>
    </xf>
    <xf numFmtId="1" fontId="4" fillId="0" borderId="0" xfId="0" applyNumberFormat="1" applyFont="1" applyBorder="1" applyAlignment="1">
      <alignment horizontal="center" vertical="center"/>
    </xf>
    <xf numFmtId="1" fontId="4" fillId="0" borderId="0" xfId="0" quotePrefix="1" applyNumberFormat="1" applyFont="1" applyBorder="1" applyAlignment="1">
      <alignment horizontal="center" vertical="center"/>
    </xf>
    <xf numFmtId="164" fontId="4" fillId="0" borderId="0" xfId="0" quotePrefix="1" applyNumberFormat="1" applyFont="1" applyBorder="1" applyAlignment="1">
      <alignment horizontal="center" vertical="center"/>
    </xf>
    <xf numFmtId="165" fontId="4" fillId="0" borderId="0" xfId="0" quotePrefix="1" applyNumberFormat="1" applyFont="1" applyBorder="1" applyAlignment="1">
      <alignment horizontal="center" vertical="center"/>
    </xf>
    <xf numFmtId="11" fontId="4" fillId="2" borderId="0" xfId="0" applyNumberFormat="1" applyFont="1" applyFill="1" applyBorder="1" applyAlignment="1">
      <alignment horizontal="center" vertical="center"/>
    </xf>
    <xf numFmtId="164" fontId="12" fillId="0" borderId="0" xfId="0" applyNumberFormat="1" applyFont="1" applyBorder="1" applyAlignment="1">
      <alignment horizontal="center" vertical="center" wrapText="1"/>
    </xf>
    <xf numFmtId="0" fontId="13"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9" fillId="2" borderId="1" xfId="0" applyFont="1" applyFill="1" applyBorder="1" applyAlignment="1">
      <alignment vertical="center" wrapText="1"/>
    </xf>
    <xf numFmtId="2" fontId="13" fillId="2" borderId="1" xfId="0" applyNumberFormat="1" applyFont="1" applyFill="1" applyBorder="1" applyAlignment="1">
      <alignment horizontal="center" vertical="center" wrapText="1"/>
    </xf>
    <xf numFmtId="0" fontId="9" fillId="0" borderId="4" xfId="0" applyFont="1" applyBorder="1" applyAlignment="1">
      <alignment vertical="center"/>
    </xf>
    <xf numFmtId="11" fontId="15" fillId="2" borderId="8" xfId="3" applyNumberFormat="1" applyFont="1" applyFill="1" applyBorder="1" applyAlignment="1">
      <alignment horizontal="center" vertical="center" wrapText="1"/>
    </xf>
    <xf numFmtId="11" fontId="15" fillId="2" borderId="10" xfId="3" applyNumberFormat="1" applyFont="1" applyFill="1" applyBorder="1" applyAlignment="1">
      <alignment horizontal="center" vertical="center" wrapText="1"/>
    </xf>
    <xf numFmtId="11" fontId="15" fillId="2" borderId="11" xfId="3" applyNumberFormat="1" applyFont="1" applyFill="1" applyBorder="1" applyAlignment="1">
      <alignment horizontal="center" vertical="center" wrapText="1"/>
    </xf>
    <xf numFmtId="164" fontId="13" fillId="2" borderId="8" xfId="0" applyNumberFormat="1" applyFont="1" applyFill="1" applyBorder="1" applyAlignment="1">
      <alignment horizontal="center" vertical="center" wrapText="1"/>
    </xf>
    <xf numFmtId="164" fontId="15" fillId="2" borderId="8" xfId="0" applyNumberFormat="1" applyFont="1" applyFill="1" applyBorder="1" applyAlignment="1">
      <alignment horizontal="center" vertical="center" wrapText="1"/>
    </xf>
    <xf numFmtId="164" fontId="13" fillId="2" borderId="10" xfId="0" applyNumberFormat="1" applyFont="1" applyFill="1" applyBorder="1" applyAlignment="1">
      <alignment horizontal="center" vertical="center" wrapText="1"/>
    </xf>
    <xf numFmtId="164" fontId="13" fillId="2" borderId="11" xfId="0" applyNumberFormat="1" applyFont="1" applyFill="1" applyBorder="1" applyAlignment="1">
      <alignment horizontal="center" vertical="center" wrapText="1"/>
    </xf>
    <xf numFmtId="164" fontId="15" fillId="2" borderId="10" xfId="0" applyNumberFormat="1" applyFont="1" applyFill="1" applyBorder="1" applyAlignment="1">
      <alignment horizontal="center" vertical="center" wrapText="1"/>
    </xf>
    <xf numFmtId="164" fontId="15" fillId="2" borderId="11" xfId="0" applyNumberFormat="1" applyFont="1" applyFill="1" applyBorder="1" applyAlignment="1">
      <alignment horizontal="center" vertical="center" wrapText="1"/>
    </xf>
    <xf numFmtId="0" fontId="15" fillId="0" borderId="1" xfId="0" applyFont="1" applyFill="1" applyBorder="1" applyAlignment="1">
      <alignment vertical="top" wrapText="1"/>
    </xf>
    <xf numFmtId="0" fontId="13" fillId="0" borderId="1" xfId="0" applyFont="1" applyBorder="1" applyAlignment="1">
      <alignment vertical="top" wrapText="1"/>
    </xf>
    <xf numFmtId="1" fontId="13" fillId="0" borderId="1" xfId="0" applyNumberFormat="1" applyFont="1" applyBorder="1" applyAlignment="1">
      <alignment vertical="top" wrapText="1"/>
    </xf>
    <xf numFmtId="0" fontId="0" fillId="0" borderId="1" xfId="0" applyBorder="1" applyAlignment="1">
      <alignment horizontal="center" vertical="center"/>
    </xf>
    <xf numFmtId="0" fontId="0" fillId="0" borderId="4" xfId="0" applyBorder="1"/>
    <xf numFmtId="164" fontId="13" fillId="0" borderId="13" xfId="0" applyNumberFormat="1" applyFont="1" applyBorder="1" applyAlignment="1">
      <alignment vertical="top" wrapText="1"/>
    </xf>
    <xf numFmtId="164" fontId="13" fillId="0" borderId="14" xfId="0" applyNumberFormat="1" applyFont="1" applyBorder="1" applyAlignment="1">
      <alignment vertical="top" wrapText="1"/>
    </xf>
    <xf numFmtId="164" fontId="13" fillId="0" borderId="2" xfId="0" applyNumberFormat="1" applyFont="1" applyBorder="1" applyAlignment="1">
      <alignment vertical="top" wrapText="1"/>
    </xf>
    <xf numFmtId="164" fontId="13" fillId="0" borderId="12" xfId="0" applyNumberFormat="1" applyFont="1" applyBorder="1" applyAlignment="1">
      <alignment vertical="top" wrapText="1"/>
    </xf>
    <xf numFmtId="164" fontId="13" fillId="0" borderId="1" xfId="0" applyNumberFormat="1" applyFont="1" applyBorder="1" applyAlignment="1">
      <alignment vertical="top" wrapText="1"/>
    </xf>
    <xf numFmtId="164" fontId="13" fillId="0" borderId="16" xfId="0" applyNumberFormat="1" applyFont="1" applyBorder="1" applyAlignment="1">
      <alignment vertical="top" wrapText="1"/>
    </xf>
    <xf numFmtId="164" fontId="13" fillId="0" borderId="17" xfId="0" applyNumberFormat="1" applyFont="1" applyBorder="1" applyAlignment="1">
      <alignment vertical="top" wrapText="1"/>
    </xf>
    <xf numFmtId="164" fontId="15" fillId="0" borderId="17" xfId="0" applyNumberFormat="1" applyFont="1" applyBorder="1" applyAlignment="1">
      <alignment vertical="top" wrapText="1"/>
    </xf>
    <xf numFmtId="1" fontId="13" fillId="0" borderId="17" xfId="0" applyNumberFormat="1" applyFont="1" applyBorder="1" applyAlignment="1">
      <alignment vertical="top" wrapText="1"/>
    </xf>
    <xf numFmtId="165" fontId="13" fillId="0" borderId="17" xfId="0" applyNumberFormat="1" applyFont="1" applyBorder="1" applyAlignment="1">
      <alignment vertical="top" wrapText="1"/>
    </xf>
    <xf numFmtId="1" fontId="13" fillId="0" borderId="16" xfId="0" applyNumberFormat="1" applyFont="1" applyBorder="1" applyAlignment="1">
      <alignment vertical="top" wrapText="1"/>
    </xf>
    <xf numFmtId="0" fontId="8" fillId="0" borderId="1" xfId="0" applyFont="1" applyFill="1" applyBorder="1" applyAlignment="1">
      <alignment horizontal="center"/>
    </xf>
    <xf numFmtId="1" fontId="12" fillId="0" borderId="1" xfId="0" applyNumberFormat="1" applyFont="1" applyFill="1" applyBorder="1" applyAlignment="1">
      <alignment horizontal="center"/>
    </xf>
    <xf numFmtId="166" fontId="0" fillId="0" borderId="1" xfId="0" applyNumberFormat="1" applyFill="1" applyBorder="1" applyAlignment="1">
      <alignment horizontal="center"/>
    </xf>
    <xf numFmtId="166" fontId="12" fillId="0" borderId="1" xfId="0" applyNumberFormat="1" applyFont="1" applyFill="1" applyBorder="1" applyAlignment="1">
      <alignment horizontal="center"/>
    </xf>
    <xf numFmtId="2" fontId="12" fillId="0" borderId="1" xfId="0" applyNumberFormat="1" applyFont="1" applyFill="1" applyBorder="1" applyAlignment="1">
      <alignment horizontal="center"/>
    </xf>
    <xf numFmtId="2" fontId="0" fillId="0" borderId="1" xfId="0" applyNumberFormat="1" applyFill="1" applyBorder="1" applyAlignment="1">
      <alignment horizontal="center"/>
    </xf>
    <xf numFmtId="0" fontId="0" fillId="0" borderId="17" xfId="0" applyBorder="1"/>
    <xf numFmtId="0" fontId="0" fillId="0" borderId="1" xfId="0" applyBorder="1"/>
    <xf numFmtId="0" fontId="0" fillId="0" borderId="16" xfId="0" applyBorder="1"/>
    <xf numFmtId="167" fontId="0" fillId="0" borderId="12" xfId="0" applyNumberFormat="1" applyBorder="1"/>
    <xf numFmtId="167" fontId="0" fillId="0" borderId="1" xfId="0" applyNumberFormat="1" applyBorder="1"/>
    <xf numFmtId="167" fontId="0" fillId="0" borderId="16" xfId="0" applyNumberFormat="1" applyBorder="1"/>
    <xf numFmtId="167" fontId="0" fillId="0" borderId="17" xfId="0" applyNumberFormat="1" applyBorder="1"/>
    <xf numFmtId="0" fontId="0" fillId="0" borderId="12" xfId="0" applyBorder="1"/>
    <xf numFmtId="0" fontId="0" fillId="0" borderId="18" xfId="0" applyBorder="1"/>
    <xf numFmtId="0" fontId="0" fillId="0" borderId="19" xfId="0" applyBorder="1"/>
    <xf numFmtId="0" fontId="0" fillId="0" borderId="20" xfId="0" applyBorder="1"/>
    <xf numFmtId="0" fontId="0" fillId="0" borderId="21" xfId="0" applyBorder="1"/>
    <xf numFmtId="167" fontId="0" fillId="0" borderId="22" xfId="0" applyNumberFormat="1" applyBorder="1"/>
    <xf numFmtId="167" fontId="0" fillId="0" borderId="19" xfId="0" applyNumberFormat="1" applyBorder="1"/>
    <xf numFmtId="167" fontId="0" fillId="0" borderId="20" xfId="0" applyNumberFormat="1" applyBorder="1"/>
    <xf numFmtId="167" fontId="0" fillId="0" borderId="18" xfId="0" applyNumberFormat="1" applyBorder="1"/>
    <xf numFmtId="2" fontId="12" fillId="0" borderId="0" xfId="0" applyNumberFormat="1" applyFont="1" applyBorder="1" applyAlignment="1">
      <alignment horizontal="right"/>
    </xf>
    <xf numFmtId="0" fontId="8" fillId="0" borderId="0" xfId="0" applyFont="1" applyFill="1" applyBorder="1" applyAlignment="1">
      <alignment horizontal="right"/>
    </xf>
    <xf numFmtId="2" fontId="16" fillId="0" borderId="0" xfId="0" applyNumberFormat="1" applyFont="1" applyBorder="1"/>
    <xf numFmtId="168" fontId="12" fillId="0" borderId="0" xfId="1" applyNumberFormat="1" applyFont="1" applyBorder="1" applyAlignment="1">
      <alignment horizontal="center"/>
    </xf>
    <xf numFmtId="168" fontId="17" fillId="0" borderId="0" xfId="1" applyNumberFormat="1" applyFont="1" applyAlignment="1">
      <alignment horizontal="center" vertical="center"/>
    </xf>
    <xf numFmtId="164" fontId="10" fillId="0" borderId="0" xfId="0" applyNumberFormat="1" applyFont="1" applyFill="1" applyBorder="1" applyAlignment="1">
      <alignment horizontal="center"/>
    </xf>
    <xf numFmtId="1" fontId="4" fillId="0" borderId="0" xfId="0" applyNumberFormat="1" applyFont="1" applyBorder="1" applyAlignment="1">
      <alignment horizontal="center"/>
    </xf>
    <xf numFmtId="2" fontId="4" fillId="0" borderId="0" xfId="0" applyNumberFormat="1" applyFont="1" applyBorder="1" applyAlignment="1">
      <alignment horizontal="right"/>
    </xf>
    <xf numFmtId="2" fontId="8" fillId="0" borderId="0" xfId="0" applyNumberFormat="1" applyFont="1" applyFill="1" applyBorder="1" applyAlignment="1">
      <alignment horizontal="center"/>
    </xf>
    <xf numFmtId="2" fontId="4" fillId="0" borderId="0" xfId="0" applyNumberFormat="1" applyFont="1" applyBorder="1"/>
    <xf numFmtId="0" fontId="8" fillId="0" borderId="0" xfId="0" applyFont="1" applyFill="1" applyBorder="1" applyAlignment="1">
      <alignment horizontal="left"/>
    </xf>
    <xf numFmtId="164" fontId="13" fillId="4" borderId="15" xfId="0" applyNumberFormat="1" applyFont="1" applyFill="1" applyBorder="1" applyAlignment="1">
      <alignment vertical="top" wrapText="1"/>
    </xf>
    <xf numFmtId="164" fontId="13" fillId="4" borderId="16" xfId="0" applyNumberFormat="1" applyFont="1" applyFill="1" applyBorder="1" applyAlignment="1">
      <alignment vertical="top" wrapText="1"/>
    </xf>
    <xf numFmtId="166" fontId="0" fillId="0" borderId="0" xfId="0" applyNumberFormat="1"/>
    <xf numFmtId="168" fontId="17" fillId="4" borderId="0" xfId="1" applyNumberFormat="1" applyFont="1" applyFill="1" applyAlignment="1">
      <alignment horizontal="center" vertical="center"/>
    </xf>
    <xf numFmtId="168" fontId="17" fillId="3" borderId="0" xfId="1" applyNumberFormat="1" applyFont="1" applyFill="1" applyAlignment="1">
      <alignment horizontal="center" vertical="center"/>
    </xf>
    <xf numFmtId="0" fontId="9" fillId="4" borderId="1" xfId="0" applyFont="1" applyFill="1" applyBorder="1" applyAlignment="1">
      <alignment vertical="center" wrapText="1"/>
    </xf>
    <xf numFmtId="2" fontId="13" fillId="4" borderId="1" xfId="0" applyNumberFormat="1" applyFont="1" applyFill="1" applyBorder="1" applyAlignment="1">
      <alignment horizontal="center" vertical="center" wrapText="1"/>
    </xf>
    <xf numFmtId="0" fontId="9" fillId="5" borderId="1" xfId="0" applyFont="1" applyFill="1" applyBorder="1" applyAlignment="1">
      <alignment vertical="center" wrapText="1"/>
    </xf>
    <xf numFmtId="2" fontId="13" fillId="5" borderId="1" xfId="0" applyNumberFormat="1" applyFont="1" applyFill="1" applyBorder="1" applyAlignment="1">
      <alignment horizontal="center" vertical="center" wrapText="1"/>
    </xf>
    <xf numFmtId="164" fontId="13" fillId="5" borderId="5" xfId="0" applyNumberFormat="1" applyFont="1" applyFill="1" applyBorder="1" applyAlignment="1">
      <alignment horizontal="center" vertical="center" wrapText="1"/>
    </xf>
    <xf numFmtId="164" fontId="13" fillId="5" borderId="7" xfId="0" applyNumberFormat="1" applyFont="1" applyFill="1" applyBorder="1" applyAlignment="1">
      <alignment horizontal="center" vertical="center" wrapText="1"/>
    </xf>
    <xf numFmtId="164" fontId="13" fillId="5" borderId="8" xfId="0" applyNumberFormat="1" applyFont="1" applyFill="1" applyBorder="1" applyAlignment="1">
      <alignment horizontal="center" vertical="center" wrapText="1"/>
    </xf>
    <xf numFmtId="1" fontId="13" fillId="5" borderId="8" xfId="0" applyNumberFormat="1" applyFont="1" applyFill="1" applyBorder="1" applyAlignment="1">
      <alignment horizontal="center" vertical="center" wrapText="1"/>
    </xf>
    <xf numFmtId="1" fontId="13" fillId="5" borderId="11" xfId="0" applyNumberFormat="1" applyFont="1" applyFill="1" applyBorder="1" applyAlignment="1">
      <alignment horizontal="center" vertical="center" wrapText="1"/>
    </xf>
    <xf numFmtId="164" fontId="13" fillId="5" borderId="10" xfId="0" applyNumberFormat="1" applyFont="1" applyFill="1" applyBorder="1" applyAlignment="1">
      <alignment horizontal="center" vertical="center" wrapText="1"/>
    </xf>
    <xf numFmtId="164" fontId="13" fillId="5" borderId="11" xfId="0" applyNumberFormat="1" applyFont="1" applyFill="1" applyBorder="1" applyAlignment="1">
      <alignment horizontal="center" vertical="center" wrapText="1"/>
    </xf>
    <xf numFmtId="165" fontId="13" fillId="5" borderId="8" xfId="0" applyNumberFormat="1" applyFont="1" applyFill="1" applyBorder="1" applyAlignment="1">
      <alignment horizontal="center" vertical="center" wrapText="1"/>
    </xf>
    <xf numFmtId="165" fontId="13" fillId="5" borderId="10" xfId="0" applyNumberFormat="1" applyFont="1" applyFill="1" applyBorder="1" applyAlignment="1">
      <alignment horizontal="center" vertical="center" wrapText="1"/>
    </xf>
    <xf numFmtId="165" fontId="13" fillId="5" borderId="11" xfId="0" applyNumberFormat="1" applyFont="1" applyFill="1" applyBorder="1" applyAlignment="1">
      <alignment horizontal="center" vertical="center" wrapText="1"/>
    </xf>
    <xf numFmtId="164" fontId="13" fillId="5" borderId="12" xfId="0" applyNumberFormat="1" applyFont="1" applyFill="1" applyBorder="1" applyAlignment="1">
      <alignment horizontal="center" vertical="center" wrapText="1"/>
    </xf>
    <xf numFmtId="168" fontId="17" fillId="5" borderId="0" xfId="1" applyNumberFormat="1" applyFont="1" applyFill="1" applyAlignment="1">
      <alignment horizontal="center" vertical="center"/>
    </xf>
    <xf numFmtId="0" fontId="0" fillId="0" borderId="0" xfId="0" applyFont="1" applyAlignment="1" applyProtection="1"/>
    <xf numFmtId="1" fontId="30" fillId="6" borderId="0" xfId="0" applyNumberFormat="1" applyFont="1" applyFill="1" applyAlignment="1" applyProtection="1">
      <protection locked="0"/>
    </xf>
    <xf numFmtId="1" fontId="31" fillId="6" borderId="0" xfId="0" applyNumberFormat="1" applyFont="1" applyFill="1" applyAlignment="1" applyProtection="1">
      <protection locked="0"/>
    </xf>
    <xf numFmtId="1" fontId="31" fillId="6" borderId="0" xfId="0" applyNumberFormat="1" applyFont="1" applyFill="1" applyAlignment="1" applyProtection="1">
      <alignment horizontal="left"/>
      <protection locked="0"/>
    </xf>
    <xf numFmtId="173" fontId="8" fillId="6" borderId="0" xfId="0" applyNumberFormat="1" applyFont="1" applyFill="1" applyAlignment="1" applyProtection="1"/>
    <xf numFmtId="0" fontId="0" fillId="9" borderId="0" xfId="0" applyFill="1" applyBorder="1" applyAlignment="1" applyProtection="1">
      <protection locked="0"/>
    </xf>
    <xf numFmtId="0" fontId="0" fillId="9" borderId="0" xfId="0" applyFill="1" applyAlignment="1" applyProtection="1">
      <protection locked="0"/>
    </xf>
    <xf numFmtId="0" fontId="34" fillId="8" borderId="25" xfId="0" applyFont="1" applyFill="1" applyBorder="1" applyAlignment="1" applyProtection="1">
      <alignment wrapText="1"/>
      <protection locked="0"/>
    </xf>
    <xf numFmtId="0" fontId="34" fillId="10" borderId="25" xfId="0" applyFont="1" applyFill="1" applyBorder="1" applyAlignment="1" applyProtection="1">
      <alignment wrapText="1"/>
      <protection locked="0"/>
    </xf>
    <xf numFmtId="0" fontId="34" fillId="10" borderId="27" xfId="0" applyFont="1" applyFill="1" applyBorder="1" applyAlignment="1" applyProtection="1">
      <alignment wrapText="1"/>
      <protection locked="0"/>
    </xf>
    <xf numFmtId="0" fontId="34" fillId="8" borderId="28" xfId="0" applyFont="1" applyFill="1" applyBorder="1" applyAlignment="1" applyProtection="1">
      <alignment horizontal="center" vertical="center" wrapText="1"/>
      <protection locked="0"/>
    </xf>
    <xf numFmtId="0" fontId="34" fillId="8" borderId="29" xfId="0" applyFont="1" applyFill="1" applyBorder="1" applyAlignment="1" applyProtection="1">
      <alignment horizontal="center" vertical="center" wrapText="1"/>
      <protection locked="0"/>
    </xf>
    <xf numFmtId="0" fontId="34" fillId="8" borderId="30" xfId="0" applyFont="1" applyFill="1" applyBorder="1" applyAlignment="1" applyProtection="1">
      <alignment horizontal="center" vertical="center" wrapText="1"/>
      <protection locked="0"/>
    </xf>
    <xf numFmtId="0" fontId="34" fillId="8" borderId="1" xfId="0" applyFont="1" applyFill="1" applyBorder="1" applyAlignment="1" applyProtection="1">
      <alignment horizontal="center" vertical="center" wrapText="1"/>
      <protection locked="0"/>
    </xf>
    <xf numFmtId="0" fontId="34" fillId="8" borderId="31" xfId="0" applyFont="1" applyFill="1" applyBorder="1" applyAlignment="1" applyProtection="1">
      <alignment horizontal="center" vertical="center" wrapText="1"/>
      <protection locked="0"/>
    </xf>
    <xf numFmtId="0" fontId="35" fillId="9" borderId="28" xfId="4" applyFont="1" applyFill="1" applyBorder="1" applyAlignment="1">
      <alignment horizontal="left" vertical="top"/>
      <protection locked="0"/>
    </xf>
    <xf numFmtId="170" fontId="8" fillId="9" borderId="31" xfId="0" applyNumberFormat="1" applyFont="1" applyFill="1" applyBorder="1" applyAlignment="1" applyProtection="1">
      <protection locked="0"/>
    </xf>
    <xf numFmtId="170" fontId="24" fillId="10" borderId="0" xfId="0" applyNumberFormat="1" applyFont="1" applyFill="1" applyAlignment="1" applyProtection="1">
      <protection locked="0"/>
    </xf>
    <xf numFmtId="170" fontId="24" fillId="9" borderId="25" xfId="0" applyNumberFormat="1" applyFont="1" applyFill="1" applyBorder="1" applyAlignment="1" applyProtection="1">
      <protection locked="0"/>
    </xf>
    <xf numFmtId="170" fontId="24" fillId="9" borderId="0" xfId="0" applyNumberFormat="1" applyFont="1" applyFill="1" applyBorder="1" applyAlignment="1" applyProtection="1">
      <protection locked="0"/>
    </xf>
    <xf numFmtId="171" fontId="24" fillId="9" borderId="24" xfId="0" applyNumberFormat="1" applyFont="1" applyFill="1" applyBorder="1" applyAlignment="1" applyProtection="1">
      <protection locked="0"/>
    </xf>
    <xf numFmtId="170" fontId="24" fillId="9" borderId="28" xfId="0" applyNumberFormat="1" applyFont="1" applyFill="1" applyBorder="1" applyAlignment="1" applyProtection="1">
      <protection locked="0"/>
    </xf>
    <xf numFmtId="170" fontId="24" fillId="9" borderId="29" xfId="0" applyNumberFormat="1" applyFont="1" applyFill="1" applyBorder="1" applyAlignment="1" applyProtection="1">
      <alignment horizontal="right"/>
      <protection locked="0"/>
    </xf>
    <xf numFmtId="170" fontId="24" fillId="9" borderId="28" xfId="0" applyNumberFormat="1" applyFont="1" applyFill="1" applyBorder="1" applyAlignment="1" applyProtection="1">
      <alignment horizontal="right"/>
      <protection locked="0"/>
    </xf>
    <xf numFmtId="171" fontId="24" fillId="9" borderId="24" xfId="0" applyNumberFormat="1" applyFont="1" applyFill="1" applyBorder="1" applyAlignment="1" applyProtection="1">
      <alignment horizontal="right"/>
      <protection locked="0"/>
    </xf>
    <xf numFmtId="172" fontId="24" fillId="9" borderId="29" xfId="0" applyNumberFormat="1" applyFont="1" applyFill="1" applyBorder="1" applyAlignment="1" applyProtection="1">
      <alignment horizontal="right"/>
      <protection locked="0"/>
    </xf>
    <xf numFmtId="170" fontId="24" fillId="9" borderId="25" xfId="0" applyNumberFormat="1" applyFont="1" applyFill="1" applyBorder="1" applyAlignment="1" applyProtection="1">
      <alignment horizontal="right"/>
      <protection locked="0"/>
    </xf>
    <xf numFmtId="170" fontId="24" fillId="9" borderId="0" xfId="0" applyNumberFormat="1" applyFont="1" applyFill="1" applyBorder="1" applyAlignment="1" applyProtection="1">
      <alignment horizontal="right"/>
      <protection locked="0"/>
    </xf>
    <xf numFmtId="171" fontId="24" fillId="9" borderId="30" xfId="0" applyNumberFormat="1" applyFont="1" applyFill="1" applyBorder="1" applyAlignment="1" applyProtection="1">
      <alignment horizontal="right"/>
      <protection locked="0"/>
    </xf>
    <xf numFmtId="172" fontId="24" fillId="9" borderId="24" xfId="0" applyNumberFormat="1" applyFont="1" applyFill="1" applyBorder="1" applyAlignment="1" applyProtection="1">
      <alignment horizontal="right"/>
      <protection locked="0"/>
    </xf>
    <xf numFmtId="0" fontId="25" fillId="9" borderId="0" xfId="0" applyFont="1" applyFill="1" applyBorder="1" applyAlignment="1" applyProtection="1">
      <protection locked="0"/>
    </xf>
    <xf numFmtId="0" fontId="25" fillId="9" borderId="0" xfId="0" applyFont="1" applyFill="1" applyAlignment="1" applyProtection="1">
      <protection locked="0"/>
    </xf>
    <xf numFmtId="0" fontId="35" fillId="9" borderId="25" xfId="4" applyFont="1" applyFill="1" applyBorder="1" applyAlignment="1">
      <alignment horizontal="left" vertical="top"/>
      <protection locked="0"/>
    </xf>
    <xf numFmtId="170" fontId="8" fillId="9" borderId="27" xfId="0" applyNumberFormat="1" applyFont="1" applyFill="1" applyBorder="1" applyAlignment="1" applyProtection="1">
      <protection locked="0"/>
    </xf>
    <xf numFmtId="0" fontId="36" fillId="9" borderId="25" xfId="4" applyFont="1" applyFill="1" applyBorder="1" applyAlignment="1">
      <alignment horizontal="left" vertical="top"/>
      <protection locked="0"/>
    </xf>
    <xf numFmtId="170" fontId="10" fillId="9" borderId="27" xfId="0" applyNumberFormat="1" applyFont="1" applyFill="1" applyBorder="1" applyAlignment="1" applyProtection="1">
      <protection locked="0"/>
    </xf>
    <xf numFmtId="170" fontId="27" fillId="10" borderId="0" xfId="0" applyNumberFormat="1" applyFont="1" applyFill="1" applyAlignment="1" applyProtection="1">
      <protection locked="0"/>
    </xf>
    <xf numFmtId="170" fontId="27" fillId="9" borderId="25" xfId="0" applyNumberFormat="1" applyFont="1" applyFill="1" applyBorder="1" applyAlignment="1" applyProtection="1">
      <protection locked="0"/>
    </xf>
    <xf numFmtId="170" fontId="27" fillId="9" borderId="0" xfId="0" applyNumberFormat="1" applyFont="1" applyFill="1" applyBorder="1" applyAlignment="1" applyProtection="1">
      <protection locked="0"/>
    </xf>
    <xf numFmtId="171" fontId="10" fillId="9" borderId="24" xfId="0" applyNumberFormat="1" applyFont="1" applyFill="1" applyBorder="1" applyAlignment="1" applyProtection="1">
      <protection locked="0"/>
    </xf>
    <xf numFmtId="170" fontId="27" fillId="9" borderId="0" xfId="0" applyNumberFormat="1" applyFont="1" applyFill="1" applyBorder="1" applyAlignment="1" applyProtection="1">
      <alignment horizontal="right"/>
      <protection locked="0"/>
    </xf>
    <xf numFmtId="170" fontId="27" fillId="9" borderId="25" xfId="0" applyNumberFormat="1" applyFont="1" applyFill="1" applyBorder="1" applyAlignment="1" applyProtection="1">
      <alignment horizontal="right"/>
      <protection locked="0"/>
    </xf>
    <xf numFmtId="171" fontId="8" fillId="9" borderId="24" xfId="0" applyNumberFormat="1" applyFont="1" applyFill="1" applyBorder="1" applyAlignment="1" applyProtection="1">
      <alignment horizontal="right"/>
      <protection locked="0"/>
    </xf>
    <xf numFmtId="171" fontId="10" fillId="9" borderId="24" xfId="0" applyNumberFormat="1" applyFont="1" applyFill="1" applyBorder="1" applyAlignment="1" applyProtection="1">
      <alignment horizontal="right"/>
      <protection locked="0"/>
    </xf>
    <xf numFmtId="170" fontId="10" fillId="9" borderId="25" xfId="0" applyNumberFormat="1" applyFont="1" applyFill="1" applyBorder="1" applyAlignment="1" applyProtection="1">
      <alignment horizontal="right"/>
      <protection locked="0"/>
    </xf>
    <xf numFmtId="170" fontId="10" fillId="9" borderId="0" xfId="0" applyNumberFormat="1" applyFont="1" applyFill="1" applyBorder="1" applyAlignment="1" applyProtection="1">
      <alignment horizontal="right"/>
      <protection locked="0"/>
    </xf>
    <xf numFmtId="0" fontId="28" fillId="9" borderId="0" xfId="0" applyFont="1" applyFill="1" applyBorder="1" applyAlignment="1" applyProtection="1">
      <protection locked="0"/>
    </xf>
    <xf numFmtId="0" fontId="28" fillId="9" borderId="0" xfId="0" applyFont="1" applyFill="1" applyAlignment="1" applyProtection="1">
      <protection locked="0"/>
    </xf>
    <xf numFmtId="171" fontId="27" fillId="9" borderId="24" xfId="0" applyNumberFormat="1" applyFont="1" applyFill="1" applyBorder="1" applyAlignment="1" applyProtection="1">
      <protection locked="0"/>
    </xf>
    <xf numFmtId="0" fontId="0" fillId="9" borderId="0" xfId="0" applyFont="1" applyFill="1" applyBorder="1" applyAlignment="1" applyProtection="1">
      <protection locked="0"/>
    </xf>
    <xf numFmtId="0" fontId="0" fillId="9" borderId="0" xfId="0" applyFont="1" applyFill="1" applyAlignment="1" applyProtection="1">
      <protection locked="0"/>
    </xf>
    <xf numFmtId="0" fontId="29" fillId="9" borderId="0" xfId="0" applyFont="1" applyFill="1" applyBorder="1" applyAlignment="1" applyProtection="1">
      <protection locked="0"/>
    </xf>
    <xf numFmtId="0" fontId="29" fillId="9" borderId="0" xfId="0" applyFont="1" applyFill="1" applyAlignment="1" applyProtection="1">
      <protection locked="0"/>
    </xf>
    <xf numFmtId="0" fontId="36" fillId="9" borderId="2" xfId="4" applyFont="1" applyFill="1" applyBorder="1" applyAlignment="1">
      <alignment horizontal="left" vertical="top"/>
      <protection locked="0"/>
    </xf>
    <xf numFmtId="170" fontId="10" fillId="9" borderId="14" xfId="0" applyNumberFormat="1" applyFont="1" applyFill="1" applyBorder="1" applyAlignment="1" applyProtection="1">
      <protection locked="0"/>
    </xf>
    <xf numFmtId="170" fontId="27" fillId="9" borderId="2" xfId="0" applyNumberFormat="1" applyFont="1" applyFill="1" applyBorder="1" applyAlignment="1" applyProtection="1">
      <protection locked="0"/>
    </xf>
    <xf numFmtId="170" fontId="27" fillId="9" borderId="3" xfId="0" applyNumberFormat="1" applyFont="1" applyFill="1" applyBorder="1" applyAlignment="1" applyProtection="1">
      <protection locked="0"/>
    </xf>
    <xf numFmtId="171" fontId="10" fillId="9" borderId="26" xfId="0" applyNumberFormat="1" applyFont="1" applyFill="1" applyBorder="1" applyAlignment="1" applyProtection="1">
      <protection locked="0"/>
    </xf>
    <xf numFmtId="170" fontId="27" fillId="9" borderId="3" xfId="0" applyNumberFormat="1" applyFont="1" applyFill="1" applyBorder="1" applyAlignment="1" applyProtection="1">
      <alignment horizontal="right"/>
      <protection locked="0"/>
    </xf>
    <xf numFmtId="171" fontId="27" fillId="9" borderId="26" xfId="0" applyNumberFormat="1" applyFont="1" applyFill="1" applyBorder="1" applyAlignment="1" applyProtection="1">
      <protection locked="0"/>
    </xf>
    <xf numFmtId="170" fontId="27" fillId="9" borderId="2" xfId="0" applyNumberFormat="1" applyFont="1" applyFill="1" applyBorder="1" applyAlignment="1" applyProtection="1">
      <alignment horizontal="right"/>
      <protection locked="0"/>
    </xf>
    <xf numFmtId="171" fontId="24" fillId="9" borderId="26" xfId="0" applyNumberFormat="1" applyFont="1" applyFill="1" applyBorder="1" applyAlignment="1" applyProtection="1">
      <alignment horizontal="right"/>
      <protection locked="0"/>
    </xf>
    <xf numFmtId="171" fontId="8" fillId="9" borderId="26" xfId="0" applyNumberFormat="1" applyFont="1" applyFill="1" applyBorder="1" applyAlignment="1" applyProtection="1">
      <alignment horizontal="right"/>
      <protection locked="0"/>
    </xf>
    <xf numFmtId="171" fontId="10" fillId="9" borderId="26" xfId="0" applyNumberFormat="1" applyFont="1" applyFill="1" applyBorder="1" applyAlignment="1" applyProtection="1">
      <alignment horizontal="right"/>
      <protection locked="0"/>
    </xf>
    <xf numFmtId="170" fontId="10" fillId="9" borderId="2" xfId="0" applyNumberFormat="1" applyFont="1" applyFill="1" applyBorder="1" applyAlignment="1" applyProtection="1">
      <alignment horizontal="right"/>
      <protection locked="0"/>
    </xf>
    <xf numFmtId="170" fontId="10" fillId="9" borderId="3" xfId="0" applyNumberFormat="1" applyFont="1" applyFill="1" applyBorder="1" applyAlignment="1" applyProtection="1">
      <alignment horizontal="right"/>
      <protection locked="0"/>
    </xf>
    <xf numFmtId="0" fontId="24" fillId="9" borderId="0" xfId="4" applyFont="1" applyFill="1" applyAlignment="1" applyProtection="1"/>
    <xf numFmtId="0" fontId="24" fillId="9" borderId="0" xfId="0" applyFont="1" applyFill="1" applyAlignment="1" applyProtection="1">
      <protection locked="0"/>
    </xf>
    <xf numFmtId="0" fontId="24" fillId="9" borderId="0" xfId="0" applyFont="1" applyFill="1" applyAlignment="1" applyProtection="1">
      <alignment horizontal="right"/>
      <protection locked="0"/>
    </xf>
    <xf numFmtId="0" fontId="24" fillId="9" borderId="0" xfId="0" applyFont="1" applyFill="1" applyBorder="1" applyAlignment="1" applyProtection="1">
      <protection locked="0"/>
    </xf>
    <xf numFmtId="0" fontId="37" fillId="9" borderId="0" xfId="4" applyFont="1" applyFill="1" applyAlignment="1" applyProtection="1"/>
    <xf numFmtId="0" fontId="37" fillId="9" borderId="0" xfId="4" applyFont="1" applyFill="1" applyAlignment="1" applyProtection="1">
      <alignment wrapText="1"/>
    </xf>
    <xf numFmtId="0" fontId="0" fillId="9" borderId="0" xfId="0" applyFill="1" applyAlignment="1" applyProtection="1">
      <alignment horizontal="right"/>
      <protection locked="0"/>
    </xf>
    <xf numFmtId="0" fontId="24" fillId="11" borderId="0" xfId="4" applyFont="1" applyFill="1" applyAlignment="1" applyProtection="1">
      <alignment horizontal="right"/>
    </xf>
    <xf numFmtId="0" fontId="7" fillId="11" borderId="0" xfId="2" applyFill="1" applyAlignment="1" applyProtection="1">
      <protection locked="0"/>
    </xf>
    <xf numFmtId="0" fontId="0" fillId="11" borderId="0" xfId="0" applyFill="1" applyAlignment="1" applyProtection="1">
      <protection locked="0"/>
    </xf>
    <xf numFmtId="0" fontId="0" fillId="11" borderId="0" xfId="0" applyFill="1" applyAlignment="1" applyProtection="1">
      <alignment horizontal="right"/>
      <protection locked="0"/>
    </xf>
    <xf numFmtId="0" fontId="0" fillId="11" borderId="0" xfId="0" applyFill="1" applyBorder="1" applyAlignment="1" applyProtection="1">
      <protection locked="0"/>
    </xf>
    <xf numFmtId="0" fontId="0" fillId="0" borderId="3" xfId="0" applyBorder="1"/>
    <xf numFmtId="170" fontId="24" fillId="10" borderId="0" xfId="0" applyNumberFormat="1" applyFont="1" applyFill="1" applyBorder="1" applyAlignment="1" applyProtection="1">
      <protection locked="0"/>
    </xf>
    <xf numFmtId="0" fontId="35" fillId="0" borderId="0" xfId="4" applyFont="1" applyFill="1" applyBorder="1" applyAlignment="1">
      <alignment horizontal="left" vertical="top"/>
      <protection locked="0"/>
    </xf>
    <xf numFmtId="170" fontId="8" fillId="0" borderId="0" xfId="0" applyNumberFormat="1" applyFont="1" applyFill="1" applyBorder="1" applyAlignment="1" applyProtection="1">
      <protection locked="0"/>
    </xf>
    <xf numFmtId="170" fontId="24" fillId="0" borderId="0" xfId="0" applyNumberFormat="1" applyFont="1" applyFill="1" applyBorder="1" applyAlignment="1" applyProtection="1">
      <protection locked="0"/>
    </xf>
    <xf numFmtId="171" fontId="24" fillId="0" borderId="0" xfId="0" applyNumberFormat="1" applyFont="1" applyFill="1" applyBorder="1" applyAlignment="1" applyProtection="1">
      <protection locked="0"/>
    </xf>
    <xf numFmtId="170" fontId="24" fillId="0" borderId="0" xfId="0" applyNumberFormat="1" applyFont="1" applyFill="1" applyBorder="1" applyAlignment="1" applyProtection="1">
      <alignment horizontal="right"/>
      <protection locked="0"/>
    </xf>
    <xf numFmtId="171" fontId="24" fillId="0" borderId="0" xfId="0" applyNumberFormat="1" applyFont="1" applyFill="1" applyBorder="1" applyAlignment="1" applyProtection="1">
      <alignment horizontal="right"/>
      <protection locked="0"/>
    </xf>
    <xf numFmtId="171" fontId="8" fillId="0" borderId="0" xfId="0" applyNumberFormat="1" applyFont="1" applyFill="1" applyBorder="1" applyAlignment="1" applyProtection="1">
      <alignment horizontal="right"/>
      <protection locked="0"/>
    </xf>
    <xf numFmtId="0" fontId="0" fillId="0" borderId="0" xfId="0" applyFill="1" applyBorder="1"/>
    <xf numFmtId="0" fontId="0" fillId="0" borderId="0" xfId="0" applyFill="1"/>
    <xf numFmtId="0" fontId="0" fillId="0" borderId="0" xfId="0" applyFill="1" applyBorder="1" applyAlignment="1">
      <alignment wrapText="1"/>
    </xf>
    <xf numFmtId="0" fontId="35" fillId="0" borderId="0" xfId="4" applyFont="1" applyFill="1" applyBorder="1" applyAlignment="1">
      <alignment horizontal="right" vertical="top"/>
      <protection locked="0"/>
    </xf>
    <xf numFmtId="170" fontId="0" fillId="0" borderId="0" xfId="0" applyNumberFormat="1"/>
    <xf numFmtId="170" fontId="0" fillId="0" borderId="0" xfId="0" applyNumberFormat="1" applyFill="1" applyBorder="1"/>
    <xf numFmtId="0" fontId="40" fillId="12" borderId="0" xfId="0" applyFont="1" applyFill="1" applyBorder="1" applyAlignment="1">
      <alignment vertical="top"/>
    </xf>
    <xf numFmtId="0" fontId="10" fillId="12" borderId="0" xfId="0" applyFont="1" applyFill="1" applyBorder="1" applyAlignment="1">
      <alignment horizontal="right" vertical="top"/>
    </xf>
    <xf numFmtId="0" fontId="8" fillId="12" borderId="0" xfId="0" applyFont="1" applyFill="1"/>
    <xf numFmtId="0" fontId="0" fillId="12" borderId="0" xfId="0" applyFill="1"/>
    <xf numFmtId="0" fontId="10" fillId="12" borderId="0" xfId="0" applyFont="1" applyFill="1"/>
    <xf numFmtId="0" fontId="10" fillId="12" borderId="0" xfId="0" applyFont="1" applyFill="1" applyBorder="1" applyAlignment="1">
      <alignment vertical="top"/>
    </xf>
    <xf numFmtId="0" fontId="0" fillId="12" borderId="0" xfId="0" quotePrefix="1" applyFill="1" applyBorder="1"/>
    <xf numFmtId="3" fontId="0" fillId="12" borderId="0" xfId="0" applyNumberFormat="1" applyFill="1"/>
    <xf numFmtId="0" fontId="8" fillId="12" borderId="0" xfId="0" quotePrefix="1" applyFont="1" applyFill="1" applyBorder="1"/>
    <xf numFmtId="2" fontId="0" fillId="12" borderId="0" xfId="0" applyNumberFormat="1" applyFill="1"/>
    <xf numFmtId="0" fontId="4" fillId="12" borderId="0" xfId="0" applyFont="1" applyFill="1" applyBorder="1" applyAlignment="1">
      <alignment horizontal="left" vertical="top"/>
    </xf>
    <xf numFmtId="0" fontId="4" fillId="12" borderId="0" xfId="0" applyFont="1" applyFill="1" applyBorder="1" applyAlignment="1">
      <alignment vertical="top"/>
    </xf>
    <xf numFmtId="0" fontId="10" fillId="12" borderId="0" xfId="0" quotePrefix="1" applyFont="1" applyFill="1" applyBorder="1"/>
    <xf numFmtId="3" fontId="10" fillId="12" borderId="0" xfId="0" applyNumberFormat="1" applyFont="1" applyFill="1"/>
    <xf numFmtId="0" fontId="10" fillId="12" borderId="0" xfId="0" applyFont="1" applyFill="1" applyBorder="1"/>
    <xf numFmtId="174" fontId="10" fillId="12" borderId="0" xfId="0" applyNumberFormat="1" applyFont="1" applyFill="1"/>
    <xf numFmtId="2" fontId="10" fillId="12" borderId="0" xfId="0" applyNumberFormat="1" applyFont="1" applyFill="1"/>
    <xf numFmtId="0" fontId="4" fillId="12" borderId="0" xfId="0" applyFont="1" applyFill="1" applyAlignment="1">
      <alignment horizontal="left" vertical="top"/>
    </xf>
    <xf numFmtId="166" fontId="0" fillId="12" borderId="0" xfId="0" applyNumberFormat="1" applyFill="1"/>
    <xf numFmtId="0" fontId="44" fillId="12" borderId="0" xfId="0" applyFont="1" applyFill="1" applyBorder="1" applyAlignment="1">
      <alignment vertical="top"/>
    </xf>
    <xf numFmtId="0" fontId="0" fillId="12" borderId="0" xfId="0" applyFill="1" applyBorder="1"/>
    <xf numFmtId="0" fontId="10" fillId="12" borderId="0" xfId="0" applyFont="1" applyFill="1" applyAlignment="1">
      <alignment horizontal="left" vertical="top"/>
    </xf>
    <xf numFmtId="0" fontId="45" fillId="12" borderId="0" xfId="0" applyFont="1" applyFill="1" applyBorder="1" applyAlignment="1">
      <alignment vertical="top"/>
    </xf>
    <xf numFmtId="0" fontId="0" fillId="12" borderId="0" xfId="0" applyFill="1" applyBorder="1" applyAlignment="1">
      <alignment vertical="top"/>
    </xf>
    <xf numFmtId="165" fontId="10" fillId="12" borderId="0" xfId="0" applyNumberFormat="1" applyFont="1" applyFill="1"/>
    <xf numFmtId="0" fontId="8" fillId="12" borderId="0" xfId="0" applyFont="1" applyFill="1" applyBorder="1" applyAlignment="1">
      <alignment vertical="top"/>
    </xf>
    <xf numFmtId="0" fontId="8" fillId="12" borderId="0" xfId="0" quotePrefix="1" applyFont="1" applyFill="1" applyBorder="1" applyAlignment="1">
      <alignment horizontal="left" vertical="top"/>
    </xf>
    <xf numFmtId="165" fontId="0" fillId="12" borderId="0" xfId="0" applyNumberFormat="1" applyFill="1"/>
    <xf numFmtId="1" fontId="10" fillId="12" borderId="0" xfId="0" applyNumberFormat="1" applyFont="1" applyFill="1"/>
    <xf numFmtId="0" fontId="10" fillId="12" borderId="0" xfId="0" applyFont="1" applyFill="1" applyBorder="1" applyAlignment="1">
      <alignment horizontal="left" vertical="top" wrapText="1"/>
    </xf>
    <xf numFmtId="0" fontId="10" fillId="12" borderId="0" xfId="0" applyFont="1" applyFill="1" applyAlignment="1">
      <alignment vertical="top"/>
    </xf>
    <xf numFmtId="4" fontId="0" fillId="12" borderId="0" xfId="0" applyNumberFormat="1" applyFill="1"/>
    <xf numFmtId="0" fontId="10" fillId="12" borderId="0" xfId="0" quotePrefix="1" applyFont="1" applyFill="1" applyBorder="1" applyAlignment="1">
      <alignment horizontal="left" vertical="top"/>
    </xf>
    <xf numFmtId="3" fontId="0" fillId="12" borderId="0" xfId="0" applyNumberFormat="1" applyFill="1" applyBorder="1"/>
    <xf numFmtId="164" fontId="0" fillId="12" borderId="0" xfId="0" applyNumberFormat="1" applyFill="1" applyBorder="1"/>
    <xf numFmtId="0" fontId="8" fillId="12" borderId="0" xfId="0" quotePrefix="1" applyFont="1" applyFill="1"/>
    <xf numFmtId="164" fontId="8" fillId="12" borderId="0" xfId="0" applyNumberFormat="1" applyFont="1" applyFill="1" applyBorder="1" applyAlignment="1">
      <alignment vertical="top"/>
    </xf>
    <xf numFmtId="0" fontId="8" fillId="12" borderId="0" xfId="0" applyFont="1" applyFill="1" applyBorder="1"/>
    <xf numFmtId="4" fontId="8" fillId="12" borderId="0" xfId="0" applyNumberFormat="1" applyFont="1" applyFill="1" applyBorder="1" applyAlignment="1">
      <alignment vertical="top"/>
    </xf>
    <xf numFmtId="164" fontId="0" fillId="12" borderId="0" xfId="0" applyNumberFormat="1" applyFill="1"/>
    <xf numFmtId="0" fontId="10" fillId="12" borderId="0" xfId="0" applyFont="1" applyFill="1" applyBorder="1" applyAlignment="1">
      <alignment horizontal="left"/>
    </xf>
    <xf numFmtId="164" fontId="8" fillId="12" borderId="0" xfId="0" applyNumberFormat="1" applyFont="1" applyFill="1" applyAlignment="1">
      <alignment vertical="top"/>
    </xf>
    <xf numFmtId="174" fontId="8" fillId="12" borderId="0" xfId="0" applyNumberFormat="1" applyFont="1" applyFill="1" applyBorder="1"/>
    <xf numFmtId="0" fontId="47" fillId="12" borderId="0" xfId="0" applyFont="1" applyFill="1" applyAlignment="1">
      <alignment vertical="top"/>
    </xf>
    <xf numFmtId="2" fontId="8" fillId="12" borderId="0" xfId="0" applyNumberFormat="1" applyFont="1" applyFill="1" applyBorder="1" applyAlignment="1">
      <alignment vertical="top"/>
    </xf>
    <xf numFmtId="2" fontId="48" fillId="12" borderId="0" xfId="0" applyNumberFormat="1" applyFont="1" applyFill="1" applyAlignment="1">
      <alignment vertical="top"/>
    </xf>
    <xf numFmtId="0" fontId="48" fillId="12" borderId="0" xfId="0" applyFont="1" applyFill="1" applyAlignment="1">
      <alignment vertical="top"/>
    </xf>
    <xf numFmtId="4" fontId="48" fillId="12" borderId="0" xfId="0" applyNumberFormat="1" applyFont="1" applyFill="1" applyAlignment="1">
      <alignment vertical="top"/>
    </xf>
    <xf numFmtId="4" fontId="10" fillId="12" borderId="0" xfId="0" applyNumberFormat="1" applyFont="1" applyFill="1"/>
    <xf numFmtId="2" fontId="0" fillId="6" borderId="0" xfId="0" applyNumberFormat="1" applyFill="1"/>
    <xf numFmtId="4" fontId="10" fillId="12" borderId="0" xfId="0" applyNumberFormat="1" applyFont="1" applyFill="1" applyAlignment="1">
      <alignment vertical="top"/>
    </xf>
    <xf numFmtId="164" fontId="8" fillId="12" borderId="0" xfId="0" applyNumberFormat="1" applyFont="1" applyFill="1" applyBorder="1" applyAlignment="1"/>
    <xf numFmtId="0" fontId="10" fillId="12" borderId="0" xfId="0" applyFont="1" applyFill="1" applyBorder="1" applyAlignment="1">
      <alignment horizontal="left" vertical="top"/>
    </xf>
    <xf numFmtId="164" fontId="10" fillId="12" borderId="0" xfId="0" applyNumberFormat="1" applyFont="1" applyFill="1"/>
    <xf numFmtId="164" fontId="10" fillId="12" borderId="0" xfId="0" applyNumberFormat="1" applyFont="1" applyFill="1" applyBorder="1" applyAlignment="1">
      <alignment vertical="top"/>
    </xf>
    <xf numFmtId="164" fontId="10" fillId="12" borderId="0" xfId="0" applyNumberFormat="1" applyFont="1" applyFill="1" applyBorder="1" applyAlignment="1"/>
    <xf numFmtId="0" fontId="8" fillId="12" borderId="0" xfId="0" applyFont="1" applyFill="1" applyAlignment="1">
      <alignment vertical="top"/>
    </xf>
    <xf numFmtId="1" fontId="10" fillId="6" borderId="0" xfId="0" applyNumberFormat="1" applyFont="1" applyFill="1"/>
    <xf numFmtId="2" fontId="40" fillId="12" borderId="0" xfId="0" applyNumberFormat="1" applyFont="1" applyFill="1"/>
    <xf numFmtId="175" fontId="0" fillId="12" borderId="0" xfId="0" applyNumberFormat="1" applyFill="1"/>
    <xf numFmtId="176" fontId="10" fillId="12" borderId="0" xfId="0" applyNumberFormat="1" applyFont="1" applyFill="1"/>
    <xf numFmtId="177" fontId="0" fillId="12" borderId="0" xfId="0" applyNumberFormat="1" applyFill="1"/>
    <xf numFmtId="2" fontId="0" fillId="12" borderId="0" xfId="0" applyNumberFormat="1" applyFill="1" applyBorder="1"/>
    <xf numFmtId="174" fontId="0" fillId="12" borderId="0" xfId="0" applyNumberFormat="1" applyFill="1" applyBorder="1"/>
    <xf numFmtId="4" fontId="8" fillId="12" borderId="0" xfId="0" applyNumberFormat="1" applyFont="1" applyFill="1" applyAlignment="1">
      <alignment vertical="top"/>
    </xf>
    <xf numFmtId="4" fontId="8" fillId="6" borderId="0" xfId="0" applyNumberFormat="1" applyFont="1" applyFill="1"/>
    <xf numFmtId="1" fontId="10" fillId="12" borderId="0" xfId="0" applyNumberFormat="1" applyFont="1" applyFill="1" applyBorder="1" applyAlignment="1">
      <alignment horizontal="center"/>
    </xf>
    <xf numFmtId="0" fontId="8" fillId="12" borderId="0" xfId="0" applyFont="1" applyFill="1" applyBorder="1" applyAlignment="1">
      <alignment horizontal="left"/>
    </xf>
    <xf numFmtId="0" fontId="8" fillId="12" borderId="0" xfId="0" applyFont="1" applyFill="1" applyBorder="1" applyAlignment="1">
      <alignment horizontal="left" vertical="top"/>
    </xf>
    <xf numFmtId="0" fontId="12" fillId="12" borderId="0" xfId="0" applyFont="1" applyFill="1" applyBorder="1" applyAlignment="1">
      <alignment horizontal="left" vertical="top" wrapText="1"/>
    </xf>
    <xf numFmtId="0" fontId="8" fillId="12" borderId="0" xfId="0" applyFont="1" applyFill="1" applyBorder="1" applyAlignment="1">
      <alignment horizontal="left" vertical="top" wrapText="1"/>
    </xf>
    <xf numFmtId="0" fontId="40" fillId="12" borderId="0" xfId="0" applyFont="1" applyFill="1" applyBorder="1" applyAlignment="1">
      <alignment horizontal="left" vertical="top"/>
    </xf>
    <xf numFmtId="166" fontId="0" fillId="12" borderId="0" xfId="0" applyNumberFormat="1" applyFill="1" applyAlignment="1">
      <alignment horizontal="right"/>
    </xf>
    <xf numFmtId="3" fontId="10" fillId="12" borderId="0" xfId="0" applyNumberFormat="1" applyFont="1" applyFill="1" applyAlignment="1">
      <alignment horizontal="right"/>
    </xf>
    <xf numFmtId="166" fontId="10" fillId="12" borderId="0" xfId="0" applyNumberFormat="1" applyFont="1" applyFill="1"/>
    <xf numFmtId="166" fontId="0" fillId="12" borderId="0" xfId="0" applyNumberFormat="1" applyFill="1" applyBorder="1"/>
    <xf numFmtId="1" fontId="0" fillId="12" borderId="0" xfId="0" applyNumberFormat="1" applyFill="1" applyBorder="1"/>
    <xf numFmtId="0" fontId="49" fillId="12" borderId="0" xfId="0" applyFont="1" applyFill="1" applyBorder="1" applyAlignment="1">
      <alignment vertical="top"/>
    </xf>
    <xf numFmtId="0" fontId="4" fillId="12" borderId="0" xfId="0" applyFont="1" applyFill="1" applyBorder="1" applyAlignment="1">
      <alignment horizontal="left" vertical="top" wrapText="1"/>
    </xf>
    <xf numFmtId="1" fontId="10" fillId="12" borderId="0" xfId="0" applyNumberFormat="1" applyFont="1" applyFill="1" applyBorder="1"/>
    <xf numFmtId="165" fontId="10" fillId="12" borderId="0" xfId="0" applyNumberFormat="1" applyFont="1" applyFill="1" applyBorder="1"/>
    <xf numFmtId="1" fontId="0" fillId="12" borderId="0" xfId="0" applyNumberFormat="1" applyFill="1"/>
    <xf numFmtId="2" fontId="0" fillId="7" borderId="0" xfId="0" applyNumberFormat="1" applyFill="1" applyBorder="1"/>
    <xf numFmtId="2" fontId="10" fillId="12" borderId="0" xfId="0" applyNumberFormat="1" applyFont="1" applyFill="1" applyBorder="1"/>
    <xf numFmtId="164" fontId="8" fillId="12" borderId="0" xfId="0" applyNumberFormat="1" applyFont="1" applyFill="1"/>
    <xf numFmtId="0" fontId="48" fillId="12" borderId="0" xfId="0" applyFont="1" applyFill="1" applyAlignment="1">
      <alignment horizontal="left" vertical="top"/>
    </xf>
    <xf numFmtId="0" fontId="10" fillId="12" borderId="0" xfId="0" quotePrefix="1" applyFont="1" applyFill="1" applyBorder="1" applyAlignment="1">
      <alignment horizontal="left" vertical="top" wrapText="1"/>
    </xf>
    <xf numFmtId="174" fontId="0" fillId="12" borderId="0" xfId="0" applyNumberFormat="1" applyFill="1"/>
    <xf numFmtId="0" fontId="44" fillId="12" borderId="0" xfId="0" applyFont="1" applyFill="1"/>
    <xf numFmtId="0" fontId="0" fillId="4" borderId="0" xfId="0" applyFill="1"/>
    <xf numFmtId="164" fontId="0" fillId="0" borderId="0" xfId="0" applyNumberFormat="1"/>
    <xf numFmtId="0" fontId="36" fillId="0" borderId="32" xfId="4" applyFont="1" applyFill="1" applyBorder="1" applyAlignment="1">
      <alignment horizontal="right" vertical="top"/>
      <protection locked="0"/>
    </xf>
    <xf numFmtId="170" fontId="2" fillId="0" borderId="32" xfId="0" applyNumberFormat="1" applyFont="1" applyFill="1" applyBorder="1"/>
    <xf numFmtId="0" fontId="2" fillId="0" borderId="32" xfId="0" applyFont="1" applyFill="1" applyBorder="1"/>
    <xf numFmtId="0" fontId="2" fillId="0" borderId="32" xfId="0" applyFont="1" applyBorder="1"/>
    <xf numFmtId="2" fontId="0" fillId="0" borderId="0" xfId="0" applyNumberFormat="1"/>
    <xf numFmtId="0" fontId="0" fillId="0" borderId="0" xfId="0" applyAlignment="1">
      <alignment horizontal="right"/>
    </xf>
    <xf numFmtId="0" fontId="0" fillId="0" borderId="0" xfId="0" applyFill="1" applyBorder="1" applyAlignment="1">
      <alignment horizontal="right" wrapText="1"/>
    </xf>
    <xf numFmtId="0" fontId="8" fillId="0" borderId="0" xfId="0" applyFont="1" applyFill="1" applyBorder="1"/>
    <xf numFmtId="0" fontId="8" fillId="0" borderId="0" xfId="3"/>
    <xf numFmtId="0" fontId="50" fillId="6" borderId="0" xfId="3" applyFont="1" applyFill="1" applyBorder="1" applyProtection="1"/>
    <xf numFmtId="0" fontId="50" fillId="6" borderId="0" xfId="3" applyFont="1" applyFill="1" applyProtection="1"/>
    <xf numFmtId="0" fontId="50" fillId="6" borderId="0" xfId="3" applyFont="1" applyFill="1" applyBorder="1" applyProtection="1">
      <protection locked="0"/>
    </xf>
    <xf numFmtId="0" fontId="50" fillId="6" borderId="0" xfId="3" applyFont="1" applyFill="1" applyAlignment="1" applyProtection="1">
      <alignment horizontal="right"/>
    </xf>
    <xf numFmtId="0" fontId="70" fillId="6" borderId="0" xfId="3" applyFont="1" applyFill="1" applyBorder="1" applyProtection="1"/>
    <xf numFmtId="0" fontId="8" fillId="6" borderId="0" xfId="3" applyFill="1" applyBorder="1" applyProtection="1">
      <protection locked="0"/>
    </xf>
    <xf numFmtId="172" fontId="8" fillId="6" borderId="24" xfId="56" applyNumberFormat="1" applyFont="1" applyFill="1" applyBorder="1" applyAlignment="1" applyProtection="1">
      <alignment horizontal="right"/>
    </xf>
    <xf numFmtId="172" fontId="8" fillId="6" borderId="26" xfId="56" applyNumberFormat="1" applyFont="1" applyFill="1" applyBorder="1" applyAlignment="1" applyProtection="1">
      <alignment horizontal="right"/>
    </xf>
    <xf numFmtId="180" fontId="8" fillId="9" borderId="0" xfId="3" applyNumberFormat="1" applyFont="1" applyFill="1" applyBorder="1" applyAlignment="1" applyProtection="1">
      <alignment horizontal="right"/>
    </xf>
    <xf numFmtId="180" fontId="10" fillId="9" borderId="0" xfId="3" applyNumberFormat="1" applyFont="1" applyFill="1" applyBorder="1" applyAlignment="1" applyProtection="1">
      <alignment horizontal="right"/>
    </xf>
    <xf numFmtId="180" fontId="8" fillId="9" borderId="3" xfId="3" applyNumberFormat="1" applyFont="1" applyFill="1" applyBorder="1" applyAlignment="1" applyProtection="1">
      <alignment horizontal="right"/>
    </xf>
    <xf numFmtId="172" fontId="8" fillId="6" borderId="0" xfId="56" applyNumberFormat="1" applyFont="1" applyFill="1" applyBorder="1" applyAlignment="1" applyProtection="1">
      <alignment horizontal="right"/>
    </xf>
    <xf numFmtId="172" fontId="10" fillId="6" borderId="24" xfId="56" applyNumberFormat="1" applyFont="1" applyFill="1" applyBorder="1" applyAlignment="1" applyProtection="1">
      <alignment horizontal="right"/>
    </xf>
    <xf numFmtId="172" fontId="10" fillId="6" borderId="30" xfId="56" applyNumberFormat="1" applyFont="1" applyFill="1" applyBorder="1" applyAlignment="1" applyProtection="1">
      <alignment horizontal="right"/>
    </xf>
    <xf numFmtId="170" fontId="50" fillId="6" borderId="0" xfId="3" applyNumberFormat="1" applyFont="1" applyFill="1" applyAlignment="1" applyProtection="1"/>
    <xf numFmtId="0" fontId="50" fillId="6" borderId="0" xfId="3" applyFont="1" applyFill="1" applyBorder="1" applyAlignment="1" applyProtection="1"/>
    <xf numFmtId="0" fontId="50" fillId="6" borderId="0" xfId="3" applyFont="1" applyFill="1" applyBorder="1" applyAlignment="1" applyProtection="1">
      <protection locked="0"/>
    </xf>
    <xf numFmtId="0" fontId="82" fillId="35" borderId="29" xfId="3" applyFont="1" applyFill="1" applyBorder="1" applyProtection="1"/>
    <xf numFmtId="0" fontId="54" fillId="35" borderId="29" xfId="3" applyFont="1" applyFill="1" applyBorder="1" applyAlignment="1">
      <alignment horizontal="right" vertical="center" wrapText="1"/>
    </xf>
    <xf numFmtId="0" fontId="53" fillId="35" borderId="30" xfId="3" applyFont="1" applyFill="1" applyBorder="1" applyAlignment="1" applyProtection="1">
      <alignment horizontal="right"/>
      <protection locked="0"/>
    </xf>
    <xf numFmtId="0" fontId="82" fillId="35" borderId="3" xfId="3" applyFont="1" applyFill="1" applyBorder="1" applyAlignment="1">
      <alignment horizontal="right" vertical="center" wrapText="1"/>
    </xf>
    <xf numFmtId="0" fontId="53" fillId="35" borderId="24" xfId="3" applyFont="1" applyFill="1" applyBorder="1" applyAlignment="1" applyProtection="1">
      <alignment horizontal="right"/>
      <protection locked="0"/>
    </xf>
    <xf numFmtId="0" fontId="9" fillId="6" borderId="0" xfId="3" applyFont="1" applyFill="1" applyBorder="1" applyProtection="1"/>
    <xf numFmtId="0" fontId="17" fillId="6" borderId="0" xfId="3" applyFont="1" applyFill="1" applyBorder="1" applyProtection="1"/>
    <xf numFmtId="0" fontId="9" fillId="6" borderId="0" xfId="3" applyFont="1" applyFill="1" applyBorder="1" applyProtection="1">
      <protection locked="0"/>
    </xf>
    <xf numFmtId="0" fontId="9" fillId="6" borderId="24" xfId="3" applyFont="1" applyFill="1" applyBorder="1" applyProtection="1"/>
    <xf numFmtId="0" fontId="17" fillId="6" borderId="0" xfId="3" applyFont="1" applyFill="1" applyBorder="1" applyAlignment="1" applyProtection="1">
      <alignment horizontal="right"/>
    </xf>
    <xf numFmtId="0" fontId="17" fillId="6" borderId="24" xfId="3" applyFont="1" applyFill="1" applyBorder="1" applyProtection="1">
      <protection locked="0"/>
    </xf>
    <xf numFmtId="0" fontId="17" fillId="6" borderId="0" xfId="3" applyFont="1" applyFill="1" applyBorder="1" applyProtection="1">
      <protection locked="0"/>
    </xf>
    <xf numFmtId="0" fontId="17" fillId="6" borderId="0" xfId="3" applyFont="1" applyFill="1" applyBorder="1" applyAlignment="1" applyProtection="1">
      <alignment horizontal="right"/>
      <protection locked="0"/>
    </xf>
    <xf numFmtId="0" fontId="17" fillId="6" borderId="24" xfId="3" applyFont="1" applyFill="1" applyBorder="1" applyProtection="1"/>
    <xf numFmtId="0" fontId="17" fillId="6" borderId="3" xfId="3" applyFont="1" applyFill="1" applyBorder="1" applyProtection="1"/>
    <xf numFmtId="0" fontId="17" fillId="6" borderId="26" xfId="3" applyFont="1" applyFill="1" applyBorder="1" applyProtection="1">
      <protection locked="0"/>
    </xf>
    <xf numFmtId="0" fontId="82" fillId="35" borderId="30" xfId="3" applyFont="1" applyFill="1" applyBorder="1" applyProtection="1"/>
    <xf numFmtId="0" fontId="82" fillId="35" borderId="0" xfId="3" applyFont="1" applyFill="1" applyBorder="1" applyProtection="1"/>
    <xf numFmtId="0" fontId="82" fillId="35" borderId="24" xfId="3" applyFont="1" applyFill="1" applyBorder="1" applyProtection="1"/>
    <xf numFmtId="0" fontId="9" fillId="6" borderId="29" xfId="3" applyFont="1" applyFill="1" applyBorder="1" applyProtection="1"/>
    <xf numFmtId="0" fontId="9" fillId="6" borderId="29" xfId="3" applyFont="1" applyFill="1" applyBorder="1" applyProtection="1">
      <protection locked="0"/>
    </xf>
    <xf numFmtId="0" fontId="8" fillId="6" borderId="3" xfId="3" applyFill="1" applyBorder="1" applyProtection="1">
      <protection locked="0"/>
    </xf>
    <xf numFmtId="0" fontId="84" fillId="6" borderId="0" xfId="3" applyFont="1" applyFill="1" applyBorder="1" applyAlignment="1" applyProtection="1">
      <alignment horizontal="left" wrapText="1"/>
    </xf>
    <xf numFmtId="0" fontId="17" fillId="6" borderId="0" xfId="3" applyFont="1" applyFill="1" applyBorder="1" applyAlignment="1" applyProtection="1">
      <alignment horizontal="left" wrapText="1"/>
    </xf>
    <xf numFmtId="0" fontId="9" fillId="6" borderId="30" xfId="3" applyFont="1" applyFill="1" applyBorder="1" applyProtection="1"/>
    <xf numFmtId="0" fontId="86" fillId="9" borderId="0" xfId="3" applyFont="1" applyFill="1"/>
    <xf numFmtId="0" fontId="87" fillId="9" borderId="0" xfId="3" applyFont="1" applyFill="1"/>
    <xf numFmtId="0" fontId="88" fillId="9" borderId="0" xfId="3" applyFont="1" applyFill="1"/>
    <xf numFmtId="0" fontId="31" fillId="6" borderId="0" xfId="3" applyFont="1" applyFill="1" applyProtection="1">
      <protection locked="0"/>
    </xf>
    <xf numFmtId="0" fontId="9" fillId="6" borderId="0" xfId="3" applyFont="1" applyFill="1" applyBorder="1" applyAlignment="1" applyProtection="1">
      <alignment horizontal="right"/>
    </xf>
    <xf numFmtId="0" fontId="17" fillId="6" borderId="3" xfId="3" applyFont="1" applyFill="1" applyBorder="1" applyAlignment="1" applyProtection="1">
      <alignment horizontal="right"/>
      <protection locked="0"/>
    </xf>
    <xf numFmtId="0" fontId="8" fillId="4" borderId="0" xfId="0" applyFont="1" applyFill="1" applyBorder="1"/>
    <xf numFmtId="0" fontId="8" fillId="4" borderId="0" xfId="0" applyFont="1" applyFill="1" applyBorder="1" applyAlignment="1">
      <alignment horizontal="left"/>
    </xf>
    <xf numFmtId="0" fontId="84" fillId="6" borderId="0" xfId="0" applyFont="1" applyFill="1" applyBorder="1" applyAlignment="1" applyProtection="1">
      <alignment horizontal="left" wrapText="1"/>
    </xf>
    <xf numFmtId="0" fontId="10" fillId="6" borderId="0" xfId="0" applyFont="1" applyFill="1" applyBorder="1" applyProtection="1"/>
    <xf numFmtId="0" fontId="10" fillId="6" borderId="0" xfId="0" applyFont="1" applyFill="1" applyBorder="1" applyProtection="1">
      <protection locked="0"/>
    </xf>
    <xf numFmtId="0" fontId="17" fillId="6" borderId="0" xfId="0" applyFont="1" applyFill="1" applyBorder="1" applyAlignment="1" applyProtection="1"/>
    <xf numFmtId="0" fontId="8" fillId="6" borderId="0" xfId="0" applyFont="1" applyFill="1" applyBorder="1" applyProtection="1"/>
    <xf numFmtId="0" fontId="8" fillId="6" borderId="0" xfId="0" applyFont="1" applyFill="1" applyBorder="1" applyAlignment="1" applyProtection="1">
      <alignment horizontal="right"/>
    </xf>
    <xf numFmtId="0" fontId="8" fillId="6" borderId="0" xfId="0" applyFont="1" applyFill="1" applyBorder="1" applyProtection="1">
      <protection locked="0"/>
    </xf>
    <xf numFmtId="0" fontId="82" fillId="35" borderId="28" xfId="0" applyFont="1" applyFill="1" applyBorder="1" applyProtection="1"/>
    <xf numFmtId="0" fontId="82" fillId="35" borderId="29" xfId="0" applyFont="1" applyFill="1" applyBorder="1" applyProtection="1"/>
    <xf numFmtId="0" fontId="82" fillId="35" borderId="30" xfId="0" applyFont="1" applyFill="1" applyBorder="1" applyProtection="1"/>
    <xf numFmtId="0" fontId="54" fillId="35" borderId="29" xfId="0" applyFont="1" applyFill="1" applyBorder="1" applyAlignment="1">
      <alignment horizontal="right" vertical="center" wrapText="1"/>
    </xf>
    <xf numFmtId="0" fontId="53" fillId="35" borderId="30" xfId="0" applyFont="1" applyFill="1" applyBorder="1" applyAlignment="1" applyProtection="1">
      <alignment horizontal="right"/>
      <protection locked="0"/>
    </xf>
    <xf numFmtId="0" fontId="50" fillId="6" borderId="0" xfId="0" applyFont="1" applyFill="1" applyBorder="1" applyProtection="1">
      <protection locked="0"/>
    </xf>
    <xf numFmtId="0" fontId="82" fillId="35" borderId="2" xfId="0" applyFont="1" applyFill="1" applyBorder="1" applyProtection="1"/>
    <xf numFmtId="0" fontId="82" fillId="35" borderId="3" xfId="0" applyFont="1" applyFill="1" applyBorder="1" applyProtection="1"/>
    <xf numFmtId="0" fontId="82" fillId="35" borderId="26" xfId="0" applyFont="1" applyFill="1" applyBorder="1" applyProtection="1"/>
    <xf numFmtId="0" fontId="82" fillId="35" borderId="3" xfId="0" applyFont="1" applyFill="1" applyBorder="1" applyAlignment="1">
      <alignment horizontal="right" vertical="center" wrapText="1"/>
    </xf>
    <xf numFmtId="0" fontId="53" fillId="35" borderId="26" xfId="0" applyFont="1" applyFill="1" applyBorder="1" applyAlignment="1" applyProtection="1">
      <alignment horizontal="right"/>
      <protection locked="0"/>
    </xf>
    <xf numFmtId="0" fontId="9" fillId="9" borderId="25" xfId="0" applyFont="1" applyFill="1" applyBorder="1" applyProtection="1"/>
    <xf numFmtId="0" fontId="83" fillId="9" borderId="0" xfId="0" applyFont="1" applyFill="1" applyBorder="1" applyProtection="1"/>
    <xf numFmtId="0" fontId="83" fillId="9" borderId="24" xfId="0" applyFont="1" applyFill="1" applyBorder="1" applyProtection="1"/>
    <xf numFmtId="0" fontId="9" fillId="9" borderId="0" xfId="0" applyFont="1" applyFill="1" applyBorder="1" applyAlignment="1" applyProtection="1">
      <alignment horizontal="right"/>
    </xf>
    <xf numFmtId="180" fontId="10" fillId="9" borderId="0" xfId="0" applyNumberFormat="1" applyFont="1" applyFill="1" applyBorder="1" applyAlignment="1" applyProtection="1">
      <alignment horizontal="right"/>
    </xf>
    <xf numFmtId="172" fontId="10" fillId="6" borderId="24" xfId="0" applyNumberFormat="1" applyFont="1" applyFill="1" applyBorder="1" applyProtection="1">
      <protection locked="0"/>
    </xf>
    <xf numFmtId="0" fontId="50" fillId="9" borderId="0" xfId="0" applyFont="1" applyFill="1" applyBorder="1" applyProtection="1">
      <protection locked="0"/>
    </xf>
    <xf numFmtId="0" fontId="17" fillId="9" borderId="25" xfId="0" applyFont="1" applyFill="1" applyBorder="1" applyProtection="1"/>
    <xf numFmtId="0" fontId="81" fillId="9" borderId="0" xfId="0" applyFont="1" applyFill="1" applyBorder="1" applyProtection="1"/>
    <xf numFmtId="0" fontId="81" fillId="9" borderId="24" xfId="0" applyFont="1" applyFill="1" applyBorder="1" applyProtection="1"/>
    <xf numFmtId="0" fontId="17" fillId="9" borderId="0" xfId="0" applyFont="1" applyFill="1" applyBorder="1" applyAlignment="1" applyProtection="1">
      <alignment horizontal="right"/>
    </xf>
    <xf numFmtId="172" fontId="8" fillId="6" borderId="0" xfId="0" applyNumberFormat="1" applyFont="1" applyFill="1" applyBorder="1" applyAlignment="1" applyProtection="1">
      <alignment horizontal="right"/>
    </xf>
    <xf numFmtId="172" fontId="8" fillId="6" borderId="24" xfId="0" applyNumberFormat="1" applyFont="1" applyFill="1" applyBorder="1" applyProtection="1">
      <protection locked="0"/>
    </xf>
    <xf numFmtId="0" fontId="83" fillId="9" borderId="2" xfId="0" applyFont="1" applyFill="1" applyBorder="1" applyProtection="1"/>
    <xf numFmtId="0" fontId="83" fillId="9" borderId="3" xfId="0" applyFont="1" applyFill="1" applyBorder="1" applyProtection="1"/>
    <xf numFmtId="0" fontId="83" fillId="9" borderId="26" xfId="0" applyFont="1" applyFill="1" applyBorder="1" applyProtection="1"/>
    <xf numFmtId="0" fontId="9" fillId="9" borderId="3" xfId="0" applyFont="1" applyFill="1" applyBorder="1" applyAlignment="1" applyProtection="1">
      <alignment horizontal="right"/>
    </xf>
    <xf numFmtId="180" fontId="10" fillId="6" borderId="3" xfId="0" applyNumberFormat="1" applyFont="1" applyFill="1" applyBorder="1" applyAlignment="1" applyProtection="1">
      <alignment horizontal="right"/>
    </xf>
    <xf numFmtId="0" fontId="10" fillId="9" borderId="26" xfId="0" applyFont="1" applyFill="1" applyBorder="1" applyAlignment="1" applyProtection="1">
      <alignment horizontal="right"/>
      <protection locked="0"/>
    </xf>
    <xf numFmtId="0" fontId="9" fillId="6" borderId="25" xfId="0" applyFont="1" applyFill="1" applyBorder="1" applyProtection="1"/>
    <xf numFmtId="0" fontId="9" fillId="6" borderId="0" xfId="0" applyFont="1" applyFill="1" applyBorder="1" applyProtection="1"/>
    <xf numFmtId="0" fontId="9" fillId="6" borderId="24" xfId="0" applyFont="1" applyFill="1" applyBorder="1" applyProtection="1"/>
    <xf numFmtId="0" fontId="9" fillId="6" borderId="0" xfId="0" applyFont="1" applyFill="1" applyBorder="1" applyAlignment="1" applyProtection="1">
      <alignment horizontal="right"/>
    </xf>
    <xf numFmtId="178" fontId="15" fillId="6" borderId="0" xfId="0" applyNumberFormat="1" applyFont="1" applyFill="1" applyBorder="1" applyProtection="1">
      <protection locked="0"/>
    </xf>
    <xf numFmtId="180" fontId="8" fillId="9" borderId="0" xfId="0" applyNumberFormat="1" applyFont="1" applyFill="1" applyBorder="1" applyAlignment="1" applyProtection="1">
      <alignment horizontal="right"/>
    </xf>
    <xf numFmtId="178" fontId="50" fillId="6" borderId="0" xfId="0" applyNumberFormat="1" applyFont="1" applyFill="1" applyBorder="1" applyProtection="1">
      <protection locked="0"/>
    </xf>
    <xf numFmtId="0" fontId="9" fillId="6" borderId="25" xfId="0" applyFont="1" applyFill="1" applyBorder="1" applyAlignment="1" applyProtection="1">
      <alignment horizontal="left"/>
    </xf>
    <xf numFmtId="0" fontId="17" fillId="6" borderId="0" xfId="0" applyFont="1" applyFill="1" applyBorder="1" applyProtection="1"/>
    <xf numFmtId="0" fontId="17" fillId="6" borderId="24" xfId="0" applyFont="1" applyFill="1" applyBorder="1" applyProtection="1"/>
    <xf numFmtId="0" fontId="17" fillId="6" borderId="0" xfId="0" applyFont="1" applyFill="1" applyBorder="1" applyAlignment="1" applyProtection="1">
      <alignment horizontal="right"/>
    </xf>
    <xf numFmtId="0" fontId="17" fillId="6" borderId="25" xfId="0" applyFont="1" applyFill="1" applyBorder="1" applyProtection="1"/>
    <xf numFmtId="0" fontId="9" fillId="6" borderId="0" xfId="0" applyFont="1" applyFill="1" applyBorder="1" applyAlignment="1" applyProtection="1">
      <alignment horizontal="left"/>
    </xf>
    <xf numFmtId="0" fontId="17" fillId="6" borderId="0" xfId="0" applyFont="1" applyFill="1" applyBorder="1" applyAlignment="1" applyProtection="1">
      <alignment horizontal="left"/>
    </xf>
    <xf numFmtId="0" fontId="17" fillId="6" borderId="2" xfId="0" applyFont="1" applyFill="1" applyBorder="1" applyProtection="1"/>
    <xf numFmtId="0" fontId="17" fillId="6" borderId="3" xfId="0" applyFont="1" applyFill="1" applyBorder="1" applyProtection="1"/>
    <xf numFmtId="0" fontId="17" fillId="6" borderId="26" xfId="0" applyFont="1" applyFill="1" applyBorder="1" applyProtection="1"/>
    <xf numFmtId="0" fontId="85" fillId="0" borderId="0" xfId="0" applyFont="1"/>
    <xf numFmtId="0" fontId="26" fillId="9" borderId="29" xfId="0" applyFont="1" applyFill="1" applyBorder="1" applyProtection="1"/>
    <xf numFmtId="0" fontId="23" fillId="6" borderId="29" xfId="0" applyFont="1" applyFill="1" applyBorder="1" applyAlignment="1" applyProtection="1">
      <alignment horizontal="left"/>
    </xf>
    <xf numFmtId="0" fontId="23" fillId="6" borderId="29" xfId="0" applyFont="1" applyFill="1" applyBorder="1" applyProtection="1"/>
    <xf numFmtId="178" fontId="8" fillId="6" borderId="29" xfId="0" applyNumberFormat="1" applyFont="1" applyFill="1" applyBorder="1" applyAlignment="1" applyProtection="1">
      <alignment horizontal="right"/>
    </xf>
    <xf numFmtId="172" fontId="8" fillId="6" borderId="29" xfId="0" applyNumberFormat="1" applyFont="1" applyFill="1" applyBorder="1" applyProtection="1">
      <protection locked="0"/>
    </xf>
    <xf numFmtId="0" fontId="88" fillId="9" borderId="0" xfId="0" applyFont="1" applyFill="1"/>
    <xf numFmtId="0" fontId="26" fillId="9" borderId="0" xfId="0" applyFont="1" applyFill="1" applyBorder="1" applyProtection="1"/>
    <xf numFmtId="0" fontId="23" fillId="6" borderId="0" xfId="0" applyFont="1" applyFill="1" applyBorder="1" applyAlignment="1" applyProtection="1">
      <alignment horizontal="left"/>
    </xf>
    <xf numFmtId="0" fontId="23" fillId="6" borderId="0" xfId="0" applyFont="1" applyFill="1" applyBorder="1" applyProtection="1"/>
    <xf numFmtId="178" fontId="8" fillId="6" borderId="0" xfId="0" applyNumberFormat="1" applyFont="1" applyFill="1" applyBorder="1" applyAlignment="1" applyProtection="1">
      <alignment horizontal="right"/>
    </xf>
    <xf numFmtId="172" fontId="8" fillId="6" borderId="0" xfId="0" applyNumberFormat="1" applyFont="1" applyFill="1" applyBorder="1" applyProtection="1">
      <protection locked="0"/>
    </xf>
    <xf numFmtId="0" fontId="86" fillId="9" borderId="0" xfId="0" applyFont="1" applyFill="1"/>
    <xf numFmtId="0" fontId="87" fillId="9" borderId="0" xfId="0" applyFont="1" applyFill="1"/>
    <xf numFmtId="0" fontId="76" fillId="9" borderId="0" xfId="0" applyFont="1" applyFill="1" applyBorder="1" applyProtection="1"/>
    <xf numFmtId="0" fontId="77" fillId="6" borderId="0" xfId="0" applyFont="1" applyFill="1" applyBorder="1" applyAlignment="1" applyProtection="1">
      <alignment horizontal="left"/>
    </xf>
    <xf numFmtId="0" fontId="77" fillId="6" borderId="0" xfId="0" applyFont="1" applyFill="1" applyBorder="1" applyProtection="1"/>
    <xf numFmtId="0" fontId="31" fillId="9" borderId="0" xfId="0" applyFont="1" applyFill="1" applyBorder="1" applyAlignment="1">
      <alignment wrapText="1"/>
    </xf>
    <xf numFmtId="0" fontId="8" fillId="9" borderId="0" xfId="0" applyFont="1" applyFill="1" applyBorder="1" applyAlignment="1">
      <alignment wrapText="1"/>
    </xf>
    <xf numFmtId="170" fontId="8" fillId="6" borderId="0" xfId="0" applyNumberFormat="1" applyFont="1" applyFill="1" applyBorder="1" applyAlignment="1" applyProtection="1">
      <alignment horizontal="right"/>
    </xf>
    <xf numFmtId="170" fontId="8" fillId="6" borderId="0" xfId="0" applyNumberFormat="1" applyFont="1" applyFill="1" applyBorder="1" applyProtection="1"/>
    <xf numFmtId="0" fontId="31" fillId="9" borderId="0" xfId="0" applyFont="1" applyFill="1" applyAlignment="1">
      <alignment wrapText="1"/>
    </xf>
    <xf numFmtId="0" fontId="8" fillId="9" borderId="0" xfId="0" applyFont="1" applyFill="1" applyAlignment="1">
      <alignment wrapText="1"/>
    </xf>
    <xf numFmtId="0" fontId="8" fillId="6" borderId="0" xfId="0" applyFont="1" applyFill="1" applyProtection="1"/>
    <xf numFmtId="179" fontId="8" fillId="6" borderId="0" xfId="0" applyNumberFormat="1" applyFont="1" applyFill="1" applyProtection="1"/>
    <xf numFmtId="179" fontId="8" fillId="6" borderId="0" xfId="0" applyNumberFormat="1" applyFont="1" applyFill="1" applyBorder="1" applyProtection="1"/>
    <xf numFmtId="0" fontId="8" fillId="9" borderId="0" xfId="0" applyFont="1" applyFill="1" applyAlignment="1" applyProtection="1">
      <alignment wrapText="1"/>
    </xf>
    <xf numFmtId="0" fontId="71" fillId="6" borderId="0" xfId="0" applyFont="1" applyFill="1" applyBorder="1" applyProtection="1">
      <protection locked="0"/>
    </xf>
    <xf numFmtId="180" fontId="8" fillId="0" borderId="0" xfId="3" applyNumberFormat="1" applyFont="1" applyFill="1" applyBorder="1" applyAlignment="1" applyProtection="1">
      <alignment horizontal="right"/>
    </xf>
    <xf numFmtId="0" fontId="0" fillId="0" borderId="42" xfId="0" applyBorder="1"/>
    <xf numFmtId="0" fontId="0" fillId="0" borderId="3" xfId="0" applyFill="1" applyBorder="1" applyAlignment="1">
      <alignment horizontal="right" wrapText="1"/>
    </xf>
    <xf numFmtId="2" fontId="0" fillId="0" borderId="3" xfId="0" applyNumberFormat="1" applyBorder="1"/>
    <xf numFmtId="0" fontId="8" fillId="0" borderId="3" xfId="0" applyFont="1" applyFill="1" applyBorder="1"/>
    <xf numFmtId="0" fontId="9" fillId="0" borderId="0" xfId="0" applyFont="1" applyFill="1" applyBorder="1" applyAlignment="1" applyProtection="1">
      <alignment horizontal="left"/>
    </xf>
    <xf numFmtId="180" fontId="10" fillId="0" borderId="0" xfId="0" applyNumberFormat="1" applyFont="1" applyFill="1" applyBorder="1" applyAlignment="1" applyProtection="1">
      <alignment horizontal="right"/>
    </xf>
    <xf numFmtId="164" fontId="0" fillId="0" borderId="0" xfId="0" applyNumberFormat="1" applyFill="1"/>
    <xf numFmtId="1" fontId="0" fillId="0" borderId="0" xfId="0" applyNumberFormat="1" applyFill="1"/>
    <xf numFmtId="0" fontId="2" fillId="0" borderId="6" xfId="0" applyFont="1" applyBorder="1" applyAlignment="1">
      <alignment horizontal="right" wrapText="1"/>
    </xf>
    <xf numFmtId="0" fontId="2" fillId="0" borderId="6" xfId="0" applyFont="1" applyFill="1" applyBorder="1" applyAlignment="1">
      <alignment wrapText="1"/>
    </xf>
    <xf numFmtId="0" fontId="2" fillId="0" borderId="6" xfId="0" applyFont="1" applyBorder="1" applyAlignment="1">
      <alignment wrapText="1"/>
    </xf>
    <xf numFmtId="0" fontId="0" fillId="0" borderId="0" xfId="0" applyAlignment="1">
      <alignment wrapText="1"/>
    </xf>
    <xf numFmtId="1" fontId="0" fillId="0" borderId="0" xfId="0" applyNumberFormat="1"/>
    <xf numFmtId="1" fontId="0" fillId="0" borderId="3" xfId="0" applyNumberFormat="1" applyBorder="1"/>
    <xf numFmtId="0" fontId="0" fillId="0" borderId="3" xfId="0" applyFill="1" applyBorder="1"/>
    <xf numFmtId="1" fontId="0" fillId="0" borderId="0" xfId="0" applyNumberFormat="1" applyFill="1" applyAlignment="1">
      <alignment horizontal="right"/>
    </xf>
    <xf numFmtId="1" fontId="0" fillId="0" borderId="3" xfId="0" applyNumberFormat="1" applyFill="1" applyBorder="1"/>
    <xf numFmtId="0" fontId="0" fillId="0" borderId="3" xfId="0" applyBorder="1" applyAlignment="1">
      <alignment horizontal="right"/>
    </xf>
    <xf numFmtId="2" fontId="0" fillId="0" borderId="0" xfId="0" applyNumberFormat="1" applyBorder="1"/>
    <xf numFmtId="1" fontId="0" fillId="0" borderId="0" xfId="0" applyNumberFormat="1" applyBorder="1"/>
    <xf numFmtId="0" fontId="0" fillId="0" borderId="32" xfId="0" applyBorder="1"/>
    <xf numFmtId="0" fontId="0" fillId="0" borderId="32" xfId="0" applyFont="1" applyFill="1" applyBorder="1"/>
    <xf numFmtId="1" fontId="0" fillId="0" borderId="32" xfId="0" applyNumberFormat="1" applyBorder="1"/>
    <xf numFmtId="0" fontId="0" fillId="0" borderId="42" xfId="0" applyBorder="1" applyAlignment="1">
      <alignment wrapText="1"/>
    </xf>
    <xf numFmtId="0" fontId="91" fillId="0" borderId="43" xfId="0" applyFont="1" applyBorder="1"/>
    <xf numFmtId="0" fontId="91" fillId="0" borderId="42" xfId="0" applyFont="1" applyBorder="1" applyAlignment="1">
      <alignment wrapText="1"/>
    </xf>
    <xf numFmtId="0" fontId="93" fillId="0" borderId="43" xfId="0" applyFont="1" applyBorder="1"/>
    <xf numFmtId="0" fontId="93" fillId="0" borderId="42" xfId="0" applyFont="1" applyBorder="1" applyAlignment="1">
      <alignment wrapText="1"/>
    </xf>
    <xf numFmtId="175" fontId="92" fillId="0" borderId="0" xfId="0" applyNumberFormat="1" applyFont="1" applyFill="1"/>
    <xf numFmtId="0" fontId="0" fillId="11" borderId="44" xfId="0" applyFill="1" applyBorder="1" applyAlignment="1">
      <alignment horizontal="right"/>
    </xf>
    <xf numFmtId="0" fontId="0" fillId="11" borderId="45" xfId="0" applyFill="1" applyBorder="1"/>
    <xf numFmtId="1" fontId="0" fillId="11" borderId="46" xfId="0" applyNumberFormat="1" applyFill="1" applyBorder="1"/>
    <xf numFmtId="0" fontId="0" fillId="11" borderId="47" xfId="0" applyFill="1" applyBorder="1"/>
    <xf numFmtId="0" fontId="0" fillId="11" borderId="0" xfId="0" applyFill="1" applyBorder="1"/>
    <xf numFmtId="1" fontId="0" fillId="11" borderId="48" xfId="0" applyNumberFormat="1" applyFill="1" applyBorder="1"/>
    <xf numFmtId="0" fontId="10" fillId="0" borderId="0" xfId="0" applyFont="1" applyFill="1" applyBorder="1" applyAlignment="1">
      <alignment horizontal="right" vertical="top"/>
    </xf>
    <xf numFmtId="0" fontId="10" fillId="0" borderId="0" xfId="0" applyFont="1" applyFill="1" applyBorder="1" applyAlignment="1">
      <alignment horizontal="center"/>
    </xf>
    <xf numFmtId="0" fontId="10" fillId="0" borderId="0" xfId="0" applyFont="1" applyFill="1" applyBorder="1" applyAlignment="1">
      <alignment vertical="top"/>
    </xf>
    <xf numFmtId="0" fontId="92" fillId="0" borderId="0" xfId="0" applyFont="1" applyFill="1"/>
    <xf numFmtId="0" fontId="2" fillId="0" borderId="3" xfId="0" applyFont="1" applyBorder="1"/>
    <xf numFmtId="181" fontId="0" fillId="4" borderId="0" xfId="0" applyNumberFormat="1" applyFill="1"/>
    <xf numFmtId="181" fontId="0" fillId="5" borderId="0" xfId="0" applyNumberFormat="1" applyFill="1"/>
    <xf numFmtId="165" fontId="0" fillId="0" borderId="0" xfId="0" applyNumberFormat="1"/>
    <xf numFmtId="167" fontId="0" fillId="0" borderId="0" xfId="0" applyNumberFormat="1"/>
    <xf numFmtId="0" fontId="0" fillId="4" borderId="42" xfId="0" applyFill="1" applyBorder="1"/>
    <xf numFmtId="0" fontId="0" fillId="4" borderId="0" xfId="0" applyFill="1" applyBorder="1"/>
    <xf numFmtId="165" fontId="92" fillId="0" borderId="0" xfId="0" applyNumberFormat="1" applyFont="1" applyFill="1"/>
    <xf numFmtId="167" fontId="92" fillId="0" borderId="0" xfId="0" applyNumberFormat="1" applyFont="1" applyFill="1"/>
    <xf numFmtId="182" fontId="0" fillId="0" borderId="0" xfId="0" applyNumberFormat="1"/>
    <xf numFmtId="183" fontId="0" fillId="3" borderId="0" xfId="0" applyNumberFormat="1" applyFill="1"/>
    <xf numFmtId="170" fontId="8" fillId="0" borderId="42" xfId="0" applyNumberFormat="1" applyFont="1" applyFill="1" applyBorder="1" applyAlignment="1" applyProtection="1">
      <protection locked="0"/>
    </xf>
    <xf numFmtId="170" fontId="24" fillId="0" borderId="42" xfId="0" applyNumberFormat="1" applyFont="1" applyFill="1" applyBorder="1" applyAlignment="1" applyProtection="1">
      <protection locked="0"/>
    </xf>
    <xf numFmtId="171" fontId="24" fillId="0" borderId="42" xfId="0" applyNumberFormat="1" applyFont="1" applyFill="1" applyBorder="1" applyAlignment="1" applyProtection="1">
      <protection locked="0"/>
    </xf>
    <xf numFmtId="170" fontId="24" fillId="0" borderId="42" xfId="0" applyNumberFormat="1" applyFont="1" applyFill="1" applyBorder="1" applyAlignment="1" applyProtection="1">
      <alignment horizontal="right"/>
      <protection locked="0"/>
    </xf>
    <xf numFmtId="0" fontId="8" fillId="4" borderId="42" xfId="4" applyFont="1" applyFill="1" applyBorder="1" applyAlignment="1">
      <alignment horizontal="left" vertical="top"/>
      <protection locked="0"/>
    </xf>
    <xf numFmtId="0" fontId="0" fillId="0" borderId="44" xfId="0" applyFill="1" applyBorder="1"/>
    <xf numFmtId="0" fontId="0" fillId="0" borderId="46" xfId="0" applyFill="1" applyBorder="1"/>
    <xf numFmtId="0" fontId="0" fillId="0" borderId="47" xfId="0" applyFill="1" applyBorder="1"/>
    <xf numFmtId="0" fontId="0" fillId="0" borderId="48" xfId="0" applyFill="1" applyBorder="1"/>
    <xf numFmtId="0" fontId="0" fillId="0" borderId="49" xfId="0" applyFill="1" applyBorder="1"/>
    <xf numFmtId="0" fontId="0" fillId="0" borderId="50" xfId="0" applyFill="1" applyBorder="1"/>
    <xf numFmtId="0" fontId="0" fillId="0" borderId="45" xfId="0" applyFill="1" applyBorder="1"/>
    <xf numFmtId="0" fontId="0" fillId="0" borderId="46" xfId="0" applyBorder="1"/>
    <xf numFmtId="0" fontId="0" fillId="0" borderId="48" xfId="0" applyBorder="1"/>
    <xf numFmtId="0" fontId="0" fillId="0" borderId="42" xfId="0" applyFill="1" applyBorder="1"/>
    <xf numFmtId="0" fontId="2" fillId="0" borderId="44" xfId="0" applyFont="1" applyFill="1" applyBorder="1" applyAlignment="1"/>
    <xf numFmtId="0" fontId="0" fillId="0" borderId="45" xfId="0" applyFill="1" applyBorder="1" applyAlignment="1">
      <alignment wrapText="1"/>
    </xf>
    <xf numFmtId="0" fontId="0" fillId="0" borderId="45" xfId="0" applyBorder="1" applyAlignment="1">
      <alignment wrapText="1"/>
    </xf>
    <xf numFmtId="0" fontId="0" fillId="0" borderId="46" xfId="0" applyBorder="1" applyAlignment="1">
      <alignment wrapText="1"/>
    </xf>
    <xf numFmtId="0" fontId="0" fillId="0" borderId="47" xfId="0" applyBorder="1"/>
    <xf numFmtId="0" fontId="2" fillId="0" borderId="47" xfId="0" applyFont="1" applyFill="1" applyBorder="1" applyAlignment="1"/>
    <xf numFmtId="0" fontId="0" fillId="0" borderId="47" xfId="0" applyBorder="1" applyAlignment="1">
      <alignment horizontal="left"/>
    </xf>
    <xf numFmtId="0" fontId="0" fillId="0" borderId="49" xfId="0" applyBorder="1"/>
    <xf numFmtId="0" fontId="0" fillId="0" borderId="50" xfId="0" applyBorder="1"/>
    <xf numFmtId="0" fontId="0" fillId="11" borderId="32" xfId="0" applyFill="1" applyBorder="1"/>
    <xf numFmtId="164" fontId="0" fillId="11" borderId="51" xfId="0" applyNumberFormat="1" applyFill="1" applyBorder="1"/>
    <xf numFmtId="0" fontId="0" fillId="11" borderId="23" xfId="0" applyFill="1" applyBorder="1"/>
    <xf numFmtId="1" fontId="0" fillId="11" borderId="52" xfId="0" applyNumberFormat="1" applyFill="1" applyBorder="1"/>
    <xf numFmtId="0" fontId="0" fillId="11" borderId="3" xfId="0" applyFill="1" applyBorder="1" applyAlignment="1">
      <alignment horizontal="right"/>
    </xf>
    <xf numFmtId="0" fontId="0" fillId="11" borderId="32" xfId="0" applyFill="1" applyBorder="1" applyAlignment="1">
      <alignment horizontal="right"/>
    </xf>
    <xf numFmtId="0" fontId="0" fillId="9" borderId="44" xfId="0" applyFill="1" applyBorder="1"/>
    <xf numFmtId="0" fontId="0" fillId="9" borderId="45" xfId="0" applyFill="1" applyBorder="1"/>
    <xf numFmtId="0" fontId="0" fillId="9" borderId="46" xfId="0" applyFill="1" applyBorder="1"/>
    <xf numFmtId="0" fontId="0" fillId="9" borderId="47" xfId="0" applyFill="1" applyBorder="1"/>
    <xf numFmtId="0" fontId="0" fillId="9" borderId="0" xfId="0" applyFill="1" applyBorder="1"/>
    <xf numFmtId="0" fontId="0" fillId="9" borderId="48" xfId="0" applyFill="1" applyBorder="1"/>
    <xf numFmtId="0" fontId="94" fillId="9" borderId="0" xfId="0" applyFont="1" applyFill="1" applyBorder="1" applyAlignment="1">
      <alignment vertical="center"/>
    </xf>
    <xf numFmtId="0" fontId="0" fillId="9" borderId="49" xfId="0" applyFill="1" applyBorder="1"/>
    <xf numFmtId="15" fontId="0" fillId="9" borderId="42" xfId="0" applyNumberFormat="1" applyFill="1" applyBorder="1"/>
    <xf numFmtId="0" fontId="0" fillId="9" borderId="42" xfId="0" applyFill="1" applyBorder="1"/>
    <xf numFmtId="0" fontId="0" fillId="9" borderId="50" xfId="0" applyFill="1" applyBorder="1"/>
    <xf numFmtId="0" fontId="0" fillId="11" borderId="0" xfId="0" applyFill="1"/>
    <xf numFmtId="0" fontId="0" fillId="11" borderId="6" xfId="0" applyFill="1" applyBorder="1"/>
    <xf numFmtId="0" fontId="0" fillId="11" borderId="3" xfId="0" applyFill="1" applyBorder="1"/>
    <xf numFmtId="1" fontId="0" fillId="0" borderId="3" xfId="0" applyNumberFormat="1" applyFont="1" applyBorder="1"/>
    <xf numFmtId="164" fontId="92" fillId="11" borderId="0" xfId="0" applyNumberFormat="1" applyFont="1" applyFill="1"/>
    <xf numFmtId="1" fontId="92" fillId="11" borderId="0" xfId="0" applyNumberFormat="1" applyFont="1" applyFill="1"/>
    <xf numFmtId="164" fontId="92" fillId="11" borderId="32" xfId="0" applyNumberFormat="1" applyFont="1" applyFill="1" applyBorder="1"/>
    <xf numFmtId="165" fontId="92" fillId="11" borderId="0" xfId="0" applyNumberFormat="1" applyFont="1" applyFill="1"/>
    <xf numFmtId="49" fontId="0" fillId="0" borderId="0" xfId="0" applyNumberFormat="1"/>
    <xf numFmtId="0" fontId="0" fillId="0" borderId="1" xfId="0" applyBorder="1" applyAlignment="1">
      <alignment horizontal="center"/>
    </xf>
    <xf numFmtId="49" fontId="11" fillId="0" borderId="2" xfId="0" applyNumberFormat="1" applyFont="1" applyFill="1" applyBorder="1" applyAlignment="1">
      <alignment horizontal="left" vertical="top" wrapText="1"/>
    </xf>
    <xf numFmtId="49" fontId="11" fillId="0" borderId="3" xfId="0" applyNumberFormat="1" applyFont="1" applyFill="1" applyBorder="1" applyAlignment="1">
      <alignment horizontal="left" vertical="top" wrapText="1"/>
    </xf>
    <xf numFmtId="11" fontId="4" fillId="2" borderId="0" xfId="0" applyNumberFormat="1" applyFont="1" applyFill="1" applyBorder="1" applyAlignment="1">
      <alignment horizontal="center" vertical="center"/>
    </xf>
    <xf numFmtId="164" fontId="4" fillId="5" borderId="6" xfId="0" applyNumberFormat="1" applyFont="1" applyFill="1" applyBorder="1" applyAlignment="1">
      <alignment horizontal="center" vertical="center" wrapText="1"/>
    </xf>
    <xf numFmtId="164" fontId="14" fillId="5" borderId="9" xfId="0" applyNumberFormat="1" applyFont="1" applyFill="1" applyBorder="1" applyAlignment="1">
      <alignment horizontal="center" vertical="center" wrapText="1"/>
    </xf>
    <xf numFmtId="164" fontId="14" fillId="5" borderId="6" xfId="0" applyNumberFormat="1" applyFont="1" applyFill="1" applyBorder="1" applyAlignment="1">
      <alignment horizontal="center" vertical="center" wrapText="1"/>
    </xf>
    <xf numFmtId="164" fontId="14" fillId="5" borderId="7" xfId="0" applyNumberFormat="1" applyFont="1" applyFill="1" applyBorder="1" applyAlignment="1">
      <alignment horizontal="center" vertical="center" wrapText="1"/>
    </xf>
    <xf numFmtId="164" fontId="13" fillId="2" borderId="9" xfId="0" applyNumberFormat="1" applyFont="1" applyFill="1" applyBorder="1" applyAlignment="1">
      <alignment horizontal="center" vertical="center" wrapText="1"/>
    </xf>
    <xf numFmtId="164" fontId="13" fillId="2" borderId="6" xfId="0" applyNumberFormat="1" applyFont="1" applyFill="1" applyBorder="1" applyAlignment="1">
      <alignment horizontal="center" vertical="center" wrapText="1"/>
    </xf>
    <xf numFmtId="164" fontId="13" fillId="2" borderId="7" xfId="0" applyNumberFormat="1" applyFont="1" applyFill="1" applyBorder="1" applyAlignment="1">
      <alignment horizontal="center" vertical="center" wrapText="1"/>
    </xf>
    <xf numFmtId="164" fontId="15" fillId="2" borderId="9" xfId="0" applyNumberFormat="1" applyFont="1" applyFill="1" applyBorder="1" applyAlignment="1">
      <alignment horizontal="center" vertical="center" wrapText="1"/>
    </xf>
    <xf numFmtId="164" fontId="15" fillId="2" borderId="6" xfId="0" applyNumberFormat="1" applyFont="1" applyFill="1" applyBorder="1" applyAlignment="1">
      <alignment horizontal="center" vertical="center" wrapText="1"/>
    </xf>
    <xf numFmtId="164" fontId="15" fillId="2" borderId="7" xfId="0" applyNumberFormat="1" applyFont="1" applyFill="1" applyBorder="1" applyAlignment="1">
      <alignment horizontal="center" vertical="center" wrapText="1"/>
    </xf>
    <xf numFmtId="169" fontId="32" fillId="8" borderId="4" xfId="0" applyNumberFormat="1" applyFont="1" applyFill="1" applyBorder="1" applyAlignment="1" applyProtection="1">
      <alignment horizontal="left" vertical="center" wrapText="1"/>
    </xf>
    <xf numFmtId="0" fontId="0" fillId="0" borderId="23" xfId="0" applyBorder="1" applyAlignment="1" applyProtection="1">
      <alignment wrapText="1"/>
      <protection locked="0"/>
    </xf>
    <xf numFmtId="0" fontId="0" fillId="0" borderId="23" xfId="0" applyBorder="1" applyAlignment="1" applyProtection="1">
      <protection locked="0"/>
    </xf>
    <xf numFmtId="0" fontId="0" fillId="0" borderId="12" xfId="0" applyBorder="1" applyAlignment="1" applyProtection="1">
      <protection locked="0"/>
    </xf>
    <xf numFmtId="0" fontId="33" fillId="8" borderId="24" xfId="0" applyFont="1" applyFill="1" applyBorder="1" applyAlignment="1" applyProtection="1">
      <alignment horizontal="center" vertical="center" wrapText="1"/>
      <protection locked="0"/>
    </xf>
    <xf numFmtId="0" fontId="21" fillId="8" borderId="26" xfId="0" applyFont="1" applyFill="1" applyBorder="1" applyAlignment="1" applyProtection="1">
      <alignment horizontal="center" vertical="center" wrapText="1"/>
      <protection locked="0"/>
    </xf>
    <xf numFmtId="0" fontId="34" fillId="8" borderId="2" xfId="0" applyFont="1" applyFill="1" applyBorder="1" applyAlignment="1" applyProtection="1">
      <alignment wrapText="1"/>
      <protection locked="0"/>
    </xf>
    <xf numFmtId="0" fontId="0" fillId="0" borderId="3" xfId="0" applyBorder="1" applyAlignment="1" applyProtection="1">
      <alignment wrapText="1"/>
      <protection locked="0"/>
    </xf>
    <xf numFmtId="0" fontId="0" fillId="0" borderId="26" xfId="0" applyBorder="1" applyAlignment="1" applyProtection="1">
      <alignment wrapText="1"/>
      <protection locked="0"/>
    </xf>
    <xf numFmtId="0" fontId="34" fillId="8" borderId="4" xfId="0" applyFont="1" applyFill="1" applyBorder="1" applyAlignment="1" applyProtection="1">
      <alignment wrapText="1"/>
      <protection locked="0"/>
    </xf>
    <xf numFmtId="0" fontId="0" fillId="0" borderId="12" xfId="0" applyBorder="1" applyAlignment="1" applyProtection="1">
      <alignment wrapText="1"/>
      <protection locked="0"/>
    </xf>
    <xf numFmtId="0" fontId="34" fillId="8" borderId="27" xfId="0" applyFont="1" applyFill="1" applyBorder="1" applyAlignment="1" applyProtection="1">
      <alignment horizontal="center" vertical="center" wrapText="1"/>
      <protection locked="0"/>
    </xf>
    <xf numFmtId="0" fontId="34" fillId="8" borderId="14" xfId="0" applyFont="1" applyFill="1" applyBorder="1" applyAlignment="1" applyProtection="1">
      <alignment horizontal="center" vertical="center" wrapText="1"/>
      <protection locked="0"/>
    </xf>
    <xf numFmtId="0" fontId="34" fillId="8" borderId="28" xfId="0" applyFont="1" applyFill="1"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34" fillId="8" borderId="25" xfId="0" applyFont="1"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34" fillId="10" borderId="27" xfId="0" applyFont="1" applyFill="1" applyBorder="1" applyAlignment="1" applyProtection="1">
      <alignment horizontal="center" vertical="center" wrapText="1"/>
      <protection locked="0"/>
    </xf>
    <xf numFmtId="0" fontId="34" fillId="10" borderId="25" xfId="0" applyFont="1" applyFill="1" applyBorder="1" applyAlignment="1" applyProtection="1">
      <alignment horizontal="center" vertical="center" wrapText="1"/>
      <protection locked="0"/>
    </xf>
    <xf numFmtId="0" fontId="82" fillId="36" borderId="29" xfId="3" applyFont="1" applyFill="1" applyBorder="1" applyAlignment="1">
      <alignment horizontal="right" vertical="center" wrapText="1"/>
    </xf>
    <xf numFmtId="0" fontId="89" fillId="36" borderId="3" xfId="3" applyFont="1" applyFill="1" applyBorder="1" applyAlignment="1">
      <alignment horizontal="right" vertical="center" wrapText="1"/>
    </xf>
    <xf numFmtId="0" fontId="90" fillId="6" borderId="0" xfId="3" applyFont="1" applyFill="1" applyBorder="1" applyAlignment="1" applyProtection="1">
      <alignment horizontal="left" wrapText="1"/>
    </xf>
    <xf numFmtId="0" fontId="17" fillId="6" borderId="0" xfId="3" applyFont="1" applyFill="1" applyBorder="1" applyAlignment="1" applyProtection="1">
      <alignment horizontal="left" wrapText="1"/>
    </xf>
    <xf numFmtId="0" fontId="17" fillId="6" borderId="0" xfId="3" applyFont="1" applyFill="1" applyBorder="1" applyAlignment="1" applyProtection="1">
      <alignment horizontal="right"/>
    </xf>
    <xf numFmtId="0" fontId="54" fillId="35" borderId="29" xfId="3" applyFont="1" applyFill="1" applyBorder="1" applyAlignment="1">
      <alignment horizontal="right" vertical="center" wrapText="1"/>
    </xf>
    <xf numFmtId="0" fontId="54" fillId="35" borderId="3" xfId="3" applyFont="1" applyFill="1" applyBorder="1" applyAlignment="1">
      <alignment horizontal="right" vertical="center" wrapText="1"/>
    </xf>
    <xf numFmtId="0" fontId="8" fillId="35" borderId="3" xfId="3" applyFill="1" applyBorder="1" applyAlignment="1">
      <alignment horizontal="right" vertical="center" wrapText="1"/>
    </xf>
    <xf numFmtId="0" fontId="82" fillId="36" borderId="29" xfId="0" applyFont="1" applyFill="1" applyBorder="1" applyAlignment="1">
      <alignment horizontal="right" vertical="center" wrapText="1"/>
    </xf>
    <xf numFmtId="0" fontId="89" fillId="36" borderId="3" xfId="0" applyFont="1" applyFill="1" applyBorder="1" applyAlignment="1">
      <alignment horizontal="right" vertical="center" wrapText="1"/>
    </xf>
    <xf numFmtId="0" fontId="90" fillId="6" borderId="0" xfId="0" applyFont="1" applyFill="1" applyBorder="1" applyAlignment="1" applyProtection="1">
      <alignment horizontal="left" wrapText="1"/>
    </xf>
    <xf numFmtId="0" fontId="17" fillId="6" borderId="3" xfId="0" applyFont="1" applyFill="1" applyBorder="1" applyAlignment="1" applyProtection="1"/>
    <xf numFmtId="0" fontId="54" fillId="35" borderId="29" xfId="0" applyFont="1" applyFill="1" applyBorder="1" applyAlignment="1">
      <alignment horizontal="right" vertical="center" wrapText="1"/>
    </xf>
    <xf numFmtId="0" fontId="54" fillId="35" borderId="3" xfId="0" applyFont="1" applyFill="1" applyBorder="1" applyAlignment="1">
      <alignment horizontal="right" vertical="center" wrapText="1"/>
    </xf>
    <xf numFmtId="0" fontId="17" fillId="6" borderId="0" xfId="0" applyFont="1" applyFill="1" applyBorder="1" applyAlignment="1" applyProtection="1">
      <alignment horizontal="left"/>
    </xf>
    <xf numFmtId="0" fontId="17" fillId="6" borderId="24" xfId="0" applyFont="1" applyFill="1" applyBorder="1" applyAlignment="1" applyProtection="1">
      <alignment horizontal="left"/>
    </xf>
    <xf numFmtId="1" fontId="30" fillId="0" borderId="0" xfId="0" applyNumberFormat="1" applyFont="1" applyBorder="1" applyAlignment="1" applyProtection="1">
      <alignment horizontal="right" vertical="center" wrapText="1"/>
      <protection locked="0"/>
    </xf>
    <xf numFmtId="0" fontId="0" fillId="0" borderId="0" xfId="0" applyBorder="1" applyAlignment="1">
      <alignment horizontal="right" vertical="center" wrapText="1"/>
    </xf>
    <xf numFmtId="0" fontId="0" fillId="35" borderId="3" xfId="0" applyFill="1" applyBorder="1" applyAlignment="1">
      <alignment horizontal="right" vertical="center" wrapText="1"/>
    </xf>
  </cellXfs>
  <cellStyles count="65">
    <cellStyle name="]_x000d__x000a_Zoomed=1_x000d__x000a_Row=0_x000d__x000a_Column=0_x000d__x000a_Height=0_x000d__x000a_Width=0_x000d__x000a_FontName=FoxFont_x000d__x000a_FontStyle=0_x000d__x000a_FontSize=9_x000d__x000a_PrtFontName=FoxPrin" xfId="5"/>
    <cellStyle name="]_x000d__x000a_Zoomed=1_x000d__x000a_Row=0_x000d__x000a_Column=0_x000d__x000a_Height=0_x000d__x000a_Width=0_x000d__x000a_FontName=FoxFont_x000d__x000a_FontStyle=0_x000d__x000a_FontSize=9_x000d__x000a_PrtFontName=FoxPrin 2" xfId="6"/>
    <cellStyle name="]_x000d__x000a_Zoomed=1_x000d__x000a_Row=0_x000d__x000a_Column=0_x000d__x000a_Height=0_x000d__x000a_Width=0_x000d__x000a_FontName=FoxFont_x000d__x000a_FontStyle=0_x000d__x000a_FontSize=9_x000d__x000a_PrtFontName=FoxPrin 3" xfId="7"/>
    <cellStyle name="20% - Accent1 2" xfId="8"/>
    <cellStyle name="20% - Accent2 2" xfId="9"/>
    <cellStyle name="20% - Accent3 2" xfId="10"/>
    <cellStyle name="20% - Accent4 2" xfId="11"/>
    <cellStyle name="20% - Accent5 2" xfId="12"/>
    <cellStyle name="20% - Accent6 2" xfId="13"/>
    <cellStyle name="40% - Accent1 2" xfId="14"/>
    <cellStyle name="40% - Accent2 2" xfId="15"/>
    <cellStyle name="40% - Accent3 2" xfId="16"/>
    <cellStyle name="40% - Accent4 2" xfId="17"/>
    <cellStyle name="40% - Accent5 2" xfId="18"/>
    <cellStyle name="40% - Accent6 2" xfId="19"/>
    <cellStyle name="60% - Accent1 2" xfId="20"/>
    <cellStyle name="60% - Accent2 2" xfId="21"/>
    <cellStyle name="60% - Accent3 2" xfId="22"/>
    <cellStyle name="60% - Accent4 2" xfId="23"/>
    <cellStyle name="60% - Accent5 2" xfId="24"/>
    <cellStyle name="60% - Accent6 2" xfId="25"/>
    <cellStyle name="Accent1 2" xfId="26"/>
    <cellStyle name="Accent2 2" xfId="27"/>
    <cellStyle name="Accent3 2" xfId="28"/>
    <cellStyle name="Accent4 2" xfId="29"/>
    <cellStyle name="Accent5 2" xfId="30"/>
    <cellStyle name="Accent6 2" xfId="31"/>
    <cellStyle name="Bad 2" xfId="32"/>
    <cellStyle name="Calculation 2" xfId="33"/>
    <cellStyle name="Check Cell 2" xfId="34"/>
    <cellStyle name="Comma" xfId="1" builtinId="3"/>
    <cellStyle name="Comma 2" xfId="35"/>
    <cellStyle name="Comma 2 2" xfId="36"/>
    <cellStyle name="Comma 2 3" xfId="37"/>
    <cellStyle name="Explanatory Text 2" xfId="38"/>
    <cellStyle name="Good 2" xfId="39"/>
    <cellStyle name="Heading 1 2" xfId="40"/>
    <cellStyle name="Heading 2 2" xfId="41"/>
    <cellStyle name="Heading 3 2" xfId="42"/>
    <cellStyle name="Heading 4 2" xfId="43"/>
    <cellStyle name="Hyperlink" xfId="2" builtinId="8"/>
    <cellStyle name="Hyperlink 2" xfId="45"/>
    <cellStyle name="Hyperlink 3" xfId="46"/>
    <cellStyle name="Hyperlink 4" xfId="44"/>
    <cellStyle name="Input 2" xfId="47"/>
    <cellStyle name="Linked Cell 2" xfId="48"/>
    <cellStyle name="Neutral 2" xfId="49"/>
    <cellStyle name="Normal" xfId="0" builtinId="0"/>
    <cellStyle name="Normal 2" xfId="4"/>
    <cellStyle name="Normal 2 2" xfId="51"/>
    <cellStyle name="Normal 2 3" xfId="52"/>
    <cellStyle name="Normal 2 4" xfId="50"/>
    <cellStyle name="Normal 3" xfId="53"/>
    <cellStyle name="Normal 4" xfId="3"/>
    <cellStyle name="Note 2" xfId="54"/>
    <cellStyle name="Output 2" xfId="55"/>
    <cellStyle name="Percent 2" xfId="57"/>
    <cellStyle name="Percent 2 2" xfId="58"/>
    <cellStyle name="Percent 2 3" xfId="59"/>
    <cellStyle name="Percent 3" xfId="56"/>
    <cellStyle name="Refdb standard" xfId="60"/>
    <cellStyle name="þ_x001d_ð'&amp;Oý—&amp;Hý_x000b__x0008_—_x000f_h_x0010__x0007__x0001__x0001_" xfId="61"/>
    <cellStyle name="Title 2" xfId="62"/>
    <cellStyle name="Total 2" xfId="63"/>
    <cellStyle name="Warning Text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9</xdr:row>
      <xdr:rowOff>28575</xdr:rowOff>
    </xdr:from>
    <xdr:to>
      <xdr:col>4</xdr:col>
      <xdr:colOff>266700</xdr:colOff>
      <xdr:row>11</xdr:row>
      <xdr:rowOff>114488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1771650"/>
          <a:ext cx="2476500" cy="4669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36</xdr:row>
      <xdr:rowOff>0</xdr:rowOff>
    </xdr:from>
    <xdr:to>
      <xdr:col>46</xdr:col>
      <xdr:colOff>104775</xdr:colOff>
      <xdr:row>75</xdr:row>
      <xdr:rowOff>38100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6934200"/>
          <a:ext cx="11801475" cy="7467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uk/government/statistical-data-sets/structure-of-the-agricultural-industry-in-england-and-the-uk-at-jun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pcc-nggip.iges.or.jp/public/gpglulucf/gpglulucf.htm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gov.uk/government/statistical-data-sets/structure-of-the-agricultural-industry-in-england-and-the-uk-at-june"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hyperlink" Target="http://www.ons.gov.uk/ons/guide-method/geography/beginner-s-guide/eurostat/london/index.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gov.uk/government/statistical-data-sets/structure-of-the-agricultural-industry-in-england-and-the-uk-at-ju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9"/>
  <sheetViews>
    <sheetView tabSelected="1" workbookViewId="0"/>
  </sheetViews>
  <sheetFormatPr defaultRowHeight="15" x14ac:dyDescent="0.25"/>
  <cols>
    <col min="2" max="2" width="14.28515625" customWidth="1"/>
    <col min="3" max="3" width="9.42578125" bestFit="1" customWidth="1"/>
    <col min="4" max="4" width="9.5703125" bestFit="1" customWidth="1"/>
    <col min="6" max="6" width="68.5703125" customWidth="1"/>
  </cols>
  <sheetData>
    <row r="1" spans="2:6" ht="15.75" thickBot="1" x14ac:dyDescent="0.3">
      <c r="B1" s="475" t="s">
        <v>771</v>
      </c>
      <c r="C1" s="475"/>
      <c r="D1" s="475"/>
      <c r="E1" s="475"/>
    </row>
    <row r="2" spans="2:6" x14ac:dyDescent="0.25">
      <c r="B2" s="522"/>
      <c r="C2" s="523" t="s">
        <v>110</v>
      </c>
      <c r="D2" s="523"/>
      <c r="E2" s="523"/>
    </row>
    <row r="3" spans="2:6" x14ac:dyDescent="0.25">
      <c r="B3" s="524" t="s">
        <v>772</v>
      </c>
      <c r="C3" s="524" t="s">
        <v>673</v>
      </c>
      <c r="D3" s="524" t="s">
        <v>674</v>
      </c>
      <c r="E3" s="524" t="s">
        <v>675</v>
      </c>
    </row>
    <row r="4" spans="2:6" x14ac:dyDescent="0.25">
      <c r="B4" s="522" t="s">
        <v>809</v>
      </c>
      <c r="C4" s="526">
        <f>LULUCF!E42</f>
        <v>3.3236081189625177E-2</v>
      </c>
      <c r="D4" s="526">
        <f>LULUCF!F42</f>
        <v>3.4919055681435461E-2</v>
      </c>
      <c r="E4" s="529">
        <f>LULUCF!G42</f>
        <v>-1.6829744918102957E-3</v>
      </c>
      <c r="F4" s="530" t="s">
        <v>811</v>
      </c>
    </row>
    <row r="5" spans="2:6" x14ac:dyDescent="0.25">
      <c r="B5" s="522" t="s">
        <v>810</v>
      </c>
      <c r="C5" s="526">
        <f>Agriculture!C67</f>
        <v>1.8308883452035178E-2</v>
      </c>
      <c r="D5" s="527">
        <v>0</v>
      </c>
      <c r="E5" s="526">
        <f>Agriculture!C67</f>
        <v>1.8308883452035178E-2</v>
      </c>
      <c r="F5" t="s">
        <v>812</v>
      </c>
    </row>
    <row r="6" spans="2:6" ht="15.75" thickBot="1" x14ac:dyDescent="0.3">
      <c r="B6" s="505" t="s">
        <v>420</v>
      </c>
      <c r="C6" s="528">
        <f>SUM(C4:C5)</f>
        <v>5.1544964641660355E-2</v>
      </c>
      <c r="D6" s="528">
        <f>SUM(D4:D5)</f>
        <v>3.4919055681435461E-2</v>
      </c>
      <c r="E6" s="528">
        <f>SUM(E4:E5)</f>
        <v>1.6625908960224884E-2</v>
      </c>
    </row>
    <row r="8" spans="2:6" ht="15.75" thickBot="1" x14ac:dyDescent="0.3"/>
    <row r="9" spans="2:6" x14ac:dyDescent="0.25">
      <c r="B9" s="511" t="s">
        <v>773</v>
      </c>
      <c r="C9" s="512" t="s">
        <v>774</v>
      </c>
      <c r="D9" s="512"/>
      <c r="E9" s="512"/>
      <c r="F9" s="513"/>
    </row>
    <row r="10" spans="2:6" x14ac:dyDescent="0.25">
      <c r="B10" s="514"/>
      <c r="C10" s="515"/>
      <c r="D10" s="515"/>
      <c r="E10" s="515"/>
      <c r="F10" s="516"/>
    </row>
    <row r="11" spans="2:6" x14ac:dyDescent="0.25">
      <c r="B11" s="514"/>
      <c r="C11" s="515"/>
      <c r="D11" s="515"/>
      <c r="E11" s="515"/>
      <c r="F11" s="516"/>
    </row>
    <row r="12" spans="2:6" x14ac:dyDescent="0.25">
      <c r="B12" s="514"/>
      <c r="C12" s="515"/>
      <c r="D12" s="515"/>
      <c r="E12" s="515"/>
      <c r="F12" s="516"/>
    </row>
    <row r="13" spans="2:6" x14ac:dyDescent="0.25">
      <c r="B13" s="514"/>
      <c r="C13" s="517" t="s">
        <v>775</v>
      </c>
      <c r="D13" s="515"/>
      <c r="E13" s="515"/>
      <c r="F13" s="516"/>
    </row>
    <row r="14" spans="2:6" x14ac:dyDescent="0.25">
      <c r="B14" s="514"/>
      <c r="C14" s="517" t="s">
        <v>776</v>
      </c>
      <c r="D14" s="515"/>
      <c r="E14" s="515"/>
      <c r="F14" s="516"/>
    </row>
    <row r="15" spans="2:6" ht="15.75" thickBot="1" x14ac:dyDescent="0.3">
      <c r="B15" s="518" t="s">
        <v>777</v>
      </c>
      <c r="C15" s="519">
        <v>41550</v>
      </c>
      <c r="D15" s="520"/>
      <c r="E15" s="520"/>
      <c r="F15" s="521"/>
    </row>
    <row r="16" spans="2:6" x14ac:dyDescent="0.25">
      <c r="F16" s="470" t="s">
        <v>779</v>
      </c>
    </row>
    <row r="17" spans="6:6" ht="75" x14ac:dyDescent="0.25">
      <c r="F17" s="442" t="s">
        <v>780</v>
      </c>
    </row>
    <row r="18" spans="6:6" ht="30" x14ac:dyDescent="0.25">
      <c r="F18" s="442" t="s">
        <v>781</v>
      </c>
    </row>
    <row r="19" spans="6:6" x14ac:dyDescent="0.25">
      <c r="F19" t="s">
        <v>803</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0"/>
  <sheetViews>
    <sheetView workbookViewId="0"/>
  </sheetViews>
  <sheetFormatPr defaultRowHeight="15" x14ac:dyDescent="0.25"/>
  <cols>
    <col min="6" max="33" width="0" hidden="1" customWidth="1"/>
  </cols>
  <sheetData>
    <row r="1" spans="1:38" x14ac:dyDescent="0.25">
      <c r="A1" t="s">
        <v>747</v>
      </c>
      <c r="D1" s="8" t="s">
        <v>414</v>
      </c>
    </row>
    <row r="2" spans="1:38" x14ac:dyDescent="0.25">
      <c r="A2" t="s">
        <v>713</v>
      </c>
    </row>
    <row r="4" spans="1:38" ht="18" x14ac:dyDescent="0.25">
      <c r="A4" s="578" t="s">
        <v>717</v>
      </c>
      <c r="B4" s="578"/>
      <c r="C4" s="578"/>
      <c r="D4" s="578"/>
      <c r="E4" s="578"/>
      <c r="F4" s="348"/>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c r="AH4" s="349"/>
      <c r="AI4" s="349"/>
      <c r="AJ4" s="349"/>
      <c r="AK4" s="350"/>
      <c r="AL4" s="350"/>
    </row>
    <row r="5" spans="1:38" x14ac:dyDescent="0.25">
      <c r="A5" s="579" t="s">
        <v>680</v>
      </c>
      <c r="B5" s="579"/>
      <c r="C5" s="579"/>
      <c r="D5" s="579"/>
      <c r="E5" s="579"/>
      <c r="F5" s="351"/>
      <c r="G5" s="352"/>
      <c r="H5" s="352"/>
      <c r="I5" s="352"/>
      <c r="J5" s="352"/>
      <c r="K5" s="352"/>
      <c r="L5" s="352"/>
      <c r="M5" s="352"/>
      <c r="N5" s="352"/>
      <c r="O5" s="352"/>
      <c r="P5" s="352"/>
      <c r="Q5" s="352"/>
      <c r="R5" s="352"/>
      <c r="S5" s="352"/>
      <c r="T5" s="352"/>
      <c r="U5" s="352"/>
      <c r="V5" s="352"/>
      <c r="W5" s="352"/>
      <c r="X5" s="352"/>
      <c r="Y5" s="353"/>
      <c r="Z5" s="354"/>
      <c r="AA5" s="354"/>
      <c r="AB5" s="352"/>
      <c r="AC5" s="353"/>
      <c r="AD5" s="353"/>
      <c r="AE5" s="353"/>
      <c r="AF5" s="353"/>
      <c r="AG5" s="353"/>
      <c r="AH5" s="353"/>
      <c r="AI5" s="353"/>
      <c r="AJ5" s="353"/>
      <c r="AK5" s="354"/>
      <c r="AL5" s="354"/>
    </row>
    <row r="6" spans="1:38" x14ac:dyDescent="0.25">
      <c r="A6" s="355"/>
      <c r="B6" s="356"/>
      <c r="C6" s="356"/>
      <c r="D6" s="356"/>
      <c r="E6" s="357"/>
      <c r="F6" s="576">
        <v>1983</v>
      </c>
      <c r="G6" s="576">
        <v>1984</v>
      </c>
      <c r="H6" s="576">
        <v>1985</v>
      </c>
      <c r="I6" s="576">
        <v>1986</v>
      </c>
      <c r="J6" s="576">
        <v>1987</v>
      </c>
      <c r="K6" s="576">
        <v>1988</v>
      </c>
      <c r="L6" s="576">
        <v>1989</v>
      </c>
      <c r="M6" s="576">
        <v>1990</v>
      </c>
      <c r="N6" s="576">
        <v>1991</v>
      </c>
      <c r="O6" s="576">
        <v>1992</v>
      </c>
      <c r="P6" s="576">
        <v>1993</v>
      </c>
      <c r="Q6" s="576">
        <v>1994</v>
      </c>
      <c r="R6" s="576">
        <v>1995</v>
      </c>
      <c r="S6" s="576">
        <v>1996</v>
      </c>
      <c r="T6" s="576">
        <v>1997</v>
      </c>
      <c r="U6" s="576">
        <v>1998</v>
      </c>
      <c r="V6" s="576">
        <v>1999</v>
      </c>
      <c r="W6" s="576">
        <v>2000</v>
      </c>
      <c r="X6" s="576">
        <v>2001</v>
      </c>
      <c r="Y6" s="576">
        <v>2002</v>
      </c>
      <c r="Z6" s="576">
        <v>2003</v>
      </c>
      <c r="AA6" s="576">
        <v>2004</v>
      </c>
      <c r="AB6" s="576">
        <v>2005</v>
      </c>
      <c r="AC6" s="576">
        <v>2006</v>
      </c>
      <c r="AD6" s="576">
        <v>2007</v>
      </c>
      <c r="AE6" s="576">
        <v>2008</v>
      </c>
      <c r="AF6" s="576">
        <v>2009</v>
      </c>
      <c r="AG6" s="358" t="s">
        <v>681</v>
      </c>
      <c r="AH6" s="580">
        <v>2010</v>
      </c>
      <c r="AI6" s="580">
        <v>2011</v>
      </c>
      <c r="AJ6" s="580">
        <v>2012</v>
      </c>
      <c r="AK6" s="359" t="s">
        <v>682</v>
      </c>
      <c r="AL6" s="360"/>
    </row>
    <row r="7" spans="1:38" ht="17.25" x14ac:dyDescent="0.25">
      <c r="A7" s="361"/>
      <c r="B7" s="362"/>
      <c r="C7" s="362"/>
      <c r="D7" s="362"/>
      <c r="E7" s="363"/>
      <c r="F7" s="577"/>
      <c r="G7" s="577"/>
      <c r="H7" s="577"/>
      <c r="I7" s="577"/>
      <c r="J7" s="577"/>
      <c r="K7" s="577"/>
      <c r="L7" s="577"/>
      <c r="M7" s="577"/>
      <c r="N7" s="577"/>
      <c r="O7" s="577"/>
      <c r="P7" s="577"/>
      <c r="Q7" s="577"/>
      <c r="R7" s="577"/>
      <c r="S7" s="577"/>
      <c r="T7" s="577"/>
      <c r="U7" s="577"/>
      <c r="V7" s="577"/>
      <c r="W7" s="577"/>
      <c r="X7" s="577"/>
      <c r="Y7" s="577"/>
      <c r="Z7" s="577"/>
      <c r="AA7" s="577"/>
      <c r="AB7" s="577"/>
      <c r="AC7" s="577"/>
      <c r="AD7" s="577"/>
      <c r="AE7" s="577"/>
      <c r="AF7" s="577"/>
      <c r="AG7" s="364" t="s">
        <v>683</v>
      </c>
      <c r="AH7" s="586"/>
      <c r="AI7" s="581"/>
      <c r="AJ7" s="581"/>
      <c r="AK7" s="365" t="s">
        <v>684</v>
      </c>
      <c r="AL7" s="360"/>
    </row>
    <row r="8" spans="1:38" x14ac:dyDescent="0.25">
      <c r="A8" s="366" t="s">
        <v>718</v>
      </c>
      <c r="B8" s="367"/>
      <c r="C8" s="367"/>
      <c r="D8" s="367"/>
      <c r="E8" s="368"/>
      <c r="F8" s="369" t="s">
        <v>686</v>
      </c>
      <c r="G8" s="370">
        <v>18248058</v>
      </c>
      <c r="H8" s="370">
        <v>18215812</v>
      </c>
      <c r="I8" s="370">
        <v>18177353</v>
      </c>
      <c r="J8" s="370">
        <v>18448076.200000003</v>
      </c>
      <c r="K8" s="370">
        <v>18422846</v>
      </c>
      <c r="L8" s="370">
        <v>18305891.899999999</v>
      </c>
      <c r="M8" s="370">
        <v>18277530.199999999</v>
      </c>
      <c r="N8" s="370">
        <v>18238971.899999999</v>
      </c>
      <c r="O8" s="370">
        <v>18231213.699999999</v>
      </c>
      <c r="P8" s="370">
        <v>18210735.900000002</v>
      </c>
      <c r="Q8" s="370">
        <v>18137455.129999999</v>
      </c>
      <c r="R8" s="370">
        <v>18012218.009999998</v>
      </c>
      <c r="S8" s="370">
        <v>17998989.577859845</v>
      </c>
      <c r="T8" s="370">
        <v>17890283.283999998</v>
      </c>
      <c r="U8" s="370">
        <v>17830935.377</v>
      </c>
      <c r="V8" s="370">
        <v>17790109.477000002</v>
      </c>
      <c r="W8" s="370">
        <v>17532109.609999999</v>
      </c>
      <c r="X8" s="370">
        <v>17755184.27</v>
      </c>
      <c r="Y8" s="370">
        <v>17701071</v>
      </c>
      <c r="Z8" s="370">
        <v>17643999.510000002</v>
      </c>
      <c r="AA8" s="370">
        <v>17606116.390000001</v>
      </c>
      <c r="AB8" s="370">
        <v>17613817.189999998</v>
      </c>
      <c r="AC8" s="370">
        <v>17896762</v>
      </c>
      <c r="AD8" s="370">
        <v>17737090</v>
      </c>
      <c r="AE8" s="370">
        <v>17703403</v>
      </c>
      <c r="AF8" s="370">
        <v>17709318.777426161</v>
      </c>
      <c r="AG8" s="370">
        <v>17324640.862976555</v>
      </c>
      <c r="AH8" s="370">
        <v>17234103.667199999</v>
      </c>
      <c r="AI8" s="370">
        <v>17172230.770599991</v>
      </c>
      <c r="AJ8" s="370">
        <v>17189509.772399995</v>
      </c>
      <c r="AK8" s="371">
        <v>1.0062176563330194E-3</v>
      </c>
      <c r="AL8" s="372"/>
    </row>
    <row r="9" spans="1:38" x14ac:dyDescent="0.25">
      <c r="A9" s="373" t="s">
        <v>719</v>
      </c>
      <c r="B9" s="374"/>
      <c r="C9" s="374"/>
      <c r="D9" s="374"/>
      <c r="E9" s="375"/>
      <c r="F9" s="376" t="s">
        <v>686</v>
      </c>
      <c r="G9" s="377">
        <v>0.74735678677031714</v>
      </c>
      <c r="H9" s="377">
        <v>0.74603613846099037</v>
      </c>
      <c r="I9" s="377">
        <v>0.74446103415880116</v>
      </c>
      <c r="J9" s="377">
        <v>0.75554861514172988</v>
      </c>
      <c r="K9" s="377">
        <v>0.75451530183235882</v>
      </c>
      <c r="L9" s="377">
        <v>0.74972539814092953</v>
      </c>
      <c r="M9" s="377">
        <v>0.74856383294975448</v>
      </c>
      <c r="N9" s="377">
        <v>0.74698466177486422</v>
      </c>
      <c r="O9" s="377">
        <v>0.74666692147487601</v>
      </c>
      <c r="P9" s="377">
        <v>0.74582824467934405</v>
      </c>
      <c r="Q9" s="377">
        <v>0.74282700033875404</v>
      </c>
      <c r="R9" s="377">
        <v>0.73769786212648136</v>
      </c>
      <c r="S9" s="377">
        <v>0.73715608619951556</v>
      </c>
      <c r="T9" s="377">
        <v>0.73270397483068916</v>
      </c>
      <c r="U9" s="377">
        <v>0.73027335667520854</v>
      </c>
      <c r="V9" s="377">
        <v>0.72860131500145864</v>
      </c>
      <c r="W9" s="377">
        <v>0.71803482340063784</v>
      </c>
      <c r="X9" s="377">
        <v>0.72717093865780558</v>
      </c>
      <c r="Y9" s="377">
        <v>0.7249547072325857</v>
      </c>
      <c r="Z9" s="377">
        <v>0.72261732067985818</v>
      </c>
      <c r="AA9" s="377">
        <v>0.72106580178200963</v>
      </c>
      <c r="AB9" s="377">
        <v>0.72138119124118161</v>
      </c>
      <c r="AC9" s="377">
        <v>0.7329693133325812</v>
      </c>
      <c r="AD9" s="377">
        <v>0.72642988032238409</v>
      </c>
      <c r="AE9" s="377">
        <v>0.72505021526016589</v>
      </c>
      <c r="AF9" s="377">
        <v>0.72529249837919496</v>
      </c>
      <c r="AG9" s="377">
        <v>0.70953640086731207</v>
      </c>
      <c r="AH9" s="377">
        <v>0.70582850255101848</v>
      </c>
      <c r="AI9" s="377">
        <v>0.70329583621413172</v>
      </c>
      <c r="AJ9" s="377">
        <v>0.70400350490215591</v>
      </c>
      <c r="AK9" s="378"/>
      <c r="AL9" s="372"/>
    </row>
    <row r="10" spans="1:38" x14ac:dyDescent="0.25">
      <c r="A10" s="379"/>
      <c r="B10" s="380"/>
      <c r="C10" s="380"/>
      <c r="D10" s="380"/>
      <c r="E10" s="381"/>
      <c r="F10" s="382"/>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4"/>
      <c r="AL10" s="372"/>
    </row>
    <row r="11" spans="1:38" x14ac:dyDescent="0.25">
      <c r="A11" s="385" t="s">
        <v>720</v>
      </c>
      <c r="B11" s="386"/>
      <c r="C11" s="386"/>
      <c r="D11" s="386"/>
      <c r="E11" s="387"/>
      <c r="F11" s="388" t="s">
        <v>686</v>
      </c>
      <c r="G11" s="370">
        <v>18753078</v>
      </c>
      <c r="H11" s="370">
        <v>18738145</v>
      </c>
      <c r="I11" s="370">
        <v>18708017</v>
      </c>
      <c r="J11" s="370">
        <v>19002014</v>
      </c>
      <c r="K11" s="370">
        <v>18992024</v>
      </c>
      <c r="L11" s="370">
        <v>18928594</v>
      </c>
      <c r="M11" s="370">
        <v>18884259</v>
      </c>
      <c r="N11" s="370">
        <v>18853101</v>
      </c>
      <c r="O11" s="370">
        <v>18849193</v>
      </c>
      <c r="P11" s="370">
        <v>18890375</v>
      </c>
      <c r="Q11" s="370">
        <v>18849920</v>
      </c>
      <c r="R11" s="370">
        <v>18746489</v>
      </c>
      <c r="S11" s="370">
        <v>18750190</v>
      </c>
      <c r="T11" s="370">
        <v>18652854</v>
      </c>
      <c r="U11" s="370">
        <v>18604171</v>
      </c>
      <c r="V11" s="370">
        <v>18578949</v>
      </c>
      <c r="W11" s="370">
        <v>18311164</v>
      </c>
      <c r="X11" s="370">
        <v>18556623</v>
      </c>
      <c r="Y11" s="370">
        <v>18506887</v>
      </c>
      <c r="Z11" s="370">
        <v>18464643</v>
      </c>
      <c r="AA11" s="370">
        <v>18431249</v>
      </c>
      <c r="AB11" s="370">
        <v>18485862</v>
      </c>
      <c r="AC11" s="370">
        <v>18770456</v>
      </c>
      <c r="AD11" s="370">
        <v>18691565</v>
      </c>
      <c r="AE11" s="370">
        <v>18697171</v>
      </c>
      <c r="AF11" s="370">
        <v>18752011.250426162</v>
      </c>
      <c r="AG11" s="370">
        <v>18296509.650976557</v>
      </c>
      <c r="AH11" s="370">
        <v>18282477.667199999</v>
      </c>
      <c r="AI11" s="370">
        <v>18263407.870599993</v>
      </c>
      <c r="AJ11" s="370">
        <v>18348653.772399995</v>
      </c>
      <c r="AK11" s="371">
        <v>4.6675791508345998E-3</v>
      </c>
      <c r="AL11" s="389"/>
    </row>
    <row r="12" spans="1:38" x14ac:dyDescent="0.25">
      <c r="A12" s="385"/>
      <c r="B12" s="386"/>
      <c r="C12" s="386"/>
      <c r="D12" s="386"/>
      <c r="E12" s="387"/>
      <c r="F12" s="388"/>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71"/>
      <c r="AL12" s="391"/>
    </row>
    <row r="13" spans="1:38" x14ac:dyDescent="0.25">
      <c r="A13" s="392" t="s">
        <v>721</v>
      </c>
      <c r="B13" s="386"/>
      <c r="C13" s="386"/>
      <c r="D13" s="386"/>
      <c r="E13" s="387"/>
      <c r="F13" s="388" t="s">
        <v>686</v>
      </c>
      <c r="G13" s="370">
        <v>1231654</v>
      </c>
      <c r="H13" s="370">
        <v>1235750</v>
      </c>
      <c r="I13" s="370">
        <v>1235963</v>
      </c>
      <c r="J13" s="370">
        <v>1235963</v>
      </c>
      <c r="K13" s="370">
        <v>1235963</v>
      </c>
      <c r="L13" s="370">
        <v>1235963</v>
      </c>
      <c r="M13" s="370">
        <v>1235963</v>
      </c>
      <c r="N13" s="370">
        <v>1233476</v>
      </c>
      <c r="O13" s="370">
        <v>1230223</v>
      </c>
      <c r="P13" s="370">
        <v>1228901</v>
      </c>
      <c r="Q13" s="370">
        <v>1224299</v>
      </c>
      <c r="R13" s="370">
        <v>1226423</v>
      </c>
      <c r="S13" s="370">
        <v>1223140</v>
      </c>
      <c r="T13" s="370">
        <v>1220746</v>
      </c>
      <c r="U13" s="370">
        <v>1226811</v>
      </c>
      <c r="V13" s="370">
        <v>1226790</v>
      </c>
      <c r="W13" s="370">
        <v>1228416</v>
      </c>
      <c r="X13" s="370">
        <v>1232317.5</v>
      </c>
      <c r="Y13" s="370">
        <v>1234410.3999999999</v>
      </c>
      <c r="Z13" s="370">
        <v>1236391.5</v>
      </c>
      <c r="AA13" s="370">
        <v>1236863.04</v>
      </c>
      <c r="AB13" s="370">
        <v>1236084</v>
      </c>
      <c r="AC13" s="370">
        <v>1241002.2</v>
      </c>
      <c r="AD13" s="370">
        <v>1238146.5</v>
      </c>
      <c r="AE13" s="370">
        <v>1238051</v>
      </c>
      <c r="AF13" s="370">
        <v>1238094</v>
      </c>
      <c r="AG13" s="370">
        <v>1236532.2</v>
      </c>
      <c r="AH13" s="370">
        <v>1228359.5</v>
      </c>
      <c r="AI13" s="370">
        <v>1199020.7</v>
      </c>
      <c r="AJ13" s="370">
        <v>1199782.6070000001</v>
      </c>
      <c r="AK13" s="371">
        <v>6.3544107286905849E-4</v>
      </c>
      <c r="AL13" s="389"/>
    </row>
    <row r="14" spans="1:38" x14ac:dyDescent="0.25">
      <c r="A14" s="392"/>
      <c r="B14" s="386"/>
      <c r="C14" s="386"/>
      <c r="D14" s="386"/>
      <c r="E14" s="387"/>
      <c r="F14" s="388"/>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71"/>
      <c r="AL14" s="391"/>
    </row>
    <row r="15" spans="1:38" x14ac:dyDescent="0.25">
      <c r="A15" s="385" t="s">
        <v>722</v>
      </c>
      <c r="B15" s="386"/>
      <c r="C15" s="386"/>
      <c r="D15" s="386"/>
      <c r="E15" s="387"/>
      <c r="F15" s="388" t="s">
        <v>686</v>
      </c>
      <c r="G15" s="370">
        <v>17521424</v>
      </c>
      <c r="H15" s="370">
        <v>17502395</v>
      </c>
      <c r="I15" s="370">
        <v>17472054</v>
      </c>
      <c r="J15" s="370">
        <v>17766051</v>
      </c>
      <c r="K15" s="370">
        <v>17756061</v>
      </c>
      <c r="L15" s="370">
        <v>17692631</v>
      </c>
      <c r="M15" s="370">
        <v>17648296</v>
      </c>
      <c r="N15" s="370">
        <v>17619625</v>
      </c>
      <c r="O15" s="370">
        <v>17618969</v>
      </c>
      <c r="P15" s="370">
        <v>17661473</v>
      </c>
      <c r="Q15" s="370">
        <v>17625621</v>
      </c>
      <c r="R15" s="370">
        <v>17520065</v>
      </c>
      <c r="S15" s="370">
        <v>17527050</v>
      </c>
      <c r="T15" s="370">
        <v>17432108</v>
      </c>
      <c r="U15" s="370">
        <v>17377359</v>
      </c>
      <c r="V15" s="370">
        <v>17352159</v>
      </c>
      <c r="W15" s="370">
        <v>17082748</v>
      </c>
      <c r="X15" s="370">
        <v>17324306</v>
      </c>
      <c r="Y15" s="370">
        <v>17272477</v>
      </c>
      <c r="Z15" s="370">
        <v>17228251</v>
      </c>
      <c r="AA15" s="370">
        <v>17194386</v>
      </c>
      <c r="AB15" s="370">
        <v>17249778</v>
      </c>
      <c r="AC15" s="370">
        <v>17529454</v>
      </c>
      <c r="AD15" s="370">
        <v>17453418</v>
      </c>
      <c r="AE15" s="370">
        <v>17459120.163747959</v>
      </c>
      <c r="AF15" s="370">
        <v>17515479.050426163</v>
      </c>
      <c r="AG15" s="370">
        <v>17059977.450976558</v>
      </c>
      <c r="AH15" s="370">
        <v>17054118.167199999</v>
      </c>
      <c r="AI15" s="370">
        <v>17064387.170599993</v>
      </c>
      <c r="AJ15" s="370">
        <v>17148871.165399995</v>
      </c>
      <c r="AK15" s="371">
        <v>4.9508953327992433E-3</v>
      </c>
      <c r="AL15" s="389"/>
    </row>
    <row r="16" spans="1:38" x14ac:dyDescent="0.25">
      <c r="A16" s="385"/>
      <c r="B16" s="386"/>
      <c r="C16" s="386"/>
      <c r="D16" s="393"/>
      <c r="E16" s="394"/>
      <c r="F16" s="395"/>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71"/>
      <c r="AL16" s="391"/>
    </row>
    <row r="17" spans="1:45" x14ac:dyDescent="0.25">
      <c r="A17" s="385"/>
      <c r="B17" s="386" t="s">
        <v>723</v>
      </c>
      <c r="C17" s="386"/>
      <c r="D17" s="386"/>
      <c r="E17" s="387"/>
      <c r="F17" s="388" t="s">
        <v>686</v>
      </c>
      <c r="G17" s="370">
        <v>6994030</v>
      </c>
      <c r="H17" s="370">
        <v>7066629</v>
      </c>
      <c r="I17" s="370">
        <v>7014463</v>
      </c>
      <c r="J17" s="370">
        <v>7032185</v>
      </c>
      <c r="K17" s="370">
        <v>6954290.5</v>
      </c>
      <c r="L17" s="370">
        <v>6769756.2000000002</v>
      </c>
      <c r="M17" s="370">
        <v>6760421.9000000004</v>
      </c>
      <c r="N17" s="370">
        <v>6729130.4000000004</v>
      </c>
      <c r="O17" s="370">
        <v>6778460.4000000004</v>
      </c>
      <c r="P17" s="370">
        <v>6828955.5</v>
      </c>
      <c r="Q17" s="370">
        <v>6699964.0600000005</v>
      </c>
      <c r="R17" s="370">
        <v>6625827.8499999996</v>
      </c>
      <c r="S17" s="370">
        <v>6662731.8033050746</v>
      </c>
      <c r="T17" s="370">
        <v>6730846.0669999998</v>
      </c>
      <c r="U17" s="370">
        <v>6619355.9610000001</v>
      </c>
      <c r="V17" s="370">
        <v>6539711.1399999997</v>
      </c>
      <c r="W17" s="370">
        <v>6494655.8300000001</v>
      </c>
      <c r="X17" s="370">
        <v>6504314.7687999997</v>
      </c>
      <c r="Y17" s="370">
        <v>6460484.6146</v>
      </c>
      <c r="Z17" s="370">
        <v>6394929.878800001</v>
      </c>
      <c r="AA17" s="370">
        <v>6422985.6725999992</v>
      </c>
      <c r="AB17" s="370">
        <v>6312756.0729917549</v>
      </c>
      <c r="AC17" s="370">
        <v>6197329.7337369919</v>
      </c>
      <c r="AD17" s="370">
        <v>6215095.4452000009</v>
      </c>
      <c r="AE17" s="370">
        <v>6070489.4557479639</v>
      </c>
      <c r="AF17" s="370">
        <v>6213702.5904558571</v>
      </c>
      <c r="AG17" s="370">
        <v>6092278.6347765615</v>
      </c>
      <c r="AH17" s="370">
        <v>6015479.1672</v>
      </c>
      <c r="AI17" s="370">
        <v>6106283.6706000008</v>
      </c>
      <c r="AJ17" s="370">
        <v>6257576.7653999999</v>
      </c>
      <c r="AK17" s="371">
        <v>2.4776624041957351E-2</v>
      </c>
      <c r="AL17" s="389"/>
    </row>
    <row r="18" spans="1:45" x14ac:dyDescent="0.25">
      <c r="A18" s="385"/>
      <c r="B18" s="386"/>
      <c r="C18" s="386"/>
      <c r="D18" s="393"/>
      <c r="E18" s="394"/>
      <c r="F18" s="395"/>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71"/>
      <c r="AL18" s="391"/>
    </row>
    <row r="19" spans="1:45" x14ac:dyDescent="0.25">
      <c r="A19" s="385"/>
      <c r="B19" s="386"/>
      <c r="C19" s="386" t="s">
        <v>724</v>
      </c>
      <c r="D19" s="386"/>
      <c r="E19" s="387"/>
      <c r="F19" s="388" t="s">
        <v>686</v>
      </c>
      <c r="G19" s="370">
        <v>5152667</v>
      </c>
      <c r="H19" s="370">
        <v>5223907</v>
      </c>
      <c r="I19" s="370">
        <v>5237298</v>
      </c>
      <c r="J19" s="370">
        <v>5273040</v>
      </c>
      <c r="K19" s="370">
        <v>5255726</v>
      </c>
      <c r="L19" s="370">
        <v>5139220</v>
      </c>
      <c r="M19" s="370">
        <v>5014521</v>
      </c>
      <c r="N19" s="370">
        <v>4956633</v>
      </c>
      <c r="O19" s="370">
        <v>4982028</v>
      </c>
      <c r="P19" s="370">
        <v>4519626</v>
      </c>
      <c r="Q19" s="370">
        <v>4469702</v>
      </c>
      <c r="R19" s="370">
        <v>4543698</v>
      </c>
      <c r="S19" s="370">
        <v>4721798</v>
      </c>
      <c r="T19" s="370">
        <v>4990414</v>
      </c>
      <c r="U19" s="370">
        <v>4971162</v>
      </c>
      <c r="V19" s="370">
        <v>4708570</v>
      </c>
      <c r="W19" s="370">
        <v>4665316</v>
      </c>
      <c r="X19" s="370">
        <v>4455871.6987999994</v>
      </c>
      <c r="Y19" s="370">
        <v>4573572.6415999997</v>
      </c>
      <c r="Z19" s="370">
        <v>4476325.878800001</v>
      </c>
      <c r="AA19" s="370">
        <v>4588507.5104710609</v>
      </c>
      <c r="AB19" s="370">
        <v>4420652.9002765501</v>
      </c>
      <c r="AC19" s="370">
        <v>4397254.1024478171</v>
      </c>
      <c r="AD19" s="370">
        <v>4439889.6032000007</v>
      </c>
      <c r="AE19" s="370">
        <v>4735214.5577479647</v>
      </c>
      <c r="AF19" s="370">
        <v>4697424.2854261613</v>
      </c>
      <c r="AG19" s="370">
        <v>4606929.5933765555</v>
      </c>
      <c r="AH19" s="370">
        <v>4610377.1672</v>
      </c>
      <c r="AI19" s="370">
        <v>4672626.6705999998</v>
      </c>
      <c r="AJ19" s="370">
        <v>4747574.8653999995</v>
      </c>
      <c r="AK19" s="371">
        <v>1.6039842273634086E-2</v>
      </c>
      <c r="AL19" s="389"/>
    </row>
    <row r="20" spans="1:45" x14ac:dyDescent="0.25">
      <c r="A20" s="396"/>
      <c r="B20" s="393"/>
      <c r="C20" s="393"/>
      <c r="D20" s="582" t="s">
        <v>725</v>
      </c>
      <c r="E20" s="583"/>
      <c r="F20" s="395" t="s">
        <v>686</v>
      </c>
      <c r="G20" s="390">
        <v>4948517.2015134934</v>
      </c>
      <c r="H20" s="390">
        <v>5012030.2432390042</v>
      </c>
      <c r="I20" s="390">
        <v>5023665.0608183481</v>
      </c>
      <c r="J20" s="390">
        <v>5073042.3600880811</v>
      </c>
      <c r="K20" s="390">
        <v>5046402.2259123717</v>
      </c>
      <c r="L20" s="390">
        <v>4931398.9281617031</v>
      </c>
      <c r="M20" s="390">
        <v>4806483.2618059721</v>
      </c>
      <c r="N20" s="390">
        <v>4752990.659670921</v>
      </c>
      <c r="O20" s="390">
        <v>4784476.3930420363</v>
      </c>
      <c r="P20" s="390">
        <v>4332095.0890822494</v>
      </c>
      <c r="Q20" s="390">
        <v>4281023.7105359063</v>
      </c>
      <c r="R20" s="390">
        <v>4356444.8225345667</v>
      </c>
      <c r="S20" s="390">
        <v>4533098.5531377103</v>
      </c>
      <c r="T20" s="390">
        <v>4805953.7</v>
      </c>
      <c r="U20" s="390">
        <v>4791421.5370000005</v>
      </c>
      <c r="V20" s="390">
        <v>4529700.5750000002</v>
      </c>
      <c r="W20" s="390">
        <v>4492999.54</v>
      </c>
      <c r="X20" s="390">
        <v>4283164.3600000003</v>
      </c>
      <c r="Y20" s="390">
        <v>4397669.142</v>
      </c>
      <c r="Z20" s="390">
        <v>4300634.05</v>
      </c>
      <c r="AA20" s="390">
        <v>4413341.2010710612</v>
      </c>
      <c r="AB20" s="390">
        <v>4250956.3185765501</v>
      </c>
      <c r="AC20" s="390">
        <v>4231331.8504478168</v>
      </c>
      <c r="AD20" s="390">
        <v>4271292.7290000003</v>
      </c>
      <c r="AE20" s="390">
        <v>4565088.7978479648</v>
      </c>
      <c r="AF20" s="390">
        <v>4523156.3434961615</v>
      </c>
      <c r="AG20" s="390">
        <v>4436913.202776555</v>
      </c>
      <c r="AH20" s="390">
        <v>4441442.26</v>
      </c>
      <c r="AI20" s="390">
        <v>4497317.5999999996</v>
      </c>
      <c r="AJ20" s="390">
        <v>4575702.0999999996</v>
      </c>
      <c r="AK20" s="378">
        <v>1.7429167110635024E-2</v>
      </c>
      <c r="AL20" s="391"/>
    </row>
    <row r="21" spans="1:45" x14ac:dyDescent="0.25">
      <c r="A21" s="396"/>
      <c r="B21" s="393"/>
      <c r="C21" s="393"/>
      <c r="D21" s="393"/>
      <c r="E21" s="394" t="s">
        <v>121</v>
      </c>
      <c r="F21" s="395" t="s">
        <v>686</v>
      </c>
      <c r="G21" s="390">
        <v>4037772</v>
      </c>
      <c r="H21" s="390">
        <v>4017340</v>
      </c>
      <c r="I21" s="390">
        <v>4025696</v>
      </c>
      <c r="J21" s="390">
        <v>3940325.1</v>
      </c>
      <c r="K21" s="390">
        <v>3901210</v>
      </c>
      <c r="L21" s="390">
        <v>3875863.4</v>
      </c>
      <c r="M21" s="390">
        <v>3659579.3</v>
      </c>
      <c r="N21" s="390">
        <v>3501451.9</v>
      </c>
      <c r="O21" s="390">
        <v>3488799.8</v>
      </c>
      <c r="P21" s="390">
        <v>3033067.7</v>
      </c>
      <c r="Q21" s="390">
        <v>3043488.94</v>
      </c>
      <c r="R21" s="390">
        <v>3181982.04</v>
      </c>
      <c r="S21" s="390">
        <v>3358968.9238690622</v>
      </c>
      <c r="T21" s="390">
        <v>3514452.5020000003</v>
      </c>
      <c r="U21" s="390">
        <v>3417811.548</v>
      </c>
      <c r="V21" s="390">
        <v>3141298.7120000003</v>
      </c>
      <c r="W21" s="390">
        <v>3348090.33</v>
      </c>
      <c r="X21" s="390">
        <v>3013531.71</v>
      </c>
      <c r="Y21" s="390">
        <v>3244974.0040000002</v>
      </c>
      <c r="Z21" s="390">
        <v>3056586.97</v>
      </c>
      <c r="AA21" s="390">
        <v>3129983.2719660108</v>
      </c>
      <c r="AB21" s="390">
        <v>2919153.3713580524</v>
      </c>
      <c r="AC21" s="390">
        <v>2863948.9658023603</v>
      </c>
      <c r="AD21" s="390">
        <v>2885218.1</v>
      </c>
      <c r="AE21" s="390">
        <v>3274300.9050000003</v>
      </c>
      <c r="AF21" s="390">
        <v>3133385.1531481151</v>
      </c>
      <c r="AG21" s="390">
        <v>3075727.5637999908</v>
      </c>
      <c r="AH21" s="390">
        <v>3013230.1</v>
      </c>
      <c r="AI21" s="390">
        <v>3075239.8</v>
      </c>
      <c r="AJ21" s="390">
        <v>3141971.3</v>
      </c>
      <c r="AK21" s="378">
        <v>2.1699608596376763E-2</v>
      </c>
      <c r="AL21" s="391"/>
    </row>
    <row r="22" spans="1:45" x14ac:dyDescent="0.25">
      <c r="A22" s="396"/>
      <c r="B22" s="393"/>
      <c r="C22" s="393"/>
      <c r="D22" s="393"/>
      <c r="E22" s="394" t="s">
        <v>726</v>
      </c>
      <c r="F22" s="395" t="s">
        <v>686</v>
      </c>
      <c r="G22" s="390">
        <v>268606</v>
      </c>
      <c r="H22" s="390">
        <v>295620</v>
      </c>
      <c r="I22" s="390">
        <v>299092</v>
      </c>
      <c r="J22" s="390">
        <v>387618</v>
      </c>
      <c r="K22" s="390">
        <v>347161.2</v>
      </c>
      <c r="L22" s="390">
        <v>338170.3</v>
      </c>
      <c r="M22" s="390">
        <v>423622</v>
      </c>
      <c r="N22" s="390">
        <v>531813.5</v>
      </c>
      <c r="O22" s="390">
        <v>565619.5</v>
      </c>
      <c r="P22" s="390">
        <v>526402.1</v>
      </c>
      <c r="Q22" s="390">
        <v>462373.16</v>
      </c>
      <c r="R22" s="390">
        <v>407826.76</v>
      </c>
      <c r="S22" s="390">
        <v>405186.42560083524</v>
      </c>
      <c r="T22" s="390">
        <v>518222.98299999995</v>
      </c>
      <c r="U22" s="390">
        <v>606311.125</v>
      </c>
      <c r="V22" s="390">
        <v>626431.73</v>
      </c>
      <c r="W22" s="390">
        <v>403809.12</v>
      </c>
      <c r="X22" s="390">
        <v>434214.31</v>
      </c>
      <c r="Y22" s="390">
        <v>368726.26</v>
      </c>
      <c r="Z22" s="390">
        <v>492089.98</v>
      </c>
      <c r="AA22" s="390">
        <v>527828.79910070554</v>
      </c>
      <c r="AB22" s="390">
        <v>564063.71350845706</v>
      </c>
      <c r="AC22" s="390">
        <v>604660.75282893528</v>
      </c>
      <c r="AD22" s="390">
        <v>687012.8</v>
      </c>
      <c r="AE22" s="390">
        <v>620552.28</v>
      </c>
      <c r="AF22" s="390">
        <v>613177.6237321971</v>
      </c>
      <c r="AG22" s="390">
        <v>600496.23431424121</v>
      </c>
      <c r="AH22" s="390">
        <v>686184.4</v>
      </c>
      <c r="AI22" s="390">
        <v>742166.4</v>
      </c>
      <c r="AJ22" s="390">
        <v>784966.3</v>
      </c>
      <c r="AK22" s="378">
        <v>5.7668873179923086E-2</v>
      </c>
      <c r="AL22" s="391"/>
    </row>
    <row r="23" spans="1:45" x14ac:dyDescent="0.25">
      <c r="A23" s="396"/>
      <c r="B23" s="393"/>
      <c r="C23" s="393"/>
      <c r="D23" s="393"/>
      <c r="E23" s="394" t="s">
        <v>727</v>
      </c>
      <c r="F23" s="395" t="s">
        <v>686</v>
      </c>
      <c r="G23" s="390">
        <v>198431</v>
      </c>
      <c r="H23" s="390">
        <v>191453</v>
      </c>
      <c r="I23" s="390">
        <v>177839</v>
      </c>
      <c r="J23" s="390">
        <v>178342.6</v>
      </c>
      <c r="K23" s="390">
        <v>180585.5</v>
      </c>
      <c r="L23" s="390">
        <v>174925.1</v>
      </c>
      <c r="M23" s="390">
        <v>177386.9</v>
      </c>
      <c r="N23" s="390">
        <v>177063.5</v>
      </c>
      <c r="O23" s="390">
        <v>180795.8</v>
      </c>
      <c r="P23" s="390">
        <v>170704.1</v>
      </c>
      <c r="Q23" s="390">
        <v>164134</v>
      </c>
      <c r="R23" s="390">
        <v>171562.9</v>
      </c>
      <c r="S23" s="390">
        <v>177712.89560044059</v>
      </c>
      <c r="T23" s="390">
        <v>165940.19199999998</v>
      </c>
      <c r="U23" s="390">
        <v>164124.462</v>
      </c>
      <c r="V23" s="390">
        <v>177613.40700000001</v>
      </c>
      <c r="W23" s="390">
        <v>166018.20000000001</v>
      </c>
      <c r="X23" s="390">
        <v>165346.13</v>
      </c>
      <c r="Y23" s="390">
        <v>158489.68599999999</v>
      </c>
      <c r="Z23" s="390">
        <v>145023.4</v>
      </c>
      <c r="AA23" s="390">
        <v>148432.55678814824</v>
      </c>
      <c r="AB23" s="390">
        <v>136971.35252610128</v>
      </c>
      <c r="AC23" s="390">
        <v>140215.79926372544</v>
      </c>
      <c r="AD23" s="390">
        <v>140153.29999999999</v>
      </c>
      <c r="AE23" s="390">
        <v>143584.95999999999</v>
      </c>
      <c r="AF23" s="390">
        <v>148926.84692192968</v>
      </c>
      <c r="AG23" s="390">
        <v>144438.39299999989</v>
      </c>
      <c r="AH23" s="390">
        <v>138310</v>
      </c>
      <c r="AI23" s="390">
        <v>146122.6</v>
      </c>
      <c r="AJ23" s="390">
        <v>148771</v>
      </c>
      <c r="AK23" s="378">
        <v>1.8124506407632968E-2</v>
      </c>
      <c r="AL23" s="391"/>
    </row>
    <row r="24" spans="1:45" x14ac:dyDescent="0.25">
      <c r="A24" s="396"/>
      <c r="B24" s="393"/>
      <c r="C24" s="393"/>
      <c r="D24" s="393"/>
      <c r="E24" s="394" t="s">
        <v>728</v>
      </c>
      <c r="F24" s="395" t="s">
        <v>686</v>
      </c>
      <c r="G24" s="390">
        <v>443708.20151349343</v>
      </c>
      <c r="H24" s="390">
        <v>507617.24323900416</v>
      </c>
      <c r="I24" s="390">
        <v>521038.06081834808</v>
      </c>
      <c r="J24" s="390">
        <v>566756.66008808103</v>
      </c>
      <c r="K24" s="390">
        <v>617445.5259123717</v>
      </c>
      <c r="L24" s="390">
        <v>542440.12816170312</v>
      </c>
      <c r="M24" s="390">
        <v>545895.06180597225</v>
      </c>
      <c r="N24" s="390">
        <v>542661.75967092114</v>
      </c>
      <c r="O24" s="390">
        <v>549261.29304203647</v>
      </c>
      <c r="P24" s="390">
        <v>601921.1890822493</v>
      </c>
      <c r="Q24" s="390">
        <v>611027.61053590639</v>
      </c>
      <c r="R24" s="390">
        <v>595073.12253456668</v>
      </c>
      <c r="S24" s="390">
        <v>591230.3080673723</v>
      </c>
      <c r="T24" s="390">
        <v>607338.02299999981</v>
      </c>
      <c r="U24" s="390">
        <v>603174.40200000047</v>
      </c>
      <c r="V24" s="390">
        <v>584356.72599999991</v>
      </c>
      <c r="W24" s="390">
        <v>575081.8899999999</v>
      </c>
      <c r="X24" s="390">
        <v>670072.21</v>
      </c>
      <c r="Y24" s="390">
        <v>625479.19199999992</v>
      </c>
      <c r="Z24" s="390">
        <v>606933.69999999995</v>
      </c>
      <c r="AA24" s="390">
        <v>607096.57321619627</v>
      </c>
      <c r="AB24" s="390">
        <v>630767.88118393987</v>
      </c>
      <c r="AC24" s="390">
        <v>622506.33255279541</v>
      </c>
      <c r="AD24" s="390">
        <v>558908.52899999998</v>
      </c>
      <c r="AE24" s="390">
        <v>526650.65284796397</v>
      </c>
      <c r="AF24" s="390">
        <v>627666.71969391964</v>
      </c>
      <c r="AG24" s="390">
        <v>616251.01166232349</v>
      </c>
      <c r="AH24" s="390">
        <v>603717.76</v>
      </c>
      <c r="AI24" s="390">
        <v>533788.80000000005</v>
      </c>
      <c r="AJ24" s="390">
        <v>499993.5</v>
      </c>
      <c r="AK24" s="378">
        <v>-6.3312118950416441E-2</v>
      </c>
      <c r="AL24" s="391"/>
    </row>
    <row r="25" spans="1:45" x14ac:dyDescent="0.25">
      <c r="A25" s="396"/>
      <c r="B25" s="393"/>
      <c r="C25" s="393"/>
      <c r="D25" s="393" t="s">
        <v>729</v>
      </c>
      <c r="E25" s="394"/>
      <c r="F25" s="395" t="s">
        <v>686</v>
      </c>
      <c r="G25" s="390">
        <v>204150</v>
      </c>
      <c r="H25" s="390">
        <v>211877</v>
      </c>
      <c r="I25" s="390">
        <v>213633</v>
      </c>
      <c r="J25" s="390">
        <v>199998.01019999999</v>
      </c>
      <c r="K25" s="390">
        <v>209324.19589999999</v>
      </c>
      <c r="L25" s="390">
        <v>207821.5453</v>
      </c>
      <c r="M25" s="390">
        <v>208037.2628</v>
      </c>
      <c r="N25" s="390">
        <v>203642.75390000001</v>
      </c>
      <c r="O25" s="390">
        <v>197551.2028</v>
      </c>
      <c r="P25" s="390">
        <v>187531.3388</v>
      </c>
      <c r="Q25" s="390">
        <v>188677.97520000002</v>
      </c>
      <c r="R25" s="390">
        <v>187253.42569999999</v>
      </c>
      <c r="S25" s="390">
        <v>188699.12818057003</v>
      </c>
      <c r="T25" s="390">
        <v>184459.9541</v>
      </c>
      <c r="U25" s="390">
        <v>179740.53899999999</v>
      </c>
      <c r="V25" s="390">
        <v>178869.4829</v>
      </c>
      <c r="W25" s="390">
        <v>172315.37536999999</v>
      </c>
      <c r="X25" s="390">
        <v>172707.33879999997</v>
      </c>
      <c r="Y25" s="390">
        <v>175903.49959999995</v>
      </c>
      <c r="Z25" s="390">
        <v>175691.82879999999</v>
      </c>
      <c r="AA25" s="390">
        <v>175166.3094</v>
      </c>
      <c r="AB25" s="390">
        <v>169696.58169999995</v>
      </c>
      <c r="AC25" s="390">
        <v>165922.25200000001</v>
      </c>
      <c r="AD25" s="390">
        <v>168596.87419999999</v>
      </c>
      <c r="AE25" s="390">
        <v>170125.75989999998</v>
      </c>
      <c r="AF25" s="390">
        <v>174267.94193000003</v>
      </c>
      <c r="AG25" s="390">
        <v>169980.8906000001</v>
      </c>
      <c r="AH25" s="390">
        <v>168901.6072</v>
      </c>
      <c r="AI25" s="390">
        <v>175309.07060000001</v>
      </c>
      <c r="AJ25" s="390">
        <v>171872.76539999997</v>
      </c>
      <c r="AK25" s="378">
        <v>-1.9601411314538297E-2</v>
      </c>
      <c r="AL25" s="391"/>
    </row>
    <row r="26" spans="1:45" x14ac:dyDescent="0.25">
      <c r="A26" s="396"/>
      <c r="B26" s="393"/>
      <c r="C26" s="393"/>
      <c r="D26" s="393"/>
      <c r="E26" s="394"/>
      <c r="F26" s="395"/>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371"/>
      <c r="AL26" s="391"/>
    </row>
    <row r="27" spans="1:45" x14ac:dyDescent="0.25">
      <c r="A27" s="385"/>
      <c r="B27" s="386"/>
      <c r="C27" s="397" t="s">
        <v>730</v>
      </c>
      <c r="D27" s="386"/>
      <c r="E27" s="387"/>
      <c r="F27" s="388" t="s">
        <v>686</v>
      </c>
      <c r="G27" s="370">
        <v>41592</v>
      </c>
      <c r="H27" s="370">
        <v>40789</v>
      </c>
      <c r="I27" s="370">
        <v>47993</v>
      </c>
      <c r="J27" s="370">
        <v>44891</v>
      </c>
      <c r="K27" s="370">
        <v>62066.5</v>
      </c>
      <c r="L27" s="370">
        <v>69110.2</v>
      </c>
      <c r="M27" s="370">
        <v>139716.9</v>
      </c>
      <c r="N27" s="370">
        <v>164301.4</v>
      </c>
      <c r="O27" s="370">
        <v>212858.4</v>
      </c>
      <c r="P27" s="370">
        <v>727169.5</v>
      </c>
      <c r="Q27" s="370">
        <v>774247.06</v>
      </c>
      <c r="R27" s="370">
        <v>675419.85</v>
      </c>
      <c r="S27" s="370">
        <v>545975.80330507481</v>
      </c>
      <c r="T27" s="370">
        <v>335673.06699999998</v>
      </c>
      <c r="U27" s="370">
        <v>346807.96099999995</v>
      </c>
      <c r="V27" s="370">
        <v>604668.14</v>
      </c>
      <c r="W27" s="370">
        <v>603776.82999999996</v>
      </c>
      <c r="X27" s="370">
        <v>843368.23</v>
      </c>
      <c r="Y27" s="370">
        <v>644328.13899999997</v>
      </c>
      <c r="Z27" s="370">
        <v>718141.51</v>
      </c>
      <c r="AA27" s="370">
        <v>588663.27212893905</v>
      </c>
      <c r="AB27" s="370">
        <v>698810.0127152045</v>
      </c>
      <c r="AC27" s="370">
        <v>662972.36128917395</v>
      </c>
      <c r="AD27" s="370">
        <v>599194.755</v>
      </c>
      <c r="AE27" s="370">
        <v>194310.82099999997</v>
      </c>
      <c r="AF27" s="370">
        <v>254472.63099999999</v>
      </c>
      <c r="AG27" s="370">
        <v>244318.52990000331</v>
      </c>
      <c r="AH27" s="370">
        <v>173601</v>
      </c>
      <c r="AI27" s="370">
        <v>155816.9</v>
      </c>
      <c r="AJ27" s="370">
        <v>153387.9</v>
      </c>
      <c r="AK27" s="371">
        <v>-1.5588809686240657E-2</v>
      </c>
      <c r="AL27" s="389"/>
      <c r="AM27" s="192"/>
      <c r="AN27" s="192"/>
      <c r="AO27" s="192"/>
      <c r="AP27" s="192"/>
      <c r="AQ27" s="192"/>
      <c r="AR27" s="192"/>
      <c r="AS27" s="192"/>
    </row>
    <row r="28" spans="1:45" x14ac:dyDescent="0.25">
      <c r="A28" s="396"/>
      <c r="B28" s="393"/>
      <c r="C28" s="397"/>
      <c r="D28" s="393"/>
      <c r="E28" s="394"/>
      <c r="F28" s="395"/>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0"/>
      <c r="AK28" s="371"/>
      <c r="AL28" s="391"/>
      <c r="AM28" s="192"/>
      <c r="AN28" s="435"/>
      <c r="AO28" s="192"/>
      <c r="AP28" s="192"/>
      <c r="AQ28" s="192"/>
      <c r="AR28" s="436"/>
      <c r="AS28" s="192"/>
    </row>
    <row r="29" spans="1:45" x14ac:dyDescent="0.25">
      <c r="A29" s="385"/>
      <c r="B29" s="386"/>
      <c r="C29" s="397" t="s">
        <v>731</v>
      </c>
      <c r="D29" s="386"/>
      <c r="E29" s="387"/>
      <c r="F29" s="388" t="s">
        <v>686</v>
      </c>
      <c r="G29" s="370">
        <v>1799771</v>
      </c>
      <c r="H29" s="370">
        <v>1801933</v>
      </c>
      <c r="I29" s="370">
        <v>1729172</v>
      </c>
      <c r="J29" s="370">
        <v>1714254</v>
      </c>
      <c r="K29" s="370">
        <v>1636498</v>
      </c>
      <c r="L29" s="370">
        <v>1561426</v>
      </c>
      <c r="M29" s="370">
        <v>1606184</v>
      </c>
      <c r="N29" s="370">
        <v>1608196</v>
      </c>
      <c r="O29" s="370">
        <v>1583574</v>
      </c>
      <c r="P29" s="370">
        <v>1582160</v>
      </c>
      <c r="Q29" s="370">
        <v>1456015</v>
      </c>
      <c r="R29" s="370">
        <v>1406710</v>
      </c>
      <c r="S29" s="370">
        <v>1394958</v>
      </c>
      <c r="T29" s="370">
        <v>1404759</v>
      </c>
      <c r="U29" s="370">
        <v>1301386</v>
      </c>
      <c r="V29" s="370">
        <v>1226473</v>
      </c>
      <c r="W29" s="370">
        <v>1225563</v>
      </c>
      <c r="X29" s="370">
        <v>1205074.8400000001</v>
      </c>
      <c r="Y29" s="370">
        <v>1242584</v>
      </c>
      <c r="Z29" s="370">
        <v>1200462.49</v>
      </c>
      <c r="AA29" s="370">
        <v>1245814.8899999999</v>
      </c>
      <c r="AB29" s="370">
        <v>1193293.1599999999</v>
      </c>
      <c r="AC29" s="370">
        <v>1137103.27</v>
      </c>
      <c r="AD29" s="370">
        <v>1176011</v>
      </c>
      <c r="AE29" s="370">
        <v>1140964</v>
      </c>
      <c r="AF29" s="370">
        <v>1261805.674029696</v>
      </c>
      <c r="AG29" s="370">
        <v>1241030.5115000028</v>
      </c>
      <c r="AH29" s="370">
        <v>1231501</v>
      </c>
      <c r="AI29" s="370">
        <v>1277840.1000000008</v>
      </c>
      <c r="AJ29" s="370">
        <v>1356613.9999999995</v>
      </c>
      <c r="AK29" s="371">
        <v>6.1646132407332299E-2</v>
      </c>
      <c r="AL29" s="389"/>
      <c r="AM29" s="192"/>
      <c r="AN29" s="435"/>
      <c r="AO29" s="192"/>
      <c r="AP29" s="192"/>
      <c r="AQ29" s="192"/>
      <c r="AR29" s="436"/>
      <c r="AS29" s="192"/>
    </row>
    <row r="30" spans="1:45" x14ac:dyDescent="0.25">
      <c r="A30" s="396"/>
      <c r="B30" s="393"/>
      <c r="C30" s="397"/>
      <c r="D30" s="393"/>
      <c r="E30" s="394"/>
      <c r="F30" s="395"/>
      <c r="G30" s="390"/>
      <c r="H30" s="390"/>
      <c r="I30" s="390"/>
      <c r="J30" s="390"/>
      <c r="K30" s="390"/>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71"/>
      <c r="AL30" s="391"/>
      <c r="AM30" s="192"/>
      <c r="AN30" s="192"/>
      <c r="AO30" s="192"/>
      <c r="AP30" s="192"/>
      <c r="AQ30" s="192"/>
      <c r="AR30" s="192"/>
      <c r="AS30" s="192"/>
    </row>
    <row r="31" spans="1:45" x14ac:dyDescent="0.25">
      <c r="A31" s="385"/>
      <c r="B31" s="386" t="s">
        <v>732</v>
      </c>
      <c r="C31" s="397"/>
      <c r="D31" s="386"/>
      <c r="E31" s="387"/>
      <c r="F31" s="388" t="s">
        <v>686</v>
      </c>
      <c r="G31" s="370">
        <v>10022374</v>
      </c>
      <c r="H31" s="370">
        <v>9913433</v>
      </c>
      <c r="I31" s="370">
        <v>9926927</v>
      </c>
      <c r="J31" s="370">
        <v>10179928</v>
      </c>
      <c r="K31" s="370">
        <v>10232592</v>
      </c>
      <c r="L31" s="370">
        <v>10300172</v>
      </c>
      <c r="M31" s="370">
        <v>10281145</v>
      </c>
      <c r="N31" s="370">
        <v>10276366</v>
      </c>
      <c r="O31" s="370">
        <v>10222530</v>
      </c>
      <c r="P31" s="370">
        <v>10152878</v>
      </c>
      <c r="Q31" s="370">
        <v>10213191</v>
      </c>
      <c r="R31" s="370">
        <v>10159966</v>
      </c>
      <c r="S31" s="370">
        <v>10113118</v>
      </c>
      <c r="T31" s="370">
        <v>9938691</v>
      </c>
      <c r="U31" s="370">
        <v>9984768</v>
      </c>
      <c r="V31" s="370">
        <v>10023609</v>
      </c>
      <c r="W31" s="370">
        <v>9808073</v>
      </c>
      <c r="X31" s="370">
        <v>10018552</v>
      </c>
      <c r="Y31" s="370">
        <v>10006175</v>
      </c>
      <c r="Z31" s="370">
        <v>10012678</v>
      </c>
      <c r="AA31" s="370">
        <v>9946268</v>
      </c>
      <c r="AB31" s="370">
        <v>10064978</v>
      </c>
      <c r="AC31" s="370">
        <v>10458431</v>
      </c>
      <c r="AD31" s="370">
        <v>10283848</v>
      </c>
      <c r="AE31" s="370">
        <v>10394863</v>
      </c>
      <c r="AF31" s="370">
        <v>10259083.986970304</v>
      </c>
      <c r="AG31" s="370">
        <v>9995830.0281999949</v>
      </c>
      <c r="AH31" s="370">
        <v>9979795</v>
      </c>
      <c r="AI31" s="370">
        <v>9858274.3999999929</v>
      </c>
      <c r="AJ31" s="370">
        <v>9724882.3999999948</v>
      </c>
      <c r="AK31" s="371">
        <v>-1.3530968462391213E-2</v>
      </c>
      <c r="AL31" s="389"/>
    </row>
    <row r="32" spans="1:45" x14ac:dyDescent="0.25">
      <c r="A32" s="396"/>
      <c r="B32" s="386"/>
      <c r="C32" s="398" t="s">
        <v>733</v>
      </c>
      <c r="D32" s="393"/>
      <c r="E32" s="394"/>
      <c r="F32" s="395" t="s">
        <v>686</v>
      </c>
      <c r="G32" s="390">
        <v>5129644</v>
      </c>
      <c r="H32" s="390">
        <v>5044359</v>
      </c>
      <c r="I32" s="390">
        <v>5103605</v>
      </c>
      <c r="J32" s="390">
        <v>5169271</v>
      </c>
      <c r="K32" s="390">
        <v>5221998</v>
      </c>
      <c r="L32" s="390">
        <v>5303349</v>
      </c>
      <c r="M32" s="390">
        <v>5316141</v>
      </c>
      <c r="N32" s="390">
        <v>5326846</v>
      </c>
      <c r="O32" s="390">
        <v>5279266</v>
      </c>
      <c r="P32" s="390">
        <v>5274280</v>
      </c>
      <c r="Q32" s="390">
        <v>5387694</v>
      </c>
      <c r="R32" s="390">
        <v>5374913</v>
      </c>
      <c r="S32" s="390">
        <v>5353572</v>
      </c>
      <c r="T32" s="390">
        <v>5281507</v>
      </c>
      <c r="U32" s="390">
        <v>5364089</v>
      </c>
      <c r="V32" s="390">
        <v>5448934</v>
      </c>
      <c r="W32" s="390">
        <v>5363149</v>
      </c>
      <c r="X32" s="390">
        <v>5583994</v>
      </c>
      <c r="Y32" s="390">
        <v>5518590</v>
      </c>
      <c r="Z32" s="390">
        <v>5683390</v>
      </c>
      <c r="AA32" s="390">
        <v>5620176</v>
      </c>
      <c r="AB32" s="390">
        <v>5711104</v>
      </c>
      <c r="AC32" s="390">
        <v>5967304</v>
      </c>
      <c r="AD32" s="390">
        <v>5964915</v>
      </c>
      <c r="AE32" s="390">
        <v>6035603</v>
      </c>
      <c r="AF32" s="390">
        <v>6084656.6561644413</v>
      </c>
      <c r="AG32" s="390">
        <v>5864572.5625999924</v>
      </c>
      <c r="AH32" s="390">
        <v>5925203</v>
      </c>
      <c r="AI32" s="390">
        <v>5876952.8999999929</v>
      </c>
      <c r="AJ32" s="390">
        <v>5799215.1999999965</v>
      </c>
      <c r="AK32" s="378">
        <v>-1.3227551985314778E-2</v>
      </c>
      <c r="AL32" s="391"/>
    </row>
    <row r="33" spans="1:38" x14ac:dyDescent="0.25">
      <c r="A33" s="396"/>
      <c r="B33" s="386"/>
      <c r="C33" s="398" t="s">
        <v>734</v>
      </c>
      <c r="D33" s="393"/>
      <c r="E33" s="394"/>
      <c r="F33" s="395" t="s">
        <v>686</v>
      </c>
      <c r="G33" s="390">
        <v>4892730</v>
      </c>
      <c r="H33" s="390">
        <v>4869074</v>
      </c>
      <c r="I33" s="390">
        <v>4823322</v>
      </c>
      <c r="J33" s="390">
        <v>5010657</v>
      </c>
      <c r="K33" s="390">
        <v>5010594</v>
      </c>
      <c r="L33" s="390">
        <v>4996823</v>
      </c>
      <c r="M33" s="390">
        <v>4965004</v>
      </c>
      <c r="N33" s="390">
        <v>4949520</v>
      </c>
      <c r="O33" s="390">
        <v>4943264</v>
      </c>
      <c r="P33" s="390">
        <v>4878598</v>
      </c>
      <c r="Q33" s="390">
        <v>4825497</v>
      </c>
      <c r="R33" s="390">
        <v>4785053</v>
      </c>
      <c r="S33" s="390">
        <v>4759546</v>
      </c>
      <c r="T33" s="390">
        <v>4657184</v>
      </c>
      <c r="U33" s="390">
        <v>4620679</v>
      </c>
      <c r="V33" s="390">
        <v>4574675</v>
      </c>
      <c r="W33" s="390">
        <v>4444924</v>
      </c>
      <c r="X33" s="390">
        <v>4434558.63</v>
      </c>
      <c r="Y33" s="390">
        <v>4487585</v>
      </c>
      <c r="Z33" s="390">
        <v>4329287.46</v>
      </c>
      <c r="AA33" s="390">
        <v>4326091.38</v>
      </c>
      <c r="AB33" s="390">
        <v>4353873.87</v>
      </c>
      <c r="AC33" s="390">
        <v>4491127</v>
      </c>
      <c r="AD33" s="390">
        <v>4318934</v>
      </c>
      <c r="AE33" s="390">
        <v>4359260</v>
      </c>
      <c r="AF33" s="390">
        <v>4174427.3308058623</v>
      </c>
      <c r="AG33" s="390">
        <v>4131257.4656000021</v>
      </c>
      <c r="AH33" s="390">
        <v>4054592</v>
      </c>
      <c r="AI33" s="390">
        <v>3981321.5</v>
      </c>
      <c r="AJ33" s="390">
        <v>3925667.1999999997</v>
      </c>
      <c r="AK33" s="378">
        <v>-1.3978850992063863E-2</v>
      </c>
      <c r="AL33" s="391"/>
    </row>
    <row r="34" spans="1:38" x14ac:dyDescent="0.25">
      <c r="A34" s="396"/>
      <c r="B34" s="386"/>
      <c r="C34" s="398"/>
      <c r="D34" s="393"/>
      <c r="E34" s="394"/>
      <c r="F34" s="395"/>
      <c r="G34" s="390"/>
      <c r="H34" s="390"/>
      <c r="I34" s="390"/>
      <c r="J34" s="390"/>
      <c r="K34" s="390"/>
      <c r="L34" s="390"/>
      <c r="M34" s="390"/>
      <c r="N34" s="390"/>
      <c r="O34" s="390"/>
      <c r="P34" s="390"/>
      <c r="Q34" s="390"/>
      <c r="R34" s="390"/>
      <c r="S34" s="390"/>
      <c r="T34" s="390"/>
      <c r="U34" s="390"/>
      <c r="V34" s="390"/>
      <c r="W34" s="390"/>
      <c r="X34" s="390"/>
      <c r="Y34" s="390"/>
      <c r="Z34" s="390"/>
      <c r="AA34" s="390"/>
      <c r="AB34" s="390"/>
      <c r="AC34" s="390"/>
      <c r="AD34" s="390"/>
      <c r="AE34" s="390"/>
      <c r="AF34" s="390"/>
      <c r="AG34" s="390"/>
      <c r="AH34" s="390"/>
      <c r="AI34" s="390"/>
      <c r="AJ34" s="390"/>
      <c r="AK34" s="371"/>
      <c r="AL34" s="391"/>
    </row>
    <row r="35" spans="1:38" x14ac:dyDescent="0.25">
      <c r="A35" s="385"/>
      <c r="B35" s="386" t="s">
        <v>735</v>
      </c>
      <c r="C35" s="397"/>
      <c r="D35" s="386"/>
      <c r="E35" s="387"/>
      <c r="F35" s="388" t="s">
        <v>686</v>
      </c>
      <c r="G35" s="370">
        <v>505020</v>
      </c>
      <c r="H35" s="370">
        <v>522333</v>
      </c>
      <c r="I35" s="370">
        <v>530664</v>
      </c>
      <c r="J35" s="370">
        <v>553938</v>
      </c>
      <c r="K35" s="370">
        <v>569178</v>
      </c>
      <c r="L35" s="370">
        <v>622702</v>
      </c>
      <c r="M35" s="370">
        <v>606729</v>
      </c>
      <c r="N35" s="370">
        <v>614129</v>
      </c>
      <c r="O35" s="370">
        <v>617979</v>
      </c>
      <c r="P35" s="370">
        <v>679639</v>
      </c>
      <c r="Q35" s="370">
        <v>712465</v>
      </c>
      <c r="R35" s="370">
        <v>734271</v>
      </c>
      <c r="S35" s="370">
        <v>751200</v>
      </c>
      <c r="T35" s="370">
        <v>762571</v>
      </c>
      <c r="U35" s="370">
        <v>773236</v>
      </c>
      <c r="V35" s="370">
        <v>788839.52300000004</v>
      </c>
      <c r="W35" s="370">
        <v>779054.39</v>
      </c>
      <c r="X35" s="370">
        <v>801438.73</v>
      </c>
      <c r="Y35" s="370">
        <v>805817</v>
      </c>
      <c r="Z35" s="370">
        <v>820643.49</v>
      </c>
      <c r="AA35" s="370">
        <v>825132.61</v>
      </c>
      <c r="AB35" s="370">
        <v>872044.81</v>
      </c>
      <c r="AC35" s="370">
        <v>873693.43</v>
      </c>
      <c r="AD35" s="370">
        <v>954474</v>
      </c>
      <c r="AE35" s="370">
        <v>993768</v>
      </c>
      <c r="AF35" s="370">
        <v>1042692.473</v>
      </c>
      <c r="AG35" s="370">
        <v>971868.78800000274</v>
      </c>
      <c r="AH35" s="370">
        <v>1058844</v>
      </c>
      <c r="AI35" s="370">
        <v>1099829.1000000001</v>
      </c>
      <c r="AJ35" s="370">
        <v>1166412</v>
      </c>
      <c r="AK35" s="371">
        <v>6.0539314698983659E-2</v>
      </c>
      <c r="AL35" s="389"/>
    </row>
    <row r="36" spans="1:38" x14ac:dyDescent="0.25">
      <c r="A36" s="396"/>
      <c r="B36" s="386"/>
      <c r="C36" s="398" t="s">
        <v>736</v>
      </c>
      <c r="D36" s="393"/>
      <c r="E36" s="394"/>
      <c r="F36" s="395" t="s">
        <v>686</v>
      </c>
      <c r="G36" s="390">
        <v>296060</v>
      </c>
      <c r="H36" s="390">
        <v>308789</v>
      </c>
      <c r="I36" s="390">
        <v>313464</v>
      </c>
      <c r="J36" s="390">
        <v>329919.90000000002</v>
      </c>
      <c r="K36" s="390">
        <v>341877.1</v>
      </c>
      <c r="L36" s="390">
        <v>354769</v>
      </c>
      <c r="M36" s="390">
        <v>360591.3</v>
      </c>
      <c r="N36" s="390">
        <v>372135.5</v>
      </c>
      <c r="O36" s="390">
        <v>380034.69999999995</v>
      </c>
      <c r="P36" s="390">
        <v>416691.4</v>
      </c>
      <c r="Q36" s="390">
        <v>436300.45999999996</v>
      </c>
      <c r="R36" s="390">
        <v>450912.8</v>
      </c>
      <c r="S36" s="390">
        <v>465917.36798711627</v>
      </c>
      <c r="T36" s="390">
        <v>476324.38799999998</v>
      </c>
      <c r="U36" s="390">
        <v>488112.098</v>
      </c>
      <c r="V36" s="390">
        <v>501214.875</v>
      </c>
      <c r="W36" s="390">
        <v>499792.61</v>
      </c>
      <c r="X36" s="390">
        <v>514035.25</v>
      </c>
      <c r="Y36" s="390">
        <v>523583</v>
      </c>
      <c r="Z36" s="390">
        <v>544348.29</v>
      </c>
      <c r="AA36" s="390">
        <v>562980.44999999995</v>
      </c>
      <c r="AB36" s="390">
        <v>583229.01</v>
      </c>
      <c r="AC36" s="390">
        <v>606173</v>
      </c>
      <c r="AD36" s="390">
        <v>663064</v>
      </c>
      <c r="AE36" s="390">
        <v>705261</v>
      </c>
      <c r="AF36" s="390">
        <v>778869.93164361175</v>
      </c>
      <c r="AG36" s="390">
        <v>725670.04229999939</v>
      </c>
      <c r="AH36" s="390">
        <v>773963</v>
      </c>
      <c r="AI36" s="390">
        <v>785927.60000000009</v>
      </c>
      <c r="AJ36" s="390">
        <v>827459.39999999991</v>
      </c>
      <c r="AK36" s="378">
        <v>5.2844307796290346E-2</v>
      </c>
      <c r="AL36" s="391"/>
    </row>
    <row r="37" spans="1:38" x14ac:dyDescent="0.25">
      <c r="A37" s="396"/>
      <c r="B37" s="386"/>
      <c r="C37" s="398" t="s">
        <v>737</v>
      </c>
      <c r="D37" s="393"/>
      <c r="E37" s="394"/>
      <c r="F37" s="395" t="s">
        <v>686</v>
      </c>
      <c r="G37" s="390" t="s">
        <v>738</v>
      </c>
      <c r="H37" s="390" t="s">
        <v>738</v>
      </c>
      <c r="I37" s="390" t="s">
        <v>738</v>
      </c>
      <c r="J37" s="390" t="s">
        <v>738</v>
      </c>
      <c r="K37" s="390" t="s">
        <v>738</v>
      </c>
      <c r="L37" s="390" t="s">
        <v>738</v>
      </c>
      <c r="M37" s="390" t="s">
        <v>738</v>
      </c>
      <c r="N37" s="390" t="s">
        <v>738</v>
      </c>
      <c r="O37" s="390" t="s">
        <v>738</v>
      </c>
      <c r="P37" s="390" t="s">
        <v>738</v>
      </c>
      <c r="Q37" s="390" t="s">
        <v>738</v>
      </c>
      <c r="R37" s="390" t="s">
        <v>738</v>
      </c>
      <c r="S37" s="390" t="s">
        <v>738</v>
      </c>
      <c r="T37" s="390" t="s">
        <v>738</v>
      </c>
      <c r="U37" s="390" t="s">
        <v>738</v>
      </c>
      <c r="V37" s="390" t="s">
        <v>738</v>
      </c>
      <c r="W37" s="390" t="s">
        <v>738</v>
      </c>
      <c r="X37" s="390" t="s">
        <v>738</v>
      </c>
      <c r="Y37" s="390" t="s">
        <v>738</v>
      </c>
      <c r="Z37" s="390" t="s">
        <v>738</v>
      </c>
      <c r="AA37" s="390" t="s">
        <v>738</v>
      </c>
      <c r="AB37" s="390" t="s">
        <v>738</v>
      </c>
      <c r="AC37" s="390" t="s">
        <v>738</v>
      </c>
      <c r="AD37" s="390" t="s">
        <v>738</v>
      </c>
      <c r="AE37" s="390" t="s">
        <v>738</v>
      </c>
      <c r="AF37" s="390" t="s">
        <v>738</v>
      </c>
      <c r="AG37" s="390" t="s">
        <v>738</v>
      </c>
      <c r="AH37" s="390">
        <v>10470</v>
      </c>
      <c r="AI37" s="390">
        <v>8652</v>
      </c>
      <c r="AJ37" s="390">
        <v>7268</v>
      </c>
      <c r="AK37" s="378">
        <v>-0.15996301433194637</v>
      </c>
      <c r="AL37" s="391"/>
    </row>
    <row r="38" spans="1:38" x14ac:dyDescent="0.25">
      <c r="A38" s="399"/>
      <c r="B38" s="386"/>
      <c r="C38" s="398" t="s">
        <v>739</v>
      </c>
      <c r="D38" s="400"/>
      <c r="E38" s="401"/>
      <c r="F38" s="395" t="s">
        <v>686</v>
      </c>
      <c r="G38" s="390">
        <v>208960</v>
      </c>
      <c r="H38" s="390">
        <v>213544</v>
      </c>
      <c r="I38" s="390">
        <v>217200</v>
      </c>
      <c r="J38" s="390">
        <v>224017.9</v>
      </c>
      <c r="K38" s="390">
        <v>227300.9</v>
      </c>
      <c r="L38" s="390">
        <v>267933.09999999998</v>
      </c>
      <c r="M38" s="390">
        <v>246137.5</v>
      </c>
      <c r="N38" s="390">
        <v>241993.59999999998</v>
      </c>
      <c r="O38" s="390">
        <v>237944.6</v>
      </c>
      <c r="P38" s="390">
        <v>262947.7</v>
      </c>
      <c r="Q38" s="390">
        <v>276164.40999999997</v>
      </c>
      <c r="R38" s="390">
        <v>283358.19</v>
      </c>
      <c r="S38" s="390">
        <v>285283.05415304069</v>
      </c>
      <c r="T38" s="390">
        <v>286246.32799999998</v>
      </c>
      <c r="U38" s="390">
        <v>285123.52500000002</v>
      </c>
      <c r="V38" s="390">
        <v>287624.64799999999</v>
      </c>
      <c r="W38" s="390">
        <v>279261.78000000003</v>
      </c>
      <c r="X38" s="390">
        <v>287403.48</v>
      </c>
      <c r="Y38" s="390">
        <v>282233</v>
      </c>
      <c r="Z38" s="390">
        <v>276295.2</v>
      </c>
      <c r="AA38" s="390">
        <v>262152.15999999997</v>
      </c>
      <c r="AB38" s="390">
        <v>288815.8</v>
      </c>
      <c r="AC38" s="390">
        <v>267521</v>
      </c>
      <c r="AD38" s="390">
        <v>291411</v>
      </c>
      <c r="AE38" s="390">
        <v>288507</v>
      </c>
      <c r="AF38" s="390">
        <v>263822.54135638825</v>
      </c>
      <c r="AG38" s="390">
        <v>246198.74570000335</v>
      </c>
      <c r="AH38" s="390">
        <v>274411</v>
      </c>
      <c r="AI38" s="390">
        <v>305249.5</v>
      </c>
      <c r="AJ38" s="390">
        <v>331684.59999999998</v>
      </c>
      <c r="AK38" s="378">
        <v>8.6601616055063113E-2</v>
      </c>
      <c r="AL38" s="391"/>
    </row>
    <row r="39" spans="1:38" x14ac:dyDescent="0.25">
      <c r="A39" s="402"/>
      <c r="B39" s="403"/>
      <c r="C39" s="404"/>
      <c r="D39" s="405"/>
      <c r="E39" s="405"/>
      <c r="F39" s="405"/>
      <c r="G39" s="406"/>
      <c r="H39" s="406"/>
      <c r="I39" s="406"/>
      <c r="J39" s="406"/>
      <c r="K39" s="406"/>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6"/>
      <c r="AI39" s="406"/>
      <c r="AJ39" s="406"/>
      <c r="AK39" s="407"/>
      <c r="AL39" s="360"/>
    </row>
    <row r="40" spans="1:38" x14ac:dyDescent="0.25">
      <c r="A40" s="408" t="s">
        <v>704</v>
      </c>
      <c r="B40" s="409"/>
      <c r="C40" s="410"/>
      <c r="D40" s="411"/>
      <c r="E40" s="411"/>
      <c r="F40" s="411"/>
      <c r="G40" s="412"/>
      <c r="H40" s="412"/>
      <c r="I40" s="412"/>
      <c r="J40" s="412"/>
      <c r="K40" s="412"/>
      <c r="L40" s="412"/>
      <c r="M40" s="412"/>
      <c r="N40" s="412"/>
      <c r="O40" s="412"/>
      <c r="P40" s="412"/>
      <c r="Q40" s="412"/>
      <c r="R40" s="412"/>
      <c r="S40" s="412"/>
      <c r="T40" s="412"/>
      <c r="U40" s="412"/>
      <c r="V40" s="412"/>
      <c r="W40" s="412"/>
      <c r="X40" s="412"/>
      <c r="Y40" s="412"/>
      <c r="Z40" s="412"/>
      <c r="AA40" s="412"/>
      <c r="AB40" s="412"/>
      <c r="AC40" s="412"/>
      <c r="AD40" s="412"/>
      <c r="AE40" s="412"/>
      <c r="AF40" s="412"/>
      <c r="AG40" s="412"/>
      <c r="AH40" s="412"/>
      <c r="AI40" s="412"/>
      <c r="AJ40" s="412"/>
      <c r="AK40" s="413"/>
      <c r="AL40" s="360"/>
    </row>
    <row r="41" spans="1:38" x14ac:dyDescent="0.25">
      <c r="A41" s="414" t="s">
        <v>740</v>
      </c>
      <c r="B41" s="409"/>
      <c r="C41" s="410"/>
      <c r="D41" s="411"/>
      <c r="E41" s="411"/>
      <c r="F41" s="411"/>
      <c r="G41" s="412"/>
      <c r="H41" s="412"/>
      <c r="I41" s="412"/>
      <c r="J41" s="412"/>
      <c r="K41" s="412"/>
      <c r="L41" s="412"/>
      <c r="M41" s="412"/>
      <c r="N41" s="412"/>
      <c r="O41" s="412"/>
      <c r="P41" s="412"/>
      <c r="Q41" s="412"/>
      <c r="R41" s="412"/>
      <c r="S41" s="412"/>
      <c r="T41" s="412"/>
      <c r="U41" s="412"/>
      <c r="V41" s="412"/>
      <c r="W41" s="412"/>
      <c r="X41" s="412"/>
      <c r="Y41" s="412"/>
      <c r="Z41" s="412"/>
      <c r="AA41" s="412"/>
      <c r="AB41" s="412"/>
      <c r="AC41" s="412"/>
      <c r="AD41" s="412"/>
      <c r="AE41" s="412"/>
      <c r="AF41" s="412"/>
      <c r="AG41" s="412"/>
      <c r="AH41" s="412"/>
      <c r="AI41" s="412"/>
      <c r="AJ41" s="412"/>
      <c r="AK41" s="413"/>
      <c r="AL41" s="360"/>
    </row>
    <row r="42" spans="1:38" x14ac:dyDescent="0.25">
      <c r="A42" s="414" t="s">
        <v>705</v>
      </c>
      <c r="B42" s="409"/>
      <c r="C42" s="410"/>
      <c r="D42" s="411"/>
      <c r="E42" s="411"/>
      <c r="F42" s="411"/>
      <c r="G42" s="412"/>
      <c r="H42" s="412"/>
      <c r="I42" s="412"/>
      <c r="J42" s="412"/>
      <c r="K42" s="412"/>
      <c r="L42" s="412"/>
      <c r="M42" s="412"/>
      <c r="N42" s="412"/>
      <c r="O42" s="412"/>
      <c r="P42" s="412"/>
      <c r="Q42" s="412"/>
      <c r="R42" s="412"/>
      <c r="S42" s="412"/>
      <c r="T42" s="412"/>
      <c r="U42" s="412"/>
      <c r="V42" s="412"/>
      <c r="W42" s="412"/>
      <c r="X42" s="412"/>
      <c r="Y42" s="412"/>
      <c r="Z42" s="412"/>
      <c r="AA42" s="412"/>
      <c r="AB42" s="412"/>
      <c r="AC42" s="412"/>
      <c r="AD42" s="412"/>
      <c r="AE42" s="412"/>
      <c r="AF42" s="412"/>
      <c r="AG42" s="412"/>
      <c r="AH42" s="412"/>
      <c r="AI42" s="412"/>
      <c r="AJ42" s="412"/>
      <c r="AK42" s="413"/>
      <c r="AL42" s="360"/>
    </row>
    <row r="43" spans="1:38" x14ac:dyDescent="0.25">
      <c r="A43" s="415" t="s">
        <v>706</v>
      </c>
      <c r="B43" s="416"/>
      <c r="C43" s="417"/>
      <c r="D43" s="418"/>
      <c r="E43" s="418"/>
      <c r="F43" s="411"/>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3"/>
      <c r="AL43" s="360"/>
    </row>
    <row r="44" spans="1:38" x14ac:dyDescent="0.25">
      <c r="A44" s="415" t="s">
        <v>741</v>
      </c>
      <c r="B44" s="419"/>
      <c r="C44" s="419"/>
      <c r="D44" s="419"/>
      <c r="E44" s="419"/>
      <c r="F44" s="420"/>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584"/>
      <c r="AF44" s="585"/>
      <c r="AG44" s="585"/>
      <c r="AH44" s="585"/>
      <c r="AI44" s="585"/>
      <c r="AJ44" s="585"/>
      <c r="AK44" s="585"/>
      <c r="AL44" s="360"/>
    </row>
    <row r="45" spans="1:38" x14ac:dyDescent="0.25">
      <c r="A45" s="415" t="s">
        <v>742</v>
      </c>
      <c r="B45" s="419"/>
      <c r="C45" s="419"/>
      <c r="D45" s="419"/>
      <c r="E45" s="419"/>
      <c r="F45" s="420"/>
      <c r="G45" s="352"/>
      <c r="H45" s="352"/>
      <c r="I45" s="352"/>
      <c r="J45" s="352"/>
      <c r="K45" s="352"/>
      <c r="L45" s="352"/>
      <c r="M45" s="352"/>
      <c r="N45" s="352"/>
      <c r="O45" s="352"/>
      <c r="P45" s="352"/>
      <c r="Q45" s="352"/>
      <c r="R45" s="352"/>
      <c r="S45" s="352"/>
      <c r="T45" s="352"/>
      <c r="U45" s="352"/>
      <c r="V45" s="352"/>
      <c r="W45" s="352"/>
      <c r="X45" s="352"/>
      <c r="Y45" s="352"/>
      <c r="Z45" s="352"/>
      <c r="AA45" s="352"/>
      <c r="AB45" s="422"/>
      <c r="AC45" s="422"/>
      <c r="AD45" s="352"/>
      <c r="AE45" s="352"/>
      <c r="AF45" s="352"/>
      <c r="AG45" s="352"/>
      <c r="AH45" s="352"/>
      <c r="AI45" s="352"/>
      <c r="AJ45" s="352"/>
      <c r="AK45" s="354"/>
      <c r="AL45" s="360"/>
    </row>
    <row r="46" spans="1:38" x14ac:dyDescent="0.25">
      <c r="A46" s="415" t="s">
        <v>743</v>
      </c>
      <c r="B46" s="423"/>
      <c r="C46" s="423"/>
      <c r="D46" s="423"/>
      <c r="E46" s="423"/>
      <c r="F46" s="424"/>
      <c r="G46" s="352"/>
      <c r="H46" s="352"/>
      <c r="I46" s="352"/>
      <c r="J46" s="352"/>
      <c r="K46" s="352"/>
      <c r="L46" s="352"/>
      <c r="M46" s="352"/>
      <c r="N46" s="352"/>
      <c r="O46" s="352"/>
      <c r="P46" s="352"/>
      <c r="Q46" s="352"/>
      <c r="R46" s="352"/>
      <c r="S46" s="352"/>
      <c r="T46" s="352"/>
      <c r="U46" s="352"/>
      <c r="V46" s="352"/>
      <c r="W46" s="352"/>
      <c r="X46" s="352"/>
      <c r="Y46" s="352"/>
      <c r="Z46" s="352"/>
      <c r="AA46" s="352"/>
      <c r="AB46" s="422"/>
      <c r="AC46" s="422"/>
      <c r="AD46" s="352"/>
      <c r="AE46" s="352"/>
      <c r="AF46" s="352"/>
      <c r="AG46" s="352"/>
      <c r="AH46" s="352"/>
      <c r="AI46" s="352"/>
      <c r="AJ46" s="352"/>
      <c r="AK46" s="354"/>
      <c r="AL46" s="360"/>
    </row>
    <row r="47" spans="1:38" x14ac:dyDescent="0.25">
      <c r="A47" s="415" t="s">
        <v>744</v>
      </c>
      <c r="B47" s="423"/>
      <c r="C47" s="423"/>
      <c r="D47" s="423"/>
      <c r="E47" s="423"/>
      <c r="F47" s="424"/>
      <c r="G47" s="425"/>
      <c r="H47" s="425"/>
      <c r="I47" s="425"/>
      <c r="J47" s="425"/>
      <c r="K47" s="425"/>
      <c r="L47" s="426"/>
      <c r="M47" s="426"/>
      <c r="N47" s="426"/>
      <c r="O47" s="426"/>
      <c r="P47" s="426"/>
      <c r="Q47" s="426"/>
      <c r="R47" s="426"/>
      <c r="S47" s="426"/>
      <c r="T47" s="426"/>
      <c r="U47" s="426"/>
      <c r="V47" s="426"/>
      <c r="W47" s="426"/>
      <c r="X47" s="426"/>
      <c r="Y47" s="427"/>
      <c r="Z47" s="427"/>
      <c r="AA47" s="427"/>
      <c r="AB47" s="427"/>
      <c r="AC47" s="427"/>
      <c r="AD47" s="427"/>
      <c r="AE47" s="427"/>
      <c r="AF47" s="427"/>
      <c r="AG47" s="427"/>
      <c r="AH47" s="427"/>
      <c r="AI47" s="427"/>
      <c r="AJ47" s="427"/>
      <c r="AK47" s="354"/>
      <c r="AL47" s="360"/>
    </row>
    <row r="48" spans="1:38" x14ac:dyDescent="0.25">
      <c r="A48" s="415" t="s">
        <v>745</v>
      </c>
      <c r="B48" s="423"/>
      <c r="C48" s="423"/>
      <c r="D48" s="423"/>
      <c r="E48" s="423"/>
      <c r="F48" s="424"/>
      <c r="G48" s="425"/>
      <c r="H48" s="425"/>
      <c r="I48" s="425"/>
      <c r="J48" s="425"/>
      <c r="K48" s="425"/>
      <c r="L48" s="425"/>
      <c r="M48" s="425"/>
      <c r="N48" s="425"/>
      <c r="O48" s="425"/>
      <c r="P48" s="425"/>
      <c r="Q48" s="425"/>
      <c r="R48" s="425"/>
      <c r="S48" s="425"/>
      <c r="T48" s="425"/>
      <c r="U48" s="425"/>
      <c r="V48" s="425"/>
      <c r="W48" s="425"/>
      <c r="X48" s="425"/>
      <c r="Y48" s="352"/>
      <c r="Z48" s="352"/>
      <c r="AA48" s="352"/>
      <c r="AB48" s="352"/>
      <c r="AC48" s="352"/>
      <c r="AD48" s="352"/>
      <c r="AE48" s="352"/>
      <c r="AF48" s="352"/>
      <c r="AG48" s="352"/>
      <c r="AH48" s="352"/>
      <c r="AI48" s="352"/>
      <c r="AJ48" s="352"/>
      <c r="AK48" s="354"/>
      <c r="AL48" s="360"/>
    </row>
    <row r="49" spans="1:38" x14ac:dyDescent="0.25">
      <c r="A49" s="415" t="s">
        <v>746</v>
      </c>
      <c r="B49" s="423"/>
      <c r="C49" s="423"/>
      <c r="D49" s="423"/>
      <c r="E49" s="423"/>
      <c r="F49" s="424"/>
      <c r="G49" s="425"/>
      <c r="H49" s="425"/>
      <c r="I49" s="425"/>
      <c r="J49" s="425"/>
      <c r="K49" s="425"/>
      <c r="L49" s="425"/>
      <c r="M49" s="425"/>
      <c r="N49" s="425"/>
      <c r="O49" s="425"/>
      <c r="P49" s="425"/>
      <c r="Q49" s="425"/>
      <c r="R49" s="425"/>
      <c r="S49" s="425"/>
      <c r="T49" s="425"/>
      <c r="U49" s="425"/>
      <c r="V49" s="425"/>
      <c r="W49" s="425"/>
      <c r="X49" s="425"/>
      <c r="Y49" s="352"/>
      <c r="Z49" s="352"/>
      <c r="AA49" s="352"/>
      <c r="AB49" s="352"/>
      <c r="AC49" s="352"/>
      <c r="AD49" s="352"/>
      <c r="AE49" s="352"/>
      <c r="AF49" s="352"/>
      <c r="AG49" s="352"/>
      <c r="AH49" s="352"/>
      <c r="AI49" s="352"/>
      <c r="AJ49" s="352"/>
      <c r="AK49" s="354"/>
      <c r="AL49" s="360"/>
    </row>
    <row r="50" spans="1:38" x14ac:dyDescent="0.25">
      <c r="A50" s="428"/>
      <c r="B50" s="424"/>
      <c r="C50" s="424"/>
      <c r="D50" s="424"/>
      <c r="E50" s="424"/>
      <c r="F50" s="424"/>
      <c r="G50" s="425"/>
      <c r="H50" s="425"/>
      <c r="I50" s="425"/>
      <c r="J50" s="425"/>
      <c r="K50" s="425"/>
      <c r="L50" s="425"/>
      <c r="M50" s="425"/>
      <c r="N50" s="425"/>
      <c r="O50" s="425"/>
      <c r="P50" s="425"/>
      <c r="Q50" s="425"/>
      <c r="R50" s="425"/>
      <c r="S50" s="425"/>
      <c r="T50" s="425"/>
      <c r="U50" s="425"/>
      <c r="V50" s="425"/>
      <c r="W50" s="425"/>
      <c r="X50" s="425"/>
      <c r="Y50" s="352"/>
      <c r="Z50" s="352"/>
      <c r="AA50" s="352"/>
      <c r="AB50" s="352"/>
      <c r="AC50" s="352"/>
      <c r="AD50" s="352"/>
      <c r="AE50" s="352"/>
      <c r="AF50" s="352"/>
      <c r="AG50" s="352"/>
      <c r="AH50" s="352"/>
      <c r="AI50" s="352"/>
      <c r="AJ50" s="352"/>
      <c r="AK50" s="354"/>
      <c r="AL50" s="429"/>
    </row>
  </sheetData>
  <mergeCells count="34">
    <mergeCell ref="AI6:AI7"/>
    <mergeCell ref="AJ6:AJ7"/>
    <mergeCell ref="D20:E20"/>
    <mergeCell ref="AE44:AK44"/>
    <mergeCell ref="AB6:AB7"/>
    <mergeCell ref="AC6:AC7"/>
    <mergeCell ref="AD6:AD7"/>
    <mergeCell ref="AE6:AE7"/>
    <mergeCell ref="AF6:AF7"/>
    <mergeCell ref="AH6:AH7"/>
    <mergeCell ref="V6:V7"/>
    <mergeCell ref="W6:W7"/>
    <mergeCell ref="X6:X7"/>
    <mergeCell ref="Y6:Y7"/>
    <mergeCell ref="Z6:Z7"/>
    <mergeCell ref="AA6:AA7"/>
    <mergeCell ref="U6:U7"/>
    <mergeCell ref="J6:J7"/>
    <mergeCell ref="K6:K7"/>
    <mergeCell ref="L6:L7"/>
    <mergeCell ref="M6:M7"/>
    <mergeCell ref="N6:N7"/>
    <mergeCell ref="O6:O7"/>
    <mergeCell ref="P6:P7"/>
    <mergeCell ref="Q6:Q7"/>
    <mergeCell ref="R6:R7"/>
    <mergeCell ref="S6:S7"/>
    <mergeCell ref="T6:T7"/>
    <mergeCell ref="I6:I7"/>
    <mergeCell ref="A4:E4"/>
    <mergeCell ref="A5:E5"/>
    <mergeCell ref="F6:F7"/>
    <mergeCell ref="G6:G7"/>
    <mergeCell ref="H6:H7"/>
  </mergeCells>
  <hyperlinks>
    <hyperlink ref="D1" r:id="rId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73"/>
  <sheetViews>
    <sheetView topLeftCell="A4" zoomScale="80" zoomScaleNormal="80" workbookViewId="0">
      <selection activeCell="G42" sqref="G42"/>
    </sheetView>
  </sheetViews>
  <sheetFormatPr defaultRowHeight="15" x14ac:dyDescent="0.25"/>
  <cols>
    <col min="2" max="2" width="23.28515625" customWidth="1"/>
    <col min="4" max="4" width="13.7109375" customWidth="1"/>
    <col min="5" max="5" width="10.28515625" bestFit="1" customWidth="1"/>
    <col min="6" max="6" width="13.140625" customWidth="1"/>
    <col min="7" max="7" width="13.42578125" customWidth="1"/>
    <col min="8" max="8" width="17.28515625" customWidth="1"/>
    <col min="9" max="9" width="13.5703125" customWidth="1"/>
    <col min="10" max="10" width="14.5703125" customWidth="1"/>
    <col min="17" max="17" width="10.5703125" customWidth="1"/>
    <col min="18" max="18" width="14.140625" customWidth="1"/>
    <col min="19" max="19" width="11" customWidth="1"/>
    <col min="20" max="20" width="11.140625" customWidth="1"/>
    <col min="21" max="21" width="10.140625" customWidth="1"/>
    <col min="22" max="22" width="10.28515625" customWidth="1"/>
    <col min="26" max="26" width="10.28515625" customWidth="1"/>
    <col min="27" max="27" width="10" customWidth="1"/>
    <col min="29" max="29" width="9.85546875" customWidth="1"/>
    <col min="34" max="34" width="10.28515625" customWidth="1"/>
    <col min="39" max="39" width="11.42578125" customWidth="1"/>
    <col min="44" max="44" width="11" customWidth="1"/>
    <col min="46" max="46" width="10.7109375" customWidth="1"/>
    <col min="51" max="51" width="11.140625" customWidth="1"/>
    <col min="56" max="56" width="10.7109375" customWidth="1"/>
    <col min="61" max="61" width="12" customWidth="1"/>
    <col min="62" max="62" width="10.5703125" customWidth="1"/>
    <col min="65" max="65" width="11.140625" customWidth="1"/>
    <col min="66" max="66" width="10.5703125" customWidth="1"/>
    <col min="68" max="68" width="11.140625" customWidth="1"/>
    <col min="70" max="70" width="12.7109375" customWidth="1"/>
    <col min="72" max="72" width="13.28515625" customWidth="1"/>
    <col min="77" max="77" width="14.42578125" customWidth="1"/>
    <col min="82" max="82" width="13.140625" customWidth="1"/>
    <col min="87" max="87" width="13.5703125" customWidth="1"/>
    <col min="89" max="89" width="13.42578125" customWidth="1"/>
    <col min="91" max="91" width="13.28515625" customWidth="1"/>
    <col min="258" max="258" width="23.28515625" customWidth="1"/>
    <col min="260" max="260" width="13.7109375" customWidth="1"/>
    <col min="261" max="261" width="10.28515625" bestFit="1" customWidth="1"/>
    <col min="262" max="262" width="13.140625" customWidth="1"/>
    <col min="263" max="263" width="13.42578125" customWidth="1"/>
    <col min="264" max="264" width="17.28515625" customWidth="1"/>
    <col min="265" max="265" width="13.5703125" customWidth="1"/>
    <col min="266" max="266" width="14.5703125" customWidth="1"/>
    <col min="273" max="273" width="10.5703125" customWidth="1"/>
    <col min="274" max="274" width="14.140625" customWidth="1"/>
    <col min="275" max="275" width="11" customWidth="1"/>
    <col min="276" max="276" width="11.140625" customWidth="1"/>
    <col min="277" max="277" width="10.140625" customWidth="1"/>
    <col min="282" max="282" width="10.28515625" customWidth="1"/>
    <col min="514" max="514" width="23.28515625" customWidth="1"/>
    <col min="516" max="516" width="13.7109375" customWidth="1"/>
    <col min="517" max="517" width="10.28515625" bestFit="1" customWidth="1"/>
    <col min="518" max="518" width="13.140625" customWidth="1"/>
    <col min="519" max="519" width="13.42578125" customWidth="1"/>
    <col min="520" max="520" width="17.28515625" customWidth="1"/>
    <col min="521" max="521" width="13.5703125" customWidth="1"/>
    <col min="522" max="522" width="14.5703125" customWidth="1"/>
    <col min="529" max="529" width="10.5703125" customWidth="1"/>
    <col min="530" max="530" width="14.140625" customWidth="1"/>
    <col min="531" max="531" width="11" customWidth="1"/>
    <col min="532" max="532" width="11.140625" customWidth="1"/>
    <col min="533" max="533" width="10.140625" customWidth="1"/>
    <col min="538" max="538" width="10.28515625" customWidth="1"/>
    <col min="770" max="770" width="23.28515625" customWidth="1"/>
    <col min="772" max="772" width="13.7109375" customWidth="1"/>
    <col min="773" max="773" width="10.28515625" bestFit="1" customWidth="1"/>
    <col min="774" max="774" width="13.140625" customWidth="1"/>
    <col min="775" max="775" width="13.42578125" customWidth="1"/>
    <col min="776" max="776" width="17.28515625" customWidth="1"/>
    <col min="777" max="777" width="13.5703125" customWidth="1"/>
    <col min="778" max="778" width="14.5703125" customWidth="1"/>
    <col min="785" max="785" width="10.5703125" customWidth="1"/>
    <col min="786" max="786" width="14.140625" customWidth="1"/>
    <col min="787" max="787" width="11" customWidth="1"/>
    <col min="788" max="788" width="11.140625" customWidth="1"/>
    <col min="789" max="789" width="10.140625" customWidth="1"/>
    <col min="794" max="794" width="10.28515625" customWidth="1"/>
    <col min="1026" max="1026" width="23.28515625" customWidth="1"/>
    <col min="1028" max="1028" width="13.7109375" customWidth="1"/>
    <col min="1029" max="1029" width="10.28515625" bestFit="1" customWidth="1"/>
    <col min="1030" max="1030" width="13.140625" customWidth="1"/>
    <col min="1031" max="1031" width="13.42578125" customWidth="1"/>
    <col min="1032" max="1032" width="17.28515625" customWidth="1"/>
    <col min="1033" max="1033" width="13.5703125" customWidth="1"/>
    <col min="1034" max="1034" width="14.5703125" customWidth="1"/>
    <col min="1041" max="1041" width="10.5703125" customWidth="1"/>
    <col min="1042" max="1042" width="14.140625" customWidth="1"/>
    <col min="1043" max="1043" width="11" customWidth="1"/>
    <col min="1044" max="1044" width="11.140625" customWidth="1"/>
    <col min="1045" max="1045" width="10.140625" customWidth="1"/>
    <col min="1050" max="1050" width="10.28515625" customWidth="1"/>
    <col min="1282" max="1282" width="23.28515625" customWidth="1"/>
    <col min="1284" max="1284" width="13.7109375" customWidth="1"/>
    <col min="1285" max="1285" width="10.28515625" bestFit="1" customWidth="1"/>
    <col min="1286" max="1286" width="13.140625" customWidth="1"/>
    <col min="1287" max="1287" width="13.42578125" customWidth="1"/>
    <col min="1288" max="1288" width="17.28515625" customWidth="1"/>
    <col min="1289" max="1289" width="13.5703125" customWidth="1"/>
    <col min="1290" max="1290" width="14.5703125" customWidth="1"/>
    <col min="1297" max="1297" width="10.5703125" customWidth="1"/>
    <col min="1298" max="1298" width="14.140625" customWidth="1"/>
    <col min="1299" max="1299" width="11" customWidth="1"/>
    <col min="1300" max="1300" width="11.140625" customWidth="1"/>
    <col min="1301" max="1301" width="10.140625" customWidth="1"/>
    <col min="1306" max="1306" width="10.28515625" customWidth="1"/>
    <col min="1538" max="1538" width="23.28515625" customWidth="1"/>
    <col min="1540" max="1540" width="13.7109375" customWidth="1"/>
    <col min="1541" max="1541" width="10.28515625" bestFit="1" customWidth="1"/>
    <col min="1542" max="1542" width="13.140625" customWidth="1"/>
    <col min="1543" max="1543" width="13.42578125" customWidth="1"/>
    <col min="1544" max="1544" width="17.28515625" customWidth="1"/>
    <col min="1545" max="1545" width="13.5703125" customWidth="1"/>
    <col min="1546" max="1546" width="14.5703125" customWidth="1"/>
    <col min="1553" max="1553" width="10.5703125" customWidth="1"/>
    <col min="1554" max="1554" width="14.140625" customWidth="1"/>
    <col min="1555" max="1555" width="11" customWidth="1"/>
    <col min="1556" max="1556" width="11.140625" customWidth="1"/>
    <col min="1557" max="1557" width="10.140625" customWidth="1"/>
    <col min="1562" max="1562" width="10.28515625" customWidth="1"/>
    <col min="1794" max="1794" width="23.28515625" customWidth="1"/>
    <col min="1796" max="1796" width="13.7109375" customWidth="1"/>
    <col min="1797" max="1797" width="10.28515625" bestFit="1" customWidth="1"/>
    <col min="1798" max="1798" width="13.140625" customWidth="1"/>
    <col min="1799" max="1799" width="13.42578125" customWidth="1"/>
    <col min="1800" max="1800" width="17.28515625" customWidth="1"/>
    <col min="1801" max="1801" width="13.5703125" customWidth="1"/>
    <col min="1802" max="1802" width="14.5703125" customWidth="1"/>
    <col min="1809" max="1809" width="10.5703125" customWidth="1"/>
    <col min="1810" max="1810" width="14.140625" customWidth="1"/>
    <col min="1811" max="1811" width="11" customWidth="1"/>
    <col min="1812" max="1812" width="11.140625" customWidth="1"/>
    <col min="1813" max="1813" width="10.140625" customWidth="1"/>
    <col min="1818" max="1818" width="10.28515625" customWidth="1"/>
    <col min="2050" max="2050" width="23.28515625" customWidth="1"/>
    <col min="2052" max="2052" width="13.7109375" customWidth="1"/>
    <col min="2053" max="2053" width="10.28515625" bestFit="1" customWidth="1"/>
    <col min="2054" max="2054" width="13.140625" customWidth="1"/>
    <col min="2055" max="2055" width="13.42578125" customWidth="1"/>
    <col min="2056" max="2056" width="17.28515625" customWidth="1"/>
    <col min="2057" max="2057" width="13.5703125" customWidth="1"/>
    <col min="2058" max="2058" width="14.5703125" customWidth="1"/>
    <col min="2065" max="2065" width="10.5703125" customWidth="1"/>
    <col min="2066" max="2066" width="14.140625" customWidth="1"/>
    <col min="2067" max="2067" width="11" customWidth="1"/>
    <col min="2068" max="2068" width="11.140625" customWidth="1"/>
    <col min="2069" max="2069" width="10.140625" customWidth="1"/>
    <col min="2074" max="2074" width="10.28515625" customWidth="1"/>
    <col min="2306" max="2306" width="23.28515625" customWidth="1"/>
    <col min="2308" max="2308" width="13.7109375" customWidth="1"/>
    <col min="2309" max="2309" width="10.28515625" bestFit="1" customWidth="1"/>
    <col min="2310" max="2310" width="13.140625" customWidth="1"/>
    <col min="2311" max="2311" width="13.42578125" customWidth="1"/>
    <col min="2312" max="2312" width="17.28515625" customWidth="1"/>
    <col min="2313" max="2313" width="13.5703125" customWidth="1"/>
    <col min="2314" max="2314" width="14.5703125" customWidth="1"/>
    <col min="2321" max="2321" width="10.5703125" customWidth="1"/>
    <col min="2322" max="2322" width="14.140625" customWidth="1"/>
    <col min="2323" max="2323" width="11" customWidth="1"/>
    <col min="2324" max="2324" width="11.140625" customWidth="1"/>
    <col min="2325" max="2325" width="10.140625" customWidth="1"/>
    <col min="2330" max="2330" width="10.28515625" customWidth="1"/>
    <col min="2562" max="2562" width="23.28515625" customWidth="1"/>
    <col min="2564" max="2564" width="13.7109375" customWidth="1"/>
    <col min="2565" max="2565" width="10.28515625" bestFit="1" customWidth="1"/>
    <col min="2566" max="2566" width="13.140625" customWidth="1"/>
    <col min="2567" max="2567" width="13.42578125" customWidth="1"/>
    <col min="2568" max="2568" width="17.28515625" customWidth="1"/>
    <col min="2569" max="2569" width="13.5703125" customWidth="1"/>
    <col min="2570" max="2570" width="14.5703125" customWidth="1"/>
    <col min="2577" max="2577" width="10.5703125" customWidth="1"/>
    <col min="2578" max="2578" width="14.140625" customWidth="1"/>
    <col min="2579" max="2579" width="11" customWidth="1"/>
    <col min="2580" max="2580" width="11.140625" customWidth="1"/>
    <col min="2581" max="2581" width="10.140625" customWidth="1"/>
    <col min="2586" max="2586" width="10.28515625" customWidth="1"/>
    <col min="2818" max="2818" width="23.28515625" customWidth="1"/>
    <col min="2820" max="2820" width="13.7109375" customWidth="1"/>
    <col min="2821" max="2821" width="10.28515625" bestFit="1" customWidth="1"/>
    <col min="2822" max="2822" width="13.140625" customWidth="1"/>
    <col min="2823" max="2823" width="13.42578125" customWidth="1"/>
    <col min="2824" max="2824" width="17.28515625" customWidth="1"/>
    <col min="2825" max="2825" width="13.5703125" customWidth="1"/>
    <col min="2826" max="2826" width="14.5703125" customWidth="1"/>
    <col min="2833" max="2833" width="10.5703125" customWidth="1"/>
    <col min="2834" max="2834" width="14.140625" customWidth="1"/>
    <col min="2835" max="2835" width="11" customWidth="1"/>
    <col min="2836" max="2836" width="11.140625" customWidth="1"/>
    <col min="2837" max="2837" width="10.140625" customWidth="1"/>
    <col min="2842" max="2842" width="10.28515625" customWidth="1"/>
    <col min="3074" max="3074" width="23.28515625" customWidth="1"/>
    <col min="3076" max="3076" width="13.7109375" customWidth="1"/>
    <col min="3077" max="3077" width="10.28515625" bestFit="1" customWidth="1"/>
    <col min="3078" max="3078" width="13.140625" customWidth="1"/>
    <col min="3079" max="3079" width="13.42578125" customWidth="1"/>
    <col min="3080" max="3080" width="17.28515625" customWidth="1"/>
    <col min="3081" max="3081" width="13.5703125" customWidth="1"/>
    <col min="3082" max="3082" width="14.5703125" customWidth="1"/>
    <col min="3089" max="3089" width="10.5703125" customWidth="1"/>
    <col min="3090" max="3090" width="14.140625" customWidth="1"/>
    <col min="3091" max="3091" width="11" customWidth="1"/>
    <col min="3092" max="3092" width="11.140625" customWidth="1"/>
    <col min="3093" max="3093" width="10.140625" customWidth="1"/>
    <col min="3098" max="3098" width="10.28515625" customWidth="1"/>
    <col min="3330" max="3330" width="23.28515625" customWidth="1"/>
    <col min="3332" max="3332" width="13.7109375" customWidth="1"/>
    <col min="3333" max="3333" width="10.28515625" bestFit="1" customWidth="1"/>
    <col min="3334" max="3334" width="13.140625" customWidth="1"/>
    <col min="3335" max="3335" width="13.42578125" customWidth="1"/>
    <col min="3336" max="3336" width="17.28515625" customWidth="1"/>
    <col min="3337" max="3337" width="13.5703125" customWidth="1"/>
    <col min="3338" max="3338" width="14.5703125" customWidth="1"/>
    <col min="3345" max="3345" width="10.5703125" customWidth="1"/>
    <col min="3346" max="3346" width="14.140625" customWidth="1"/>
    <col min="3347" max="3347" width="11" customWidth="1"/>
    <col min="3348" max="3348" width="11.140625" customWidth="1"/>
    <col min="3349" max="3349" width="10.140625" customWidth="1"/>
    <col min="3354" max="3354" width="10.28515625" customWidth="1"/>
    <col min="3586" max="3586" width="23.28515625" customWidth="1"/>
    <col min="3588" max="3588" width="13.7109375" customWidth="1"/>
    <col min="3589" max="3589" width="10.28515625" bestFit="1" customWidth="1"/>
    <col min="3590" max="3590" width="13.140625" customWidth="1"/>
    <col min="3591" max="3591" width="13.42578125" customWidth="1"/>
    <col min="3592" max="3592" width="17.28515625" customWidth="1"/>
    <col min="3593" max="3593" width="13.5703125" customWidth="1"/>
    <col min="3594" max="3594" width="14.5703125" customWidth="1"/>
    <col min="3601" max="3601" width="10.5703125" customWidth="1"/>
    <col min="3602" max="3602" width="14.140625" customWidth="1"/>
    <col min="3603" max="3603" width="11" customWidth="1"/>
    <col min="3604" max="3604" width="11.140625" customWidth="1"/>
    <col min="3605" max="3605" width="10.140625" customWidth="1"/>
    <col min="3610" max="3610" width="10.28515625" customWidth="1"/>
    <col min="3842" max="3842" width="23.28515625" customWidth="1"/>
    <col min="3844" max="3844" width="13.7109375" customWidth="1"/>
    <col min="3845" max="3845" width="10.28515625" bestFit="1" customWidth="1"/>
    <col min="3846" max="3846" width="13.140625" customWidth="1"/>
    <col min="3847" max="3847" width="13.42578125" customWidth="1"/>
    <col min="3848" max="3848" width="17.28515625" customWidth="1"/>
    <col min="3849" max="3849" width="13.5703125" customWidth="1"/>
    <col min="3850" max="3850" width="14.5703125" customWidth="1"/>
    <col min="3857" max="3857" width="10.5703125" customWidth="1"/>
    <col min="3858" max="3858" width="14.140625" customWidth="1"/>
    <col min="3859" max="3859" width="11" customWidth="1"/>
    <col min="3860" max="3860" width="11.140625" customWidth="1"/>
    <col min="3861" max="3861" width="10.140625" customWidth="1"/>
    <col min="3866" max="3866" width="10.28515625" customWidth="1"/>
    <col min="4098" max="4098" width="23.28515625" customWidth="1"/>
    <col min="4100" max="4100" width="13.7109375" customWidth="1"/>
    <col min="4101" max="4101" width="10.28515625" bestFit="1" customWidth="1"/>
    <col min="4102" max="4102" width="13.140625" customWidth="1"/>
    <col min="4103" max="4103" width="13.42578125" customWidth="1"/>
    <col min="4104" max="4104" width="17.28515625" customWidth="1"/>
    <col min="4105" max="4105" width="13.5703125" customWidth="1"/>
    <col min="4106" max="4106" width="14.5703125" customWidth="1"/>
    <col min="4113" max="4113" width="10.5703125" customWidth="1"/>
    <col min="4114" max="4114" width="14.140625" customWidth="1"/>
    <col min="4115" max="4115" width="11" customWidth="1"/>
    <col min="4116" max="4116" width="11.140625" customWidth="1"/>
    <col min="4117" max="4117" width="10.140625" customWidth="1"/>
    <col min="4122" max="4122" width="10.28515625" customWidth="1"/>
    <col min="4354" max="4354" width="23.28515625" customWidth="1"/>
    <col min="4356" max="4356" width="13.7109375" customWidth="1"/>
    <col min="4357" max="4357" width="10.28515625" bestFit="1" customWidth="1"/>
    <col min="4358" max="4358" width="13.140625" customWidth="1"/>
    <col min="4359" max="4359" width="13.42578125" customWidth="1"/>
    <col min="4360" max="4360" width="17.28515625" customWidth="1"/>
    <col min="4361" max="4361" width="13.5703125" customWidth="1"/>
    <col min="4362" max="4362" width="14.5703125" customWidth="1"/>
    <col min="4369" max="4369" width="10.5703125" customWidth="1"/>
    <col min="4370" max="4370" width="14.140625" customWidth="1"/>
    <col min="4371" max="4371" width="11" customWidth="1"/>
    <col min="4372" max="4372" width="11.140625" customWidth="1"/>
    <col min="4373" max="4373" width="10.140625" customWidth="1"/>
    <col min="4378" max="4378" width="10.28515625" customWidth="1"/>
    <col min="4610" max="4610" width="23.28515625" customWidth="1"/>
    <col min="4612" max="4612" width="13.7109375" customWidth="1"/>
    <col min="4613" max="4613" width="10.28515625" bestFit="1" customWidth="1"/>
    <col min="4614" max="4614" width="13.140625" customWidth="1"/>
    <col min="4615" max="4615" width="13.42578125" customWidth="1"/>
    <col min="4616" max="4616" width="17.28515625" customWidth="1"/>
    <col min="4617" max="4617" width="13.5703125" customWidth="1"/>
    <col min="4618" max="4618" width="14.5703125" customWidth="1"/>
    <col min="4625" max="4625" width="10.5703125" customWidth="1"/>
    <col min="4626" max="4626" width="14.140625" customWidth="1"/>
    <col min="4627" max="4627" width="11" customWidth="1"/>
    <col min="4628" max="4628" width="11.140625" customWidth="1"/>
    <col min="4629" max="4629" width="10.140625" customWidth="1"/>
    <col min="4634" max="4634" width="10.28515625" customWidth="1"/>
    <col min="4866" max="4866" width="23.28515625" customWidth="1"/>
    <col min="4868" max="4868" width="13.7109375" customWidth="1"/>
    <col min="4869" max="4869" width="10.28515625" bestFit="1" customWidth="1"/>
    <col min="4870" max="4870" width="13.140625" customWidth="1"/>
    <col min="4871" max="4871" width="13.42578125" customWidth="1"/>
    <col min="4872" max="4872" width="17.28515625" customWidth="1"/>
    <col min="4873" max="4873" width="13.5703125" customWidth="1"/>
    <col min="4874" max="4874" width="14.5703125" customWidth="1"/>
    <col min="4881" max="4881" width="10.5703125" customWidth="1"/>
    <col min="4882" max="4882" width="14.140625" customWidth="1"/>
    <col min="4883" max="4883" width="11" customWidth="1"/>
    <col min="4884" max="4884" width="11.140625" customWidth="1"/>
    <col min="4885" max="4885" width="10.140625" customWidth="1"/>
    <col min="4890" max="4890" width="10.28515625" customWidth="1"/>
    <col min="5122" max="5122" width="23.28515625" customWidth="1"/>
    <col min="5124" max="5124" width="13.7109375" customWidth="1"/>
    <col min="5125" max="5125" width="10.28515625" bestFit="1" customWidth="1"/>
    <col min="5126" max="5126" width="13.140625" customWidth="1"/>
    <col min="5127" max="5127" width="13.42578125" customWidth="1"/>
    <col min="5128" max="5128" width="17.28515625" customWidth="1"/>
    <col min="5129" max="5129" width="13.5703125" customWidth="1"/>
    <col min="5130" max="5130" width="14.5703125" customWidth="1"/>
    <col min="5137" max="5137" width="10.5703125" customWidth="1"/>
    <col min="5138" max="5138" width="14.140625" customWidth="1"/>
    <col min="5139" max="5139" width="11" customWidth="1"/>
    <col min="5140" max="5140" width="11.140625" customWidth="1"/>
    <col min="5141" max="5141" width="10.140625" customWidth="1"/>
    <col min="5146" max="5146" width="10.28515625" customWidth="1"/>
    <col min="5378" max="5378" width="23.28515625" customWidth="1"/>
    <col min="5380" max="5380" width="13.7109375" customWidth="1"/>
    <col min="5381" max="5381" width="10.28515625" bestFit="1" customWidth="1"/>
    <col min="5382" max="5382" width="13.140625" customWidth="1"/>
    <col min="5383" max="5383" width="13.42578125" customWidth="1"/>
    <col min="5384" max="5384" width="17.28515625" customWidth="1"/>
    <col min="5385" max="5385" width="13.5703125" customWidth="1"/>
    <col min="5386" max="5386" width="14.5703125" customWidth="1"/>
    <col min="5393" max="5393" width="10.5703125" customWidth="1"/>
    <col min="5394" max="5394" width="14.140625" customWidth="1"/>
    <col min="5395" max="5395" width="11" customWidth="1"/>
    <col min="5396" max="5396" width="11.140625" customWidth="1"/>
    <col min="5397" max="5397" width="10.140625" customWidth="1"/>
    <col min="5402" max="5402" width="10.28515625" customWidth="1"/>
    <col min="5634" max="5634" width="23.28515625" customWidth="1"/>
    <col min="5636" max="5636" width="13.7109375" customWidth="1"/>
    <col min="5637" max="5637" width="10.28515625" bestFit="1" customWidth="1"/>
    <col min="5638" max="5638" width="13.140625" customWidth="1"/>
    <col min="5639" max="5639" width="13.42578125" customWidth="1"/>
    <col min="5640" max="5640" width="17.28515625" customWidth="1"/>
    <col min="5641" max="5641" width="13.5703125" customWidth="1"/>
    <col min="5642" max="5642" width="14.5703125" customWidth="1"/>
    <col min="5649" max="5649" width="10.5703125" customWidth="1"/>
    <col min="5650" max="5650" width="14.140625" customWidth="1"/>
    <col min="5651" max="5651" width="11" customWidth="1"/>
    <col min="5652" max="5652" width="11.140625" customWidth="1"/>
    <col min="5653" max="5653" width="10.140625" customWidth="1"/>
    <col min="5658" max="5658" width="10.28515625" customWidth="1"/>
    <col min="5890" max="5890" width="23.28515625" customWidth="1"/>
    <col min="5892" max="5892" width="13.7109375" customWidth="1"/>
    <col min="5893" max="5893" width="10.28515625" bestFit="1" customWidth="1"/>
    <col min="5894" max="5894" width="13.140625" customWidth="1"/>
    <col min="5895" max="5895" width="13.42578125" customWidth="1"/>
    <col min="5896" max="5896" width="17.28515625" customWidth="1"/>
    <col min="5897" max="5897" width="13.5703125" customWidth="1"/>
    <col min="5898" max="5898" width="14.5703125" customWidth="1"/>
    <col min="5905" max="5905" width="10.5703125" customWidth="1"/>
    <col min="5906" max="5906" width="14.140625" customWidth="1"/>
    <col min="5907" max="5907" width="11" customWidth="1"/>
    <col min="5908" max="5908" width="11.140625" customWidth="1"/>
    <col min="5909" max="5909" width="10.140625" customWidth="1"/>
    <col min="5914" max="5914" width="10.28515625" customWidth="1"/>
    <col min="6146" max="6146" width="23.28515625" customWidth="1"/>
    <col min="6148" max="6148" width="13.7109375" customWidth="1"/>
    <col min="6149" max="6149" width="10.28515625" bestFit="1" customWidth="1"/>
    <col min="6150" max="6150" width="13.140625" customWidth="1"/>
    <col min="6151" max="6151" width="13.42578125" customWidth="1"/>
    <col min="6152" max="6152" width="17.28515625" customWidth="1"/>
    <col min="6153" max="6153" width="13.5703125" customWidth="1"/>
    <col min="6154" max="6154" width="14.5703125" customWidth="1"/>
    <col min="6161" max="6161" width="10.5703125" customWidth="1"/>
    <col min="6162" max="6162" width="14.140625" customWidth="1"/>
    <col min="6163" max="6163" width="11" customWidth="1"/>
    <col min="6164" max="6164" width="11.140625" customWidth="1"/>
    <col min="6165" max="6165" width="10.140625" customWidth="1"/>
    <col min="6170" max="6170" width="10.28515625" customWidth="1"/>
    <col min="6402" max="6402" width="23.28515625" customWidth="1"/>
    <col min="6404" max="6404" width="13.7109375" customWidth="1"/>
    <col min="6405" max="6405" width="10.28515625" bestFit="1" customWidth="1"/>
    <col min="6406" max="6406" width="13.140625" customWidth="1"/>
    <col min="6407" max="6407" width="13.42578125" customWidth="1"/>
    <col min="6408" max="6408" width="17.28515625" customWidth="1"/>
    <col min="6409" max="6409" width="13.5703125" customWidth="1"/>
    <col min="6410" max="6410" width="14.5703125" customWidth="1"/>
    <col min="6417" max="6417" width="10.5703125" customWidth="1"/>
    <col min="6418" max="6418" width="14.140625" customWidth="1"/>
    <col min="6419" max="6419" width="11" customWidth="1"/>
    <col min="6420" max="6420" width="11.140625" customWidth="1"/>
    <col min="6421" max="6421" width="10.140625" customWidth="1"/>
    <col min="6426" max="6426" width="10.28515625" customWidth="1"/>
    <col min="6658" max="6658" width="23.28515625" customWidth="1"/>
    <col min="6660" max="6660" width="13.7109375" customWidth="1"/>
    <col min="6661" max="6661" width="10.28515625" bestFit="1" customWidth="1"/>
    <col min="6662" max="6662" width="13.140625" customWidth="1"/>
    <col min="6663" max="6663" width="13.42578125" customWidth="1"/>
    <col min="6664" max="6664" width="17.28515625" customWidth="1"/>
    <col min="6665" max="6665" width="13.5703125" customWidth="1"/>
    <col min="6666" max="6666" width="14.5703125" customWidth="1"/>
    <col min="6673" max="6673" width="10.5703125" customWidth="1"/>
    <col min="6674" max="6674" width="14.140625" customWidth="1"/>
    <col min="6675" max="6675" width="11" customWidth="1"/>
    <col min="6676" max="6676" width="11.140625" customWidth="1"/>
    <col min="6677" max="6677" width="10.140625" customWidth="1"/>
    <col min="6682" max="6682" width="10.28515625" customWidth="1"/>
    <col min="6914" max="6914" width="23.28515625" customWidth="1"/>
    <col min="6916" max="6916" width="13.7109375" customWidth="1"/>
    <col min="6917" max="6917" width="10.28515625" bestFit="1" customWidth="1"/>
    <col min="6918" max="6918" width="13.140625" customWidth="1"/>
    <col min="6919" max="6919" width="13.42578125" customWidth="1"/>
    <col min="6920" max="6920" width="17.28515625" customWidth="1"/>
    <col min="6921" max="6921" width="13.5703125" customWidth="1"/>
    <col min="6922" max="6922" width="14.5703125" customWidth="1"/>
    <col min="6929" max="6929" width="10.5703125" customWidth="1"/>
    <col min="6930" max="6930" width="14.140625" customWidth="1"/>
    <col min="6931" max="6931" width="11" customWidth="1"/>
    <col min="6932" max="6932" width="11.140625" customWidth="1"/>
    <col min="6933" max="6933" width="10.140625" customWidth="1"/>
    <col min="6938" max="6938" width="10.28515625" customWidth="1"/>
    <col min="7170" max="7170" width="23.28515625" customWidth="1"/>
    <col min="7172" max="7172" width="13.7109375" customWidth="1"/>
    <col min="7173" max="7173" width="10.28515625" bestFit="1" customWidth="1"/>
    <col min="7174" max="7174" width="13.140625" customWidth="1"/>
    <col min="7175" max="7175" width="13.42578125" customWidth="1"/>
    <col min="7176" max="7176" width="17.28515625" customWidth="1"/>
    <col min="7177" max="7177" width="13.5703125" customWidth="1"/>
    <col min="7178" max="7178" width="14.5703125" customWidth="1"/>
    <col min="7185" max="7185" width="10.5703125" customWidth="1"/>
    <col min="7186" max="7186" width="14.140625" customWidth="1"/>
    <col min="7187" max="7187" width="11" customWidth="1"/>
    <col min="7188" max="7188" width="11.140625" customWidth="1"/>
    <col min="7189" max="7189" width="10.140625" customWidth="1"/>
    <col min="7194" max="7194" width="10.28515625" customWidth="1"/>
    <col min="7426" max="7426" width="23.28515625" customWidth="1"/>
    <col min="7428" max="7428" width="13.7109375" customWidth="1"/>
    <col min="7429" max="7429" width="10.28515625" bestFit="1" customWidth="1"/>
    <col min="7430" max="7430" width="13.140625" customWidth="1"/>
    <col min="7431" max="7431" width="13.42578125" customWidth="1"/>
    <col min="7432" max="7432" width="17.28515625" customWidth="1"/>
    <col min="7433" max="7433" width="13.5703125" customWidth="1"/>
    <col min="7434" max="7434" width="14.5703125" customWidth="1"/>
    <col min="7441" max="7441" width="10.5703125" customWidth="1"/>
    <col min="7442" max="7442" width="14.140625" customWidth="1"/>
    <col min="7443" max="7443" width="11" customWidth="1"/>
    <col min="7444" max="7444" width="11.140625" customWidth="1"/>
    <col min="7445" max="7445" width="10.140625" customWidth="1"/>
    <col min="7450" max="7450" width="10.28515625" customWidth="1"/>
    <col min="7682" max="7682" width="23.28515625" customWidth="1"/>
    <col min="7684" max="7684" width="13.7109375" customWidth="1"/>
    <col min="7685" max="7685" width="10.28515625" bestFit="1" customWidth="1"/>
    <col min="7686" max="7686" width="13.140625" customWidth="1"/>
    <col min="7687" max="7687" width="13.42578125" customWidth="1"/>
    <col min="7688" max="7688" width="17.28515625" customWidth="1"/>
    <col min="7689" max="7689" width="13.5703125" customWidth="1"/>
    <col min="7690" max="7690" width="14.5703125" customWidth="1"/>
    <col min="7697" max="7697" width="10.5703125" customWidth="1"/>
    <col min="7698" max="7698" width="14.140625" customWidth="1"/>
    <col min="7699" max="7699" width="11" customWidth="1"/>
    <col min="7700" max="7700" width="11.140625" customWidth="1"/>
    <col min="7701" max="7701" width="10.140625" customWidth="1"/>
    <col min="7706" max="7706" width="10.28515625" customWidth="1"/>
    <col min="7938" max="7938" width="23.28515625" customWidth="1"/>
    <col min="7940" max="7940" width="13.7109375" customWidth="1"/>
    <col min="7941" max="7941" width="10.28515625" bestFit="1" customWidth="1"/>
    <col min="7942" max="7942" width="13.140625" customWidth="1"/>
    <col min="7943" max="7943" width="13.42578125" customWidth="1"/>
    <col min="7944" max="7944" width="17.28515625" customWidth="1"/>
    <col min="7945" max="7945" width="13.5703125" customWidth="1"/>
    <col min="7946" max="7946" width="14.5703125" customWidth="1"/>
    <col min="7953" max="7953" width="10.5703125" customWidth="1"/>
    <col min="7954" max="7954" width="14.140625" customWidth="1"/>
    <col min="7955" max="7955" width="11" customWidth="1"/>
    <col min="7956" max="7956" width="11.140625" customWidth="1"/>
    <col min="7957" max="7957" width="10.140625" customWidth="1"/>
    <col min="7962" max="7962" width="10.28515625" customWidth="1"/>
    <col min="8194" max="8194" width="23.28515625" customWidth="1"/>
    <col min="8196" max="8196" width="13.7109375" customWidth="1"/>
    <col min="8197" max="8197" width="10.28515625" bestFit="1" customWidth="1"/>
    <col min="8198" max="8198" width="13.140625" customWidth="1"/>
    <col min="8199" max="8199" width="13.42578125" customWidth="1"/>
    <col min="8200" max="8200" width="17.28515625" customWidth="1"/>
    <col min="8201" max="8201" width="13.5703125" customWidth="1"/>
    <col min="8202" max="8202" width="14.5703125" customWidth="1"/>
    <col min="8209" max="8209" width="10.5703125" customWidth="1"/>
    <col min="8210" max="8210" width="14.140625" customWidth="1"/>
    <col min="8211" max="8211" width="11" customWidth="1"/>
    <col min="8212" max="8212" width="11.140625" customWidth="1"/>
    <col min="8213" max="8213" width="10.140625" customWidth="1"/>
    <col min="8218" max="8218" width="10.28515625" customWidth="1"/>
    <col min="8450" max="8450" width="23.28515625" customWidth="1"/>
    <col min="8452" max="8452" width="13.7109375" customWidth="1"/>
    <col min="8453" max="8453" width="10.28515625" bestFit="1" customWidth="1"/>
    <col min="8454" max="8454" width="13.140625" customWidth="1"/>
    <col min="8455" max="8455" width="13.42578125" customWidth="1"/>
    <col min="8456" max="8456" width="17.28515625" customWidth="1"/>
    <col min="8457" max="8457" width="13.5703125" customWidth="1"/>
    <col min="8458" max="8458" width="14.5703125" customWidth="1"/>
    <col min="8465" max="8465" width="10.5703125" customWidth="1"/>
    <col min="8466" max="8466" width="14.140625" customWidth="1"/>
    <col min="8467" max="8467" width="11" customWidth="1"/>
    <col min="8468" max="8468" width="11.140625" customWidth="1"/>
    <col min="8469" max="8469" width="10.140625" customWidth="1"/>
    <col min="8474" max="8474" width="10.28515625" customWidth="1"/>
    <col min="8706" max="8706" width="23.28515625" customWidth="1"/>
    <col min="8708" max="8708" width="13.7109375" customWidth="1"/>
    <col min="8709" max="8709" width="10.28515625" bestFit="1" customWidth="1"/>
    <col min="8710" max="8710" width="13.140625" customWidth="1"/>
    <col min="8711" max="8711" width="13.42578125" customWidth="1"/>
    <col min="8712" max="8712" width="17.28515625" customWidth="1"/>
    <col min="8713" max="8713" width="13.5703125" customWidth="1"/>
    <col min="8714" max="8714" width="14.5703125" customWidth="1"/>
    <col min="8721" max="8721" width="10.5703125" customWidth="1"/>
    <col min="8722" max="8722" width="14.140625" customWidth="1"/>
    <col min="8723" max="8723" width="11" customWidth="1"/>
    <col min="8724" max="8724" width="11.140625" customWidth="1"/>
    <col min="8725" max="8725" width="10.140625" customWidth="1"/>
    <col min="8730" max="8730" width="10.28515625" customWidth="1"/>
    <col min="8962" max="8962" width="23.28515625" customWidth="1"/>
    <col min="8964" max="8964" width="13.7109375" customWidth="1"/>
    <col min="8965" max="8965" width="10.28515625" bestFit="1" customWidth="1"/>
    <col min="8966" max="8966" width="13.140625" customWidth="1"/>
    <col min="8967" max="8967" width="13.42578125" customWidth="1"/>
    <col min="8968" max="8968" width="17.28515625" customWidth="1"/>
    <col min="8969" max="8969" width="13.5703125" customWidth="1"/>
    <col min="8970" max="8970" width="14.5703125" customWidth="1"/>
    <col min="8977" max="8977" width="10.5703125" customWidth="1"/>
    <col min="8978" max="8978" width="14.140625" customWidth="1"/>
    <col min="8979" max="8979" width="11" customWidth="1"/>
    <col min="8980" max="8980" width="11.140625" customWidth="1"/>
    <col min="8981" max="8981" width="10.140625" customWidth="1"/>
    <col min="8986" max="8986" width="10.28515625" customWidth="1"/>
    <col min="9218" max="9218" width="23.28515625" customWidth="1"/>
    <col min="9220" max="9220" width="13.7109375" customWidth="1"/>
    <col min="9221" max="9221" width="10.28515625" bestFit="1" customWidth="1"/>
    <col min="9222" max="9222" width="13.140625" customWidth="1"/>
    <col min="9223" max="9223" width="13.42578125" customWidth="1"/>
    <col min="9224" max="9224" width="17.28515625" customWidth="1"/>
    <col min="9225" max="9225" width="13.5703125" customWidth="1"/>
    <col min="9226" max="9226" width="14.5703125" customWidth="1"/>
    <col min="9233" max="9233" width="10.5703125" customWidth="1"/>
    <col min="9234" max="9234" width="14.140625" customWidth="1"/>
    <col min="9235" max="9235" width="11" customWidth="1"/>
    <col min="9236" max="9236" width="11.140625" customWidth="1"/>
    <col min="9237" max="9237" width="10.140625" customWidth="1"/>
    <col min="9242" max="9242" width="10.28515625" customWidth="1"/>
    <col min="9474" max="9474" width="23.28515625" customWidth="1"/>
    <col min="9476" max="9476" width="13.7109375" customWidth="1"/>
    <col min="9477" max="9477" width="10.28515625" bestFit="1" customWidth="1"/>
    <col min="9478" max="9478" width="13.140625" customWidth="1"/>
    <col min="9479" max="9479" width="13.42578125" customWidth="1"/>
    <col min="9480" max="9480" width="17.28515625" customWidth="1"/>
    <col min="9481" max="9481" width="13.5703125" customWidth="1"/>
    <col min="9482" max="9482" width="14.5703125" customWidth="1"/>
    <col min="9489" max="9489" width="10.5703125" customWidth="1"/>
    <col min="9490" max="9490" width="14.140625" customWidth="1"/>
    <col min="9491" max="9491" width="11" customWidth="1"/>
    <col min="9492" max="9492" width="11.140625" customWidth="1"/>
    <col min="9493" max="9493" width="10.140625" customWidth="1"/>
    <col min="9498" max="9498" width="10.28515625" customWidth="1"/>
    <col min="9730" max="9730" width="23.28515625" customWidth="1"/>
    <col min="9732" max="9732" width="13.7109375" customWidth="1"/>
    <col min="9733" max="9733" width="10.28515625" bestFit="1" customWidth="1"/>
    <col min="9734" max="9734" width="13.140625" customWidth="1"/>
    <col min="9735" max="9735" width="13.42578125" customWidth="1"/>
    <col min="9736" max="9736" width="17.28515625" customWidth="1"/>
    <col min="9737" max="9737" width="13.5703125" customWidth="1"/>
    <col min="9738" max="9738" width="14.5703125" customWidth="1"/>
    <col min="9745" max="9745" width="10.5703125" customWidth="1"/>
    <col min="9746" max="9746" width="14.140625" customWidth="1"/>
    <col min="9747" max="9747" width="11" customWidth="1"/>
    <col min="9748" max="9748" width="11.140625" customWidth="1"/>
    <col min="9749" max="9749" width="10.140625" customWidth="1"/>
    <col min="9754" max="9754" width="10.28515625" customWidth="1"/>
    <col min="9986" max="9986" width="23.28515625" customWidth="1"/>
    <col min="9988" max="9988" width="13.7109375" customWidth="1"/>
    <col min="9989" max="9989" width="10.28515625" bestFit="1" customWidth="1"/>
    <col min="9990" max="9990" width="13.140625" customWidth="1"/>
    <col min="9991" max="9991" width="13.42578125" customWidth="1"/>
    <col min="9992" max="9992" width="17.28515625" customWidth="1"/>
    <col min="9993" max="9993" width="13.5703125" customWidth="1"/>
    <col min="9994" max="9994" width="14.5703125" customWidth="1"/>
    <col min="10001" max="10001" width="10.5703125" customWidth="1"/>
    <col min="10002" max="10002" width="14.140625" customWidth="1"/>
    <col min="10003" max="10003" width="11" customWidth="1"/>
    <col min="10004" max="10004" width="11.140625" customWidth="1"/>
    <col min="10005" max="10005" width="10.140625" customWidth="1"/>
    <col min="10010" max="10010" width="10.28515625" customWidth="1"/>
    <col min="10242" max="10242" width="23.28515625" customWidth="1"/>
    <col min="10244" max="10244" width="13.7109375" customWidth="1"/>
    <col min="10245" max="10245" width="10.28515625" bestFit="1" customWidth="1"/>
    <col min="10246" max="10246" width="13.140625" customWidth="1"/>
    <col min="10247" max="10247" width="13.42578125" customWidth="1"/>
    <col min="10248" max="10248" width="17.28515625" customWidth="1"/>
    <col min="10249" max="10249" width="13.5703125" customWidth="1"/>
    <col min="10250" max="10250" width="14.5703125" customWidth="1"/>
    <col min="10257" max="10257" width="10.5703125" customWidth="1"/>
    <col min="10258" max="10258" width="14.140625" customWidth="1"/>
    <col min="10259" max="10259" width="11" customWidth="1"/>
    <col min="10260" max="10260" width="11.140625" customWidth="1"/>
    <col min="10261" max="10261" width="10.140625" customWidth="1"/>
    <col min="10266" max="10266" width="10.28515625" customWidth="1"/>
    <col min="10498" max="10498" width="23.28515625" customWidth="1"/>
    <col min="10500" max="10500" width="13.7109375" customWidth="1"/>
    <col min="10501" max="10501" width="10.28515625" bestFit="1" customWidth="1"/>
    <col min="10502" max="10502" width="13.140625" customWidth="1"/>
    <col min="10503" max="10503" width="13.42578125" customWidth="1"/>
    <col min="10504" max="10504" width="17.28515625" customWidth="1"/>
    <col min="10505" max="10505" width="13.5703125" customWidth="1"/>
    <col min="10506" max="10506" width="14.5703125" customWidth="1"/>
    <col min="10513" max="10513" width="10.5703125" customWidth="1"/>
    <col min="10514" max="10514" width="14.140625" customWidth="1"/>
    <col min="10515" max="10515" width="11" customWidth="1"/>
    <col min="10516" max="10516" width="11.140625" customWidth="1"/>
    <col min="10517" max="10517" width="10.140625" customWidth="1"/>
    <col min="10522" max="10522" width="10.28515625" customWidth="1"/>
    <col min="10754" max="10754" width="23.28515625" customWidth="1"/>
    <col min="10756" max="10756" width="13.7109375" customWidth="1"/>
    <col min="10757" max="10757" width="10.28515625" bestFit="1" customWidth="1"/>
    <col min="10758" max="10758" width="13.140625" customWidth="1"/>
    <col min="10759" max="10759" width="13.42578125" customWidth="1"/>
    <col min="10760" max="10760" width="17.28515625" customWidth="1"/>
    <col min="10761" max="10761" width="13.5703125" customWidth="1"/>
    <col min="10762" max="10762" width="14.5703125" customWidth="1"/>
    <col min="10769" max="10769" width="10.5703125" customWidth="1"/>
    <col min="10770" max="10770" width="14.140625" customWidth="1"/>
    <col min="10771" max="10771" width="11" customWidth="1"/>
    <col min="10772" max="10772" width="11.140625" customWidth="1"/>
    <col min="10773" max="10773" width="10.140625" customWidth="1"/>
    <col min="10778" max="10778" width="10.28515625" customWidth="1"/>
    <col min="11010" max="11010" width="23.28515625" customWidth="1"/>
    <col min="11012" max="11012" width="13.7109375" customWidth="1"/>
    <col min="11013" max="11013" width="10.28515625" bestFit="1" customWidth="1"/>
    <col min="11014" max="11014" width="13.140625" customWidth="1"/>
    <col min="11015" max="11015" width="13.42578125" customWidth="1"/>
    <col min="11016" max="11016" width="17.28515625" customWidth="1"/>
    <col min="11017" max="11017" width="13.5703125" customWidth="1"/>
    <col min="11018" max="11018" width="14.5703125" customWidth="1"/>
    <col min="11025" max="11025" width="10.5703125" customWidth="1"/>
    <col min="11026" max="11026" width="14.140625" customWidth="1"/>
    <col min="11027" max="11027" width="11" customWidth="1"/>
    <col min="11028" max="11028" width="11.140625" customWidth="1"/>
    <col min="11029" max="11029" width="10.140625" customWidth="1"/>
    <col min="11034" max="11034" width="10.28515625" customWidth="1"/>
    <col min="11266" max="11266" width="23.28515625" customWidth="1"/>
    <col min="11268" max="11268" width="13.7109375" customWidth="1"/>
    <col min="11269" max="11269" width="10.28515625" bestFit="1" customWidth="1"/>
    <col min="11270" max="11270" width="13.140625" customWidth="1"/>
    <col min="11271" max="11271" width="13.42578125" customWidth="1"/>
    <col min="11272" max="11272" width="17.28515625" customWidth="1"/>
    <col min="11273" max="11273" width="13.5703125" customWidth="1"/>
    <col min="11274" max="11274" width="14.5703125" customWidth="1"/>
    <col min="11281" max="11281" width="10.5703125" customWidth="1"/>
    <col min="11282" max="11282" width="14.140625" customWidth="1"/>
    <col min="11283" max="11283" width="11" customWidth="1"/>
    <col min="11284" max="11284" width="11.140625" customWidth="1"/>
    <col min="11285" max="11285" width="10.140625" customWidth="1"/>
    <col min="11290" max="11290" width="10.28515625" customWidth="1"/>
    <col min="11522" max="11522" width="23.28515625" customWidth="1"/>
    <col min="11524" max="11524" width="13.7109375" customWidth="1"/>
    <col min="11525" max="11525" width="10.28515625" bestFit="1" customWidth="1"/>
    <col min="11526" max="11526" width="13.140625" customWidth="1"/>
    <col min="11527" max="11527" width="13.42578125" customWidth="1"/>
    <col min="11528" max="11528" width="17.28515625" customWidth="1"/>
    <col min="11529" max="11529" width="13.5703125" customWidth="1"/>
    <col min="11530" max="11530" width="14.5703125" customWidth="1"/>
    <col min="11537" max="11537" width="10.5703125" customWidth="1"/>
    <col min="11538" max="11538" width="14.140625" customWidth="1"/>
    <col min="11539" max="11539" width="11" customWidth="1"/>
    <col min="11540" max="11540" width="11.140625" customWidth="1"/>
    <col min="11541" max="11541" width="10.140625" customWidth="1"/>
    <col min="11546" max="11546" width="10.28515625" customWidth="1"/>
    <col min="11778" max="11778" width="23.28515625" customWidth="1"/>
    <col min="11780" max="11780" width="13.7109375" customWidth="1"/>
    <col min="11781" max="11781" width="10.28515625" bestFit="1" customWidth="1"/>
    <col min="11782" max="11782" width="13.140625" customWidth="1"/>
    <col min="11783" max="11783" width="13.42578125" customWidth="1"/>
    <col min="11784" max="11784" width="17.28515625" customWidth="1"/>
    <col min="11785" max="11785" width="13.5703125" customWidth="1"/>
    <col min="11786" max="11786" width="14.5703125" customWidth="1"/>
    <col min="11793" max="11793" width="10.5703125" customWidth="1"/>
    <col min="11794" max="11794" width="14.140625" customWidth="1"/>
    <col min="11795" max="11795" width="11" customWidth="1"/>
    <col min="11796" max="11796" width="11.140625" customWidth="1"/>
    <col min="11797" max="11797" width="10.140625" customWidth="1"/>
    <col min="11802" max="11802" width="10.28515625" customWidth="1"/>
    <col min="12034" max="12034" width="23.28515625" customWidth="1"/>
    <col min="12036" max="12036" width="13.7109375" customWidth="1"/>
    <col min="12037" max="12037" width="10.28515625" bestFit="1" customWidth="1"/>
    <col min="12038" max="12038" width="13.140625" customWidth="1"/>
    <col min="12039" max="12039" width="13.42578125" customWidth="1"/>
    <col min="12040" max="12040" width="17.28515625" customWidth="1"/>
    <col min="12041" max="12041" width="13.5703125" customWidth="1"/>
    <col min="12042" max="12042" width="14.5703125" customWidth="1"/>
    <col min="12049" max="12049" width="10.5703125" customWidth="1"/>
    <col min="12050" max="12050" width="14.140625" customWidth="1"/>
    <col min="12051" max="12051" width="11" customWidth="1"/>
    <col min="12052" max="12052" width="11.140625" customWidth="1"/>
    <col min="12053" max="12053" width="10.140625" customWidth="1"/>
    <col min="12058" max="12058" width="10.28515625" customWidth="1"/>
    <col min="12290" max="12290" width="23.28515625" customWidth="1"/>
    <col min="12292" max="12292" width="13.7109375" customWidth="1"/>
    <col min="12293" max="12293" width="10.28515625" bestFit="1" customWidth="1"/>
    <col min="12294" max="12294" width="13.140625" customWidth="1"/>
    <col min="12295" max="12295" width="13.42578125" customWidth="1"/>
    <col min="12296" max="12296" width="17.28515625" customWidth="1"/>
    <col min="12297" max="12297" width="13.5703125" customWidth="1"/>
    <col min="12298" max="12298" width="14.5703125" customWidth="1"/>
    <col min="12305" max="12305" width="10.5703125" customWidth="1"/>
    <col min="12306" max="12306" width="14.140625" customWidth="1"/>
    <col min="12307" max="12307" width="11" customWidth="1"/>
    <col min="12308" max="12308" width="11.140625" customWidth="1"/>
    <col min="12309" max="12309" width="10.140625" customWidth="1"/>
    <col min="12314" max="12314" width="10.28515625" customWidth="1"/>
    <col min="12546" max="12546" width="23.28515625" customWidth="1"/>
    <col min="12548" max="12548" width="13.7109375" customWidth="1"/>
    <col min="12549" max="12549" width="10.28515625" bestFit="1" customWidth="1"/>
    <col min="12550" max="12550" width="13.140625" customWidth="1"/>
    <col min="12551" max="12551" width="13.42578125" customWidth="1"/>
    <col min="12552" max="12552" width="17.28515625" customWidth="1"/>
    <col min="12553" max="12553" width="13.5703125" customWidth="1"/>
    <col min="12554" max="12554" width="14.5703125" customWidth="1"/>
    <col min="12561" max="12561" width="10.5703125" customWidth="1"/>
    <col min="12562" max="12562" width="14.140625" customWidth="1"/>
    <col min="12563" max="12563" width="11" customWidth="1"/>
    <col min="12564" max="12564" width="11.140625" customWidth="1"/>
    <col min="12565" max="12565" width="10.140625" customWidth="1"/>
    <col min="12570" max="12570" width="10.28515625" customWidth="1"/>
    <col min="12802" max="12802" width="23.28515625" customWidth="1"/>
    <col min="12804" max="12804" width="13.7109375" customWidth="1"/>
    <col min="12805" max="12805" width="10.28515625" bestFit="1" customWidth="1"/>
    <col min="12806" max="12806" width="13.140625" customWidth="1"/>
    <col min="12807" max="12807" width="13.42578125" customWidth="1"/>
    <col min="12808" max="12808" width="17.28515625" customWidth="1"/>
    <col min="12809" max="12809" width="13.5703125" customWidth="1"/>
    <col min="12810" max="12810" width="14.5703125" customWidth="1"/>
    <col min="12817" max="12817" width="10.5703125" customWidth="1"/>
    <col min="12818" max="12818" width="14.140625" customWidth="1"/>
    <col min="12819" max="12819" width="11" customWidth="1"/>
    <col min="12820" max="12820" width="11.140625" customWidth="1"/>
    <col min="12821" max="12821" width="10.140625" customWidth="1"/>
    <col min="12826" max="12826" width="10.28515625" customWidth="1"/>
    <col min="13058" max="13058" width="23.28515625" customWidth="1"/>
    <col min="13060" max="13060" width="13.7109375" customWidth="1"/>
    <col min="13061" max="13061" width="10.28515625" bestFit="1" customWidth="1"/>
    <col min="13062" max="13062" width="13.140625" customWidth="1"/>
    <col min="13063" max="13063" width="13.42578125" customWidth="1"/>
    <col min="13064" max="13064" width="17.28515625" customWidth="1"/>
    <col min="13065" max="13065" width="13.5703125" customWidth="1"/>
    <col min="13066" max="13066" width="14.5703125" customWidth="1"/>
    <col min="13073" max="13073" width="10.5703125" customWidth="1"/>
    <col min="13074" max="13074" width="14.140625" customWidth="1"/>
    <col min="13075" max="13075" width="11" customWidth="1"/>
    <col min="13076" max="13076" width="11.140625" customWidth="1"/>
    <col min="13077" max="13077" width="10.140625" customWidth="1"/>
    <col min="13082" max="13082" width="10.28515625" customWidth="1"/>
    <col min="13314" max="13314" width="23.28515625" customWidth="1"/>
    <col min="13316" max="13316" width="13.7109375" customWidth="1"/>
    <col min="13317" max="13317" width="10.28515625" bestFit="1" customWidth="1"/>
    <col min="13318" max="13318" width="13.140625" customWidth="1"/>
    <col min="13319" max="13319" width="13.42578125" customWidth="1"/>
    <col min="13320" max="13320" width="17.28515625" customWidth="1"/>
    <col min="13321" max="13321" width="13.5703125" customWidth="1"/>
    <col min="13322" max="13322" width="14.5703125" customWidth="1"/>
    <col min="13329" max="13329" width="10.5703125" customWidth="1"/>
    <col min="13330" max="13330" width="14.140625" customWidth="1"/>
    <col min="13331" max="13331" width="11" customWidth="1"/>
    <col min="13332" max="13332" width="11.140625" customWidth="1"/>
    <col min="13333" max="13333" width="10.140625" customWidth="1"/>
    <col min="13338" max="13338" width="10.28515625" customWidth="1"/>
    <col min="13570" max="13570" width="23.28515625" customWidth="1"/>
    <col min="13572" max="13572" width="13.7109375" customWidth="1"/>
    <col min="13573" max="13573" width="10.28515625" bestFit="1" customWidth="1"/>
    <col min="13574" max="13574" width="13.140625" customWidth="1"/>
    <col min="13575" max="13575" width="13.42578125" customWidth="1"/>
    <col min="13576" max="13576" width="17.28515625" customWidth="1"/>
    <col min="13577" max="13577" width="13.5703125" customWidth="1"/>
    <col min="13578" max="13578" width="14.5703125" customWidth="1"/>
    <col min="13585" max="13585" width="10.5703125" customWidth="1"/>
    <col min="13586" max="13586" width="14.140625" customWidth="1"/>
    <col min="13587" max="13587" width="11" customWidth="1"/>
    <col min="13588" max="13588" width="11.140625" customWidth="1"/>
    <col min="13589" max="13589" width="10.140625" customWidth="1"/>
    <col min="13594" max="13594" width="10.28515625" customWidth="1"/>
    <col min="13826" max="13826" width="23.28515625" customWidth="1"/>
    <col min="13828" max="13828" width="13.7109375" customWidth="1"/>
    <col min="13829" max="13829" width="10.28515625" bestFit="1" customWidth="1"/>
    <col min="13830" max="13830" width="13.140625" customWidth="1"/>
    <col min="13831" max="13831" width="13.42578125" customWidth="1"/>
    <col min="13832" max="13832" width="17.28515625" customWidth="1"/>
    <col min="13833" max="13833" width="13.5703125" customWidth="1"/>
    <col min="13834" max="13834" width="14.5703125" customWidth="1"/>
    <col min="13841" max="13841" width="10.5703125" customWidth="1"/>
    <col min="13842" max="13842" width="14.140625" customWidth="1"/>
    <col min="13843" max="13843" width="11" customWidth="1"/>
    <col min="13844" max="13844" width="11.140625" customWidth="1"/>
    <col min="13845" max="13845" width="10.140625" customWidth="1"/>
    <col min="13850" max="13850" width="10.28515625" customWidth="1"/>
    <col min="14082" max="14082" width="23.28515625" customWidth="1"/>
    <col min="14084" max="14084" width="13.7109375" customWidth="1"/>
    <col min="14085" max="14085" width="10.28515625" bestFit="1" customWidth="1"/>
    <col min="14086" max="14086" width="13.140625" customWidth="1"/>
    <col min="14087" max="14087" width="13.42578125" customWidth="1"/>
    <col min="14088" max="14088" width="17.28515625" customWidth="1"/>
    <col min="14089" max="14089" width="13.5703125" customWidth="1"/>
    <col min="14090" max="14090" width="14.5703125" customWidth="1"/>
    <col min="14097" max="14097" width="10.5703125" customWidth="1"/>
    <col min="14098" max="14098" width="14.140625" customWidth="1"/>
    <col min="14099" max="14099" width="11" customWidth="1"/>
    <col min="14100" max="14100" width="11.140625" customWidth="1"/>
    <col min="14101" max="14101" width="10.140625" customWidth="1"/>
    <col min="14106" max="14106" width="10.28515625" customWidth="1"/>
    <col min="14338" max="14338" width="23.28515625" customWidth="1"/>
    <col min="14340" max="14340" width="13.7109375" customWidth="1"/>
    <col min="14341" max="14341" width="10.28515625" bestFit="1" customWidth="1"/>
    <col min="14342" max="14342" width="13.140625" customWidth="1"/>
    <col min="14343" max="14343" width="13.42578125" customWidth="1"/>
    <col min="14344" max="14344" width="17.28515625" customWidth="1"/>
    <col min="14345" max="14345" width="13.5703125" customWidth="1"/>
    <col min="14346" max="14346" width="14.5703125" customWidth="1"/>
    <col min="14353" max="14353" width="10.5703125" customWidth="1"/>
    <col min="14354" max="14354" width="14.140625" customWidth="1"/>
    <col min="14355" max="14355" width="11" customWidth="1"/>
    <col min="14356" max="14356" width="11.140625" customWidth="1"/>
    <col min="14357" max="14357" width="10.140625" customWidth="1"/>
    <col min="14362" max="14362" width="10.28515625" customWidth="1"/>
    <col min="14594" max="14594" width="23.28515625" customWidth="1"/>
    <col min="14596" max="14596" width="13.7109375" customWidth="1"/>
    <col min="14597" max="14597" width="10.28515625" bestFit="1" customWidth="1"/>
    <col min="14598" max="14598" width="13.140625" customWidth="1"/>
    <col min="14599" max="14599" width="13.42578125" customWidth="1"/>
    <col min="14600" max="14600" width="17.28515625" customWidth="1"/>
    <col min="14601" max="14601" width="13.5703125" customWidth="1"/>
    <col min="14602" max="14602" width="14.5703125" customWidth="1"/>
    <col min="14609" max="14609" width="10.5703125" customWidth="1"/>
    <col min="14610" max="14610" width="14.140625" customWidth="1"/>
    <col min="14611" max="14611" width="11" customWidth="1"/>
    <col min="14612" max="14612" width="11.140625" customWidth="1"/>
    <col min="14613" max="14613" width="10.140625" customWidth="1"/>
    <col min="14618" max="14618" width="10.28515625" customWidth="1"/>
    <col min="14850" max="14850" width="23.28515625" customWidth="1"/>
    <col min="14852" max="14852" width="13.7109375" customWidth="1"/>
    <col min="14853" max="14853" width="10.28515625" bestFit="1" customWidth="1"/>
    <col min="14854" max="14854" width="13.140625" customWidth="1"/>
    <col min="14855" max="14855" width="13.42578125" customWidth="1"/>
    <col min="14856" max="14856" width="17.28515625" customWidth="1"/>
    <col min="14857" max="14857" width="13.5703125" customWidth="1"/>
    <col min="14858" max="14858" width="14.5703125" customWidth="1"/>
    <col min="14865" max="14865" width="10.5703125" customWidth="1"/>
    <col min="14866" max="14866" width="14.140625" customWidth="1"/>
    <col min="14867" max="14867" width="11" customWidth="1"/>
    <col min="14868" max="14868" width="11.140625" customWidth="1"/>
    <col min="14869" max="14869" width="10.140625" customWidth="1"/>
    <col min="14874" max="14874" width="10.28515625" customWidth="1"/>
    <col min="15106" max="15106" width="23.28515625" customWidth="1"/>
    <col min="15108" max="15108" width="13.7109375" customWidth="1"/>
    <col min="15109" max="15109" width="10.28515625" bestFit="1" customWidth="1"/>
    <col min="15110" max="15110" width="13.140625" customWidth="1"/>
    <col min="15111" max="15111" width="13.42578125" customWidth="1"/>
    <col min="15112" max="15112" width="17.28515625" customWidth="1"/>
    <col min="15113" max="15113" width="13.5703125" customWidth="1"/>
    <col min="15114" max="15114" width="14.5703125" customWidth="1"/>
    <col min="15121" max="15121" width="10.5703125" customWidth="1"/>
    <col min="15122" max="15122" width="14.140625" customWidth="1"/>
    <col min="15123" max="15123" width="11" customWidth="1"/>
    <col min="15124" max="15124" width="11.140625" customWidth="1"/>
    <col min="15125" max="15125" width="10.140625" customWidth="1"/>
    <col min="15130" max="15130" width="10.28515625" customWidth="1"/>
    <col min="15362" max="15362" width="23.28515625" customWidth="1"/>
    <col min="15364" max="15364" width="13.7109375" customWidth="1"/>
    <col min="15365" max="15365" width="10.28515625" bestFit="1" customWidth="1"/>
    <col min="15366" max="15366" width="13.140625" customWidth="1"/>
    <col min="15367" max="15367" width="13.42578125" customWidth="1"/>
    <col min="15368" max="15368" width="17.28515625" customWidth="1"/>
    <col min="15369" max="15369" width="13.5703125" customWidth="1"/>
    <col min="15370" max="15370" width="14.5703125" customWidth="1"/>
    <col min="15377" max="15377" width="10.5703125" customWidth="1"/>
    <col min="15378" max="15378" width="14.140625" customWidth="1"/>
    <col min="15379" max="15379" width="11" customWidth="1"/>
    <col min="15380" max="15380" width="11.140625" customWidth="1"/>
    <col min="15381" max="15381" width="10.140625" customWidth="1"/>
    <col min="15386" max="15386" width="10.28515625" customWidth="1"/>
    <col min="15618" max="15618" width="23.28515625" customWidth="1"/>
    <col min="15620" max="15620" width="13.7109375" customWidth="1"/>
    <col min="15621" max="15621" width="10.28515625" bestFit="1" customWidth="1"/>
    <col min="15622" max="15622" width="13.140625" customWidth="1"/>
    <col min="15623" max="15623" width="13.42578125" customWidth="1"/>
    <col min="15624" max="15624" width="17.28515625" customWidth="1"/>
    <col min="15625" max="15625" width="13.5703125" customWidth="1"/>
    <col min="15626" max="15626" width="14.5703125" customWidth="1"/>
    <col min="15633" max="15633" width="10.5703125" customWidth="1"/>
    <col min="15634" max="15634" width="14.140625" customWidth="1"/>
    <col min="15635" max="15635" width="11" customWidth="1"/>
    <col min="15636" max="15636" width="11.140625" customWidth="1"/>
    <col min="15637" max="15637" width="10.140625" customWidth="1"/>
    <col min="15642" max="15642" width="10.28515625" customWidth="1"/>
    <col min="15874" max="15874" width="23.28515625" customWidth="1"/>
    <col min="15876" max="15876" width="13.7109375" customWidth="1"/>
    <col min="15877" max="15877" width="10.28515625" bestFit="1" customWidth="1"/>
    <col min="15878" max="15878" width="13.140625" customWidth="1"/>
    <col min="15879" max="15879" width="13.42578125" customWidth="1"/>
    <col min="15880" max="15880" width="17.28515625" customWidth="1"/>
    <col min="15881" max="15881" width="13.5703125" customWidth="1"/>
    <col min="15882" max="15882" width="14.5703125" customWidth="1"/>
    <col min="15889" max="15889" width="10.5703125" customWidth="1"/>
    <col min="15890" max="15890" width="14.140625" customWidth="1"/>
    <col min="15891" max="15891" width="11" customWidth="1"/>
    <col min="15892" max="15892" width="11.140625" customWidth="1"/>
    <col min="15893" max="15893" width="10.140625" customWidth="1"/>
    <col min="15898" max="15898" width="10.28515625" customWidth="1"/>
    <col min="16130" max="16130" width="23.28515625" customWidth="1"/>
    <col min="16132" max="16132" width="13.7109375" customWidth="1"/>
    <col min="16133" max="16133" width="10.28515625" bestFit="1" customWidth="1"/>
    <col min="16134" max="16134" width="13.140625" customWidth="1"/>
    <col min="16135" max="16135" width="13.42578125" customWidth="1"/>
    <col min="16136" max="16136" width="17.28515625" customWidth="1"/>
    <col min="16137" max="16137" width="13.5703125" customWidth="1"/>
    <col min="16138" max="16138" width="14.5703125" customWidth="1"/>
    <col min="16145" max="16145" width="10.5703125" customWidth="1"/>
    <col min="16146" max="16146" width="14.140625" customWidth="1"/>
    <col min="16147" max="16147" width="11" customWidth="1"/>
    <col min="16148" max="16148" width="11.140625" customWidth="1"/>
    <col min="16149" max="16149" width="10.140625" customWidth="1"/>
    <col min="16154" max="16154" width="10.28515625" customWidth="1"/>
  </cols>
  <sheetData>
    <row r="1" spans="1:91" x14ac:dyDescent="0.25">
      <c r="A1" s="83" t="s">
        <v>48</v>
      </c>
      <c r="B1" s="83"/>
      <c r="C1" s="83"/>
      <c r="D1" s="83"/>
      <c r="G1" t="s">
        <v>49</v>
      </c>
      <c r="V1" s="531" t="s">
        <v>50</v>
      </c>
      <c r="W1" s="531"/>
      <c r="X1" s="531"/>
      <c r="Y1" s="531"/>
      <c r="Z1" s="531"/>
      <c r="AA1" s="531"/>
      <c r="AB1" s="531"/>
      <c r="AC1" s="531"/>
      <c r="AD1" s="531"/>
      <c r="AE1" s="531"/>
      <c r="AF1" s="531"/>
      <c r="AG1" s="531"/>
      <c r="AH1" s="531"/>
      <c r="AI1" s="531"/>
      <c r="AJ1" s="531"/>
      <c r="AK1" s="531"/>
      <c r="AL1" s="531"/>
      <c r="AM1" s="531"/>
      <c r="AN1" s="531"/>
      <c r="AO1" s="531"/>
      <c r="AP1" s="531"/>
      <c r="AQ1" s="531"/>
      <c r="AR1" s="531"/>
      <c r="AS1" s="531"/>
      <c r="AT1" s="531"/>
      <c r="AU1" s="531"/>
      <c r="AV1" s="531"/>
      <c r="AW1" s="531"/>
      <c r="AX1" s="531"/>
      <c r="AY1" s="531"/>
      <c r="AZ1" s="531"/>
      <c r="BA1" s="531"/>
      <c r="BB1" s="531"/>
      <c r="BC1" s="531"/>
      <c r="BD1" s="531"/>
      <c r="BE1" s="531"/>
      <c r="BF1" s="531"/>
      <c r="BG1" s="531"/>
      <c r="BH1" s="531"/>
      <c r="BI1" s="531"/>
      <c r="BJ1" s="9"/>
      <c r="BK1" s="9"/>
      <c r="BL1" s="9"/>
      <c r="BM1" s="9"/>
    </row>
    <row r="2" spans="1:91" x14ac:dyDescent="0.25">
      <c r="A2" s="83" t="s">
        <v>111</v>
      </c>
      <c r="B2" s="83"/>
      <c r="C2" s="83"/>
      <c r="D2" s="83"/>
      <c r="G2" t="s">
        <v>112</v>
      </c>
      <c r="H2" s="8" t="s">
        <v>113</v>
      </c>
      <c r="M2" t="s">
        <v>114</v>
      </c>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row>
    <row r="3" spans="1:91" x14ac:dyDescent="0.25">
      <c r="A3" s="10" t="s">
        <v>51</v>
      </c>
      <c r="B3" s="10" t="s">
        <v>52</v>
      </c>
      <c r="F3" s="86"/>
      <c r="H3" s="11" t="s">
        <v>53</v>
      </c>
      <c r="I3" s="11"/>
      <c r="L3" s="12" t="s">
        <v>54</v>
      </c>
      <c r="M3" s="12"/>
      <c r="N3" s="12"/>
      <c r="O3" s="12"/>
      <c r="P3" s="12"/>
      <c r="Q3" s="12" t="s">
        <v>55</v>
      </c>
      <c r="R3" s="12"/>
      <c r="S3" s="12"/>
      <c r="T3" s="12"/>
      <c r="U3" s="12"/>
      <c r="V3" s="13" t="s">
        <v>56</v>
      </c>
      <c r="W3" s="13"/>
      <c r="X3" s="13"/>
      <c r="Y3" s="13"/>
      <c r="Z3" s="13"/>
      <c r="AA3" s="12" t="s">
        <v>56</v>
      </c>
      <c r="AB3" s="12"/>
      <c r="AC3" s="12" t="s">
        <v>57</v>
      </c>
      <c r="AD3" s="12"/>
      <c r="AE3" s="12"/>
      <c r="AF3" s="12"/>
      <c r="AG3" s="12"/>
      <c r="AH3" s="14" t="s">
        <v>58</v>
      </c>
      <c r="AI3" s="14"/>
      <c r="AJ3" s="14"/>
      <c r="AK3" s="14"/>
      <c r="AL3" s="14"/>
      <c r="AM3" s="12" t="s">
        <v>58</v>
      </c>
      <c r="AN3" s="12"/>
      <c r="AO3" s="12"/>
      <c r="AP3" s="12"/>
      <c r="AQ3" s="12"/>
      <c r="AR3" s="12" t="s">
        <v>59</v>
      </c>
      <c r="AS3" s="12"/>
      <c r="AT3" s="12" t="s">
        <v>60</v>
      </c>
      <c r="AU3" s="12"/>
      <c r="AV3" s="12"/>
      <c r="AW3" s="12"/>
      <c r="AX3" s="12"/>
      <c r="AY3" s="12" t="s">
        <v>61</v>
      </c>
      <c r="AZ3" s="12"/>
      <c r="BA3" s="12"/>
      <c r="BB3" s="12"/>
      <c r="BC3" s="12"/>
      <c r="BD3" s="12" t="s">
        <v>61</v>
      </c>
      <c r="BE3" s="12"/>
      <c r="BF3" s="12"/>
      <c r="BG3" s="12"/>
      <c r="BH3" s="12"/>
      <c r="BI3" s="12" t="s">
        <v>61</v>
      </c>
      <c r="BJ3" s="12"/>
      <c r="BK3" s="12"/>
      <c r="BL3" s="12"/>
      <c r="BM3" s="12"/>
      <c r="BN3" s="15" t="s">
        <v>62</v>
      </c>
      <c r="BO3" s="15"/>
      <c r="BP3" s="15" t="s">
        <v>63</v>
      </c>
      <c r="BQ3" s="15"/>
      <c r="BR3" s="16" t="s">
        <v>64</v>
      </c>
      <c r="BS3" s="16"/>
      <c r="BT3" s="17" t="s">
        <v>65</v>
      </c>
      <c r="BU3" s="17"/>
      <c r="BV3" s="17"/>
      <c r="BW3" s="17"/>
      <c r="BX3" s="17"/>
      <c r="BY3" s="18" t="s">
        <v>66</v>
      </c>
      <c r="BZ3" s="18"/>
      <c r="CA3" s="18"/>
      <c r="CB3" s="18"/>
      <c r="CC3" s="18"/>
      <c r="CD3" s="17" t="s">
        <v>65</v>
      </c>
      <c r="CE3" s="17"/>
      <c r="CF3" s="17"/>
      <c r="CG3" s="17"/>
      <c r="CH3" s="17"/>
      <c r="CI3" s="15" t="s">
        <v>67</v>
      </c>
      <c r="CJ3" s="15"/>
      <c r="CK3" s="15" t="s">
        <v>68</v>
      </c>
      <c r="CL3" s="15"/>
      <c r="CM3" s="12" t="s">
        <v>69</v>
      </c>
    </row>
    <row r="4" spans="1:91" ht="74.25" customHeight="1" thickBot="1" x14ac:dyDescent="0.3">
      <c r="A4" s="532" t="s">
        <v>805</v>
      </c>
      <c r="B4" s="533"/>
      <c r="C4" s="533"/>
      <c r="D4" s="533"/>
      <c r="E4" s="533"/>
      <c r="F4" s="533"/>
      <c r="G4" s="533"/>
      <c r="H4" s="533"/>
      <c r="I4" s="11"/>
      <c r="M4" s="12"/>
      <c r="N4" s="12"/>
      <c r="O4" s="12"/>
      <c r="P4" s="12"/>
      <c r="R4" s="12"/>
      <c r="S4" s="12"/>
      <c r="T4" s="12"/>
      <c r="U4" s="12"/>
      <c r="V4" s="534" t="s">
        <v>70</v>
      </c>
      <c r="W4" s="534"/>
      <c r="X4" s="534"/>
      <c r="Y4" s="534"/>
      <c r="Z4" s="534"/>
      <c r="AA4" s="534"/>
      <c r="AB4" s="534"/>
      <c r="AC4" s="534"/>
      <c r="AD4" s="534"/>
      <c r="AE4" s="534"/>
      <c r="AF4" s="534"/>
      <c r="AG4" s="534"/>
      <c r="AH4" s="534"/>
      <c r="AI4" s="534"/>
      <c r="AJ4" s="534"/>
      <c r="AK4" s="534"/>
      <c r="AL4" s="534"/>
      <c r="AM4" s="534"/>
      <c r="AN4" s="534"/>
      <c r="AO4" s="534"/>
      <c r="AP4" s="534"/>
      <c r="AQ4" s="534"/>
      <c r="AR4" s="534"/>
      <c r="AS4" s="534"/>
      <c r="AT4" s="534"/>
      <c r="AU4" s="534"/>
      <c r="AV4" s="534"/>
      <c r="AW4" s="534"/>
      <c r="AX4" s="534"/>
      <c r="AY4" s="534"/>
      <c r="AZ4" s="534"/>
      <c r="BA4" s="534"/>
      <c r="BB4" s="534"/>
      <c r="BC4" s="534"/>
      <c r="BD4" s="534"/>
      <c r="BE4" s="534"/>
      <c r="BF4" s="534"/>
      <c r="BG4" s="534"/>
      <c r="BH4" s="534"/>
      <c r="BI4" s="534"/>
      <c r="BJ4" s="19"/>
      <c r="BK4" s="19"/>
      <c r="BL4" s="19"/>
      <c r="BM4" s="19"/>
      <c r="BN4" s="15"/>
      <c r="BO4" s="15"/>
      <c r="BP4" s="15"/>
      <c r="BQ4" s="15"/>
      <c r="BR4" s="16"/>
      <c r="BS4" s="16"/>
      <c r="BT4" s="17"/>
      <c r="BU4" s="17"/>
      <c r="BV4" s="17"/>
      <c r="BW4" s="17"/>
      <c r="BX4" s="17"/>
      <c r="BY4" s="18"/>
      <c r="BZ4" s="18"/>
      <c r="CA4" s="18"/>
      <c r="CB4" s="18"/>
      <c r="CC4" s="18"/>
      <c r="CD4" s="17"/>
      <c r="CE4" s="17"/>
      <c r="CF4" s="17"/>
      <c r="CG4" s="17"/>
      <c r="CH4" s="17"/>
      <c r="CI4" s="15"/>
      <c r="CJ4" s="15"/>
      <c r="CK4" s="15"/>
      <c r="CL4" s="15"/>
      <c r="CM4" s="20" t="s">
        <v>71</v>
      </c>
    </row>
    <row r="5" spans="1:91" s="7" customFormat="1" ht="67.5" customHeight="1" x14ac:dyDescent="0.25">
      <c r="C5" s="21" t="s">
        <v>72</v>
      </c>
      <c r="D5" s="22" t="s">
        <v>73</v>
      </c>
      <c r="E5" s="89" t="s">
        <v>74</v>
      </c>
      <c r="F5" s="91" t="s">
        <v>806</v>
      </c>
      <c r="G5" s="23" t="s">
        <v>804</v>
      </c>
      <c r="H5" s="90" t="s">
        <v>75</v>
      </c>
      <c r="I5" s="92" t="s">
        <v>807</v>
      </c>
      <c r="J5" s="24" t="s">
        <v>808</v>
      </c>
      <c r="K5" s="25"/>
      <c r="L5" s="93" t="s">
        <v>76</v>
      </c>
      <c r="M5" s="535"/>
      <c r="N5" s="535"/>
      <c r="O5" s="535"/>
      <c r="P5" s="94"/>
      <c r="Q5" s="95" t="s">
        <v>77</v>
      </c>
      <c r="R5" s="536"/>
      <c r="S5" s="537"/>
      <c r="T5" s="537"/>
      <c r="U5" s="538"/>
      <c r="V5" s="26" t="s">
        <v>107</v>
      </c>
      <c r="W5" s="27"/>
      <c r="X5" s="27"/>
      <c r="Y5" s="27"/>
      <c r="Z5" s="28"/>
      <c r="AA5" s="26" t="s">
        <v>78</v>
      </c>
      <c r="AB5" s="28"/>
      <c r="AC5" s="29" t="s">
        <v>79</v>
      </c>
      <c r="AD5" s="539"/>
      <c r="AE5" s="540"/>
      <c r="AF5" s="540"/>
      <c r="AG5" s="541"/>
      <c r="AH5" s="30" t="s">
        <v>80</v>
      </c>
      <c r="AI5" s="542"/>
      <c r="AJ5" s="543"/>
      <c r="AK5" s="543"/>
      <c r="AL5" s="544"/>
      <c r="AM5" s="29" t="s">
        <v>81</v>
      </c>
      <c r="AN5" s="31"/>
      <c r="AO5" s="31"/>
      <c r="AP5" s="31"/>
      <c r="AQ5" s="32"/>
      <c r="AR5" s="29" t="s">
        <v>82</v>
      </c>
      <c r="AS5" s="32"/>
      <c r="AT5" s="29" t="s">
        <v>83</v>
      </c>
      <c r="AU5" s="31"/>
      <c r="AV5" s="31"/>
      <c r="AW5" s="31"/>
      <c r="AX5" s="32"/>
      <c r="AY5" s="30" t="s">
        <v>84</v>
      </c>
      <c r="AZ5" s="33"/>
      <c r="BA5" s="33"/>
      <c r="BB5" s="33"/>
      <c r="BC5" s="34"/>
      <c r="BD5" s="29" t="s">
        <v>85</v>
      </c>
      <c r="BE5" s="31"/>
      <c r="BF5" s="31"/>
      <c r="BG5" s="31"/>
      <c r="BH5" s="32"/>
      <c r="BI5" s="29" t="s">
        <v>86</v>
      </c>
      <c r="BJ5" s="31"/>
      <c r="BK5" s="31"/>
      <c r="BL5" s="31"/>
      <c r="BM5" s="32"/>
      <c r="BN5" s="96" t="s">
        <v>87</v>
      </c>
      <c r="BO5" s="97"/>
      <c r="BP5" s="96" t="s">
        <v>88</v>
      </c>
      <c r="BQ5" s="97"/>
      <c r="BR5" s="96" t="s">
        <v>89</v>
      </c>
      <c r="BS5" s="97"/>
      <c r="BT5" s="95" t="s">
        <v>90</v>
      </c>
      <c r="BU5" s="98"/>
      <c r="BV5" s="98"/>
      <c r="BW5" s="98"/>
      <c r="BX5" s="99"/>
      <c r="BY5" s="100" t="s">
        <v>91</v>
      </c>
      <c r="BZ5" s="101"/>
      <c r="CA5" s="101"/>
      <c r="CB5" s="101"/>
      <c r="CC5" s="102"/>
      <c r="CD5" s="95" t="s">
        <v>92</v>
      </c>
      <c r="CE5" s="98"/>
      <c r="CF5" s="98"/>
      <c r="CG5" s="98"/>
      <c r="CH5" s="99"/>
      <c r="CI5" s="96" t="s">
        <v>93</v>
      </c>
      <c r="CJ5" s="97"/>
      <c r="CK5" s="96" t="s">
        <v>94</v>
      </c>
      <c r="CL5" s="97"/>
      <c r="CM5" s="103" t="s">
        <v>95</v>
      </c>
    </row>
    <row r="6" spans="1:91" ht="22.5" x14ac:dyDescent="0.25">
      <c r="A6" s="35"/>
      <c r="B6" s="36"/>
      <c r="C6" s="36"/>
      <c r="D6" s="37"/>
      <c r="E6" s="38" t="s">
        <v>96</v>
      </c>
      <c r="F6" s="38" t="s">
        <v>96</v>
      </c>
      <c r="G6" s="38" t="s">
        <v>96</v>
      </c>
      <c r="H6" s="22" t="s">
        <v>97</v>
      </c>
      <c r="I6" s="22" t="s">
        <v>97</v>
      </c>
      <c r="J6" s="22" t="s">
        <v>97</v>
      </c>
      <c r="K6" s="39"/>
      <c r="L6" s="40" t="s">
        <v>98</v>
      </c>
      <c r="M6" s="41" t="s">
        <v>99</v>
      </c>
      <c r="N6" s="41" t="s">
        <v>100</v>
      </c>
      <c r="O6" s="41" t="s">
        <v>101</v>
      </c>
      <c r="P6" s="84" t="s">
        <v>102</v>
      </c>
      <c r="Q6" s="40" t="s">
        <v>103</v>
      </c>
      <c r="R6" s="42" t="s">
        <v>99</v>
      </c>
      <c r="S6" s="41" t="s">
        <v>100</v>
      </c>
      <c r="T6" s="41" t="s">
        <v>101</v>
      </c>
      <c r="U6" s="84" t="s">
        <v>102</v>
      </c>
      <c r="V6" s="43" t="s">
        <v>98</v>
      </c>
      <c r="W6" s="44" t="s">
        <v>99</v>
      </c>
      <c r="X6" s="44" t="s">
        <v>100</v>
      </c>
      <c r="Y6" s="44" t="s">
        <v>101</v>
      </c>
      <c r="Z6" s="85" t="s">
        <v>102</v>
      </c>
      <c r="AA6" s="46" t="s">
        <v>98</v>
      </c>
      <c r="AB6" s="45" t="s">
        <v>104</v>
      </c>
      <c r="AC6" s="46" t="s">
        <v>98</v>
      </c>
      <c r="AD6" s="44" t="s">
        <v>99</v>
      </c>
      <c r="AE6" s="44" t="s">
        <v>100</v>
      </c>
      <c r="AF6" s="44" t="s">
        <v>101</v>
      </c>
      <c r="AG6" s="45" t="s">
        <v>102</v>
      </c>
      <c r="AH6" s="47" t="s">
        <v>98</v>
      </c>
      <c r="AI6" s="44" t="s">
        <v>99</v>
      </c>
      <c r="AJ6" s="44" t="s">
        <v>100</v>
      </c>
      <c r="AK6" s="44" t="s">
        <v>101</v>
      </c>
      <c r="AL6" s="45" t="s">
        <v>102</v>
      </c>
      <c r="AM6" s="46" t="s">
        <v>98</v>
      </c>
      <c r="AN6" s="44" t="s">
        <v>99</v>
      </c>
      <c r="AO6" s="44" t="s">
        <v>100</v>
      </c>
      <c r="AP6" s="44" t="s">
        <v>101</v>
      </c>
      <c r="AQ6" s="45" t="s">
        <v>102</v>
      </c>
      <c r="AR6" s="46" t="s">
        <v>98</v>
      </c>
      <c r="AS6" s="45" t="s">
        <v>104</v>
      </c>
      <c r="AT6" s="46" t="s">
        <v>98</v>
      </c>
      <c r="AU6" s="44" t="s">
        <v>99</v>
      </c>
      <c r="AV6" s="44" t="s">
        <v>100</v>
      </c>
      <c r="AW6" s="44" t="s">
        <v>101</v>
      </c>
      <c r="AX6" s="45" t="s">
        <v>102</v>
      </c>
      <c r="AY6" s="46" t="s">
        <v>98</v>
      </c>
      <c r="AZ6" s="44" t="s">
        <v>99</v>
      </c>
      <c r="BA6" s="44" t="s">
        <v>100</v>
      </c>
      <c r="BB6" s="44" t="s">
        <v>101</v>
      </c>
      <c r="BC6" s="45" t="s">
        <v>102</v>
      </c>
      <c r="BD6" s="46" t="s">
        <v>98</v>
      </c>
      <c r="BE6" s="44" t="s">
        <v>99</v>
      </c>
      <c r="BF6" s="44" t="s">
        <v>100</v>
      </c>
      <c r="BG6" s="44" t="s">
        <v>101</v>
      </c>
      <c r="BH6" s="45" t="s">
        <v>102</v>
      </c>
      <c r="BI6" s="46" t="s">
        <v>98</v>
      </c>
      <c r="BJ6" s="44" t="s">
        <v>99</v>
      </c>
      <c r="BK6" s="44" t="s">
        <v>100</v>
      </c>
      <c r="BL6" s="44" t="s">
        <v>101</v>
      </c>
      <c r="BM6" s="45" t="s">
        <v>102</v>
      </c>
      <c r="BN6" s="48" t="s">
        <v>98</v>
      </c>
      <c r="BO6" s="45" t="s">
        <v>104</v>
      </c>
      <c r="BP6" s="48" t="s">
        <v>98</v>
      </c>
      <c r="BQ6" s="45" t="s">
        <v>104</v>
      </c>
      <c r="BR6" s="48" t="s">
        <v>98</v>
      </c>
      <c r="BS6" s="45" t="s">
        <v>102</v>
      </c>
      <c r="BT6" s="46" t="s">
        <v>98</v>
      </c>
      <c r="BU6" s="44" t="s">
        <v>99</v>
      </c>
      <c r="BV6" s="44" t="s">
        <v>100</v>
      </c>
      <c r="BW6" s="44" t="s">
        <v>101</v>
      </c>
      <c r="BX6" s="45" t="s">
        <v>102</v>
      </c>
      <c r="BY6" s="49" t="s">
        <v>98</v>
      </c>
      <c r="BZ6" s="44" t="s">
        <v>99</v>
      </c>
      <c r="CA6" s="44" t="s">
        <v>100</v>
      </c>
      <c r="CB6" s="44" t="s">
        <v>101</v>
      </c>
      <c r="CC6" s="45" t="s">
        <v>102</v>
      </c>
      <c r="CD6" s="46" t="s">
        <v>98</v>
      </c>
      <c r="CE6" s="44" t="s">
        <v>99</v>
      </c>
      <c r="CF6" s="44" t="s">
        <v>100</v>
      </c>
      <c r="CG6" s="44" t="s">
        <v>101</v>
      </c>
      <c r="CH6" s="45" t="s">
        <v>102</v>
      </c>
      <c r="CI6" s="48" t="s">
        <v>98</v>
      </c>
      <c r="CJ6" s="50" t="s">
        <v>105</v>
      </c>
      <c r="CK6" s="48" t="s">
        <v>98</v>
      </c>
      <c r="CL6" s="50" t="s">
        <v>105</v>
      </c>
      <c r="CM6" s="43" t="s">
        <v>98</v>
      </c>
    </row>
    <row r="7" spans="1:91" x14ac:dyDescent="0.25">
      <c r="A7" s="51">
        <v>326</v>
      </c>
      <c r="B7" s="3" t="s">
        <v>18</v>
      </c>
      <c r="C7" s="3" t="s">
        <v>106</v>
      </c>
      <c r="D7" s="52">
        <v>33</v>
      </c>
      <c r="E7" s="53">
        <f>D7*H7</f>
        <v>209.91998091954028</v>
      </c>
      <c r="F7" s="53">
        <f>D7*I7</f>
        <v>302.82246162587921</v>
      </c>
      <c r="G7" s="53">
        <f>D7*J7</f>
        <v>-92.902480706338906</v>
      </c>
      <c r="H7" s="54">
        <f>SUM(I7:J7)</f>
        <v>6.3612115430163723</v>
      </c>
      <c r="I7" s="55">
        <f>SUM(P7,U7,BO7,BQ7,BS7,BX7,CC7,CH7,CJ7,CL7)</f>
        <v>9.1764382310872481</v>
      </c>
      <c r="J7" s="56">
        <f>SUM(W7,AB7,AD7,AI7,AN7,AS7,AU7,BC7,BH7,BH7,BM7)</f>
        <v>-2.8152266880708758</v>
      </c>
      <c r="K7" s="39"/>
      <c r="L7" s="57">
        <v>-4.0263354119028314</v>
      </c>
      <c r="M7" s="58">
        <v>-14.763229843643714</v>
      </c>
      <c r="N7" s="58">
        <v>1.719005272750146E-3</v>
      </c>
      <c r="O7" s="58">
        <v>8.1962171404726961E-2</v>
      </c>
      <c r="P7" s="59">
        <v>-14.679548666966236</v>
      </c>
      <c r="Q7" s="57">
        <v>6.9624902502829683E-2</v>
      </c>
      <c r="R7" s="39">
        <v>0.25529130917704218</v>
      </c>
      <c r="S7" s="58">
        <v>-2.972568409558212E-5</v>
      </c>
      <c r="T7" s="58">
        <v>-1.4173206176773556E-3</v>
      </c>
      <c r="U7" s="58">
        <v>0.25384426287526923</v>
      </c>
      <c r="V7" s="60">
        <v>-0.20989711146176673</v>
      </c>
      <c r="W7" s="61">
        <v>-0.76962274202647796</v>
      </c>
      <c r="X7" s="61">
        <v>-3.8690919265581886E-5</v>
      </c>
      <c r="Y7" s="61">
        <v>-3.5050877581075938E-2</v>
      </c>
      <c r="Z7" s="62">
        <v>-0.80471231052681946</v>
      </c>
      <c r="AA7" s="63">
        <v>0</v>
      </c>
      <c r="AB7" s="62">
        <v>0</v>
      </c>
      <c r="AC7" s="63">
        <v>0.13109744384658267</v>
      </c>
      <c r="AD7" s="61">
        <v>0.48069062743746976</v>
      </c>
      <c r="AE7" s="61">
        <v>8.1445485062418085E-6</v>
      </c>
      <c r="AF7" s="61">
        <v>2.1892061417412845E-2</v>
      </c>
      <c r="AG7" s="62">
        <v>0.50260685441190467</v>
      </c>
      <c r="AH7" s="63">
        <v>0.16939422921610012</v>
      </c>
      <c r="AI7" s="61">
        <v>0.62111217379236705</v>
      </c>
      <c r="AJ7" s="61">
        <v>3.1224910152465016E-5</v>
      </c>
      <c r="AK7" s="61">
        <v>2.8287270605321106E-2</v>
      </c>
      <c r="AL7" s="62">
        <v>0.64943066930784055</v>
      </c>
      <c r="AM7" s="63">
        <v>7.2008383605800255</v>
      </c>
      <c r="AN7" s="61">
        <v>26.403073988793427</v>
      </c>
      <c r="AO7" s="61">
        <v>-4.9651329522626436E-2</v>
      </c>
      <c r="AP7" s="61">
        <v>1.2024734504446981</v>
      </c>
      <c r="AQ7" s="62">
        <v>27.606874789832485</v>
      </c>
      <c r="AR7" s="63">
        <v>0</v>
      </c>
      <c r="AS7" s="62">
        <v>0</v>
      </c>
      <c r="AT7" s="63">
        <v>0</v>
      </c>
      <c r="AU7" s="61">
        <v>0</v>
      </c>
      <c r="AV7" s="61">
        <v>0</v>
      </c>
      <c r="AW7" s="61">
        <v>0</v>
      </c>
      <c r="AX7" s="62">
        <v>0</v>
      </c>
      <c r="AY7" s="63">
        <v>-7.681407717489358E-2</v>
      </c>
      <c r="AZ7" s="61">
        <v>-0.28165161630794311</v>
      </c>
      <c r="BA7" s="61">
        <v>-1.4159352826422016E-5</v>
      </c>
      <c r="BB7" s="61">
        <v>-1.2827240912512233E-2</v>
      </c>
      <c r="BC7" s="62">
        <v>-0.29449301657328175</v>
      </c>
      <c r="BD7" s="63">
        <v>0.15436399910152637</v>
      </c>
      <c r="BE7" s="61">
        <v>0.56600133003893005</v>
      </c>
      <c r="BF7" s="61">
        <v>2.8454345965772922E-5</v>
      </c>
      <c r="BG7" s="61">
        <v>2.5777361097313007E-2</v>
      </c>
      <c r="BH7" s="62">
        <v>0.59180714548220881</v>
      </c>
      <c r="BI7" s="63">
        <v>-7.9397126804960827</v>
      </c>
      <c r="BJ7" s="61">
        <v>-29.112279828485637</v>
      </c>
      <c r="BK7" s="61">
        <v>-1.4635493560326909E-3</v>
      </c>
      <c r="BL7" s="61">
        <v>-1.3258586326171353</v>
      </c>
      <c r="BM7" s="62">
        <v>-30.439602010458803</v>
      </c>
      <c r="BN7" s="63">
        <v>0</v>
      </c>
      <c r="BO7" s="62">
        <v>0</v>
      </c>
      <c r="BP7" s="63">
        <v>0</v>
      </c>
      <c r="BQ7" s="62">
        <v>0</v>
      </c>
      <c r="BR7" s="63">
        <v>0</v>
      </c>
      <c r="BS7" s="62">
        <v>0</v>
      </c>
      <c r="BT7" s="63">
        <v>1.7811105158403312E-2</v>
      </c>
      <c r="BU7" s="61">
        <v>6.5307385580812144E-2</v>
      </c>
      <c r="BV7" s="61">
        <v>4.8027513231387612E-5</v>
      </c>
      <c r="BW7" s="61">
        <v>0</v>
      </c>
      <c r="BX7" s="62">
        <v>6.5355413094043538E-2</v>
      </c>
      <c r="BY7" s="63">
        <v>4.5441118052305558E-2</v>
      </c>
      <c r="BZ7" s="61">
        <v>0.16661743285845371</v>
      </c>
      <c r="CA7" s="61">
        <v>1.2253163849725967E-4</v>
      </c>
      <c r="CB7" s="61">
        <v>4.4134742939771394</v>
      </c>
      <c r="CC7" s="62">
        <v>0.16673996449695097</v>
      </c>
      <c r="CD7" s="63">
        <v>6.3689654698193232</v>
      </c>
      <c r="CE7" s="61">
        <v>23.352873389337518</v>
      </c>
      <c r="CF7" s="61">
        <v>1.717386824970156E-2</v>
      </c>
      <c r="CG7" s="61">
        <v>0</v>
      </c>
      <c r="CH7" s="62">
        <v>23.37004725758722</v>
      </c>
      <c r="CI7" s="63">
        <v>0</v>
      </c>
      <c r="CJ7" s="62">
        <v>0</v>
      </c>
      <c r="CK7" s="63">
        <v>0</v>
      </c>
      <c r="CL7" s="62">
        <v>0</v>
      </c>
      <c r="CM7" s="64"/>
    </row>
    <row r="8" spans="1:91" x14ac:dyDescent="0.25">
      <c r="A8" s="51">
        <v>327</v>
      </c>
      <c r="B8" s="3" t="s">
        <v>32</v>
      </c>
      <c r="C8" s="3" t="s">
        <v>106</v>
      </c>
      <c r="D8" s="52">
        <v>91</v>
      </c>
      <c r="E8" s="53">
        <f t="shared" ref="E8:E39" si="0">D8*H8</f>
        <v>2221.785747733511</v>
      </c>
      <c r="F8" s="53">
        <f t="shared" ref="F8:F39" si="1">D8*I8</f>
        <v>2191.9493731380994</v>
      </c>
      <c r="G8" s="53">
        <f t="shared" ref="G8:G39" si="2">D8*J8</f>
        <v>29.836374595411563</v>
      </c>
      <c r="H8" s="54">
        <f t="shared" ref="H8:H39" si="3">SUM(I8:J8)</f>
        <v>24.41522799707155</v>
      </c>
      <c r="I8" s="55">
        <f t="shared" ref="I8:I39" si="4">SUM(P8,U8,BO8,BQ8,BS8,BX8,CC8,CH8,CJ8,CL8)</f>
        <v>24.087355748770324</v>
      </c>
      <c r="J8" s="56">
        <f t="shared" ref="J8:J39" si="5">SUM(W8,AB8,AD8,AI8,AN8,AS8,AU8,BC8,BH8,BH8,BM8)</f>
        <v>0.32787224830122597</v>
      </c>
      <c r="K8" s="39"/>
      <c r="L8" s="57">
        <v>-0.30605542162829086</v>
      </c>
      <c r="M8" s="58">
        <v>-1.1222032126370665</v>
      </c>
      <c r="N8" s="58">
        <v>1.3066742576326075E-4</v>
      </c>
      <c r="O8" s="58">
        <v>6.2302228603922727E-3</v>
      </c>
      <c r="P8" s="59">
        <v>-1.1158423223509109</v>
      </c>
      <c r="Q8" s="57">
        <v>3.0359453480061315E-2</v>
      </c>
      <c r="R8" s="39">
        <v>0.11131799609355815</v>
      </c>
      <c r="S8" s="58">
        <v>-1.296167737435821E-5</v>
      </c>
      <c r="T8" s="58">
        <v>-6.1801277720939941E-4</v>
      </c>
      <c r="U8" s="58">
        <v>0.11068702163897438</v>
      </c>
      <c r="V8" s="60">
        <v>-6.0777618340452408E-2</v>
      </c>
      <c r="W8" s="61">
        <v>-0.22285126724832549</v>
      </c>
      <c r="X8" s="61">
        <v>-1.1203307696748041E-5</v>
      </c>
      <c r="Y8" s="61">
        <v>-1.0149300508637986E-2</v>
      </c>
      <c r="Z8" s="62">
        <v>-0.2330117710646602</v>
      </c>
      <c r="AA8" s="63">
        <v>0</v>
      </c>
      <c r="AB8" s="62">
        <v>0</v>
      </c>
      <c r="AC8" s="63">
        <v>4.7688649824509976E-3</v>
      </c>
      <c r="AD8" s="61">
        <v>1.7485838268986989E-2</v>
      </c>
      <c r="AE8" s="61">
        <v>1.7785945317860269E-5</v>
      </c>
      <c r="AF8" s="61">
        <v>7.9635637449454401E-4</v>
      </c>
      <c r="AG8" s="62">
        <v>1.8283073701648361E-2</v>
      </c>
      <c r="AH8" s="63">
        <v>0.36992062797461045</v>
      </c>
      <c r="AI8" s="61">
        <v>1.356375635906905</v>
      </c>
      <c r="AJ8" s="61">
        <v>6.8188499841485779E-5</v>
      </c>
      <c r="AK8" s="61">
        <v>6.1773325776398796E-2</v>
      </c>
      <c r="AL8" s="62">
        <v>1.4182171501831451</v>
      </c>
      <c r="AM8" s="63">
        <v>10.75982410618972</v>
      </c>
      <c r="AN8" s="61">
        <v>39.452688389362308</v>
      </c>
      <c r="AO8" s="61">
        <v>-7.4191301838761506E-2</v>
      </c>
      <c r="AP8" s="61">
        <v>1.7967911750355978</v>
      </c>
      <c r="AQ8" s="62">
        <v>41.251462952749009</v>
      </c>
      <c r="AR8" s="63">
        <v>0</v>
      </c>
      <c r="AS8" s="62">
        <v>0</v>
      </c>
      <c r="AT8" s="63">
        <v>2.457215718946518E-2</v>
      </c>
      <c r="AU8" s="61">
        <v>9.0097909694705658E-2</v>
      </c>
      <c r="AV8" s="61">
        <v>4.5294541853281318E-6</v>
      </c>
      <c r="AW8" s="61">
        <v>4.1033231355724611E-3</v>
      </c>
      <c r="AX8" s="62">
        <v>9.4205762284463437E-2</v>
      </c>
      <c r="AY8" s="63">
        <v>-0.46354753367286461</v>
      </c>
      <c r="AZ8" s="61">
        <v>-1.6996742901338369</v>
      </c>
      <c r="BA8" s="61">
        <v>-8.5447008185071297E-5</v>
      </c>
      <c r="BB8" s="61">
        <v>-7.7408153655019782E-2</v>
      </c>
      <c r="BC8" s="62">
        <v>-1.7771678907970416</v>
      </c>
      <c r="BD8" s="63">
        <v>6.883260377629051E-2</v>
      </c>
      <c r="BE8" s="61">
        <v>0.25238621384639853</v>
      </c>
      <c r="BF8" s="61">
        <v>1.2688105600887939E-5</v>
      </c>
      <c r="BG8" s="61">
        <v>1.1494408625956402E-2</v>
      </c>
      <c r="BH8" s="62">
        <v>0.26389331057795579</v>
      </c>
      <c r="BI8" s="63">
        <v>-10.202962321012549</v>
      </c>
      <c r="BJ8" s="61">
        <v>-37.410861843712681</v>
      </c>
      <c r="BK8" s="61">
        <v>-1.8807404669976954E-3</v>
      </c>
      <c r="BL8" s="61">
        <v>-1.7038004038625523</v>
      </c>
      <c r="BM8" s="62">
        <v>-39.116542988042227</v>
      </c>
      <c r="BN8" s="63">
        <v>0</v>
      </c>
      <c r="BO8" s="62">
        <v>0</v>
      </c>
      <c r="BP8" s="63">
        <v>0</v>
      </c>
      <c r="BQ8" s="62">
        <v>0</v>
      </c>
      <c r="BR8" s="63">
        <v>0</v>
      </c>
      <c r="BS8" s="62">
        <v>0</v>
      </c>
      <c r="BT8" s="63">
        <v>-1.4276235514578531E-2</v>
      </c>
      <c r="BU8" s="61">
        <v>-5.2346196886787946E-2</v>
      </c>
      <c r="BV8" s="61">
        <v>-3.8495763400023165E-5</v>
      </c>
      <c r="BW8" s="61">
        <v>0</v>
      </c>
      <c r="BX8" s="62">
        <v>-5.2384692650187969E-2</v>
      </c>
      <c r="BY8" s="63">
        <v>2.0262693971725827E-2</v>
      </c>
      <c r="BZ8" s="61">
        <v>7.4296544562994699E-2</v>
      </c>
      <c r="CA8" s="61">
        <v>5.4638204321166344E-5</v>
      </c>
      <c r="CB8" s="61">
        <v>1.9680166950997831</v>
      </c>
      <c r="CC8" s="62">
        <v>7.4351182767315865E-2</v>
      </c>
      <c r="CD8" s="63">
        <v>6.832396650645383</v>
      </c>
      <c r="CE8" s="61">
        <v>25.052121052366402</v>
      </c>
      <c r="CF8" s="61">
        <v>1.8423506998730001E-2</v>
      </c>
      <c r="CG8" s="61">
        <v>0</v>
      </c>
      <c r="CH8" s="62">
        <v>25.070544559365132</v>
      </c>
      <c r="CI8" s="63">
        <v>0</v>
      </c>
      <c r="CJ8" s="62">
        <v>0</v>
      </c>
      <c r="CK8" s="63">
        <v>0</v>
      </c>
      <c r="CL8" s="62">
        <v>0</v>
      </c>
      <c r="CM8" s="64"/>
    </row>
    <row r="9" spans="1:91" x14ac:dyDescent="0.25">
      <c r="A9" s="51">
        <v>328</v>
      </c>
      <c r="B9" s="3" t="s">
        <v>19</v>
      </c>
      <c r="C9" s="3" t="s">
        <v>106</v>
      </c>
      <c r="D9" s="52">
        <v>71</v>
      </c>
      <c r="E9" s="53">
        <f t="shared" si="0"/>
        <v>2417.7791293792047</v>
      </c>
      <c r="F9" s="53">
        <f t="shared" si="1"/>
        <v>2712.399217964843</v>
      </c>
      <c r="G9" s="53">
        <f t="shared" si="2"/>
        <v>-294.6200885856386</v>
      </c>
      <c r="H9" s="54">
        <f t="shared" si="3"/>
        <v>34.053227174354994</v>
      </c>
      <c r="I9" s="55">
        <f t="shared" si="4"/>
        <v>38.202805886828777</v>
      </c>
      <c r="J9" s="56">
        <f t="shared" si="5"/>
        <v>-4.1495787124737831</v>
      </c>
      <c r="K9" s="39"/>
      <c r="L9" s="57">
        <v>2.5714296219409727</v>
      </c>
      <c r="M9" s="58">
        <v>9.4285752804502323</v>
      </c>
      <c r="N9" s="58">
        <v>-1.0978472050676546E-3</v>
      </c>
      <c r="O9" s="58">
        <v>-5.234535473762577E-2</v>
      </c>
      <c r="P9" s="59">
        <v>9.3751320785075389</v>
      </c>
      <c r="Q9" s="57">
        <v>9.0420577716797346E-2</v>
      </c>
      <c r="R9" s="39">
        <v>0.33154211829492358</v>
      </c>
      <c r="S9" s="58">
        <v>-3.8604198100533243E-5</v>
      </c>
      <c r="T9" s="58">
        <v>-1.8406481654334248E-3</v>
      </c>
      <c r="U9" s="58">
        <v>0.3296628659313896</v>
      </c>
      <c r="V9" s="60">
        <v>-0.10726861170224308</v>
      </c>
      <c r="W9" s="61">
        <v>-0.39331824290822465</v>
      </c>
      <c r="X9" s="61">
        <v>-1.9773122012965532E-5</v>
      </c>
      <c r="Y9" s="61">
        <v>-1.7912866693985733E-2</v>
      </c>
      <c r="Z9" s="62">
        <v>-0.41125088272422333</v>
      </c>
      <c r="AA9" s="63">
        <v>0</v>
      </c>
      <c r="AB9" s="62">
        <v>0</v>
      </c>
      <c r="AC9" s="63">
        <v>1.0132420205295726E-2</v>
      </c>
      <c r="AD9" s="61">
        <v>3.715220741941766E-2</v>
      </c>
      <c r="AE9" s="61">
        <v>1.3101731918585535E-5</v>
      </c>
      <c r="AF9" s="61">
        <v>1.6920205225431713E-3</v>
      </c>
      <c r="AG9" s="62">
        <v>3.8846095679203128E-2</v>
      </c>
      <c r="AH9" s="63">
        <v>0.27249610927406287</v>
      </c>
      <c r="AI9" s="61">
        <v>0.99915240067156386</v>
      </c>
      <c r="AJ9" s="61">
        <v>5.0229966914186911E-5</v>
      </c>
      <c r="AK9" s="61">
        <v>4.5504331626900207E-2</v>
      </c>
      <c r="AL9" s="62">
        <v>1.0447069622653782</v>
      </c>
      <c r="AM9" s="63">
        <v>9.3116998338589774</v>
      </c>
      <c r="AN9" s="61">
        <v>34.142899390816247</v>
      </c>
      <c r="AO9" s="61">
        <v>-6.420617346415157E-2</v>
      </c>
      <c r="AP9" s="61">
        <v>1.5549678062519106</v>
      </c>
      <c r="AQ9" s="62">
        <v>35.699583648638111</v>
      </c>
      <c r="AR9" s="63">
        <v>0</v>
      </c>
      <c r="AS9" s="62">
        <v>0</v>
      </c>
      <c r="AT9" s="63">
        <v>0</v>
      </c>
      <c r="AU9" s="61">
        <v>0</v>
      </c>
      <c r="AV9" s="61">
        <v>0</v>
      </c>
      <c r="AW9" s="61">
        <v>0</v>
      </c>
      <c r="AX9" s="62">
        <v>0</v>
      </c>
      <c r="AY9" s="63">
        <v>-0.24059532916411164</v>
      </c>
      <c r="AZ9" s="61">
        <v>-0.88218287360174263</v>
      </c>
      <c r="BA9" s="61">
        <v>-4.434960725059988E-5</v>
      </c>
      <c r="BB9" s="61">
        <v>-4.0177196200463443E-2</v>
      </c>
      <c r="BC9" s="62">
        <v>-0.92240441940945661</v>
      </c>
      <c r="BD9" s="63">
        <v>0.2047275655390963</v>
      </c>
      <c r="BE9" s="61">
        <v>0.7506677403100197</v>
      </c>
      <c r="BF9" s="61">
        <v>3.773800246486548E-5</v>
      </c>
      <c r="BG9" s="61">
        <v>3.4187611192970938E-2</v>
      </c>
      <c r="BH9" s="62">
        <v>0.78489308950545544</v>
      </c>
      <c r="BI9" s="63">
        <v>-10.324590512687543</v>
      </c>
      <c r="BJ9" s="61">
        <v>-37.856831879854319</v>
      </c>
      <c r="BK9" s="61">
        <v>-1.9031605303884821E-3</v>
      </c>
      <c r="BL9" s="61">
        <v>-1.7241111876895339</v>
      </c>
      <c r="BM9" s="62">
        <v>-39.582846228074239</v>
      </c>
      <c r="BN9" s="63">
        <v>0</v>
      </c>
      <c r="BO9" s="62">
        <v>0</v>
      </c>
      <c r="BP9" s="63">
        <v>0</v>
      </c>
      <c r="BQ9" s="62">
        <v>0</v>
      </c>
      <c r="BR9" s="63">
        <v>0</v>
      </c>
      <c r="BS9" s="62">
        <v>0</v>
      </c>
      <c r="BT9" s="63">
        <v>2.0905348912783048E-2</v>
      </c>
      <c r="BU9" s="61">
        <v>7.6652946013537837E-2</v>
      </c>
      <c r="BV9" s="61">
        <v>5.6371118613139966E-5</v>
      </c>
      <c r="BW9" s="61">
        <v>0</v>
      </c>
      <c r="BX9" s="62">
        <v>7.670931713215097E-2</v>
      </c>
      <c r="BY9" s="63">
        <v>6.0266963335826172E-2</v>
      </c>
      <c r="BZ9" s="61">
        <v>0.22097886556469595</v>
      </c>
      <c r="CA9" s="61">
        <v>1.6250942057131841E-4</v>
      </c>
      <c r="CB9" s="61">
        <v>5.853436377876184</v>
      </c>
      <c r="CC9" s="62">
        <v>0.22114137498526726</v>
      </c>
      <c r="CD9" s="63">
        <v>7.6853009708419178</v>
      </c>
      <c r="CE9" s="61">
        <v>28.179436893087029</v>
      </c>
      <c r="CF9" s="61">
        <v>2.0723357185399659E-2</v>
      </c>
      <c r="CG9" s="61">
        <v>0</v>
      </c>
      <c r="CH9" s="62">
        <v>28.200160250272429</v>
      </c>
      <c r="CI9" s="63">
        <v>0</v>
      </c>
      <c r="CJ9" s="62">
        <v>0</v>
      </c>
      <c r="CK9" s="63">
        <v>0</v>
      </c>
      <c r="CL9" s="62">
        <v>0</v>
      </c>
      <c r="CM9" s="64"/>
    </row>
    <row r="10" spans="1:91" x14ac:dyDescent="0.25">
      <c r="A10" s="51">
        <v>329</v>
      </c>
      <c r="B10" s="3" t="s">
        <v>33</v>
      </c>
      <c r="C10" s="3" t="s">
        <v>106</v>
      </c>
      <c r="D10" s="52">
        <v>41</v>
      </c>
      <c r="E10" s="53">
        <f t="shared" si="0"/>
        <v>650.15831870715328</v>
      </c>
      <c r="F10" s="53">
        <f t="shared" si="1"/>
        <v>507.65061957910649</v>
      </c>
      <c r="G10" s="53">
        <f t="shared" si="2"/>
        <v>142.50769912804682</v>
      </c>
      <c r="H10" s="54">
        <f t="shared" si="3"/>
        <v>15.857519968467154</v>
      </c>
      <c r="I10" s="55">
        <f t="shared" si="4"/>
        <v>12.381722428758694</v>
      </c>
      <c r="J10" s="56">
        <f t="shared" si="5"/>
        <v>3.4757975397084593</v>
      </c>
      <c r="K10" s="39"/>
      <c r="L10" s="57">
        <v>-3.5876897493642703</v>
      </c>
      <c r="M10" s="58">
        <v>-13.154862414335657</v>
      </c>
      <c r="N10" s="58">
        <v>1.531729715789924E-3</v>
      </c>
      <c r="O10" s="58">
        <v>7.3032872848863575E-2</v>
      </c>
      <c r="P10" s="59">
        <v>-13.080297811771002</v>
      </c>
      <c r="Q10" s="57">
        <v>5.3925365799681484E-2</v>
      </c>
      <c r="R10" s="39">
        <v>0.19772634126549876</v>
      </c>
      <c r="S10" s="58">
        <v>-2.3022917532055319E-5</v>
      </c>
      <c r="T10" s="58">
        <v>-1.0977327079283977E-3</v>
      </c>
      <c r="U10" s="58">
        <v>0.1966055856400383</v>
      </c>
      <c r="V10" s="60">
        <v>0</v>
      </c>
      <c r="W10" s="61">
        <v>0</v>
      </c>
      <c r="X10" s="61">
        <v>0</v>
      </c>
      <c r="Y10" s="61">
        <v>0</v>
      </c>
      <c r="Z10" s="62">
        <v>0</v>
      </c>
      <c r="AA10" s="63">
        <v>0</v>
      </c>
      <c r="AB10" s="62">
        <v>0</v>
      </c>
      <c r="AC10" s="63">
        <v>0</v>
      </c>
      <c r="AD10" s="61">
        <v>0</v>
      </c>
      <c r="AE10" s="61">
        <v>1.9399620960407184E-5</v>
      </c>
      <c r="AF10" s="61">
        <v>0</v>
      </c>
      <c r="AG10" s="62">
        <v>0</v>
      </c>
      <c r="AH10" s="63">
        <v>0.40348262855260958</v>
      </c>
      <c r="AI10" s="61">
        <v>1.4794363046929018</v>
      </c>
      <c r="AJ10" s="61">
        <v>7.4375076901605599E-5</v>
      </c>
      <c r="AK10" s="61">
        <v>6.7377869666702533E-2</v>
      </c>
      <c r="AL10" s="62">
        <v>1.5468885494365059</v>
      </c>
      <c r="AM10" s="63">
        <v>11.643191793819989</v>
      </c>
      <c r="AN10" s="61">
        <v>42.691703244006625</v>
      </c>
      <c r="AO10" s="61">
        <v>-8.0282312072830708E-2</v>
      </c>
      <c r="AP10" s="61">
        <v>1.9443054140957512</v>
      </c>
      <c r="AQ10" s="62">
        <v>44.638154880080137</v>
      </c>
      <c r="AR10" s="63">
        <v>0</v>
      </c>
      <c r="AS10" s="62">
        <v>0</v>
      </c>
      <c r="AT10" s="63">
        <v>0</v>
      </c>
      <c r="AU10" s="61">
        <v>0</v>
      </c>
      <c r="AV10" s="61">
        <v>0</v>
      </c>
      <c r="AW10" s="61">
        <v>0</v>
      </c>
      <c r="AX10" s="62">
        <v>0</v>
      </c>
      <c r="AY10" s="63">
        <v>-0.44365559720305597</v>
      </c>
      <c r="AZ10" s="61">
        <v>-1.6267371897445384</v>
      </c>
      <c r="BA10" s="61">
        <v>-8.178027212267607E-5</v>
      </c>
      <c r="BB10" s="61">
        <v>-7.4086384121374707E-2</v>
      </c>
      <c r="BC10" s="62">
        <v>-1.7009053541380357</v>
      </c>
      <c r="BD10" s="63">
        <v>0.12221369513018142</v>
      </c>
      <c r="BE10" s="61">
        <v>0.44811688214399853</v>
      </c>
      <c r="BF10" s="61">
        <v>2.2527990873717217E-5</v>
      </c>
      <c r="BG10" s="61">
        <v>2.0408557492317903E-2</v>
      </c>
      <c r="BH10" s="62">
        <v>0.46854796762719009</v>
      </c>
      <c r="BI10" s="63">
        <v>-10.415540109505516</v>
      </c>
      <c r="BJ10" s="61">
        <v>-38.190313734853554</v>
      </c>
      <c r="BK10" s="61">
        <v>-1.9199255229279933E-3</v>
      </c>
      <c r="BL10" s="61">
        <v>-1.7392989297309276</v>
      </c>
      <c r="BM10" s="62">
        <v>-39.931532590107409</v>
      </c>
      <c r="BN10" s="63">
        <v>0</v>
      </c>
      <c r="BO10" s="62">
        <v>0</v>
      </c>
      <c r="BP10" s="63">
        <v>0</v>
      </c>
      <c r="BQ10" s="62">
        <v>0</v>
      </c>
      <c r="BR10" s="63">
        <v>0</v>
      </c>
      <c r="BS10" s="62">
        <v>0</v>
      </c>
      <c r="BT10" s="63">
        <v>1.4479124318746581E-2</v>
      </c>
      <c r="BU10" s="61">
        <v>5.3090122502070791E-2</v>
      </c>
      <c r="BV10" s="61">
        <v>3.9042851558788202E-5</v>
      </c>
      <c r="BW10" s="61">
        <v>0</v>
      </c>
      <c r="BX10" s="62">
        <v>5.3129165353629576E-2</v>
      </c>
      <c r="BY10" s="63">
        <v>3.5976827371299556E-2</v>
      </c>
      <c r="BZ10" s="61">
        <v>0.13191503369476504</v>
      </c>
      <c r="CA10" s="61">
        <v>9.7011248725530172E-5</v>
      </c>
      <c r="CB10" s="61">
        <v>3.4942538737562487</v>
      </c>
      <c r="CC10" s="62">
        <v>0.13201204494349056</v>
      </c>
      <c r="CD10" s="63">
        <v>6.8350480331346954</v>
      </c>
      <c r="CE10" s="61">
        <v>25.061842788160551</v>
      </c>
      <c r="CF10" s="61">
        <v>1.8430656431988324E-2</v>
      </c>
      <c r="CG10" s="61">
        <v>0</v>
      </c>
      <c r="CH10" s="62">
        <v>25.080273444592539</v>
      </c>
      <c r="CI10" s="63">
        <v>0</v>
      </c>
      <c r="CJ10" s="62">
        <v>0</v>
      </c>
      <c r="CK10" s="63">
        <v>0</v>
      </c>
      <c r="CL10" s="62">
        <v>0</v>
      </c>
      <c r="CM10" s="64"/>
    </row>
    <row r="11" spans="1:91" x14ac:dyDescent="0.25">
      <c r="A11" s="51">
        <v>330</v>
      </c>
      <c r="B11" s="3" t="s">
        <v>26</v>
      </c>
      <c r="C11" s="3" t="s">
        <v>106</v>
      </c>
      <c r="D11" s="52">
        <v>152</v>
      </c>
      <c r="E11" s="53">
        <f t="shared" si="0"/>
        <v>4451.20903928596</v>
      </c>
      <c r="F11" s="53">
        <f t="shared" si="1"/>
        <v>4938.7205681897631</v>
      </c>
      <c r="G11" s="53">
        <f t="shared" si="2"/>
        <v>-487.51152890380297</v>
      </c>
      <c r="H11" s="54">
        <f t="shared" si="3"/>
        <v>29.284269995302367</v>
      </c>
      <c r="I11" s="55">
        <f t="shared" si="4"/>
        <v>32.491582685458965</v>
      </c>
      <c r="J11" s="56">
        <f t="shared" si="5"/>
        <v>-3.2073126901565985</v>
      </c>
      <c r="K11" s="39"/>
      <c r="L11" s="57">
        <v>1.0855373409284308</v>
      </c>
      <c r="M11" s="58">
        <v>3.9803035834042459</v>
      </c>
      <c r="N11" s="58">
        <v>-4.6345975233624657E-4</v>
      </c>
      <c r="O11" s="58">
        <v>-2.2097760991392237E-2</v>
      </c>
      <c r="P11" s="59">
        <v>3.9577423626605173</v>
      </c>
      <c r="Q11" s="57">
        <v>8.7664625519618747E-2</v>
      </c>
      <c r="R11" s="39">
        <v>0.32143696023860208</v>
      </c>
      <c r="S11" s="58">
        <v>-3.7427570752401198E-5</v>
      </c>
      <c r="T11" s="58">
        <v>-1.7845465734744892E-3</v>
      </c>
      <c r="U11" s="58">
        <v>0.31961498609437516</v>
      </c>
      <c r="V11" s="60">
        <v>-0.45234823030213506</v>
      </c>
      <c r="W11" s="61">
        <v>-1.658610177774495</v>
      </c>
      <c r="X11" s="61">
        <v>-8.3382609396874606E-5</v>
      </c>
      <c r="Y11" s="61">
        <v>-7.5537973504816641E-2</v>
      </c>
      <c r="Z11" s="62">
        <v>-1.7342315338887084</v>
      </c>
      <c r="AA11" s="63">
        <v>0</v>
      </c>
      <c r="AB11" s="62">
        <v>0</v>
      </c>
      <c r="AC11" s="63">
        <v>0.22320078993307318</v>
      </c>
      <c r="AD11" s="61">
        <v>0.81840289642126829</v>
      </c>
      <c r="AE11" s="61">
        <v>1.4239298233336818E-5</v>
      </c>
      <c r="AF11" s="61">
        <v>3.7272468922797175E-2</v>
      </c>
      <c r="AG11" s="62">
        <v>0.85571650856744363</v>
      </c>
      <c r="AH11" s="63">
        <v>0.29615575952009116</v>
      </c>
      <c r="AI11" s="61">
        <v>1.0859044515736676</v>
      </c>
      <c r="AJ11" s="61">
        <v>5.4591216152663117E-5</v>
      </c>
      <c r="AK11" s="61">
        <v>4.9455274537020567E-2</v>
      </c>
      <c r="AL11" s="62">
        <v>1.1354143173268407</v>
      </c>
      <c r="AM11" s="63">
        <v>9.5714130279761207</v>
      </c>
      <c r="AN11" s="61">
        <v>35.095181102579105</v>
      </c>
      <c r="AO11" s="61">
        <v>-6.5996951806445228E-2</v>
      </c>
      <c r="AP11" s="61">
        <v>1.5983375091972907</v>
      </c>
      <c r="AQ11" s="62">
        <v>36.695282937002901</v>
      </c>
      <c r="AR11" s="63">
        <v>0</v>
      </c>
      <c r="AS11" s="62">
        <v>0</v>
      </c>
      <c r="AT11" s="63">
        <v>0.23903762318546984</v>
      </c>
      <c r="AU11" s="61">
        <v>0.87647128501338933</v>
      </c>
      <c r="AV11" s="61">
        <v>4.4062470968259366E-5</v>
      </c>
      <c r="AW11" s="61">
        <v>3.9917073699565528E-2</v>
      </c>
      <c r="AX11" s="62">
        <v>0.9164324211839231</v>
      </c>
      <c r="AY11" s="63">
        <v>-0.27435397563050085</v>
      </c>
      <c r="AZ11" s="61">
        <v>-1.0059645773118364</v>
      </c>
      <c r="BA11" s="61">
        <v>-5.0572432595122575E-5</v>
      </c>
      <c r="BB11" s="61">
        <v>-4.5814578136573442E-2</v>
      </c>
      <c r="BC11" s="62">
        <v>-1.0518297278810049</v>
      </c>
      <c r="BD11" s="63">
        <v>0.19886697520322286</v>
      </c>
      <c r="BE11" s="61">
        <v>0.72917890907848382</v>
      </c>
      <c r="BF11" s="61">
        <v>3.6657703522422764E-5</v>
      </c>
      <c r="BG11" s="61">
        <v>3.3208946775033235E-2</v>
      </c>
      <c r="BH11" s="62">
        <v>0.76242451355703944</v>
      </c>
      <c r="BI11" s="63">
        <v>-10.406710573741316</v>
      </c>
      <c r="BJ11" s="61">
        <v>-38.157938770384824</v>
      </c>
      <c r="BK11" s="61">
        <v>-1.9182979500041635E-3</v>
      </c>
      <c r="BL11" s="61">
        <v>-1.7378244788677719</v>
      </c>
      <c r="BM11" s="62">
        <v>-39.897681547202595</v>
      </c>
      <c r="BN11" s="63">
        <v>0</v>
      </c>
      <c r="BO11" s="62">
        <v>0</v>
      </c>
      <c r="BP11" s="63">
        <v>0</v>
      </c>
      <c r="BQ11" s="62">
        <v>0</v>
      </c>
      <c r="BR11" s="63">
        <v>0</v>
      </c>
      <c r="BS11" s="62">
        <v>0</v>
      </c>
      <c r="BT11" s="63">
        <v>2.1108664290365647E-2</v>
      </c>
      <c r="BU11" s="61">
        <v>7.7398435731340698E-2</v>
      </c>
      <c r="BV11" s="61">
        <v>5.6919357023960073E-5</v>
      </c>
      <c r="BW11" s="61">
        <v>0</v>
      </c>
      <c r="BX11" s="62">
        <v>7.7455355088364652E-2</v>
      </c>
      <c r="BY11" s="63">
        <v>5.8541743861993616E-2</v>
      </c>
      <c r="BZ11" s="61">
        <v>0.21465306082730992</v>
      </c>
      <c r="CA11" s="61">
        <v>1.5785737902927811E-4</v>
      </c>
      <c r="CB11" s="61">
        <v>5.68587421995427</v>
      </c>
      <c r="CC11" s="62">
        <v>0.21481091820633919</v>
      </c>
      <c r="CD11" s="63">
        <v>7.6094836764537623</v>
      </c>
      <c r="CE11" s="61">
        <v>27.901440146997128</v>
      </c>
      <c r="CF11" s="61">
        <v>2.0518916412240944E-2</v>
      </c>
      <c r="CG11" s="61">
        <v>0</v>
      </c>
      <c r="CH11" s="62">
        <v>27.921959063409368</v>
      </c>
      <c r="CI11" s="63">
        <v>0</v>
      </c>
      <c r="CJ11" s="62">
        <v>0</v>
      </c>
      <c r="CK11" s="63">
        <v>0</v>
      </c>
      <c r="CL11" s="62">
        <v>0</v>
      </c>
      <c r="CM11" s="64"/>
    </row>
    <row r="12" spans="1:91" x14ac:dyDescent="0.25">
      <c r="A12" s="51">
        <v>331</v>
      </c>
      <c r="B12" s="3" t="s">
        <v>2</v>
      </c>
      <c r="C12" s="3" t="s">
        <v>106</v>
      </c>
      <c r="D12" s="52">
        <v>22</v>
      </c>
      <c r="E12" s="53">
        <f t="shared" si="0"/>
        <v>567.83513293420037</v>
      </c>
      <c r="F12" s="53">
        <f t="shared" si="1"/>
        <v>559.29990453263065</v>
      </c>
      <c r="G12" s="53">
        <f t="shared" si="2"/>
        <v>8.5352284015697393</v>
      </c>
      <c r="H12" s="54">
        <f t="shared" si="3"/>
        <v>25.810687860645473</v>
      </c>
      <c r="I12" s="55">
        <f t="shared" si="4"/>
        <v>25.422722933301394</v>
      </c>
      <c r="J12" s="56">
        <f t="shared" si="5"/>
        <v>0.38796492734407906</v>
      </c>
      <c r="K12" s="39"/>
      <c r="L12" s="57">
        <v>6.8310208413932816E-2</v>
      </c>
      <c r="M12" s="58">
        <v>0.25047076418442032</v>
      </c>
      <c r="N12" s="58">
        <v>-2.9164388068384248E-5</v>
      </c>
      <c r="O12" s="58">
        <v>-1.3905580231005608E-3</v>
      </c>
      <c r="P12" s="59">
        <v>0.24905104177325135</v>
      </c>
      <c r="Q12" s="57">
        <v>2.7671077283332193E-2</v>
      </c>
      <c r="R12" s="39">
        <v>0.10146061670555137</v>
      </c>
      <c r="S12" s="58">
        <v>-1.1813900951248612E-5</v>
      </c>
      <c r="T12" s="58">
        <v>-5.6328679735553379E-4</v>
      </c>
      <c r="U12" s="58">
        <v>0.10088551600724459</v>
      </c>
      <c r="V12" s="60">
        <v>0</v>
      </c>
      <c r="W12" s="61">
        <v>0</v>
      </c>
      <c r="X12" s="61">
        <v>0</v>
      </c>
      <c r="Y12" s="61">
        <v>0</v>
      </c>
      <c r="Z12" s="62">
        <v>0</v>
      </c>
      <c r="AA12" s="63">
        <v>0</v>
      </c>
      <c r="AB12" s="62">
        <v>0</v>
      </c>
      <c r="AC12" s="63">
        <v>4.9408584364289958E-4</v>
      </c>
      <c r="AD12" s="61">
        <v>1.8116480933572984E-3</v>
      </c>
      <c r="AE12" s="61">
        <v>1.7601858781008792E-5</v>
      </c>
      <c r="AF12" s="61">
        <v>8.2507769161103693E-5</v>
      </c>
      <c r="AG12" s="62">
        <v>1.8942469387383343E-3</v>
      </c>
      <c r="AH12" s="63">
        <v>0.36609190781963574</v>
      </c>
      <c r="AI12" s="61">
        <v>1.3423369953386644</v>
      </c>
      <c r="AJ12" s="61">
        <v>6.7482741189663575E-5</v>
      </c>
      <c r="AK12" s="61">
        <v>6.1133964898540019E-2</v>
      </c>
      <c r="AL12" s="62">
        <v>1.4035384429783939</v>
      </c>
      <c r="AM12" s="63">
        <v>10.737862060134921</v>
      </c>
      <c r="AN12" s="61">
        <v>39.372160887161378</v>
      </c>
      <c r="AO12" s="61">
        <v>-7.4039868806792974E-2</v>
      </c>
      <c r="AP12" s="61">
        <v>1.793123716334829</v>
      </c>
      <c r="AQ12" s="62">
        <v>41.16726394352218</v>
      </c>
      <c r="AR12" s="63">
        <v>0</v>
      </c>
      <c r="AS12" s="62">
        <v>0</v>
      </c>
      <c r="AT12" s="63">
        <v>0</v>
      </c>
      <c r="AU12" s="61">
        <v>0</v>
      </c>
      <c r="AV12" s="61">
        <v>0</v>
      </c>
      <c r="AW12" s="61">
        <v>0</v>
      </c>
      <c r="AX12" s="62">
        <v>0</v>
      </c>
      <c r="AY12" s="63">
        <v>-0.4658167863029764</v>
      </c>
      <c r="AZ12" s="61">
        <v>-1.7079948831109135</v>
      </c>
      <c r="BA12" s="61">
        <v>-8.5865305843830925E-5</v>
      </c>
      <c r="BB12" s="61">
        <v>-7.7787097870043315E-2</v>
      </c>
      <c r="BC12" s="62">
        <v>-1.7858678462868005</v>
      </c>
      <c r="BD12" s="63">
        <v>6.2742941156620005E-2</v>
      </c>
      <c r="BE12" s="61">
        <v>0.23005745090760668</v>
      </c>
      <c r="BF12" s="61">
        <v>1.1565581126246843E-5</v>
      </c>
      <c r="BG12" s="61">
        <v>1.0477491253889542E-2</v>
      </c>
      <c r="BH12" s="62">
        <v>0.24054650774262246</v>
      </c>
      <c r="BI12" s="63">
        <v>-10.178711655102127</v>
      </c>
      <c r="BJ12" s="61">
        <v>-37.321942735374463</v>
      </c>
      <c r="BK12" s="61">
        <v>-1.8762702741954107E-3</v>
      </c>
      <c r="BL12" s="61">
        <v>-1.6997507667991065</v>
      </c>
      <c r="BM12" s="62">
        <v>-39.023569772447765</v>
      </c>
      <c r="BN12" s="63">
        <v>0</v>
      </c>
      <c r="BO12" s="62">
        <v>0</v>
      </c>
      <c r="BP12" s="63">
        <v>0</v>
      </c>
      <c r="BQ12" s="62">
        <v>0</v>
      </c>
      <c r="BR12" s="63">
        <v>0</v>
      </c>
      <c r="BS12" s="62">
        <v>0</v>
      </c>
      <c r="BT12" s="63">
        <v>-1.7556618801073696E-2</v>
      </c>
      <c r="BU12" s="61">
        <v>-6.4374268937270218E-2</v>
      </c>
      <c r="BV12" s="61">
        <v>-4.7341292652419814E-5</v>
      </c>
      <c r="BW12" s="61">
        <v>0</v>
      </c>
      <c r="BX12" s="62">
        <v>-6.4421610229922641E-2</v>
      </c>
      <c r="BY12" s="63">
        <v>1.8470041024083814E-2</v>
      </c>
      <c r="BZ12" s="61">
        <v>6.7723483754973987E-2</v>
      </c>
      <c r="CA12" s="61">
        <v>4.9804328916105242E-5</v>
      </c>
      <c r="CB12" s="61">
        <v>1.7939050525707994</v>
      </c>
      <c r="CC12" s="62">
        <v>6.777328808389009E-2</v>
      </c>
      <c r="CD12" s="63">
        <v>6.8320941835277855</v>
      </c>
      <c r="CE12" s="61">
        <v>25.051012006268547</v>
      </c>
      <c r="CF12" s="61">
        <v>1.84226913983861E-2</v>
      </c>
      <c r="CG12" s="61">
        <v>0</v>
      </c>
      <c r="CH12" s="62">
        <v>25.069434697666932</v>
      </c>
      <c r="CI12" s="63">
        <v>0</v>
      </c>
      <c r="CJ12" s="62">
        <v>0</v>
      </c>
      <c r="CK12" s="63">
        <v>0</v>
      </c>
      <c r="CL12" s="62">
        <v>0</v>
      </c>
      <c r="CM12" s="64"/>
    </row>
    <row r="13" spans="1:91" x14ac:dyDescent="0.25">
      <c r="A13" s="51">
        <v>332</v>
      </c>
      <c r="B13" s="3" t="s">
        <v>3</v>
      </c>
      <c r="C13" s="3" t="s">
        <v>106</v>
      </c>
      <c r="D13" s="52">
        <v>2</v>
      </c>
      <c r="E13" s="53">
        <f t="shared" si="0"/>
        <v>58.916278408897874</v>
      </c>
      <c r="F13" s="53">
        <f t="shared" si="1"/>
        <v>50.84544586660278</v>
      </c>
      <c r="G13" s="53">
        <f t="shared" si="2"/>
        <v>8.0708325422950935</v>
      </c>
      <c r="H13" s="54">
        <f t="shared" si="3"/>
        <v>29.458139204448937</v>
      </c>
      <c r="I13" s="55">
        <f t="shared" si="4"/>
        <v>25.42272293330139</v>
      </c>
      <c r="J13" s="56">
        <f t="shared" si="5"/>
        <v>4.0354162711475468</v>
      </c>
      <c r="K13" s="39"/>
      <c r="L13" s="57">
        <v>6.8310208413933107E-2</v>
      </c>
      <c r="M13" s="58">
        <v>0.25047076418442138</v>
      </c>
      <c r="N13" s="58">
        <v>-2.916438806838437E-5</v>
      </c>
      <c r="O13" s="58">
        <v>-1.3905580231005667E-3</v>
      </c>
      <c r="P13" s="59">
        <v>0.24905104177325241</v>
      </c>
      <c r="Q13" s="57">
        <v>2.7671077283332197E-2</v>
      </c>
      <c r="R13" s="39">
        <v>0.10146061670555138</v>
      </c>
      <c r="S13" s="58">
        <v>-1.1813900951248614E-5</v>
      </c>
      <c r="T13" s="58">
        <v>-5.6328679735553389E-4</v>
      </c>
      <c r="U13" s="58">
        <v>0.1008855160072446</v>
      </c>
      <c r="V13" s="60">
        <v>0</v>
      </c>
      <c r="W13" s="61">
        <v>0</v>
      </c>
      <c r="X13" s="61">
        <v>0</v>
      </c>
      <c r="Y13" s="61">
        <v>0</v>
      </c>
      <c r="Z13" s="62">
        <v>0</v>
      </c>
      <c r="AA13" s="63">
        <v>0</v>
      </c>
      <c r="AB13" s="62">
        <v>0</v>
      </c>
      <c r="AC13" s="63">
        <v>0</v>
      </c>
      <c r="AD13" s="61">
        <v>0</v>
      </c>
      <c r="AE13" s="61">
        <v>1.7601858781008799E-5</v>
      </c>
      <c r="AF13" s="61">
        <v>0</v>
      </c>
      <c r="AG13" s="62">
        <v>0</v>
      </c>
      <c r="AH13" s="63">
        <v>0.36609190781963585</v>
      </c>
      <c r="AI13" s="61">
        <v>1.3423369953386648</v>
      </c>
      <c r="AJ13" s="61">
        <v>6.7482741189663588E-5</v>
      </c>
      <c r="AK13" s="61">
        <v>6.113396489854004E-2</v>
      </c>
      <c r="AL13" s="62">
        <v>1.4035384429783944</v>
      </c>
      <c r="AM13" s="63">
        <v>11.73311560337951</v>
      </c>
      <c r="AN13" s="61">
        <v>43.021423879058197</v>
      </c>
      <c r="AO13" s="61">
        <v>-8.0902356083929719E-2</v>
      </c>
      <c r="AP13" s="61">
        <v>1.9593218591461103</v>
      </c>
      <c r="AQ13" s="62">
        <v>44.982908536088388</v>
      </c>
      <c r="AR13" s="63">
        <v>0</v>
      </c>
      <c r="AS13" s="62">
        <v>0</v>
      </c>
      <c r="AT13" s="63">
        <v>0</v>
      </c>
      <c r="AU13" s="61">
        <v>0</v>
      </c>
      <c r="AV13" s="61">
        <v>0</v>
      </c>
      <c r="AW13" s="61">
        <v>0</v>
      </c>
      <c r="AX13" s="62">
        <v>0</v>
      </c>
      <c r="AY13" s="63">
        <v>-0.4658167863029764</v>
      </c>
      <c r="AZ13" s="61">
        <v>-1.7079948831109135</v>
      </c>
      <c r="BA13" s="61">
        <v>-8.5865305843830925E-5</v>
      </c>
      <c r="BB13" s="61">
        <v>-7.7787097870043315E-2</v>
      </c>
      <c r="BC13" s="62">
        <v>-1.7858678462868005</v>
      </c>
      <c r="BD13" s="63">
        <v>6.2742941156620005E-2</v>
      </c>
      <c r="BE13" s="61">
        <v>0.23005745090760668</v>
      </c>
      <c r="BF13" s="61">
        <v>1.1565581126246843E-5</v>
      </c>
      <c r="BG13" s="61">
        <v>1.0477491253889542E-2</v>
      </c>
      <c r="BH13" s="62">
        <v>0.24054650774262246</v>
      </c>
      <c r="BI13" s="63">
        <v>-10.178711655102125</v>
      </c>
      <c r="BJ13" s="61">
        <v>-37.321942735374456</v>
      </c>
      <c r="BK13" s="61">
        <v>-1.8762702741954103E-3</v>
      </c>
      <c r="BL13" s="61">
        <v>-1.6997507667991061</v>
      </c>
      <c r="BM13" s="62">
        <v>-39.023569772447757</v>
      </c>
      <c r="BN13" s="63">
        <v>0</v>
      </c>
      <c r="BO13" s="62">
        <v>0</v>
      </c>
      <c r="BP13" s="63">
        <v>0</v>
      </c>
      <c r="BQ13" s="62">
        <v>0</v>
      </c>
      <c r="BR13" s="63">
        <v>0</v>
      </c>
      <c r="BS13" s="62">
        <v>0</v>
      </c>
      <c r="BT13" s="63">
        <v>-1.7556618801073672E-2</v>
      </c>
      <c r="BU13" s="61">
        <v>-6.4374268937270135E-2</v>
      </c>
      <c r="BV13" s="61">
        <v>-4.7341292652419753E-5</v>
      </c>
      <c r="BW13" s="61">
        <v>0</v>
      </c>
      <c r="BX13" s="62">
        <v>-6.4421610229922557E-2</v>
      </c>
      <c r="BY13" s="63">
        <v>1.8470041024083818E-2</v>
      </c>
      <c r="BZ13" s="61">
        <v>6.7723483754974001E-2</v>
      </c>
      <c r="CA13" s="61">
        <v>4.9804328916105249E-5</v>
      </c>
      <c r="CB13" s="61">
        <v>1.7939050525707998</v>
      </c>
      <c r="CC13" s="62">
        <v>6.7773288083890104E-2</v>
      </c>
      <c r="CD13" s="63">
        <v>6.8320941835277837</v>
      </c>
      <c r="CE13" s="61">
        <v>25.05101200626854</v>
      </c>
      <c r="CF13" s="61">
        <v>1.8422691398386096E-2</v>
      </c>
      <c r="CG13" s="61">
        <v>0</v>
      </c>
      <c r="CH13" s="62">
        <v>25.069434697666924</v>
      </c>
      <c r="CI13" s="63">
        <v>0</v>
      </c>
      <c r="CJ13" s="62">
        <v>0</v>
      </c>
      <c r="CK13" s="63">
        <v>0</v>
      </c>
      <c r="CL13" s="62">
        <v>0</v>
      </c>
      <c r="CM13" s="64"/>
    </row>
    <row r="14" spans="1:91" x14ac:dyDescent="0.25">
      <c r="A14" s="51">
        <v>333</v>
      </c>
      <c r="B14" s="3" t="s">
        <v>27</v>
      </c>
      <c r="C14" s="3" t="s">
        <v>106</v>
      </c>
      <c r="D14" s="52">
        <v>92</v>
      </c>
      <c r="E14" s="53">
        <f t="shared" si="0"/>
        <v>1881.7396317583286</v>
      </c>
      <c r="F14" s="53">
        <f t="shared" si="1"/>
        <v>2191.9670371501602</v>
      </c>
      <c r="G14" s="53">
        <f t="shared" si="2"/>
        <v>-310.22740539183167</v>
      </c>
      <c r="H14" s="54">
        <f t="shared" si="3"/>
        <v>20.45369164954705</v>
      </c>
      <c r="I14" s="55">
        <f t="shared" si="4"/>
        <v>23.825728664675655</v>
      </c>
      <c r="J14" s="56">
        <f t="shared" si="5"/>
        <v>-3.3720370151286048</v>
      </c>
      <c r="K14" s="39"/>
      <c r="L14" s="57">
        <v>-1.1150931569707399</v>
      </c>
      <c r="M14" s="58">
        <v>-4.0886749088927123</v>
      </c>
      <c r="N14" s="58">
        <v>4.7607832441719288E-4</v>
      </c>
      <c r="O14" s="58">
        <v>2.2699414508211755E-2</v>
      </c>
      <c r="P14" s="59">
        <v>-4.0654994160600832</v>
      </c>
      <c r="Q14" s="57">
        <v>5.7273349389906324E-2</v>
      </c>
      <c r="R14" s="39">
        <v>0.21000228109632318</v>
      </c>
      <c r="S14" s="58">
        <v>-2.4452307003102287E-5</v>
      </c>
      <c r="T14" s="58">
        <v>-1.1658859979079171E-3</v>
      </c>
      <c r="U14" s="58">
        <v>0.20881194279141216</v>
      </c>
      <c r="V14" s="60">
        <v>-0.22607174559491128</v>
      </c>
      <c r="W14" s="61">
        <v>-0.82892973384800794</v>
      </c>
      <c r="X14" s="61">
        <v>-4.1672434632980414E-5</v>
      </c>
      <c r="Y14" s="61">
        <v>-3.7751891982709618E-2</v>
      </c>
      <c r="Z14" s="62">
        <v>-0.86672329826535044</v>
      </c>
      <c r="AA14" s="63">
        <v>0</v>
      </c>
      <c r="AB14" s="62">
        <v>0</v>
      </c>
      <c r="AC14" s="63">
        <v>6.6276487098818025E-3</v>
      </c>
      <c r="AD14" s="61">
        <v>2.430137860289994E-2</v>
      </c>
      <c r="AE14" s="61">
        <v>1.6725781450813072E-5</v>
      </c>
      <c r="AF14" s="61">
        <v>1.1067560766445223E-3</v>
      </c>
      <c r="AG14" s="62">
        <v>2.5409356372493776E-2</v>
      </c>
      <c r="AH14" s="63">
        <v>0.34787083098910665</v>
      </c>
      <c r="AI14" s="61">
        <v>1.2755263802933909</v>
      </c>
      <c r="AJ14" s="61">
        <v>6.4123999339086075E-5</v>
      </c>
      <c r="AK14" s="61">
        <v>5.809121348126485E-2</v>
      </c>
      <c r="AL14" s="62">
        <v>1.3336817177739948</v>
      </c>
      <c r="AM14" s="63">
        <v>10.179830170401793</v>
      </c>
      <c r="AN14" s="61">
        <v>37.326043958139905</v>
      </c>
      <c r="AO14" s="61">
        <v>-7.0192118884651739E-2</v>
      </c>
      <c r="AP14" s="61">
        <v>1.6999375485159587</v>
      </c>
      <c r="AQ14" s="62">
        <v>39.027857983109101</v>
      </c>
      <c r="AR14" s="63">
        <v>0</v>
      </c>
      <c r="AS14" s="62">
        <v>0</v>
      </c>
      <c r="AT14" s="63">
        <v>6.5633940318953025E-3</v>
      </c>
      <c r="AU14" s="61">
        <v>2.4065778116949443E-2</v>
      </c>
      <c r="AV14" s="61">
        <v>1.2098487055288495E-6</v>
      </c>
      <c r="AW14" s="61">
        <v>1.0960261393126952E-3</v>
      </c>
      <c r="AX14" s="62">
        <v>2.5163014104967664E-2</v>
      </c>
      <c r="AY14" s="63">
        <v>-0.4225739240094451</v>
      </c>
      <c r="AZ14" s="61">
        <v>-1.5494377213679653</v>
      </c>
      <c r="BA14" s="61">
        <v>-7.7894228575735904E-5</v>
      </c>
      <c r="BB14" s="61">
        <v>-7.056593955133067E-2</v>
      </c>
      <c r="BC14" s="62">
        <v>-1.6200815551478716</v>
      </c>
      <c r="BD14" s="63">
        <v>0.12965635632301817</v>
      </c>
      <c r="BE14" s="61">
        <v>0.47540663985106657</v>
      </c>
      <c r="BF14" s="61">
        <v>2.3899917344394633E-5</v>
      </c>
      <c r="BG14" s="61">
        <v>2.1651413120633987E-2</v>
      </c>
      <c r="BH14" s="62">
        <v>0.49708195288904489</v>
      </c>
      <c r="BI14" s="63">
        <v>-10.58132539155336</v>
      </c>
      <c r="BJ14" s="61">
        <v>-38.798193102362319</v>
      </c>
      <c r="BK14" s="61">
        <v>-1.9504851857954991E-3</v>
      </c>
      <c r="BL14" s="61">
        <v>-1.7669835395158584</v>
      </c>
      <c r="BM14" s="62">
        <v>-40.567127127063969</v>
      </c>
      <c r="BN14" s="63">
        <v>0</v>
      </c>
      <c r="BO14" s="62">
        <v>0</v>
      </c>
      <c r="BP14" s="63">
        <v>0</v>
      </c>
      <c r="BQ14" s="62">
        <v>0</v>
      </c>
      <c r="BR14" s="63">
        <v>0</v>
      </c>
      <c r="BS14" s="62">
        <v>0</v>
      </c>
      <c r="BT14" s="63">
        <v>-4.9182732265338619E-3</v>
      </c>
      <c r="BU14" s="61">
        <v>-1.8033668497290826E-2</v>
      </c>
      <c r="BV14" s="61">
        <v>-1.3262087352928181E-5</v>
      </c>
      <c r="BW14" s="61">
        <v>0</v>
      </c>
      <c r="BX14" s="62">
        <v>-1.8046930584643753E-2</v>
      </c>
      <c r="BY14" s="63">
        <v>3.8167771165548939E-2</v>
      </c>
      <c r="BZ14" s="61">
        <v>0.13994849427367945</v>
      </c>
      <c r="CA14" s="61">
        <v>1.0291911245053283E-4</v>
      </c>
      <c r="CB14" s="61">
        <v>3.7070495647499873</v>
      </c>
      <c r="CC14" s="62">
        <v>0.14005141338612997</v>
      </c>
      <c r="CD14" s="63">
        <v>7.5109522985078057</v>
      </c>
      <c r="CE14" s="61">
        <v>27.540158427861954</v>
      </c>
      <c r="CF14" s="61">
        <v>2.025322728088608E-2</v>
      </c>
      <c r="CG14" s="61">
        <v>0</v>
      </c>
      <c r="CH14" s="62">
        <v>27.56041165514284</v>
      </c>
      <c r="CI14" s="63">
        <v>0</v>
      </c>
      <c r="CJ14" s="62">
        <v>0</v>
      </c>
      <c r="CK14" s="63">
        <v>0</v>
      </c>
      <c r="CL14" s="62">
        <v>0</v>
      </c>
      <c r="CM14" s="64"/>
    </row>
    <row r="15" spans="1:91" x14ac:dyDescent="0.25">
      <c r="A15" s="51">
        <v>334</v>
      </c>
      <c r="B15" s="3" t="s">
        <v>34</v>
      </c>
      <c r="C15" s="3" t="s">
        <v>106</v>
      </c>
      <c r="D15" s="52">
        <v>54</v>
      </c>
      <c r="E15" s="53">
        <f t="shared" si="0"/>
        <v>642.94431021084392</v>
      </c>
      <c r="F15" s="53">
        <f t="shared" si="1"/>
        <v>436.5004288182804</v>
      </c>
      <c r="G15" s="53">
        <f t="shared" si="2"/>
        <v>206.44388139256355</v>
      </c>
      <c r="H15" s="54">
        <f t="shared" si="3"/>
        <v>11.906376115015629</v>
      </c>
      <c r="I15" s="55">
        <f t="shared" si="4"/>
        <v>8.0833412744126001</v>
      </c>
      <c r="J15" s="56">
        <f t="shared" si="5"/>
        <v>3.8230348406030288</v>
      </c>
      <c r="K15" s="39"/>
      <c r="L15" s="57">
        <v>-4.8804597176018376</v>
      </c>
      <c r="M15" s="58">
        <v>-17.895018964540071</v>
      </c>
      <c r="N15" s="58">
        <v>2.0836654500270219E-3</v>
      </c>
      <c r="O15" s="58">
        <v>9.9349168657288406E-2</v>
      </c>
      <c r="P15" s="59">
        <v>-17.793586130432754</v>
      </c>
      <c r="Q15" s="57">
        <v>6.9635451899914144E-2</v>
      </c>
      <c r="R15" s="39">
        <v>0.25532999029968517</v>
      </c>
      <c r="S15" s="58">
        <v>-2.9730188059449339E-5</v>
      </c>
      <c r="T15" s="58">
        <v>-1.4175353666745444E-3</v>
      </c>
      <c r="U15" s="58">
        <v>0.25388272474495116</v>
      </c>
      <c r="V15" s="60">
        <v>-3.3398328918968411E-3</v>
      </c>
      <c r="W15" s="61">
        <v>-1.2246053936955084E-2</v>
      </c>
      <c r="X15" s="61">
        <v>-6.1564070072709649E-7</v>
      </c>
      <c r="Y15" s="61">
        <v>-5.5772122360269122E-4</v>
      </c>
      <c r="Z15" s="62">
        <v>-1.2804390801258501E-2</v>
      </c>
      <c r="AA15" s="63">
        <v>0</v>
      </c>
      <c r="AB15" s="62">
        <v>0</v>
      </c>
      <c r="AC15" s="63">
        <v>0</v>
      </c>
      <c r="AD15" s="61">
        <v>0</v>
      </c>
      <c r="AE15" s="61">
        <v>1.8564439147723316E-5</v>
      </c>
      <c r="AF15" s="61">
        <v>0</v>
      </c>
      <c r="AG15" s="62">
        <v>0</v>
      </c>
      <c r="AH15" s="63">
        <v>0.38611211632514042</v>
      </c>
      <c r="AI15" s="61">
        <v>1.4157444265255148</v>
      </c>
      <c r="AJ15" s="61">
        <v>7.1173121993725727E-5</v>
      </c>
      <c r="AK15" s="61">
        <v>6.4477154676556001E-2</v>
      </c>
      <c r="AL15" s="62">
        <v>1.4802927543240645</v>
      </c>
      <c r="AM15" s="63">
        <v>11.691974296737877</v>
      </c>
      <c r="AN15" s="61">
        <v>42.870572421372216</v>
      </c>
      <c r="AO15" s="61">
        <v>-8.0618677924420165E-2</v>
      </c>
      <c r="AP15" s="61">
        <v>1.9524516411970463</v>
      </c>
      <c r="AQ15" s="62">
        <v>44.825179276761681</v>
      </c>
      <c r="AR15" s="63">
        <v>0</v>
      </c>
      <c r="AS15" s="62">
        <v>0</v>
      </c>
      <c r="AT15" s="63">
        <v>0</v>
      </c>
      <c r="AU15" s="61">
        <v>0</v>
      </c>
      <c r="AV15" s="61">
        <v>0</v>
      </c>
      <c r="AW15" s="61">
        <v>0</v>
      </c>
      <c r="AX15" s="62">
        <v>0</v>
      </c>
      <c r="AY15" s="63">
        <v>-0.37624883806060738</v>
      </c>
      <c r="AZ15" s="61">
        <v>-1.3795790728888937</v>
      </c>
      <c r="BA15" s="61">
        <v>-6.9354996435115883E-5</v>
      </c>
      <c r="BB15" s="61">
        <v>-6.2830078370500184E-2</v>
      </c>
      <c r="BC15" s="62">
        <v>-1.442478506255829</v>
      </c>
      <c r="BD15" s="63">
        <v>0.15784579676148289</v>
      </c>
      <c r="BE15" s="61">
        <v>0.57876792145877054</v>
      </c>
      <c r="BF15" s="61">
        <v>2.9096155427667336E-5</v>
      </c>
      <c r="BG15" s="61">
        <v>2.6358789125032395E-2</v>
      </c>
      <c r="BH15" s="62">
        <v>0.60515580673923053</v>
      </c>
      <c r="BI15" s="63">
        <v>-10.490487509192258</v>
      </c>
      <c r="BJ15" s="61">
        <v>-38.46512086703828</v>
      </c>
      <c r="BK15" s="61">
        <v>-1.933740785893026E-3</v>
      </c>
      <c r="BL15" s="61">
        <v>-1.7518144527562101</v>
      </c>
      <c r="BM15" s="62">
        <v>-40.218869060580381</v>
      </c>
      <c r="BN15" s="63">
        <v>0</v>
      </c>
      <c r="BO15" s="62">
        <v>0</v>
      </c>
      <c r="BP15" s="63">
        <v>0</v>
      </c>
      <c r="BQ15" s="62">
        <v>0</v>
      </c>
      <c r="BR15" s="63">
        <v>0</v>
      </c>
      <c r="BS15" s="62">
        <v>0</v>
      </c>
      <c r="BT15" s="63">
        <v>3.5765529588681268E-2</v>
      </c>
      <c r="BU15" s="61">
        <v>0.13114027515849797</v>
      </c>
      <c r="BV15" s="61">
        <v>9.6441485818612804E-5</v>
      </c>
      <c r="BW15" s="61">
        <v>0</v>
      </c>
      <c r="BX15" s="62">
        <v>0.13123671664431658</v>
      </c>
      <c r="BY15" s="63">
        <v>4.6466077106367534E-2</v>
      </c>
      <c r="BZ15" s="61">
        <v>0.17037561605668095</v>
      </c>
      <c r="CA15" s="61">
        <v>1.2529543300034059E-4</v>
      </c>
      <c r="CB15" s="61">
        <v>4.5130235707417343</v>
      </c>
      <c r="CC15" s="62">
        <v>0.17050091148968127</v>
      </c>
      <c r="CD15" s="63">
        <v>6.9007361639933853</v>
      </c>
      <c r="CE15" s="61">
        <v>25.302699267975743</v>
      </c>
      <c r="CF15" s="61">
        <v>1.8607783990660466E-2</v>
      </c>
      <c r="CG15" s="61">
        <v>0</v>
      </c>
      <c r="CH15" s="62">
        <v>25.321307051966404</v>
      </c>
      <c r="CI15" s="63">
        <v>0</v>
      </c>
      <c r="CJ15" s="62">
        <v>0</v>
      </c>
      <c r="CK15" s="63">
        <v>0</v>
      </c>
      <c r="CL15" s="62">
        <v>0</v>
      </c>
      <c r="CM15" s="64"/>
    </row>
    <row r="16" spans="1:91" x14ac:dyDescent="0.25">
      <c r="A16" s="51">
        <v>335</v>
      </c>
      <c r="B16" s="3" t="s">
        <v>20</v>
      </c>
      <c r="C16" s="3" t="s">
        <v>106</v>
      </c>
      <c r="D16" s="52">
        <v>87</v>
      </c>
      <c r="E16" s="53">
        <f t="shared" si="0"/>
        <v>1968.2587144886872</v>
      </c>
      <c r="F16" s="53">
        <f t="shared" si="1"/>
        <v>1979.7475525196178</v>
      </c>
      <c r="G16" s="53">
        <f t="shared" si="2"/>
        <v>-11.488838030930445</v>
      </c>
      <c r="H16" s="54">
        <f t="shared" si="3"/>
        <v>22.62366338492744</v>
      </c>
      <c r="I16" s="55">
        <f t="shared" si="4"/>
        <v>22.755718994478364</v>
      </c>
      <c r="J16" s="56">
        <f t="shared" si="5"/>
        <v>-0.13205560955092466</v>
      </c>
      <c r="K16" s="39"/>
      <c r="L16" s="57">
        <v>-0.53781104256468859</v>
      </c>
      <c r="M16" s="58">
        <v>-1.9719738227371915</v>
      </c>
      <c r="N16" s="58">
        <v>2.2961326450322668E-4</v>
      </c>
      <c r="O16" s="58">
        <v>1.0947960451513849E-2</v>
      </c>
      <c r="P16" s="59">
        <v>-1.9607962490211743</v>
      </c>
      <c r="Q16" s="57">
        <v>3.5118836375390115E-2</v>
      </c>
      <c r="R16" s="39">
        <v>0.12876906670976376</v>
      </c>
      <c r="S16" s="58">
        <v>-1.4993650236807981E-5</v>
      </c>
      <c r="T16" s="58">
        <v>-7.1489724329100446E-4</v>
      </c>
      <c r="U16" s="58">
        <v>0.12803917581623595</v>
      </c>
      <c r="V16" s="60">
        <v>-0.25463346634427297</v>
      </c>
      <c r="W16" s="61">
        <v>-0.9336560432623342</v>
      </c>
      <c r="X16" s="61">
        <v>-4.6937296183021049E-5</v>
      </c>
      <c r="Y16" s="61">
        <v>-4.2521435358122424E-2</v>
      </c>
      <c r="Z16" s="62">
        <v>-0.97622441591663955</v>
      </c>
      <c r="AA16" s="63">
        <v>0</v>
      </c>
      <c r="AB16" s="62">
        <v>0</v>
      </c>
      <c r="AC16" s="63">
        <v>0.1794581431258514</v>
      </c>
      <c r="AD16" s="61">
        <v>0.65801319146145509</v>
      </c>
      <c r="AE16" s="61">
        <v>1.6697963606454903E-5</v>
      </c>
      <c r="AF16" s="61">
        <v>2.9967851209697048E-2</v>
      </c>
      <c r="AG16" s="62">
        <v>0.68801412269059059</v>
      </c>
      <c r="AH16" s="63">
        <v>0.34729226210958014</v>
      </c>
      <c r="AI16" s="61">
        <v>1.2734049610684606</v>
      </c>
      <c r="AJ16" s="61">
        <v>6.4017350125805146E-5</v>
      </c>
      <c r="AK16" s="61">
        <v>5.7994597825969392E-2</v>
      </c>
      <c r="AL16" s="62">
        <v>1.3314635762445557</v>
      </c>
      <c r="AM16" s="63">
        <v>10.254553073815135</v>
      </c>
      <c r="AN16" s="61">
        <v>37.60002793732216</v>
      </c>
      <c r="AO16" s="61">
        <v>-7.0707349377891748E-2</v>
      </c>
      <c r="AP16" s="61">
        <v>1.712415582738553</v>
      </c>
      <c r="AQ16" s="62">
        <v>39.314333770394889</v>
      </c>
      <c r="AR16" s="63">
        <v>0</v>
      </c>
      <c r="AS16" s="62">
        <v>0</v>
      </c>
      <c r="AT16" s="63">
        <v>9.1637617104802588E-2</v>
      </c>
      <c r="AU16" s="61">
        <v>0.33600459605094279</v>
      </c>
      <c r="AV16" s="61">
        <v>1.6891817235598555E-5</v>
      </c>
      <c r="AW16" s="61">
        <v>1.5302635070073442E-2</v>
      </c>
      <c r="AX16" s="62">
        <v>0.35132412293825183</v>
      </c>
      <c r="AY16" s="63">
        <v>-0.41243704495144951</v>
      </c>
      <c r="AZ16" s="61">
        <v>-1.5122691648219815</v>
      </c>
      <c r="BA16" s="61">
        <v>-7.6025669420698092E-5</v>
      </c>
      <c r="BB16" s="61">
        <v>-6.8873174441598822E-2</v>
      </c>
      <c r="BC16" s="62">
        <v>-1.5812183649330009</v>
      </c>
      <c r="BD16" s="63">
        <v>7.9618678377565019E-2</v>
      </c>
      <c r="BE16" s="61">
        <v>0.29193515405107173</v>
      </c>
      <c r="BF16" s="61">
        <v>1.4676332778880676E-5</v>
      </c>
      <c r="BG16" s="61">
        <v>1.3295583391043583E-2</v>
      </c>
      <c r="BH16" s="62">
        <v>0.30524541377489417</v>
      </c>
      <c r="BI16" s="63">
        <v>-9.936540194575942</v>
      </c>
      <c r="BJ16" s="61">
        <v>-36.433980713445116</v>
      </c>
      <c r="BK16" s="61">
        <v>-1.8316301342602148E-3</v>
      </c>
      <c r="BL16" s="61">
        <v>-1.6593103712290138</v>
      </c>
      <c r="BM16" s="62">
        <v>-38.09512271480839</v>
      </c>
      <c r="BN16" s="63">
        <v>0</v>
      </c>
      <c r="BO16" s="62">
        <v>0</v>
      </c>
      <c r="BP16" s="63">
        <v>0</v>
      </c>
      <c r="BQ16" s="62">
        <v>0</v>
      </c>
      <c r="BR16" s="63">
        <v>0</v>
      </c>
      <c r="BS16" s="62">
        <v>0</v>
      </c>
      <c r="BT16" s="63">
        <v>-8.1973029224527635E-3</v>
      </c>
      <c r="BU16" s="61">
        <v>-3.0056777382326798E-2</v>
      </c>
      <c r="BV16" s="61">
        <v>-2.2103966658354482E-5</v>
      </c>
      <c r="BW16" s="61">
        <v>0</v>
      </c>
      <c r="BX16" s="62">
        <v>-3.0078881348985152E-2</v>
      </c>
      <c r="BY16" s="63">
        <v>2.3437859762520916E-2</v>
      </c>
      <c r="BZ16" s="61">
        <v>8.5938819129243352E-2</v>
      </c>
      <c r="CA16" s="61">
        <v>6.3200015375171207E-5</v>
      </c>
      <c r="CB16" s="61">
        <v>2.276405071034092</v>
      </c>
      <c r="CC16" s="62">
        <v>8.6002019144618524E-2</v>
      </c>
      <c r="CD16" s="63">
        <v>6.6857794840891032</v>
      </c>
      <c r="CE16" s="61">
        <v>24.514524774993376</v>
      </c>
      <c r="CF16" s="61">
        <v>1.8028154894292617E-2</v>
      </c>
      <c r="CG16" s="61">
        <v>0</v>
      </c>
      <c r="CH16" s="62">
        <v>24.532552929887668</v>
      </c>
      <c r="CI16" s="63">
        <v>0</v>
      </c>
      <c r="CJ16" s="62">
        <v>0</v>
      </c>
      <c r="CK16" s="63">
        <v>0</v>
      </c>
      <c r="CL16" s="62">
        <v>0</v>
      </c>
      <c r="CM16" s="64"/>
    </row>
    <row r="17" spans="1:91" x14ac:dyDescent="0.25">
      <c r="A17" s="51">
        <v>336</v>
      </c>
      <c r="B17" s="3" t="s">
        <v>21</v>
      </c>
      <c r="C17" s="3" t="s">
        <v>106</v>
      </c>
      <c r="D17" s="52">
        <v>51</v>
      </c>
      <c r="E17" s="53">
        <f t="shared" si="0"/>
        <v>1689.73427846394</v>
      </c>
      <c r="F17" s="53">
        <f t="shared" si="1"/>
        <v>1865.8427695078574</v>
      </c>
      <c r="G17" s="53">
        <f t="shared" si="2"/>
        <v>-176.10849104391724</v>
      </c>
      <c r="H17" s="54">
        <f t="shared" si="3"/>
        <v>33.132044675763531</v>
      </c>
      <c r="I17" s="55">
        <f t="shared" si="4"/>
        <v>36.58515234329132</v>
      </c>
      <c r="J17" s="56">
        <f t="shared" si="5"/>
        <v>-3.4531076675277887</v>
      </c>
      <c r="K17" s="39"/>
      <c r="L17" s="57">
        <v>2.1753335559076339</v>
      </c>
      <c r="M17" s="58">
        <v>7.9762230383279906</v>
      </c>
      <c r="N17" s="58">
        <v>-9.2873779008597701E-4</v>
      </c>
      <c r="O17" s="58">
        <v>-4.4282217831299382E-2</v>
      </c>
      <c r="P17" s="59">
        <v>7.9310120827066051</v>
      </c>
      <c r="Q17" s="57">
        <v>8.5065504366121661E-2</v>
      </c>
      <c r="R17" s="39">
        <v>0.31190684934244606</v>
      </c>
      <c r="S17" s="58">
        <v>-3.6317900913626779E-5</v>
      </c>
      <c r="T17" s="58">
        <v>-1.7316375155617249E-3</v>
      </c>
      <c r="U17" s="58">
        <v>0.31013889392597066</v>
      </c>
      <c r="V17" s="60">
        <v>0</v>
      </c>
      <c r="W17" s="61">
        <v>0</v>
      </c>
      <c r="X17" s="61">
        <v>0</v>
      </c>
      <c r="Y17" s="61">
        <v>0</v>
      </c>
      <c r="Z17" s="62">
        <v>0</v>
      </c>
      <c r="AA17" s="63">
        <v>0</v>
      </c>
      <c r="AB17" s="62">
        <v>0</v>
      </c>
      <c r="AC17" s="63">
        <v>7.6835192665330134E-5</v>
      </c>
      <c r="AD17" s="61">
        <v>2.8172903977287714E-4</v>
      </c>
      <c r="AE17" s="61">
        <v>1.3600527757616866E-5</v>
      </c>
      <c r="AF17" s="61">
        <v>1.283076700424928E-5</v>
      </c>
      <c r="AG17" s="62">
        <v>2.9457397002222998E-4</v>
      </c>
      <c r="AH17" s="63">
        <v>0.28287030455623924</v>
      </c>
      <c r="AI17" s="61">
        <v>1.0371911167062104</v>
      </c>
      <c r="AJ17" s="61">
        <v>5.2142271229919143E-5</v>
      </c>
      <c r="AK17" s="61">
        <v>4.7236726352608345E-2</v>
      </c>
      <c r="AL17" s="62">
        <v>1.0844799853300486</v>
      </c>
      <c r="AM17" s="63">
        <v>9.4426980625945536</v>
      </c>
      <c r="AN17" s="61">
        <v>34.623226229513364</v>
      </c>
      <c r="AO17" s="61">
        <v>-6.5109434431296326E-2</v>
      </c>
      <c r="AP17" s="61">
        <v>1.576843299662809</v>
      </c>
      <c r="AQ17" s="62">
        <v>36.20181012801455</v>
      </c>
      <c r="AR17" s="63">
        <v>0</v>
      </c>
      <c r="AS17" s="62">
        <v>0</v>
      </c>
      <c r="AT17" s="63">
        <v>0</v>
      </c>
      <c r="AU17" s="61">
        <v>0</v>
      </c>
      <c r="AV17" s="61">
        <v>0</v>
      </c>
      <c r="AW17" s="61">
        <v>0</v>
      </c>
      <c r="AX17" s="62">
        <v>0</v>
      </c>
      <c r="AY17" s="63">
        <v>-0.26556731078699475</v>
      </c>
      <c r="AZ17" s="61">
        <v>-0.97374680621898069</v>
      </c>
      <c r="BA17" s="61">
        <v>-4.8952762187529821E-5</v>
      </c>
      <c r="BB17" s="61">
        <v>-4.4347286320927014E-2</v>
      </c>
      <c r="BC17" s="62">
        <v>-1.0181430453020952</v>
      </c>
      <c r="BD17" s="63">
        <v>0.19258637835454961</v>
      </c>
      <c r="BE17" s="61">
        <v>0.70615005396668185</v>
      </c>
      <c r="BF17" s="61">
        <v>3.5499983609464603E-5</v>
      </c>
      <c r="BG17" s="61">
        <v>3.2160145151486172E-2</v>
      </c>
      <c r="BH17" s="62">
        <v>0.73834569910177739</v>
      </c>
      <c r="BI17" s="63">
        <v>-10.321854058485334</v>
      </c>
      <c r="BJ17" s="61">
        <v>-37.846798214446224</v>
      </c>
      <c r="BK17" s="61">
        <v>-1.9026561121624557E-3</v>
      </c>
      <c r="BL17" s="61">
        <v>-1.723654225130212</v>
      </c>
      <c r="BM17" s="62">
        <v>-39.572355095688593</v>
      </c>
      <c r="BN17" s="63">
        <v>0</v>
      </c>
      <c r="BO17" s="62">
        <v>0</v>
      </c>
      <c r="BP17" s="63">
        <v>0</v>
      </c>
      <c r="BQ17" s="62">
        <v>0</v>
      </c>
      <c r="BR17" s="63">
        <v>0</v>
      </c>
      <c r="BS17" s="62">
        <v>0</v>
      </c>
      <c r="BT17" s="63">
        <v>1.6440502519094527E-2</v>
      </c>
      <c r="BU17" s="61">
        <v>6.0281842570013261E-2</v>
      </c>
      <c r="BV17" s="61">
        <v>4.4331693358957041E-5</v>
      </c>
      <c r="BW17" s="61">
        <v>0</v>
      </c>
      <c r="BX17" s="62">
        <v>6.0326174263372216E-2</v>
      </c>
      <c r="BY17" s="63">
        <v>5.6692884383743168E-2</v>
      </c>
      <c r="BZ17" s="61">
        <v>0.20787390940705827</v>
      </c>
      <c r="CA17" s="61">
        <v>1.5287194313044197E-4</v>
      </c>
      <c r="CB17" s="61">
        <v>5.506303511085668</v>
      </c>
      <c r="CC17" s="62">
        <v>0.20802678135018871</v>
      </c>
      <c r="CD17" s="63">
        <v>7.6513681509429512</v>
      </c>
      <c r="CE17" s="61">
        <v>28.055016553457488</v>
      </c>
      <c r="CF17" s="61">
        <v>2.0631857587694629E-2</v>
      </c>
      <c r="CG17" s="61">
        <v>0</v>
      </c>
      <c r="CH17" s="62">
        <v>28.075648411045183</v>
      </c>
      <c r="CI17" s="63">
        <v>0</v>
      </c>
      <c r="CJ17" s="62">
        <v>0</v>
      </c>
      <c r="CK17" s="63">
        <v>0</v>
      </c>
      <c r="CL17" s="62">
        <v>0</v>
      </c>
      <c r="CM17" s="64"/>
    </row>
    <row r="18" spans="1:91" x14ac:dyDescent="0.25">
      <c r="A18" s="51">
        <v>337</v>
      </c>
      <c r="B18" s="3" t="s">
        <v>9</v>
      </c>
      <c r="C18" s="3" t="s">
        <v>106</v>
      </c>
      <c r="D18" s="52">
        <v>18</v>
      </c>
      <c r="E18" s="53">
        <f t="shared" si="0"/>
        <v>466.01947702269649</v>
      </c>
      <c r="F18" s="53">
        <f t="shared" si="1"/>
        <v>457.60901279942487</v>
      </c>
      <c r="G18" s="53">
        <f t="shared" si="2"/>
        <v>8.4104642232716031</v>
      </c>
      <c r="H18" s="54">
        <f t="shared" si="3"/>
        <v>25.889970945705361</v>
      </c>
      <c r="I18" s="55">
        <f t="shared" si="4"/>
        <v>25.422722933301383</v>
      </c>
      <c r="J18" s="56">
        <f t="shared" si="5"/>
        <v>0.46724801240397795</v>
      </c>
      <c r="K18" s="39"/>
      <c r="L18" s="57">
        <v>6.8310208413932788E-2</v>
      </c>
      <c r="M18" s="58">
        <v>0.25047076418442021</v>
      </c>
      <c r="N18" s="58">
        <v>-2.9164388068384235E-5</v>
      </c>
      <c r="O18" s="58">
        <v>-1.3905580231005602E-3</v>
      </c>
      <c r="P18" s="59">
        <v>0.24905104177325124</v>
      </c>
      <c r="Q18" s="57">
        <v>2.7671077283332197E-2</v>
      </c>
      <c r="R18" s="39">
        <v>0.10146061670555138</v>
      </c>
      <c r="S18" s="58">
        <v>-1.1813900951248614E-5</v>
      </c>
      <c r="T18" s="58">
        <v>-5.6328679735553389E-4</v>
      </c>
      <c r="U18" s="58">
        <v>0.1008855160072446</v>
      </c>
      <c r="V18" s="60">
        <v>0</v>
      </c>
      <c r="W18" s="61">
        <v>0</v>
      </c>
      <c r="X18" s="61">
        <v>0</v>
      </c>
      <c r="Y18" s="61">
        <v>0</v>
      </c>
      <c r="Z18" s="62">
        <v>0</v>
      </c>
      <c r="AA18" s="63">
        <v>0</v>
      </c>
      <c r="AB18" s="62">
        <v>0</v>
      </c>
      <c r="AC18" s="63">
        <v>0</v>
      </c>
      <c r="AD18" s="61">
        <v>0</v>
      </c>
      <c r="AE18" s="61">
        <v>1.7601858781008796E-5</v>
      </c>
      <c r="AF18" s="61">
        <v>0</v>
      </c>
      <c r="AG18" s="62">
        <v>0</v>
      </c>
      <c r="AH18" s="63">
        <v>0.3660919078196358</v>
      </c>
      <c r="AI18" s="61">
        <v>1.3423369953386646</v>
      </c>
      <c r="AJ18" s="61">
        <v>6.7482741189663575E-5</v>
      </c>
      <c r="AK18" s="61">
        <v>6.1133964898540033E-2</v>
      </c>
      <c r="AL18" s="62">
        <v>1.4035384429783941</v>
      </c>
      <c r="AM18" s="63">
        <v>10.759978805540355</v>
      </c>
      <c r="AN18" s="61">
        <v>39.453255620314636</v>
      </c>
      <c r="AO18" s="61">
        <v>-7.4192368524062677E-2</v>
      </c>
      <c r="AP18" s="61">
        <v>1.7968170083973016</v>
      </c>
      <c r="AQ18" s="62">
        <v>41.252056045579202</v>
      </c>
      <c r="AR18" s="63">
        <v>0</v>
      </c>
      <c r="AS18" s="62">
        <v>0</v>
      </c>
      <c r="AT18" s="63">
        <v>0</v>
      </c>
      <c r="AU18" s="61">
        <v>0</v>
      </c>
      <c r="AV18" s="61">
        <v>0</v>
      </c>
      <c r="AW18" s="61">
        <v>0</v>
      </c>
      <c r="AX18" s="62">
        <v>0</v>
      </c>
      <c r="AY18" s="63">
        <v>-0.46581678630297629</v>
      </c>
      <c r="AZ18" s="61">
        <v>-1.7079948831109131</v>
      </c>
      <c r="BA18" s="61">
        <v>-8.5865305843830898E-5</v>
      </c>
      <c r="BB18" s="61">
        <v>-7.7787097870043287E-2</v>
      </c>
      <c r="BC18" s="62">
        <v>-1.7858678462868001</v>
      </c>
      <c r="BD18" s="63">
        <v>6.2742941156619977E-2</v>
      </c>
      <c r="BE18" s="61">
        <v>0.23005745090760657</v>
      </c>
      <c r="BF18" s="61">
        <v>1.1565581126246838E-5</v>
      </c>
      <c r="BG18" s="61">
        <v>1.0477491253889536E-2</v>
      </c>
      <c r="BH18" s="62">
        <v>0.24054650774262235</v>
      </c>
      <c r="BI18" s="63">
        <v>-10.178711655102127</v>
      </c>
      <c r="BJ18" s="61">
        <v>-37.321942735374463</v>
      </c>
      <c r="BK18" s="61">
        <v>-1.8762702741954107E-3</v>
      </c>
      <c r="BL18" s="61">
        <v>-1.6997507667991065</v>
      </c>
      <c r="BM18" s="62">
        <v>-39.023569772447765</v>
      </c>
      <c r="BN18" s="63">
        <v>0</v>
      </c>
      <c r="BO18" s="62">
        <v>0</v>
      </c>
      <c r="BP18" s="63">
        <v>0</v>
      </c>
      <c r="BQ18" s="62">
        <v>0</v>
      </c>
      <c r="BR18" s="63">
        <v>0</v>
      </c>
      <c r="BS18" s="62">
        <v>0</v>
      </c>
      <c r="BT18" s="63">
        <v>-1.755661880107369E-2</v>
      </c>
      <c r="BU18" s="61">
        <v>-6.437426893727019E-2</v>
      </c>
      <c r="BV18" s="61">
        <v>-4.7341292652419794E-5</v>
      </c>
      <c r="BW18" s="61">
        <v>0</v>
      </c>
      <c r="BX18" s="62">
        <v>-6.4421610229922613E-2</v>
      </c>
      <c r="BY18" s="63">
        <v>1.8470041024083811E-2</v>
      </c>
      <c r="BZ18" s="61">
        <v>6.7723483754973973E-2</v>
      </c>
      <c r="CA18" s="61">
        <v>4.9804328916105228E-5</v>
      </c>
      <c r="CB18" s="61">
        <v>1.7939050525707991</v>
      </c>
      <c r="CC18" s="62">
        <v>6.7773288083890076E-2</v>
      </c>
      <c r="CD18" s="63">
        <v>6.8320941835277829</v>
      </c>
      <c r="CE18" s="61">
        <v>25.051012006268536</v>
      </c>
      <c r="CF18" s="61">
        <v>1.8422691398386093E-2</v>
      </c>
      <c r="CG18" s="61">
        <v>0</v>
      </c>
      <c r="CH18" s="62">
        <v>25.069434697666921</v>
      </c>
      <c r="CI18" s="63">
        <v>0</v>
      </c>
      <c r="CJ18" s="62">
        <v>0</v>
      </c>
      <c r="CK18" s="63">
        <v>0</v>
      </c>
      <c r="CL18" s="62">
        <v>0</v>
      </c>
      <c r="CM18" s="64"/>
    </row>
    <row r="19" spans="1:91" x14ac:dyDescent="0.25">
      <c r="A19" s="51">
        <v>338</v>
      </c>
      <c r="B19" s="3" t="s">
        <v>4</v>
      </c>
      <c r="C19" s="3" t="s">
        <v>106</v>
      </c>
      <c r="D19" s="52">
        <v>16</v>
      </c>
      <c r="E19" s="53">
        <f t="shared" si="0"/>
        <v>384.82889864852041</v>
      </c>
      <c r="F19" s="53">
        <f t="shared" si="1"/>
        <v>395.86398154197718</v>
      </c>
      <c r="G19" s="53">
        <f t="shared" si="2"/>
        <v>-11.035082893456774</v>
      </c>
      <c r="H19" s="54">
        <f t="shared" si="3"/>
        <v>24.051806165532525</v>
      </c>
      <c r="I19" s="55">
        <f t="shared" si="4"/>
        <v>24.741498846373574</v>
      </c>
      <c r="J19" s="56">
        <f t="shared" si="5"/>
        <v>-0.6896926808410484</v>
      </c>
      <c r="K19" s="39"/>
      <c r="L19" s="57">
        <v>-0.73481411117782824</v>
      </c>
      <c r="M19" s="58">
        <v>-2.694318407652037</v>
      </c>
      <c r="N19" s="58">
        <v>3.1372183446806766E-4</v>
      </c>
      <c r="O19" s="58">
        <v>1.4958257067437464E-2</v>
      </c>
      <c r="P19" s="59">
        <v>-2.6790464287501314</v>
      </c>
      <c r="Q19" s="57">
        <v>3.7301364404907507E-2</v>
      </c>
      <c r="R19" s="39">
        <v>0.13677166948466085</v>
      </c>
      <c r="S19" s="58">
        <v>-1.5925459638373038E-5</v>
      </c>
      <c r="T19" s="58">
        <v>-7.5932591555762639E-4</v>
      </c>
      <c r="U19" s="58">
        <v>0.13599641810946483</v>
      </c>
      <c r="V19" s="60">
        <v>-6.7631616060911046E-2</v>
      </c>
      <c r="W19" s="61">
        <v>-0.24798259222334049</v>
      </c>
      <c r="X19" s="61">
        <v>-1.2466724189723706E-5</v>
      </c>
      <c r="Y19" s="61">
        <v>-1.1293854777954498E-2</v>
      </c>
      <c r="Z19" s="62">
        <v>-0.25928891372548468</v>
      </c>
      <c r="AA19" s="63">
        <v>0</v>
      </c>
      <c r="AB19" s="62">
        <v>0</v>
      </c>
      <c r="AC19" s="63">
        <v>0</v>
      </c>
      <c r="AD19" s="61">
        <v>0</v>
      </c>
      <c r="AE19" s="61">
        <v>1.8631984001409632E-5</v>
      </c>
      <c r="AF19" s="61">
        <v>0</v>
      </c>
      <c r="AG19" s="62">
        <v>0</v>
      </c>
      <c r="AH19" s="63">
        <v>0.38751694661363822</v>
      </c>
      <c r="AI19" s="61">
        <v>1.4208954709166735</v>
      </c>
      <c r="AJ19" s="61">
        <v>7.1432078274236569E-5</v>
      </c>
      <c r="AK19" s="61">
        <v>6.4711748350196399E-2</v>
      </c>
      <c r="AL19" s="62">
        <v>1.4856786513451439</v>
      </c>
      <c r="AM19" s="63">
        <v>10.847086148163804</v>
      </c>
      <c r="AN19" s="61">
        <v>39.772649209933945</v>
      </c>
      <c r="AO19" s="61">
        <v>-7.4792992389766111E-2</v>
      </c>
      <c r="AP19" s="61">
        <v>1.8113631295013242</v>
      </c>
      <c r="AQ19" s="62">
        <v>41.586011813041658</v>
      </c>
      <c r="AR19" s="63">
        <v>0</v>
      </c>
      <c r="AS19" s="62">
        <v>0</v>
      </c>
      <c r="AT19" s="63">
        <v>0</v>
      </c>
      <c r="AU19" s="61">
        <v>0</v>
      </c>
      <c r="AV19" s="61">
        <v>0</v>
      </c>
      <c r="AW19" s="61">
        <v>0</v>
      </c>
      <c r="AX19" s="62">
        <v>0</v>
      </c>
      <c r="AY19" s="63">
        <v>-0.50930056476478591</v>
      </c>
      <c r="AZ19" s="61">
        <v>-1.8674354041375483</v>
      </c>
      <c r="BA19" s="61">
        <v>-9.3880791860344198E-5</v>
      </c>
      <c r="BB19" s="61">
        <v>-8.5048486962123013E-2</v>
      </c>
      <c r="BC19" s="62">
        <v>-1.9525777718915316</v>
      </c>
      <c r="BD19" s="63">
        <v>8.4622557927535008E-2</v>
      </c>
      <c r="BE19" s="61">
        <v>0.31028271240096167</v>
      </c>
      <c r="BF19" s="61">
        <v>1.5598711835620818E-5</v>
      </c>
      <c r="BG19" s="61">
        <v>1.4131185026125611E-2</v>
      </c>
      <c r="BH19" s="62">
        <v>0.32442949613892286</v>
      </c>
      <c r="BI19" s="63">
        <v>-10.519874984321666</v>
      </c>
      <c r="BJ19" s="61">
        <v>-38.572874942512776</v>
      </c>
      <c r="BK19" s="61">
        <v>-1.9391578610482422E-3</v>
      </c>
      <c r="BL19" s="61">
        <v>-1.7567218894808236</v>
      </c>
      <c r="BM19" s="62">
        <v>-40.331535989854643</v>
      </c>
      <c r="BN19" s="63">
        <v>0</v>
      </c>
      <c r="BO19" s="62">
        <v>0</v>
      </c>
      <c r="BP19" s="63">
        <v>0</v>
      </c>
      <c r="BQ19" s="62">
        <v>0</v>
      </c>
      <c r="BR19" s="63">
        <v>0</v>
      </c>
      <c r="BS19" s="62">
        <v>0</v>
      </c>
      <c r="BT19" s="63">
        <v>-2.3894467189756394E-2</v>
      </c>
      <c r="BU19" s="61">
        <v>-8.7613046362440106E-2</v>
      </c>
      <c r="BV19" s="61">
        <v>-6.4431253923148411E-5</v>
      </c>
      <c r="BW19" s="61">
        <v>0</v>
      </c>
      <c r="BX19" s="62">
        <v>-8.7677477616363256E-2</v>
      </c>
      <c r="BY19" s="63">
        <v>2.4910883800983094E-2</v>
      </c>
      <c r="BZ19" s="61">
        <v>9.1339907270271345E-2</v>
      </c>
      <c r="CA19" s="61">
        <v>6.717201379235063E-5</v>
      </c>
      <c r="CB19" s="61">
        <v>2.4194727156435398</v>
      </c>
      <c r="CC19" s="62">
        <v>9.1407079284063691E-2</v>
      </c>
      <c r="CD19" s="63">
        <v>7.4347558612349447</v>
      </c>
      <c r="CE19" s="61">
        <v>27.260771491194795</v>
      </c>
      <c r="CF19" s="61">
        <v>2.004776415174497E-2</v>
      </c>
      <c r="CG19" s="61">
        <v>0</v>
      </c>
      <c r="CH19" s="62">
        <v>27.28081925534654</v>
      </c>
      <c r="CI19" s="63">
        <v>0</v>
      </c>
      <c r="CJ19" s="62">
        <v>0</v>
      </c>
      <c r="CK19" s="63">
        <v>0</v>
      </c>
      <c r="CL19" s="62">
        <v>0</v>
      </c>
      <c r="CM19" s="64"/>
    </row>
    <row r="20" spans="1:91" x14ac:dyDescent="0.25">
      <c r="A20" s="51">
        <v>339</v>
      </c>
      <c r="B20" s="3" t="s">
        <v>10</v>
      </c>
      <c r="C20" s="3" t="s">
        <v>106</v>
      </c>
      <c r="D20" s="52">
        <v>29</v>
      </c>
      <c r="E20" s="53">
        <f t="shared" si="0"/>
        <v>745.9029260696833</v>
      </c>
      <c r="F20" s="53">
        <f t="shared" si="1"/>
        <v>737.25896506574077</v>
      </c>
      <c r="G20" s="53">
        <f t="shared" si="2"/>
        <v>8.6439610039425645</v>
      </c>
      <c r="H20" s="54">
        <f t="shared" si="3"/>
        <v>25.72079055412701</v>
      </c>
      <c r="I20" s="55">
        <f t="shared" si="4"/>
        <v>25.422722933301404</v>
      </c>
      <c r="J20" s="56">
        <f t="shared" si="5"/>
        <v>0.29806762082560567</v>
      </c>
      <c r="K20" s="39"/>
      <c r="L20" s="57">
        <v>6.8310208413932788E-2</v>
      </c>
      <c r="M20" s="58">
        <v>0.25047076418442021</v>
      </c>
      <c r="N20" s="58">
        <v>-2.9164388068384235E-5</v>
      </c>
      <c r="O20" s="58">
        <v>-1.3905580231005602E-3</v>
      </c>
      <c r="P20" s="59">
        <v>0.24905104177325124</v>
      </c>
      <c r="Q20" s="57">
        <v>2.76710772833322E-2</v>
      </c>
      <c r="R20" s="39">
        <v>0.1014606167055514</v>
      </c>
      <c r="S20" s="58">
        <v>-1.1813900951248615E-5</v>
      </c>
      <c r="T20" s="58">
        <v>-5.63286797355534E-4</v>
      </c>
      <c r="U20" s="58">
        <v>0.10088551600724462</v>
      </c>
      <c r="V20" s="60">
        <v>0</v>
      </c>
      <c r="W20" s="61">
        <v>0</v>
      </c>
      <c r="X20" s="61">
        <v>0</v>
      </c>
      <c r="Y20" s="61">
        <v>0</v>
      </c>
      <c r="Z20" s="62">
        <v>0</v>
      </c>
      <c r="AA20" s="63">
        <v>0</v>
      </c>
      <c r="AB20" s="62">
        <v>0</v>
      </c>
      <c r="AC20" s="63">
        <v>0</v>
      </c>
      <c r="AD20" s="61">
        <v>0</v>
      </c>
      <c r="AE20" s="61">
        <v>1.7601858781008792E-5</v>
      </c>
      <c r="AF20" s="61">
        <v>0</v>
      </c>
      <c r="AG20" s="62">
        <v>0</v>
      </c>
      <c r="AH20" s="63">
        <v>0.36609190781963574</v>
      </c>
      <c r="AI20" s="61">
        <v>1.3423369953386644</v>
      </c>
      <c r="AJ20" s="61">
        <v>6.7482741189663575E-5</v>
      </c>
      <c r="AK20" s="61">
        <v>6.1133964898540019E-2</v>
      </c>
      <c r="AL20" s="62">
        <v>1.4035384429783939</v>
      </c>
      <c r="AM20" s="63">
        <v>10.713838698746253</v>
      </c>
      <c r="AN20" s="61">
        <v>39.284075228736256</v>
      </c>
      <c r="AO20" s="61">
        <v>-7.3874222562172395E-2</v>
      </c>
      <c r="AP20" s="61">
        <v>1.7891120370255902</v>
      </c>
      <c r="AQ20" s="62">
        <v>41.075162177494697</v>
      </c>
      <c r="AR20" s="63">
        <v>0</v>
      </c>
      <c r="AS20" s="62">
        <v>0</v>
      </c>
      <c r="AT20" s="63">
        <v>0</v>
      </c>
      <c r="AU20" s="61">
        <v>0</v>
      </c>
      <c r="AV20" s="61">
        <v>0</v>
      </c>
      <c r="AW20" s="61">
        <v>0</v>
      </c>
      <c r="AX20" s="62">
        <v>0</v>
      </c>
      <c r="AY20" s="63">
        <v>-0.4658167863029764</v>
      </c>
      <c r="AZ20" s="61">
        <v>-1.7079948831109135</v>
      </c>
      <c r="BA20" s="61">
        <v>-8.5865305843830925E-5</v>
      </c>
      <c r="BB20" s="61">
        <v>-7.7787097870043315E-2</v>
      </c>
      <c r="BC20" s="62">
        <v>-1.7858678462868005</v>
      </c>
      <c r="BD20" s="63">
        <v>6.2742941156619977E-2</v>
      </c>
      <c r="BE20" s="61">
        <v>0.23005745090760657</v>
      </c>
      <c r="BF20" s="61">
        <v>1.1565581126246838E-5</v>
      </c>
      <c r="BG20" s="61">
        <v>1.0477491253889536E-2</v>
      </c>
      <c r="BH20" s="62">
        <v>0.24054650774262235</v>
      </c>
      <c r="BI20" s="63">
        <v>-10.178711655102125</v>
      </c>
      <c r="BJ20" s="61">
        <v>-37.321942735374456</v>
      </c>
      <c r="BK20" s="61">
        <v>-1.8762702741954103E-3</v>
      </c>
      <c r="BL20" s="61">
        <v>-1.6997507667991061</v>
      </c>
      <c r="BM20" s="62">
        <v>-39.023569772447757</v>
      </c>
      <c r="BN20" s="63">
        <v>0</v>
      </c>
      <c r="BO20" s="62">
        <v>0</v>
      </c>
      <c r="BP20" s="63">
        <v>0</v>
      </c>
      <c r="BQ20" s="62">
        <v>0</v>
      </c>
      <c r="BR20" s="63">
        <v>0</v>
      </c>
      <c r="BS20" s="62">
        <v>0</v>
      </c>
      <c r="BT20" s="63">
        <v>-1.7556618801073658E-2</v>
      </c>
      <c r="BU20" s="61">
        <v>-6.4374268937270079E-2</v>
      </c>
      <c r="BV20" s="61">
        <v>-4.7341292652419713E-5</v>
      </c>
      <c r="BW20" s="61">
        <v>0</v>
      </c>
      <c r="BX20" s="62">
        <v>-6.4421610229922502E-2</v>
      </c>
      <c r="BY20" s="63">
        <v>1.8470041024083814E-2</v>
      </c>
      <c r="BZ20" s="61">
        <v>6.7723483754973987E-2</v>
      </c>
      <c r="CA20" s="61">
        <v>4.9804328916105242E-5</v>
      </c>
      <c r="CB20" s="61">
        <v>1.7939050525707994</v>
      </c>
      <c r="CC20" s="62">
        <v>6.777328808389009E-2</v>
      </c>
      <c r="CD20" s="63">
        <v>6.8320941835277882</v>
      </c>
      <c r="CE20" s="61">
        <v>25.051012006268557</v>
      </c>
      <c r="CF20" s="61">
        <v>1.8422691398386107E-2</v>
      </c>
      <c r="CG20" s="61">
        <v>0</v>
      </c>
      <c r="CH20" s="62">
        <v>25.069434697666942</v>
      </c>
      <c r="CI20" s="63">
        <v>0</v>
      </c>
      <c r="CJ20" s="62">
        <v>0</v>
      </c>
      <c r="CK20" s="63">
        <v>0</v>
      </c>
      <c r="CL20" s="62">
        <v>0</v>
      </c>
      <c r="CM20" s="64"/>
    </row>
    <row r="21" spans="1:91" x14ac:dyDescent="0.25">
      <c r="A21" s="51">
        <v>340</v>
      </c>
      <c r="B21" s="3" t="s">
        <v>35</v>
      </c>
      <c r="C21" s="3" t="s">
        <v>106</v>
      </c>
      <c r="D21" s="52">
        <v>51</v>
      </c>
      <c r="E21" s="53">
        <f t="shared" si="0"/>
        <v>380.77055481975253</v>
      </c>
      <c r="F21" s="53">
        <f t="shared" si="1"/>
        <v>57.071048916606557</v>
      </c>
      <c r="G21" s="53">
        <f t="shared" si="2"/>
        <v>323.69950590314596</v>
      </c>
      <c r="H21" s="54">
        <f t="shared" si="3"/>
        <v>7.4660893101912258</v>
      </c>
      <c r="I21" s="55">
        <f t="shared" si="4"/>
        <v>1.1190401748354226</v>
      </c>
      <c r="J21" s="56">
        <f t="shared" si="5"/>
        <v>6.3470491353558032</v>
      </c>
      <c r="K21" s="39"/>
      <c r="L21" s="57">
        <v>-6.7451442583545367</v>
      </c>
      <c r="M21" s="58">
        <v>-24.732195613966635</v>
      </c>
      <c r="N21" s="58">
        <v>2.8797746236675541E-3</v>
      </c>
      <c r="O21" s="58">
        <v>0.13730765405646897</v>
      </c>
      <c r="P21" s="59">
        <v>-24.592008185286495</v>
      </c>
      <c r="Q21" s="57">
        <v>7.659952406380123E-2</v>
      </c>
      <c r="R21" s="39">
        <v>0.28086492156727116</v>
      </c>
      <c r="S21" s="58">
        <v>-3.2703431851842889E-5</v>
      </c>
      <c r="T21" s="58">
        <v>-1.5592996306958689E-3</v>
      </c>
      <c r="U21" s="58">
        <v>0.27927291850472341</v>
      </c>
      <c r="V21" s="60">
        <v>-3.3594789677315294E-2</v>
      </c>
      <c r="W21" s="61">
        <v>-0.1231808954834894</v>
      </c>
      <c r="X21" s="61">
        <v>-6.1926211661372656E-6</v>
      </c>
      <c r="Y21" s="61">
        <v>-5.6100193668270721E-3</v>
      </c>
      <c r="Z21" s="62">
        <v>-0.1287971074714826</v>
      </c>
      <c r="AA21" s="63">
        <v>0</v>
      </c>
      <c r="AB21" s="62">
        <v>0</v>
      </c>
      <c r="AC21" s="63">
        <v>4.6321177558773536E-3</v>
      </c>
      <c r="AD21" s="61">
        <v>1.6984431771550297E-2</v>
      </c>
      <c r="AE21" s="61">
        <v>2.0952233751705795E-5</v>
      </c>
      <c r="AF21" s="61">
        <v>7.7352085158141669E-4</v>
      </c>
      <c r="AG21" s="62">
        <v>1.7758806474301333E-2</v>
      </c>
      <c r="AH21" s="63">
        <v>0.43577461464017792</v>
      </c>
      <c r="AI21" s="61">
        <v>1.5978402536806522</v>
      </c>
      <c r="AJ21" s="61">
        <v>8.0327548652828239E-5</v>
      </c>
      <c r="AK21" s="61">
        <v>7.2770332875570165E-2</v>
      </c>
      <c r="AL21" s="62">
        <v>1.6706909141048751</v>
      </c>
      <c r="AM21" s="63">
        <v>12.454428339472617</v>
      </c>
      <c r="AN21" s="61">
        <v>45.666237244732926</v>
      </c>
      <c r="AO21" s="61">
        <v>-8.5875962566292333E-2</v>
      </c>
      <c r="AP21" s="61">
        <v>2.0797744191379888</v>
      </c>
      <c r="AQ21" s="62">
        <v>47.748307423340997</v>
      </c>
      <c r="AR21" s="63">
        <v>0</v>
      </c>
      <c r="AS21" s="62">
        <v>0</v>
      </c>
      <c r="AT21" s="63">
        <v>5.4944294892005911E-2</v>
      </c>
      <c r="AU21" s="61">
        <v>0.20146241460402167</v>
      </c>
      <c r="AV21" s="61">
        <v>1.0128034935622026E-5</v>
      </c>
      <c r="AW21" s="61">
        <v>9.1751894088787055E-3</v>
      </c>
      <c r="AX21" s="62">
        <v>0.21064773204783599</v>
      </c>
      <c r="AY21" s="63">
        <v>-0.42451638843494316</v>
      </c>
      <c r="AZ21" s="61">
        <v>-1.5565600909281248</v>
      </c>
      <c r="BA21" s="61">
        <v>-7.8252288454406027E-5</v>
      </c>
      <c r="BB21" s="61">
        <v>-7.0890313156615509E-2</v>
      </c>
      <c r="BC21" s="62">
        <v>-1.6275286563731945</v>
      </c>
      <c r="BD21" s="63">
        <v>0.17357480083462073</v>
      </c>
      <c r="BE21" s="61">
        <v>0.63644093639360932</v>
      </c>
      <c r="BF21" s="61">
        <v>3.1995526564714345E-5</v>
      </c>
      <c r="BG21" s="61">
        <v>2.8985387425506021E-2</v>
      </c>
      <c r="BH21" s="62">
        <v>0.66545831934568</v>
      </c>
      <c r="BI21" s="63">
        <v>-10.620073774672083</v>
      </c>
      <c r="BJ21" s="61">
        <v>-38.940270507130968</v>
      </c>
      <c r="BK21" s="61">
        <v>-1.9576277831970428E-3</v>
      </c>
      <c r="BL21" s="61">
        <v>-1.773454161353865</v>
      </c>
      <c r="BM21" s="62">
        <v>-40.715682296268028</v>
      </c>
      <c r="BN21" s="63">
        <v>0</v>
      </c>
      <c r="BO21" s="62">
        <v>0</v>
      </c>
      <c r="BP21" s="63">
        <v>0</v>
      </c>
      <c r="BQ21" s="62">
        <v>0</v>
      </c>
      <c r="BR21" s="63">
        <v>0</v>
      </c>
      <c r="BS21" s="62">
        <v>0</v>
      </c>
      <c r="BT21" s="63">
        <v>4.2146357013136744E-2</v>
      </c>
      <c r="BU21" s="61">
        <v>0.15453664238150139</v>
      </c>
      <c r="BV21" s="61">
        <v>1.1364733974119494E-4</v>
      </c>
      <c r="BW21" s="61">
        <v>0</v>
      </c>
      <c r="BX21" s="62">
        <v>0.15465028972124259</v>
      </c>
      <c r="BY21" s="63">
        <v>5.1096324671167648E-2</v>
      </c>
      <c r="BZ21" s="61">
        <v>0.18735319046094803</v>
      </c>
      <c r="CA21" s="61">
        <v>1.377808612882152E-4</v>
      </c>
      <c r="CB21" s="61">
        <v>4.9627369465982234</v>
      </c>
      <c r="CC21" s="62">
        <v>0.18749097132223624</v>
      </c>
      <c r="CD21" s="63">
        <v>6.8375990850679287</v>
      </c>
      <c r="CE21" s="61">
        <v>25.071196645249071</v>
      </c>
      <c r="CF21" s="61">
        <v>1.8437535324644767E-2</v>
      </c>
      <c r="CG21" s="61">
        <v>0</v>
      </c>
      <c r="CH21" s="62">
        <v>25.089634180573714</v>
      </c>
      <c r="CI21" s="63">
        <v>0</v>
      </c>
      <c r="CJ21" s="62">
        <v>0</v>
      </c>
      <c r="CK21" s="63">
        <v>0</v>
      </c>
      <c r="CL21" s="62">
        <v>0</v>
      </c>
      <c r="CM21" s="64"/>
    </row>
    <row r="22" spans="1:91" x14ac:dyDescent="0.25">
      <c r="A22" s="51">
        <v>341</v>
      </c>
      <c r="B22" s="3" t="s">
        <v>22</v>
      </c>
      <c r="C22" s="3" t="s">
        <v>106</v>
      </c>
      <c r="D22" s="52">
        <v>117</v>
      </c>
      <c r="E22" s="53">
        <f t="shared" si="0"/>
        <v>659.78944933673552</v>
      </c>
      <c r="F22" s="53">
        <f t="shared" si="1"/>
        <v>1121.3823146506832</v>
      </c>
      <c r="G22" s="53">
        <f t="shared" si="2"/>
        <v>-461.59286531394758</v>
      </c>
      <c r="H22" s="54">
        <f t="shared" si="3"/>
        <v>5.6392260627071416</v>
      </c>
      <c r="I22" s="55">
        <f t="shared" si="4"/>
        <v>9.5844642277836165</v>
      </c>
      <c r="J22" s="56">
        <f t="shared" si="5"/>
        <v>-3.945238165076475</v>
      </c>
      <c r="K22" s="39"/>
      <c r="L22" s="57">
        <v>-3.9155945627016635</v>
      </c>
      <c r="M22" s="58">
        <v>-14.357180063239433</v>
      </c>
      <c r="N22" s="58">
        <v>1.6717255297056712E-3</v>
      </c>
      <c r="O22" s="58">
        <v>7.9707873256366399E-2</v>
      </c>
      <c r="P22" s="59">
        <v>-14.27580046445336</v>
      </c>
      <c r="Q22" s="57">
        <v>6.9319262297032433E-2</v>
      </c>
      <c r="R22" s="39">
        <v>0.25417062842245225</v>
      </c>
      <c r="S22" s="58">
        <v>-2.9595193942234062E-5</v>
      </c>
      <c r="T22" s="58">
        <v>-1.4110988471657201E-3</v>
      </c>
      <c r="U22" s="58">
        <v>0.25272993438134428</v>
      </c>
      <c r="V22" s="60">
        <v>-0.78331926826103582</v>
      </c>
      <c r="W22" s="61">
        <v>-2.8721706502904647</v>
      </c>
      <c r="X22" s="61">
        <v>-1.4439142280899358E-4</v>
      </c>
      <c r="Y22" s="61">
        <v>-0.13080707775112346</v>
      </c>
      <c r="Z22" s="62">
        <v>-3.0031221194643969</v>
      </c>
      <c r="AA22" s="63">
        <v>0</v>
      </c>
      <c r="AB22" s="62">
        <v>0</v>
      </c>
      <c r="AC22" s="63">
        <v>0.40032624318374666</v>
      </c>
      <c r="AD22" s="61">
        <v>1.4678628916737377</v>
      </c>
      <c r="AE22" s="61">
        <v>8.1338664759230463E-6</v>
      </c>
      <c r="AF22" s="61">
        <v>6.6850782483881224E-2</v>
      </c>
      <c r="AG22" s="62">
        <v>1.5347874674092126</v>
      </c>
      <c r="AH22" s="63">
        <v>0.16917205922215597</v>
      </c>
      <c r="AI22" s="61">
        <v>0.62029755048123858</v>
      </c>
      <c r="AJ22" s="61">
        <v>3.1183956938582922E-5</v>
      </c>
      <c r="AK22" s="61">
        <v>2.8250170269801044E-2</v>
      </c>
      <c r="AL22" s="62">
        <v>0.64857890470797819</v>
      </c>
      <c r="AM22" s="63">
        <v>7.1146004296319543</v>
      </c>
      <c r="AN22" s="61">
        <v>26.086868241983833</v>
      </c>
      <c r="AO22" s="61">
        <v>-4.9056700437450404E-2</v>
      </c>
      <c r="AP22" s="61">
        <v>1.1880725130546821</v>
      </c>
      <c r="AQ22" s="62">
        <v>27.27625220915483</v>
      </c>
      <c r="AR22" s="63">
        <v>0</v>
      </c>
      <c r="AS22" s="62">
        <v>0</v>
      </c>
      <c r="AT22" s="63">
        <v>7.7091831182325807E-2</v>
      </c>
      <c r="AU22" s="61">
        <v>0.28267004766852794</v>
      </c>
      <c r="AV22" s="61">
        <v>1.4210551996350607E-5</v>
      </c>
      <c r="AW22" s="61">
        <v>1.2873623264533942E-2</v>
      </c>
      <c r="AX22" s="62">
        <v>0.29555788148505818</v>
      </c>
      <c r="AY22" s="63">
        <v>-7.8354387479006138E-2</v>
      </c>
      <c r="AZ22" s="61">
        <v>-0.28729942075635584</v>
      </c>
      <c r="BA22" s="61">
        <v>-1.4443282515617468E-5</v>
      </c>
      <c r="BB22" s="61">
        <v>-1.3084458496548176E-2</v>
      </c>
      <c r="BC22" s="62">
        <v>-0.30039832253541959</v>
      </c>
      <c r="BD22" s="63">
        <v>0.15382007819193735</v>
      </c>
      <c r="BE22" s="61">
        <v>0.56400695337043694</v>
      </c>
      <c r="BF22" s="61">
        <v>2.8354083509309321E-5</v>
      </c>
      <c r="BG22" s="61">
        <v>2.56865313327535E-2</v>
      </c>
      <c r="BH22" s="62">
        <v>0.5897218387866997</v>
      </c>
      <c r="BI22" s="63">
        <v>-7.931942300100066</v>
      </c>
      <c r="BJ22" s="61">
        <v>-29.083788433700242</v>
      </c>
      <c r="BK22" s="61">
        <v>-1.4621170201683648E-3</v>
      </c>
      <c r="BL22" s="61">
        <v>-1.3245610509109251</v>
      </c>
      <c r="BM22" s="62">
        <v>-30.409811601631333</v>
      </c>
      <c r="BN22" s="63">
        <v>0</v>
      </c>
      <c r="BO22" s="62">
        <v>0</v>
      </c>
      <c r="BP22" s="63">
        <v>0</v>
      </c>
      <c r="BQ22" s="62">
        <v>0</v>
      </c>
      <c r="BR22" s="63">
        <v>0</v>
      </c>
      <c r="BS22" s="62">
        <v>0</v>
      </c>
      <c r="BT22" s="63">
        <v>1.6958463787013003E-2</v>
      </c>
      <c r="BU22" s="61">
        <v>6.2181033885714346E-2</v>
      </c>
      <c r="BV22" s="61">
        <v>4.5728372084227734E-5</v>
      </c>
      <c r="BW22" s="61">
        <v>0</v>
      </c>
      <c r="BX22" s="62">
        <v>6.2226762257798572E-2</v>
      </c>
      <c r="BY22" s="63">
        <v>4.5281000574087737E-2</v>
      </c>
      <c r="BZ22" s="61">
        <v>0.16603033543832169</v>
      </c>
      <c r="CA22" s="61">
        <v>1.2209988290234899E-4</v>
      </c>
      <c r="CB22" s="61">
        <v>4.3979228638094794</v>
      </c>
      <c r="CC22" s="62">
        <v>0.16615243532122403</v>
      </c>
      <c r="CD22" s="63">
        <v>6.371447726901561</v>
      </c>
      <c r="CE22" s="61">
        <v>23.361974998639056</v>
      </c>
      <c r="CF22" s="61">
        <v>1.7180561637551477E-2</v>
      </c>
      <c r="CG22" s="61">
        <v>0</v>
      </c>
      <c r="CH22" s="62">
        <v>23.379155560276608</v>
      </c>
      <c r="CI22" s="63">
        <v>0</v>
      </c>
      <c r="CJ22" s="62">
        <v>0</v>
      </c>
      <c r="CK22" s="63">
        <v>0</v>
      </c>
      <c r="CL22" s="62">
        <v>0</v>
      </c>
      <c r="CM22" s="64"/>
    </row>
    <row r="23" spans="1:91" x14ac:dyDescent="0.25">
      <c r="A23" s="51">
        <v>342</v>
      </c>
      <c r="B23" s="3" t="s">
        <v>36</v>
      </c>
      <c r="C23" s="3" t="s">
        <v>106</v>
      </c>
      <c r="D23" s="52">
        <v>123</v>
      </c>
      <c r="E23" s="53">
        <f t="shared" si="0"/>
        <v>1330.2924981930184</v>
      </c>
      <c r="F23" s="53">
        <f t="shared" si="1"/>
        <v>933.85442037999951</v>
      </c>
      <c r="G23" s="53">
        <f t="shared" si="2"/>
        <v>396.43807781301894</v>
      </c>
      <c r="H23" s="54">
        <f t="shared" si="3"/>
        <v>10.815386164170882</v>
      </c>
      <c r="I23" s="55">
        <f t="shared" si="4"/>
        <v>7.5923123608130041</v>
      </c>
      <c r="J23" s="56">
        <f t="shared" si="5"/>
        <v>3.2230738033578774</v>
      </c>
      <c r="K23" s="39"/>
      <c r="L23" s="57">
        <v>-5.040198282192943</v>
      </c>
      <c r="M23" s="58">
        <v>-18.480727034707456</v>
      </c>
      <c r="N23" s="58">
        <v>2.1518642975402943E-3</v>
      </c>
      <c r="O23" s="58">
        <v>0.10260088970672122</v>
      </c>
      <c r="P23" s="59">
        <v>-18.375974280703193</v>
      </c>
      <c r="Q23" s="57">
        <v>7.3929950830854935E-2</v>
      </c>
      <c r="R23" s="39">
        <v>0.27107648637980142</v>
      </c>
      <c r="S23" s="58">
        <v>-3.156368317371213E-5</v>
      </c>
      <c r="T23" s="58">
        <v>-1.5049564137225942E-3</v>
      </c>
      <c r="U23" s="58">
        <v>0.26953996628290511</v>
      </c>
      <c r="V23" s="60">
        <v>-0.2105927557018612</v>
      </c>
      <c r="W23" s="61">
        <v>-0.77217343757349099</v>
      </c>
      <c r="X23" s="61">
        <v>-3.8819149306212835E-5</v>
      </c>
      <c r="Y23" s="61">
        <v>-3.516704373948433E-2</v>
      </c>
      <c r="Z23" s="62">
        <v>-0.80737930046228146</v>
      </c>
      <c r="AA23" s="63">
        <v>0</v>
      </c>
      <c r="AB23" s="62">
        <v>0</v>
      </c>
      <c r="AC23" s="63">
        <v>4.310171514676301E-2</v>
      </c>
      <c r="AD23" s="61">
        <v>0.1580396222047977</v>
      </c>
      <c r="AE23" s="61">
        <v>1.7865895060082535E-5</v>
      </c>
      <c r="AF23" s="61">
        <v>7.1975880497945023E-3</v>
      </c>
      <c r="AG23" s="62">
        <v>0.16524515531381354</v>
      </c>
      <c r="AH23" s="63">
        <v>0.37158346108922541</v>
      </c>
      <c r="AI23" s="61">
        <v>1.3624726906604931</v>
      </c>
      <c r="AJ23" s="61">
        <v>6.8495014501652619E-5</v>
      </c>
      <c r="AK23" s="61">
        <v>6.205100353733714E-2</v>
      </c>
      <c r="AL23" s="62">
        <v>1.4245921892123319</v>
      </c>
      <c r="AM23" s="63">
        <v>11.575169113536345</v>
      </c>
      <c r="AN23" s="61">
        <v>42.442286749633269</v>
      </c>
      <c r="AO23" s="61">
        <v>-7.98132810594053E-2</v>
      </c>
      <c r="AP23" s="61">
        <v>1.9329462552071215</v>
      </c>
      <c r="AQ23" s="62">
        <v>44.377366688008003</v>
      </c>
      <c r="AR23" s="63">
        <v>0</v>
      </c>
      <c r="AS23" s="62">
        <v>0</v>
      </c>
      <c r="AT23" s="63">
        <v>7.1490302066924666E-2</v>
      </c>
      <c r="AU23" s="61">
        <v>0.26213110757872377</v>
      </c>
      <c r="AV23" s="61">
        <v>1.3178006530343711E-5</v>
      </c>
      <c r="AW23" s="61">
        <v>1.1938219675968975E-2</v>
      </c>
      <c r="AX23" s="62">
        <v>0.27408250526122307</v>
      </c>
      <c r="AY23" s="63">
        <v>-0.34296346807374328</v>
      </c>
      <c r="AZ23" s="61">
        <v>-1.257532716270392</v>
      </c>
      <c r="BA23" s="61">
        <v>-6.321941146246911E-5</v>
      </c>
      <c r="BB23" s="61">
        <v>-5.7271729232080008E-2</v>
      </c>
      <c r="BC23" s="62">
        <v>-1.3148676649139344</v>
      </c>
      <c r="BD23" s="63">
        <v>0.16759468844842193</v>
      </c>
      <c r="BE23" s="61">
        <v>0.61451385764421373</v>
      </c>
      <c r="BF23" s="61">
        <v>3.0893195789782889E-5</v>
      </c>
      <c r="BG23" s="61">
        <v>2.7986763929880112E-2</v>
      </c>
      <c r="BH23" s="62">
        <v>0.64253151476988357</v>
      </c>
      <c r="BI23" s="63">
        <v>-10.485534053099403</v>
      </c>
      <c r="BJ23" s="61">
        <v>-38.446958194697814</v>
      </c>
      <c r="BK23" s="61">
        <v>-1.9328277015326003E-3</v>
      </c>
      <c r="BL23" s="61">
        <v>-1.7509872713724131</v>
      </c>
      <c r="BM23" s="62">
        <v>-40.199878293771754</v>
      </c>
      <c r="BN23" s="63">
        <v>0</v>
      </c>
      <c r="BO23" s="62">
        <v>0</v>
      </c>
      <c r="BP23" s="63">
        <v>0</v>
      </c>
      <c r="BQ23" s="62">
        <v>0</v>
      </c>
      <c r="BR23" s="63">
        <v>0</v>
      </c>
      <c r="BS23" s="62">
        <v>0</v>
      </c>
      <c r="BT23" s="63">
        <v>4.2765338759270799E-2</v>
      </c>
      <c r="BU23" s="61">
        <v>0.15680624211732624</v>
      </c>
      <c r="BV23" s="61">
        <v>1.1531641943827451E-4</v>
      </c>
      <c r="BW23" s="61">
        <v>0</v>
      </c>
      <c r="BX23" s="62">
        <v>0.15692155853676451</v>
      </c>
      <c r="BY23" s="63">
        <v>4.9335920726666406E-2</v>
      </c>
      <c r="BZ23" s="61">
        <v>0.18089837599777681</v>
      </c>
      <c r="CA23" s="61">
        <v>1.3303394508143337E-4</v>
      </c>
      <c r="CB23" s="61">
        <v>4.7917574925467408</v>
      </c>
      <c r="CC23" s="62">
        <v>0.18103140994285824</v>
      </c>
      <c r="CD23" s="63">
        <v>6.9114973378193012</v>
      </c>
      <c r="CE23" s="61">
        <v>25.342156905337436</v>
      </c>
      <c r="CF23" s="61">
        <v>1.8636801416233612E-2</v>
      </c>
      <c r="CG23" s="61">
        <v>0</v>
      </c>
      <c r="CH23" s="62">
        <v>25.360793706753668</v>
      </c>
      <c r="CI23" s="63">
        <v>0</v>
      </c>
      <c r="CJ23" s="62">
        <v>0</v>
      </c>
      <c r="CK23" s="63">
        <v>0</v>
      </c>
      <c r="CL23" s="62">
        <v>0</v>
      </c>
      <c r="CM23" s="64"/>
    </row>
    <row r="24" spans="1:91" x14ac:dyDescent="0.25">
      <c r="A24" s="51">
        <v>343</v>
      </c>
      <c r="B24" s="3" t="s">
        <v>37</v>
      </c>
      <c r="C24" s="3" t="s">
        <v>106</v>
      </c>
      <c r="D24" s="52">
        <v>63</v>
      </c>
      <c r="E24" s="53">
        <f t="shared" si="0"/>
        <v>1428.691059283814</v>
      </c>
      <c r="F24" s="53">
        <f t="shared" si="1"/>
        <v>1679.4532041323912</v>
      </c>
      <c r="G24" s="53">
        <f t="shared" si="2"/>
        <v>-250.76214484857726</v>
      </c>
      <c r="H24" s="54">
        <f t="shared" si="3"/>
        <v>22.67763586164784</v>
      </c>
      <c r="I24" s="55">
        <f t="shared" si="4"/>
        <v>26.657987367180812</v>
      </c>
      <c r="J24" s="56">
        <f t="shared" si="5"/>
        <v>-3.9803515055329726</v>
      </c>
      <c r="K24" s="39"/>
      <c r="L24" s="57">
        <v>-4.5257887619890157E-2</v>
      </c>
      <c r="M24" s="58">
        <v>-0.16594558793959724</v>
      </c>
      <c r="N24" s="58">
        <v>1.9322420884790977E-5</v>
      </c>
      <c r="O24" s="58">
        <v>9.2129302778683371E-4</v>
      </c>
      <c r="P24" s="59">
        <v>-0.16500497249092561</v>
      </c>
      <c r="Q24" s="57">
        <v>6.4388559966769759E-2</v>
      </c>
      <c r="R24" s="39">
        <v>0.23609138654482245</v>
      </c>
      <c r="S24" s="58">
        <v>-2.7490077890792811E-5</v>
      </c>
      <c r="T24" s="58">
        <v>-1.3107269138330011E-3</v>
      </c>
      <c r="U24" s="58">
        <v>0.23475316955309863</v>
      </c>
      <c r="V24" s="60">
        <v>-8.8744131127544659E-2</v>
      </c>
      <c r="W24" s="61">
        <v>-0.32539514746766374</v>
      </c>
      <c r="X24" s="61">
        <v>-1.6358452905034282E-5</v>
      </c>
      <c r="Y24" s="61">
        <v>-1.4819449655728656E-2</v>
      </c>
      <c r="Z24" s="62">
        <v>-0.3402309555762974</v>
      </c>
      <c r="AA24" s="63">
        <v>0</v>
      </c>
      <c r="AB24" s="62">
        <v>0</v>
      </c>
      <c r="AC24" s="63">
        <v>4.4596133348781049E-2</v>
      </c>
      <c r="AD24" s="61">
        <v>0.16351915561219718</v>
      </c>
      <c r="AE24" s="61">
        <v>9.3584332678160126E-6</v>
      </c>
      <c r="AF24" s="61">
        <v>7.4471420769513129E-3</v>
      </c>
      <c r="AG24" s="62">
        <v>0.17097451821863999</v>
      </c>
      <c r="AH24" s="63">
        <v>0.19464118715200598</v>
      </c>
      <c r="AI24" s="61">
        <v>0.71368435289068854</v>
      </c>
      <c r="AJ24" s="61">
        <v>3.5878752239175238E-5</v>
      </c>
      <c r="AK24" s="61">
        <v>3.2503279228513628E-2</v>
      </c>
      <c r="AL24" s="62">
        <v>0.74622351087144134</v>
      </c>
      <c r="AM24" s="63">
        <v>9.1659686715465494</v>
      </c>
      <c r="AN24" s="61">
        <v>33.608551795670678</v>
      </c>
      <c r="AO24" s="61">
        <v>-6.3201325750682422E-2</v>
      </c>
      <c r="AP24" s="61">
        <v>1.5306320491069567</v>
      </c>
      <c r="AQ24" s="62">
        <v>35.140873433316472</v>
      </c>
      <c r="AR24" s="63">
        <v>0</v>
      </c>
      <c r="AS24" s="62">
        <v>0</v>
      </c>
      <c r="AT24" s="63">
        <v>8.3865590407551111E-3</v>
      </c>
      <c r="AU24" s="61">
        <v>3.0750716482768739E-2</v>
      </c>
      <c r="AV24" s="61">
        <v>1.5459177903979747E-6</v>
      </c>
      <c r="AW24" s="61">
        <v>1.4004778446773333E-3</v>
      </c>
      <c r="AX24" s="62">
        <v>3.2152740245236469E-2</v>
      </c>
      <c r="AY24" s="63">
        <v>-0.12778368199020912</v>
      </c>
      <c r="AZ24" s="61">
        <v>-0.46854016729743342</v>
      </c>
      <c r="BA24" s="61">
        <v>-2.3554722067923955E-5</v>
      </c>
      <c r="BB24" s="61">
        <v>-2.133869381577367E-2</v>
      </c>
      <c r="BC24" s="62">
        <v>-0.489902415835275</v>
      </c>
      <c r="BD24" s="63">
        <v>0.14616906800618906</v>
      </c>
      <c r="BE24" s="61">
        <v>0.53595324935602651</v>
      </c>
      <c r="BF24" s="61">
        <v>2.6943751488371273E-5</v>
      </c>
      <c r="BG24" s="61">
        <v>2.4408883348345303E-2</v>
      </c>
      <c r="BH24" s="62">
        <v>0.56038907645586011</v>
      </c>
      <c r="BI24" s="63">
        <v>-10.121006702552977</v>
      </c>
      <c r="BJ24" s="61">
        <v>-37.110357909360914</v>
      </c>
      <c r="BK24" s="61">
        <v>-1.8656333595434905E-3</v>
      </c>
      <c r="BL24" s="61">
        <v>-1.6901145730776388</v>
      </c>
      <c r="BM24" s="62">
        <v>-38.802338115798094</v>
      </c>
      <c r="BN24" s="63">
        <v>0</v>
      </c>
      <c r="BO24" s="62">
        <v>0</v>
      </c>
      <c r="BP24" s="63">
        <v>0</v>
      </c>
      <c r="BQ24" s="62">
        <v>0</v>
      </c>
      <c r="BR24" s="63">
        <v>0</v>
      </c>
      <c r="BS24" s="62">
        <v>0</v>
      </c>
      <c r="BT24" s="63">
        <v>4.0119180326229319E-2</v>
      </c>
      <c r="BU24" s="61">
        <v>0.14710366119617416</v>
      </c>
      <c r="BV24" s="61">
        <v>1.0818107280902355E-4</v>
      </c>
      <c r="BW24" s="61">
        <v>0</v>
      </c>
      <c r="BX24" s="62">
        <v>0.14721184226898318</v>
      </c>
      <c r="BY24" s="63">
        <v>4.3028723753756631E-2</v>
      </c>
      <c r="BZ24" s="61">
        <v>0.15777198709710763</v>
      </c>
      <c r="CA24" s="61">
        <v>1.1602663512647111E-4</v>
      </c>
      <c r="CB24" s="61">
        <v>4.1791701949598723</v>
      </c>
      <c r="CC24" s="62">
        <v>0.1578880137322341</v>
      </c>
      <c r="CD24" s="63">
        <v>7.1628612850031086</v>
      </c>
      <c r="CE24" s="61">
        <v>26.263824711678065</v>
      </c>
      <c r="CF24" s="61">
        <v>1.9314602439353644E-2</v>
      </c>
      <c r="CG24" s="61">
        <v>0</v>
      </c>
      <c r="CH24" s="62">
        <v>26.28313931411742</v>
      </c>
      <c r="CI24" s="63">
        <v>0</v>
      </c>
      <c r="CJ24" s="62">
        <v>0</v>
      </c>
      <c r="CK24" s="63">
        <v>0</v>
      </c>
      <c r="CL24" s="62">
        <v>0</v>
      </c>
      <c r="CM24" s="64"/>
    </row>
    <row r="25" spans="1:91" x14ac:dyDescent="0.25">
      <c r="A25" s="51">
        <v>344</v>
      </c>
      <c r="B25" s="3" t="s">
        <v>11</v>
      </c>
      <c r="C25" s="3" t="s">
        <v>106</v>
      </c>
      <c r="D25" s="52">
        <v>14</v>
      </c>
      <c r="E25" s="53">
        <f t="shared" si="0"/>
        <v>364.24367736924694</v>
      </c>
      <c r="F25" s="53">
        <f t="shared" si="1"/>
        <v>355.91812106621944</v>
      </c>
      <c r="G25" s="53">
        <f t="shared" si="2"/>
        <v>8.3255563030275113</v>
      </c>
      <c r="H25" s="54">
        <f t="shared" si="3"/>
        <v>26.01740552637478</v>
      </c>
      <c r="I25" s="55">
        <f t="shared" si="4"/>
        <v>25.422722933301387</v>
      </c>
      <c r="J25" s="56">
        <f t="shared" si="5"/>
        <v>0.59468259307339366</v>
      </c>
      <c r="K25" s="39"/>
      <c r="L25" s="57">
        <v>6.8310208413932386E-2</v>
      </c>
      <c r="M25" s="58">
        <v>0.25047076418441871</v>
      </c>
      <c r="N25" s="58">
        <v>-2.9164388068384062E-5</v>
      </c>
      <c r="O25" s="58">
        <v>-1.3905580231005521E-3</v>
      </c>
      <c r="P25" s="59">
        <v>0.24905104177324977</v>
      </c>
      <c r="Q25" s="57">
        <v>2.76710772833322E-2</v>
      </c>
      <c r="R25" s="39">
        <v>0.1014606167055514</v>
      </c>
      <c r="S25" s="58">
        <v>-1.1813900951248615E-5</v>
      </c>
      <c r="T25" s="58">
        <v>-5.63286797355534E-4</v>
      </c>
      <c r="U25" s="58">
        <v>0.10088551600724462</v>
      </c>
      <c r="V25" s="60">
        <v>0</v>
      </c>
      <c r="W25" s="61">
        <v>0</v>
      </c>
      <c r="X25" s="61">
        <v>0</v>
      </c>
      <c r="Y25" s="61">
        <v>0</v>
      </c>
      <c r="Z25" s="62">
        <v>0</v>
      </c>
      <c r="AA25" s="63">
        <v>0</v>
      </c>
      <c r="AB25" s="62">
        <v>0</v>
      </c>
      <c r="AC25" s="63">
        <v>0</v>
      </c>
      <c r="AD25" s="61">
        <v>0</v>
      </c>
      <c r="AE25" s="61">
        <v>1.7601858781008799E-5</v>
      </c>
      <c r="AF25" s="61">
        <v>0</v>
      </c>
      <c r="AG25" s="62">
        <v>0</v>
      </c>
      <c r="AH25" s="63">
        <v>0.36609190781963585</v>
      </c>
      <c r="AI25" s="61">
        <v>1.3423369953386648</v>
      </c>
      <c r="AJ25" s="61">
        <v>6.7482741189663588E-5</v>
      </c>
      <c r="AK25" s="61">
        <v>6.113396489854004E-2</v>
      </c>
      <c r="AL25" s="62">
        <v>1.4035384429783944</v>
      </c>
      <c r="AM25" s="63">
        <v>10.794733691177465</v>
      </c>
      <c r="AN25" s="61">
        <v>39.580690200984037</v>
      </c>
      <c r="AO25" s="61">
        <v>-7.4432010936915052E-2</v>
      </c>
      <c r="AP25" s="61">
        <v>1.8026207530669016</v>
      </c>
      <c r="AQ25" s="62">
        <v>41.385300777383094</v>
      </c>
      <c r="AR25" s="63">
        <v>0</v>
      </c>
      <c r="AS25" s="62">
        <v>0</v>
      </c>
      <c r="AT25" s="63">
        <v>0</v>
      </c>
      <c r="AU25" s="61">
        <v>0</v>
      </c>
      <c r="AV25" s="61">
        <v>0</v>
      </c>
      <c r="AW25" s="61">
        <v>0</v>
      </c>
      <c r="AX25" s="62">
        <v>0</v>
      </c>
      <c r="AY25" s="63">
        <v>-0.46581678630297652</v>
      </c>
      <c r="AZ25" s="61">
        <v>-1.7079948831109137</v>
      </c>
      <c r="BA25" s="61">
        <v>-8.5865305843830939E-5</v>
      </c>
      <c r="BB25" s="61">
        <v>-7.7787097870043315E-2</v>
      </c>
      <c r="BC25" s="62">
        <v>-1.7858678462868007</v>
      </c>
      <c r="BD25" s="63">
        <v>6.2742941156620005E-2</v>
      </c>
      <c r="BE25" s="61">
        <v>0.23005745090760668</v>
      </c>
      <c r="BF25" s="61">
        <v>1.1565581126246843E-5</v>
      </c>
      <c r="BG25" s="61">
        <v>1.0477491253889542E-2</v>
      </c>
      <c r="BH25" s="62">
        <v>0.24054650774262246</v>
      </c>
      <c r="BI25" s="63">
        <v>-10.178711655102124</v>
      </c>
      <c r="BJ25" s="61">
        <v>-37.321942735374449</v>
      </c>
      <c r="BK25" s="61">
        <v>-1.8762702741954101E-3</v>
      </c>
      <c r="BL25" s="61">
        <v>-1.6997507667991059</v>
      </c>
      <c r="BM25" s="62">
        <v>-39.02356977244775</v>
      </c>
      <c r="BN25" s="63">
        <v>0</v>
      </c>
      <c r="BO25" s="62">
        <v>0</v>
      </c>
      <c r="BP25" s="63">
        <v>0</v>
      </c>
      <c r="BQ25" s="62">
        <v>0</v>
      </c>
      <c r="BR25" s="63">
        <v>0</v>
      </c>
      <c r="BS25" s="62">
        <v>0</v>
      </c>
      <c r="BT25" s="63">
        <v>-1.7556618801073672E-2</v>
      </c>
      <c r="BU25" s="61">
        <v>-6.4374268937270135E-2</v>
      </c>
      <c r="BV25" s="61">
        <v>-4.7341292652419753E-5</v>
      </c>
      <c r="BW25" s="61">
        <v>0</v>
      </c>
      <c r="BX25" s="62">
        <v>-6.4421610229922557E-2</v>
      </c>
      <c r="BY25" s="63">
        <v>1.8470041024083814E-2</v>
      </c>
      <c r="BZ25" s="61">
        <v>6.7723483754973987E-2</v>
      </c>
      <c r="CA25" s="61">
        <v>4.9804328916105242E-5</v>
      </c>
      <c r="CB25" s="61">
        <v>1.7939050525707994</v>
      </c>
      <c r="CC25" s="62">
        <v>6.777328808389009E-2</v>
      </c>
      <c r="CD25" s="63">
        <v>6.8320941835277837</v>
      </c>
      <c r="CE25" s="61">
        <v>25.05101200626854</v>
      </c>
      <c r="CF25" s="61">
        <v>1.8422691398386096E-2</v>
      </c>
      <c r="CG25" s="61">
        <v>0</v>
      </c>
      <c r="CH25" s="62">
        <v>25.069434697666924</v>
      </c>
      <c r="CI25" s="63">
        <v>0</v>
      </c>
      <c r="CJ25" s="62">
        <v>0</v>
      </c>
      <c r="CK25" s="63">
        <v>0</v>
      </c>
      <c r="CL25" s="62">
        <v>0</v>
      </c>
      <c r="CM25" s="64"/>
    </row>
    <row r="26" spans="1:91" x14ac:dyDescent="0.25">
      <c r="A26" s="51">
        <v>345</v>
      </c>
      <c r="B26" s="3" t="s">
        <v>5</v>
      </c>
      <c r="C26" s="3" t="s">
        <v>106</v>
      </c>
      <c r="D26" s="52">
        <v>13</v>
      </c>
      <c r="E26" s="53">
        <f t="shared" si="0"/>
        <v>323.57604738812825</v>
      </c>
      <c r="F26" s="53">
        <f t="shared" si="1"/>
        <v>324.13730665492517</v>
      </c>
      <c r="G26" s="53">
        <f t="shared" si="2"/>
        <v>-0.56125926679692384</v>
      </c>
      <c r="H26" s="54">
        <f t="shared" si="3"/>
        <v>24.890465183702172</v>
      </c>
      <c r="I26" s="55">
        <f t="shared" si="4"/>
        <v>24.933638973455782</v>
      </c>
      <c r="J26" s="56">
        <f t="shared" si="5"/>
        <v>-4.3173789753609526E-2</v>
      </c>
      <c r="K26" s="39"/>
      <c r="L26" s="57">
        <v>-0.50829186719040809</v>
      </c>
      <c r="M26" s="58">
        <v>-1.8637368463648296</v>
      </c>
      <c r="N26" s="58">
        <v>2.1701033580394E-4</v>
      </c>
      <c r="O26" s="58">
        <v>1.0347052811131859E-2</v>
      </c>
      <c r="P26" s="59">
        <v>-1.8531727832178937</v>
      </c>
      <c r="Q26" s="57">
        <v>3.4585129575745242E-2</v>
      </c>
      <c r="R26" s="39">
        <v>0.12681214177773256</v>
      </c>
      <c r="S26" s="58">
        <v>-1.4765789239440512E-5</v>
      </c>
      <c r="T26" s="58">
        <v>-7.0403283093652363E-4</v>
      </c>
      <c r="U26" s="58">
        <v>0.1260933431575566</v>
      </c>
      <c r="V26" s="60">
        <v>0</v>
      </c>
      <c r="W26" s="61">
        <v>0</v>
      </c>
      <c r="X26" s="61">
        <v>0</v>
      </c>
      <c r="Y26" s="61">
        <v>0</v>
      </c>
      <c r="Z26" s="62">
        <v>0</v>
      </c>
      <c r="AA26" s="63">
        <v>0</v>
      </c>
      <c r="AB26" s="62">
        <v>0</v>
      </c>
      <c r="AC26" s="63">
        <v>0</v>
      </c>
      <c r="AD26" s="61">
        <v>0</v>
      </c>
      <c r="AE26" s="61">
        <v>1.834143586232222E-5</v>
      </c>
      <c r="AF26" s="61">
        <v>0</v>
      </c>
      <c r="AG26" s="62">
        <v>0</v>
      </c>
      <c r="AH26" s="63">
        <v>0.38147398695379142</v>
      </c>
      <c r="AI26" s="61">
        <v>1.3987379521639018</v>
      </c>
      <c r="AJ26" s="61">
        <v>7.0318162686280097E-5</v>
      </c>
      <c r="AK26" s="61">
        <v>6.370262994075486E-2</v>
      </c>
      <c r="AL26" s="62">
        <v>1.4625109002673429</v>
      </c>
      <c r="AM26" s="63">
        <v>10.858386234780109</v>
      </c>
      <c r="AN26" s="61">
        <v>39.814082860860402</v>
      </c>
      <c r="AO26" s="61">
        <v>-7.4870908917832046E-2</v>
      </c>
      <c r="AP26" s="61">
        <v>1.8132501395220211</v>
      </c>
      <c r="AQ26" s="62">
        <v>41.629334556965254</v>
      </c>
      <c r="AR26" s="63">
        <v>0</v>
      </c>
      <c r="AS26" s="62">
        <v>0</v>
      </c>
      <c r="AT26" s="63">
        <v>2.9030396679536915E-3</v>
      </c>
      <c r="AU26" s="61">
        <v>1.0644478782496868E-2</v>
      </c>
      <c r="AV26" s="61">
        <v>5.3512538898391416E-7</v>
      </c>
      <c r="AW26" s="61">
        <v>4.8478079238830751E-4</v>
      </c>
      <c r="AX26" s="62">
        <v>1.1129794700274158E-2</v>
      </c>
      <c r="AY26" s="63">
        <v>-0.49703590930119862</v>
      </c>
      <c r="AZ26" s="61">
        <v>-1.8224650007710614</v>
      </c>
      <c r="BA26" s="61">
        <v>-9.1620013753122495E-5</v>
      </c>
      <c r="BB26" s="61">
        <v>-8.3000402859228731E-2</v>
      </c>
      <c r="BC26" s="62">
        <v>-1.9055570236440431</v>
      </c>
      <c r="BD26" s="63">
        <v>7.8451383966507707E-2</v>
      </c>
      <c r="BE26" s="61">
        <v>0.28765507454386158</v>
      </c>
      <c r="BF26" s="61">
        <v>1.4461162148361494E-5</v>
      </c>
      <c r="BG26" s="61">
        <v>1.3100656013443646E-2</v>
      </c>
      <c r="BH26" s="62">
        <v>0.30077019171945357</v>
      </c>
      <c r="BI26" s="63">
        <v>-10.42364942992641</v>
      </c>
      <c r="BJ26" s="61">
        <v>-38.22004790973017</v>
      </c>
      <c r="BK26" s="61">
        <v>-1.9214203365512895E-3</v>
      </c>
      <c r="BL26" s="61">
        <v>-1.7406531112885442</v>
      </c>
      <c r="BM26" s="62">
        <v>-39.962622441355265</v>
      </c>
      <c r="BN26" s="63">
        <v>0</v>
      </c>
      <c r="BO26" s="62">
        <v>0</v>
      </c>
      <c r="BP26" s="63">
        <v>0</v>
      </c>
      <c r="BQ26" s="62">
        <v>0</v>
      </c>
      <c r="BR26" s="63">
        <v>0</v>
      </c>
      <c r="BS26" s="62">
        <v>0</v>
      </c>
      <c r="BT26" s="63">
        <v>-2.2106868926281747E-2</v>
      </c>
      <c r="BU26" s="61">
        <v>-8.1058519396366407E-2</v>
      </c>
      <c r="BV26" s="61">
        <v>-5.9611008436532542E-5</v>
      </c>
      <c r="BW26" s="61">
        <v>0</v>
      </c>
      <c r="BX26" s="62">
        <v>-8.1118130404802938E-2</v>
      </c>
      <c r="BY26" s="63">
        <v>2.3094235838267922E-2</v>
      </c>
      <c r="BZ26" s="61">
        <v>8.4678864740315704E-2</v>
      </c>
      <c r="CA26" s="61">
        <v>6.2273436006742976E-5</v>
      </c>
      <c r="CB26" s="61">
        <v>2.2430305542640498</v>
      </c>
      <c r="CC26" s="62">
        <v>8.474113817632245E-2</v>
      </c>
      <c r="CD26" s="63">
        <v>7.2647743623944629</v>
      </c>
      <c r="CE26" s="61">
        <v>26.637505995446364</v>
      </c>
      <c r="CF26" s="61">
        <v>1.9589410298233495E-2</v>
      </c>
      <c r="CG26" s="61">
        <v>0</v>
      </c>
      <c r="CH26" s="62">
        <v>26.657095405744599</v>
      </c>
      <c r="CI26" s="63">
        <v>0</v>
      </c>
      <c r="CJ26" s="62">
        <v>0</v>
      </c>
      <c r="CK26" s="63">
        <v>0</v>
      </c>
      <c r="CL26" s="62">
        <v>0</v>
      </c>
      <c r="CM26" s="64"/>
    </row>
    <row r="27" spans="1:91" x14ac:dyDescent="0.25">
      <c r="A27" s="51">
        <v>346</v>
      </c>
      <c r="B27" s="3" t="s">
        <v>28</v>
      </c>
      <c r="C27" s="3" t="s">
        <v>106</v>
      </c>
      <c r="D27" s="52">
        <v>39</v>
      </c>
      <c r="E27" s="53">
        <f t="shared" si="0"/>
        <v>953.19754029057037</v>
      </c>
      <c r="F27" s="53">
        <f t="shared" si="1"/>
        <v>1013.2847802837355</v>
      </c>
      <c r="G27" s="53">
        <f t="shared" si="2"/>
        <v>-60.087239993165042</v>
      </c>
      <c r="H27" s="54">
        <f t="shared" si="3"/>
        <v>24.440962571553086</v>
      </c>
      <c r="I27" s="55">
        <f t="shared" si="4"/>
        <v>25.981661032916293</v>
      </c>
      <c r="J27" s="56">
        <f t="shared" si="5"/>
        <v>-1.5406984613632062</v>
      </c>
      <c r="K27" s="39"/>
      <c r="L27" s="57">
        <v>-0.34728913648746029</v>
      </c>
      <c r="M27" s="58">
        <v>-1.2733935004540211</v>
      </c>
      <c r="N27" s="58">
        <v>1.4827176469847384E-4</v>
      </c>
      <c r="O27" s="58">
        <v>7.069597740823233E-3</v>
      </c>
      <c r="P27" s="59">
        <v>-1.2661756309484993</v>
      </c>
      <c r="Q27" s="57">
        <v>5.6854976961775938E-2</v>
      </c>
      <c r="R27" s="39">
        <v>0.20846824885984511</v>
      </c>
      <c r="S27" s="58">
        <v>-2.4273686909057632E-5</v>
      </c>
      <c r="T27" s="58">
        <v>-1.1573693918238677E-3</v>
      </c>
      <c r="U27" s="58">
        <v>0.20728660578111216</v>
      </c>
      <c r="V27" s="60">
        <v>-0.10096571742426604</v>
      </c>
      <c r="W27" s="61">
        <v>-0.3702076305556421</v>
      </c>
      <c r="X27" s="61">
        <v>-1.8611291952749914E-5</v>
      </c>
      <c r="Y27" s="61">
        <v>-1.6860341605835202E-2</v>
      </c>
      <c r="Z27" s="62">
        <v>-0.38708658345343</v>
      </c>
      <c r="AA27" s="63">
        <v>0</v>
      </c>
      <c r="AB27" s="62">
        <v>0</v>
      </c>
      <c r="AC27" s="63">
        <v>0.13933336710870009</v>
      </c>
      <c r="AD27" s="61">
        <v>0.51088901273190035</v>
      </c>
      <c r="AE27" s="61">
        <v>1.2392717551138901E-5</v>
      </c>
      <c r="AF27" s="61">
        <v>2.32673844793512E-2</v>
      </c>
      <c r="AG27" s="62">
        <v>0.53418208091895125</v>
      </c>
      <c r="AH27" s="63">
        <v>0.25774968813301141</v>
      </c>
      <c r="AI27" s="61">
        <v>0.94508218982104175</v>
      </c>
      <c r="AJ27" s="61">
        <v>4.7511718026190086E-5</v>
      </c>
      <c r="AK27" s="61">
        <v>4.3041815594286124E-2</v>
      </c>
      <c r="AL27" s="62">
        <v>0.98817151713335394</v>
      </c>
      <c r="AM27" s="63">
        <v>9.6931244175276383</v>
      </c>
      <c r="AN27" s="61">
        <v>35.541456197601342</v>
      </c>
      <c r="AO27" s="61">
        <v>-6.6836178019654163E-2</v>
      </c>
      <c r="AP27" s="61">
        <v>1.6186621863006725</v>
      </c>
      <c r="AQ27" s="62">
        <v>37.161905144528006</v>
      </c>
      <c r="AR27" s="63">
        <v>0</v>
      </c>
      <c r="AS27" s="62">
        <v>0</v>
      </c>
      <c r="AT27" s="63">
        <v>0.33651068151029878</v>
      </c>
      <c r="AU27" s="61">
        <v>1.2338724988710954</v>
      </c>
      <c r="AV27" s="61">
        <v>6.2029951339718711E-5</v>
      </c>
      <c r="AW27" s="61">
        <v>5.6194173517677977E-2</v>
      </c>
      <c r="AX27" s="62">
        <v>1.2901287023401129</v>
      </c>
      <c r="AY27" s="63">
        <v>-0.25273124013106107</v>
      </c>
      <c r="AZ27" s="61">
        <v>-0.92668121381389057</v>
      </c>
      <c r="BA27" s="61">
        <v>-4.6586653526113113E-5</v>
      </c>
      <c r="BB27" s="61">
        <v>-4.2203781162376386E-2</v>
      </c>
      <c r="BC27" s="62">
        <v>-0.96893158162979298</v>
      </c>
      <c r="BD27" s="63">
        <v>0.12905133699421992</v>
      </c>
      <c r="BE27" s="61">
        <v>0.47318823564547302</v>
      </c>
      <c r="BF27" s="61">
        <v>2.3788392446116494E-5</v>
      </c>
      <c r="BG27" s="61">
        <v>2.1550380484785855E-2</v>
      </c>
      <c r="BH27" s="62">
        <v>0.49476240452270498</v>
      </c>
      <c r="BI27" s="63">
        <v>-10.282736341073267</v>
      </c>
      <c r="BJ27" s="61">
        <v>-37.703366583935313</v>
      </c>
      <c r="BK27" s="61">
        <v>-1.8954454343417667E-3</v>
      </c>
      <c r="BL27" s="61">
        <v>-1.7171219278788934</v>
      </c>
      <c r="BM27" s="62">
        <v>-39.422383957248549</v>
      </c>
      <c r="BN27" s="63">
        <v>0</v>
      </c>
      <c r="BO27" s="62">
        <v>0</v>
      </c>
      <c r="BP27" s="63">
        <v>0</v>
      </c>
      <c r="BQ27" s="62">
        <v>0</v>
      </c>
      <c r="BR27" s="63">
        <v>0</v>
      </c>
      <c r="BS27" s="62">
        <v>0</v>
      </c>
      <c r="BT27" s="63">
        <v>1.925535268317561E-2</v>
      </c>
      <c r="BU27" s="61">
        <v>7.0602959838310567E-2</v>
      </c>
      <c r="BV27" s="61">
        <v>5.1921915992390587E-5</v>
      </c>
      <c r="BW27" s="61">
        <v>0</v>
      </c>
      <c r="BX27" s="62">
        <v>7.0654881754302956E-2</v>
      </c>
      <c r="BY27" s="63">
        <v>3.7989667754754528E-2</v>
      </c>
      <c r="BZ27" s="61">
        <v>0.13929544843409994</v>
      </c>
      <c r="CA27" s="61">
        <v>1.0243885792155163E-4</v>
      </c>
      <c r="CB27" s="61">
        <v>3.6897512486234785</v>
      </c>
      <c r="CC27" s="62">
        <v>0.13939788729202149</v>
      </c>
      <c r="CD27" s="63">
        <v>7.3120310322214648</v>
      </c>
      <c r="CE27" s="61">
        <v>26.810780451478703</v>
      </c>
      <c r="CF27" s="61">
        <v>1.9716837558653479E-2</v>
      </c>
      <c r="CG27" s="61">
        <v>0</v>
      </c>
      <c r="CH27" s="62">
        <v>26.830497289037357</v>
      </c>
      <c r="CI27" s="63">
        <v>0</v>
      </c>
      <c r="CJ27" s="62">
        <v>0</v>
      </c>
      <c r="CK27" s="63">
        <v>0</v>
      </c>
      <c r="CL27" s="62">
        <v>0</v>
      </c>
      <c r="CM27" s="64"/>
    </row>
    <row r="28" spans="1:91" x14ac:dyDescent="0.25">
      <c r="A28" s="51">
        <v>347</v>
      </c>
      <c r="B28" s="3" t="s">
        <v>12</v>
      </c>
      <c r="C28" s="3" t="s">
        <v>106</v>
      </c>
      <c r="D28" s="52">
        <v>25</v>
      </c>
      <c r="E28" s="53">
        <f t="shared" si="0"/>
        <v>591.46717633699006</v>
      </c>
      <c r="F28" s="53">
        <f t="shared" si="1"/>
        <v>613.76890255084436</v>
      </c>
      <c r="G28" s="53">
        <f t="shared" si="2"/>
        <v>-22.301726213854245</v>
      </c>
      <c r="H28" s="54">
        <f t="shared" si="3"/>
        <v>23.658687053479603</v>
      </c>
      <c r="I28" s="55">
        <f t="shared" si="4"/>
        <v>24.550756102033773</v>
      </c>
      <c r="J28" s="56">
        <f t="shared" si="5"/>
        <v>-0.8920690485541698</v>
      </c>
      <c r="K28" s="39"/>
      <c r="L28" s="57">
        <v>-0.95968892066352141</v>
      </c>
      <c r="M28" s="58">
        <v>-3.5188593757662452</v>
      </c>
      <c r="N28" s="58">
        <v>4.0972997677827416E-4</v>
      </c>
      <c r="O28" s="58">
        <v>1.9535925292788112E-2</v>
      </c>
      <c r="P28" s="59">
        <v>-3.4989137204966787</v>
      </c>
      <c r="Q28" s="57">
        <v>3.9997844798948592E-2</v>
      </c>
      <c r="R28" s="39">
        <v>0.14665876426281149</v>
      </c>
      <c r="S28" s="58">
        <v>-1.7076696070767872E-5</v>
      </c>
      <c r="T28" s="58">
        <v>-8.1421686865421224E-4</v>
      </c>
      <c r="U28" s="58">
        <v>0.14582747069808649</v>
      </c>
      <c r="V28" s="60">
        <v>0</v>
      </c>
      <c r="W28" s="61">
        <v>0</v>
      </c>
      <c r="X28" s="61">
        <v>0</v>
      </c>
      <c r="Y28" s="61">
        <v>0</v>
      </c>
      <c r="Z28" s="62">
        <v>0</v>
      </c>
      <c r="AA28" s="63">
        <v>0</v>
      </c>
      <c r="AB28" s="62">
        <v>0</v>
      </c>
      <c r="AC28" s="63">
        <v>1.0869888560143791E-4</v>
      </c>
      <c r="AD28" s="61">
        <v>3.9856258053860567E-4</v>
      </c>
      <c r="AE28" s="61">
        <v>1.8920419063121872E-5</v>
      </c>
      <c r="AF28" s="61">
        <v>1.8151709215442812E-5</v>
      </c>
      <c r="AG28" s="62">
        <v>4.1673432652243359E-4</v>
      </c>
      <c r="AH28" s="63">
        <v>0.39351595747595897</v>
      </c>
      <c r="AI28" s="61">
        <v>1.4428918440785161</v>
      </c>
      <c r="AJ28" s="61">
        <v>7.253789265791704E-5</v>
      </c>
      <c r="AK28" s="61">
        <v>6.5713527716660197E-2</v>
      </c>
      <c r="AL28" s="62">
        <v>1.5086779096878342</v>
      </c>
      <c r="AM28" s="63">
        <v>10.817953680217213</v>
      </c>
      <c r="AN28" s="61">
        <v>39.665830160796446</v>
      </c>
      <c r="AO28" s="61">
        <v>-7.4592117756370355E-2</v>
      </c>
      <c r="AP28" s="61">
        <v>1.8064982766192652</v>
      </c>
      <c r="AQ28" s="62">
        <v>41.474322540953125</v>
      </c>
      <c r="AR28" s="63">
        <v>0</v>
      </c>
      <c r="AS28" s="62">
        <v>0</v>
      </c>
      <c r="AT28" s="63">
        <v>0</v>
      </c>
      <c r="AU28" s="61">
        <v>0</v>
      </c>
      <c r="AV28" s="61">
        <v>0</v>
      </c>
      <c r="AW28" s="61">
        <v>0</v>
      </c>
      <c r="AX28" s="62">
        <v>0</v>
      </c>
      <c r="AY28" s="63">
        <v>-0.52147602273409277</v>
      </c>
      <c r="AZ28" s="61">
        <v>-1.9120787500250067</v>
      </c>
      <c r="BA28" s="61">
        <v>-9.612512794496794E-5</v>
      </c>
      <c r="BB28" s="61">
        <v>-8.7081675907905359E-2</v>
      </c>
      <c r="BC28" s="62">
        <v>-1.9992565510608569</v>
      </c>
      <c r="BD28" s="63">
        <v>9.0748850623391275E-2</v>
      </c>
      <c r="BE28" s="61">
        <v>0.33274578561910134</v>
      </c>
      <c r="BF28" s="61">
        <v>1.6727988434245545E-5</v>
      </c>
      <c r="BG28" s="61">
        <v>1.5154219282351724E-2</v>
      </c>
      <c r="BH28" s="62">
        <v>0.34791673288988728</v>
      </c>
      <c r="BI28" s="63">
        <v>-10.615400716503139</v>
      </c>
      <c r="BJ28" s="61">
        <v>-38.923135960511509</v>
      </c>
      <c r="BK28" s="61">
        <v>-1.9567663853670356E-3</v>
      </c>
      <c r="BL28" s="61">
        <v>-1.7726738038317047</v>
      </c>
      <c r="BM28" s="62">
        <v>-40.697766530728579</v>
      </c>
      <c r="BN28" s="63">
        <v>0</v>
      </c>
      <c r="BO28" s="62">
        <v>0</v>
      </c>
      <c r="BP28" s="63">
        <v>0</v>
      </c>
      <c r="BQ28" s="62">
        <v>0</v>
      </c>
      <c r="BR28" s="63">
        <v>0</v>
      </c>
      <c r="BS28" s="62">
        <v>0</v>
      </c>
      <c r="BT28" s="63">
        <v>-2.566906473858746E-2</v>
      </c>
      <c r="BU28" s="61">
        <v>-9.4119904041487346E-2</v>
      </c>
      <c r="BV28" s="61">
        <v>-6.9216443078952159E-5</v>
      </c>
      <c r="BW28" s="61">
        <v>0</v>
      </c>
      <c r="BX28" s="62">
        <v>-9.4189120484566291E-2</v>
      </c>
      <c r="BY28" s="63">
        <v>2.6714319778514913E-2</v>
      </c>
      <c r="BZ28" s="61">
        <v>9.7952505854554672E-2</v>
      </c>
      <c r="CA28" s="61">
        <v>7.2034965557699396E-5</v>
      </c>
      <c r="CB28" s="61">
        <v>2.5946316613039091</v>
      </c>
      <c r="CC28" s="62">
        <v>9.8024540820112374E-2</v>
      </c>
      <c r="CD28" s="63">
        <v>7.6035011309929459</v>
      </c>
      <c r="CE28" s="61">
        <v>27.879504146974135</v>
      </c>
      <c r="CF28" s="61">
        <v>2.0502784522685443E-2</v>
      </c>
      <c r="CG28" s="61">
        <v>0</v>
      </c>
      <c r="CH28" s="62">
        <v>27.900006931496819</v>
      </c>
      <c r="CI28" s="63">
        <v>0</v>
      </c>
      <c r="CJ28" s="62">
        <v>0</v>
      </c>
      <c r="CK28" s="63">
        <v>0</v>
      </c>
      <c r="CL28" s="62">
        <v>0</v>
      </c>
      <c r="CM28" s="64"/>
    </row>
    <row r="29" spans="1:91" x14ac:dyDescent="0.25">
      <c r="A29" s="51">
        <v>348</v>
      </c>
      <c r="B29" s="3" t="s">
        <v>15</v>
      </c>
      <c r="C29" s="3" t="s">
        <v>106</v>
      </c>
      <c r="D29" s="52">
        <v>39</v>
      </c>
      <c r="E29" s="53">
        <f t="shared" si="0"/>
        <v>971.14324178456945</v>
      </c>
      <c r="F29" s="53">
        <f t="shared" si="1"/>
        <v>1023.5151046722856</v>
      </c>
      <c r="G29" s="53">
        <f t="shared" si="2"/>
        <v>-52.371862887716119</v>
      </c>
      <c r="H29" s="54">
        <f t="shared" si="3"/>
        <v>24.901108763706908</v>
      </c>
      <c r="I29" s="55">
        <f t="shared" si="4"/>
        <v>26.243977042879116</v>
      </c>
      <c r="J29" s="56">
        <f t="shared" si="5"/>
        <v>-1.3428682791722082</v>
      </c>
      <c r="K29" s="39"/>
      <c r="L29" s="57">
        <v>-0.56194966486471776</v>
      </c>
      <c r="M29" s="58">
        <v>-2.060482104503965</v>
      </c>
      <c r="N29" s="58">
        <v>2.3991901769209581E-4</v>
      </c>
      <c r="O29" s="58">
        <v>1.1439338763559128E-2</v>
      </c>
      <c r="P29" s="59">
        <v>-2.0488028467227135</v>
      </c>
      <c r="Q29" s="57">
        <v>4.5863628787096787E-2</v>
      </c>
      <c r="R29" s="39">
        <v>0.16816663888602154</v>
      </c>
      <c r="S29" s="58">
        <v>-1.9581036264242912E-5</v>
      </c>
      <c r="T29" s="58">
        <v>-9.3362380907910196E-4</v>
      </c>
      <c r="U29" s="58">
        <v>0.16721343404067818</v>
      </c>
      <c r="V29" s="60">
        <v>0</v>
      </c>
      <c r="W29" s="61">
        <v>0</v>
      </c>
      <c r="X29" s="61">
        <v>0</v>
      </c>
      <c r="Y29" s="61">
        <v>0</v>
      </c>
      <c r="Z29" s="62">
        <v>0</v>
      </c>
      <c r="AA29" s="63">
        <v>0</v>
      </c>
      <c r="AB29" s="62">
        <v>0</v>
      </c>
      <c r="AC29" s="63">
        <v>0</v>
      </c>
      <c r="AD29" s="61">
        <v>0</v>
      </c>
      <c r="AE29" s="61">
        <v>1.842854520610059E-5</v>
      </c>
      <c r="AF29" s="61">
        <v>0</v>
      </c>
      <c r="AG29" s="62">
        <v>0</v>
      </c>
      <c r="AH29" s="63">
        <v>0.38328572889817897</v>
      </c>
      <c r="AI29" s="61">
        <v>1.4053810059599894</v>
      </c>
      <c r="AJ29" s="61">
        <v>7.0652126125853848E-5</v>
      </c>
      <c r="AK29" s="61">
        <v>6.4005174099933518E-2</v>
      </c>
      <c r="AL29" s="62">
        <v>1.4694568321860486</v>
      </c>
      <c r="AM29" s="63">
        <v>10.665365512871398</v>
      </c>
      <c r="AN29" s="61">
        <v>39.106340213861792</v>
      </c>
      <c r="AO29" s="61">
        <v>-7.3539989518134161E-2</v>
      </c>
      <c r="AP29" s="61">
        <v>1.7810174630115321</v>
      </c>
      <c r="AQ29" s="62">
        <v>40.889323653408788</v>
      </c>
      <c r="AR29" s="63">
        <v>0</v>
      </c>
      <c r="AS29" s="62">
        <v>0</v>
      </c>
      <c r="AT29" s="63">
        <v>0</v>
      </c>
      <c r="AU29" s="61">
        <v>0</v>
      </c>
      <c r="AV29" s="61">
        <v>0</v>
      </c>
      <c r="AW29" s="61">
        <v>0</v>
      </c>
      <c r="AX29" s="62">
        <v>0</v>
      </c>
      <c r="AY29" s="63">
        <v>-0.49658631102282946</v>
      </c>
      <c r="AZ29" s="61">
        <v>-1.8208164737503747</v>
      </c>
      <c r="BA29" s="61">
        <v>-9.1537138050025975E-5</v>
      </c>
      <c r="BB29" s="61">
        <v>-8.2925324102279527E-2</v>
      </c>
      <c r="BC29" s="62">
        <v>-1.9038333349907042</v>
      </c>
      <c r="BD29" s="63">
        <v>0.10405118065633903</v>
      </c>
      <c r="BE29" s="61">
        <v>0.38152099573990977</v>
      </c>
      <c r="BF29" s="61">
        <v>1.9180043985484786E-5</v>
      </c>
      <c r="BG29" s="61">
        <v>1.737558544733038E-2</v>
      </c>
      <c r="BH29" s="62">
        <v>0.39891576123122563</v>
      </c>
      <c r="BI29" s="63">
        <v>-10.628656651140691</v>
      </c>
      <c r="BJ29" s="61">
        <v>-38.97174105418253</v>
      </c>
      <c r="BK29" s="61">
        <v>-1.9592098887257978E-3</v>
      </c>
      <c r="BL29" s="61">
        <v>-1.7748874223944746</v>
      </c>
      <c r="BM29" s="62">
        <v>-40.748587686465726</v>
      </c>
      <c r="BN29" s="63">
        <v>0</v>
      </c>
      <c r="BO29" s="62">
        <v>0</v>
      </c>
      <c r="BP29" s="63">
        <v>0</v>
      </c>
      <c r="BQ29" s="62">
        <v>0</v>
      </c>
      <c r="BR29" s="63">
        <v>0</v>
      </c>
      <c r="BS29" s="62">
        <v>0</v>
      </c>
      <c r="BT29" s="63">
        <v>-2.1160840740575129E-2</v>
      </c>
      <c r="BU29" s="61">
        <v>-7.7589749382108802E-2</v>
      </c>
      <c r="BV29" s="61">
        <v>-5.7060050435767846E-5</v>
      </c>
      <c r="BW29" s="61">
        <v>0</v>
      </c>
      <c r="BX29" s="62">
        <v>-7.7646809432544567E-2</v>
      </c>
      <c r="BY29" s="63">
        <v>3.063021177999346E-2</v>
      </c>
      <c r="BZ29" s="61">
        <v>0.11231077652664267</v>
      </c>
      <c r="CA29" s="61">
        <v>8.2594139356354082E-5</v>
      </c>
      <c r="CB29" s="61">
        <v>2.9749631634166604</v>
      </c>
      <c r="CC29" s="62">
        <v>0.11239337066599903</v>
      </c>
      <c r="CD29" s="63">
        <v>7.6555027875608088</v>
      </c>
      <c r="CE29" s="61">
        <v>28.070176887722965</v>
      </c>
      <c r="CF29" s="61">
        <v>2.0643006604732318E-2</v>
      </c>
      <c r="CG29" s="61">
        <v>0</v>
      </c>
      <c r="CH29" s="62">
        <v>28.090819894327698</v>
      </c>
      <c r="CI29" s="63">
        <v>0</v>
      </c>
      <c r="CJ29" s="62">
        <v>0</v>
      </c>
      <c r="CK29" s="63">
        <v>0</v>
      </c>
      <c r="CL29" s="62">
        <v>0</v>
      </c>
      <c r="CM29" s="64"/>
    </row>
    <row r="30" spans="1:91" x14ac:dyDescent="0.25">
      <c r="A30" s="51">
        <v>349</v>
      </c>
      <c r="B30" s="3" t="s">
        <v>29</v>
      </c>
      <c r="C30" s="3" t="s">
        <v>106</v>
      </c>
      <c r="D30" s="52">
        <v>37</v>
      </c>
      <c r="E30" s="53">
        <f t="shared" si="0"/>
        <v>868.25507440495767</v>
      </c>
      <c r="F30" s="53">
        <f t="shared" si="1"/>
        <v>907.03369357704548</v>
      </c>
      <c r="G30" s="53">
        <f t="shared" si="2"/>
        <v>-38.778619172087836</v>
      </c>
      <c r="H30" s="54">
        <f t="shared" si="3"/>
        <v>23.466353362296154</v>
      </c>
      <c r="I30" s="55">
        <f t="shared" si="4"/>
        <v>24.51442415073096</v>
      </c>
      <c r="J30" s="56">
        <f t="shared" si="5"/>
        <v>-1.0480707884348064</v>
      </c>
      <c r="K30" s="39"/>
      <c r="L30" s="57">
        <v>-1.002522217708415</v>
      </c>
      <c r="M30" s="58">
        <v>-3.6759147982641882</v>
      </c>
      <c r="N30" s="58">
        <v>4.2801724198021814E-4</v>
      </c>
      <c r="O30" s="58">
        <v>2.0407862097616799E-2</v>
      </c>
      <c r="P30" s="59">
        <v>-3.6550789189245911</v>
      </c>
      <c r="Q30" s="57">
        <v>4.0511460112099273E-2</v>
      </c>
      <c r="R30" s="39">
        <v>0.14854202041103065</v>
      </c>
      <c r="S30" s="58">
        <v>-1.7295979200747843E-5</v>
      </c>
      <c r="T30" s="58">
        <v>-8.2467228829165718E-4</v>
      </c>
      <c r="U30" s="58">
        <v>0.14770005214353824</v>
      </c>
      <c r="V30" s="60">
        <v>0</v>
      </c>
      <c r="W30" s="61">
        <v>0</v>
      </c>
      <c r="X30" s="61">
        <v>0</v>
      </c>
      <c r="Y30" s="61">
        <v>0</v>
      </c>
      <c r="Z30" s="62">
        <v>0</v>
      </c>
      <c r="AA30" s="63">
        <v>0</v>
      </c>
      <c r="AB30" s="62">
        <v>0</v>
      </c>
      <c r="AC30" s="63">
        <v>0</v>
      </c>
      <c r="AD30" s="61">
        <v>0</v>
      </c>
      <c r="AE30" s="61">
        <v>1.8975359074876583E-5</v>
      </c>
      <c r="AF30" s="61">
        <v>0</v>
      </c>
      <c r="AG30" s="62">
        <v>0</v>
      </c>
      <c r="AH30" s="63">
        <v>0.39465862621163911</v>
      </c>
      <c r="AI30" s="61">
        <v>1.4470816294426767</v>
      </c>
      <c r="AJ30" s="61">
        <v>7.2748523969094257E-5</v>
      </c>
      <c r="AK30" s="61">
        <v>6.5904342834081878E-2</v>
      </c>
      <c r="AL30" s="62">
        <v>1.5130587208007276</v>
      </c>
      <c r="AM30" s="63">
        <v>10.793383383726509</v>
      </c>
      <c r="AN30" s="61">
        <v>39.575739073663861</v>
      </c>
      <c r="AO30" s="61">
        <v>-7.4422700276565931E-2</v>
      </c>
      <c r="AP30" s="61">
        <v>1.802395264203188</v>
      </c>
      <c r="AQ30" s="62">
        <v>41.380123912293271</v>
      </c>
      <c r="AR30" s="63">
        <v>0</v>
      </c>
      <c r="AS30" s="62">
        <v>0</v>
      </c>
      <c r="AT30" s="63">
        <v>0</v>
      </c>
      <c r="AU30" s="61">
        <v>0</v>
      </c>
      <c r="AV30" s="61">
        <v>0</v>
      </c>
      <c r="AW30" s="61">
        <v>0</v>
      </c>
      <c r="AX30" s="62">
        <v>0</v>
      </c>
      <c r="AY30" s="63">
        <v>-0.52379515758538919</v>
      </c>
      <c r="AZ30" s="61">
        <v>-1.9205822444797602</v>
      </c>
      <c r="BA30" s="61">
        <v>-9.6552620532515298E-5</v>
      </c>
      <c r="BB30" s="61">
        <v>-8.7468949992816264E-2</v>
      </c>
      <c r="BC30" s="62">
        <v>-2.0081477470931088</v>
      </c>
      <c r="BD30" s="63">
        <v>9.1915763517840088E-2</v>
      </c>
      <c r="BE30" s="61">
        <v>0.33702446623208032</v>
      </c>
      <c r="BF30" s="61">
        <v>1.6943088738745495E-5</v>
      </c>
      <c r="BG30" s="61">
        <v>1.5349082950204318E-2</v>
      </c>
      <c r="BH30" s="62">
        <v>0.35239049227102337</v>
      </c>
      <c r="BI30" s="63">
        <v>-10.633596094061513</v>
      </c>
      <c r="BJ30" s="61">
        <v>-38.989852344892213</v>
      </c>
      <c r="BK30" s="61">
        <v>-1.9601203899991862E-3</v>
      </c>
      <c r="BL30" s="61">
        <v>-1.7757122637080629</v>
      </c>
      <c r="BM30" s="62">
        <v>-40.767524728990274</v>
      </c>
      <c r="BN30" s="63">
        <v>0</v>
      </c>
      <c r="BO30" s="62">
        <v>0</v>
      </c>
      <c r="BP30" s="63">
        <v>0</v>
      </c>
      <c r="BQ30" s="62">
        <v>0</v>
      </c>
      <c r="BR30" s="63">
        <v>0</v>
      </c>
      <c r="BS30" s="62">
        <v>0</v>
      </c>
      <c r="BT30" s="63">
        <v>-2.6007083319317205E-2</v>
      </c>
      <c r="BU30" s="61">
        <v>-9.5359305504163078E-2</v>
      </c>
      <c r="BV30" s="61">
        <v>-7.012790768005769E-5</v>
      </c>
      <c r="BW30" s="61">
        <v>0</v>
      </c>
      <c r="BX30" s="62">
        <v>-9.5429433411843137E-2</v>
      </c>
      <c r="BY30" s="63">
        <v>2.7057831393282883E-2</v>
      </c>
      <c r="BZ30" s="61">
        <v>9.9212048442037237E-2</v>
      </c>
      <c r="CA30" s="61">
        <v>7.2961242084432505E-5</v>
      </c>
      <c r="CB30" s="61">
        <v>2.6279952700011227</v>
      </c>
      <c r="CC30" s="62">
        <v>9.9285009684121669E-2</v>
      </c>
      <c r="CD30" s="63">
        <v>7.6356430871373284</v>
      </c>
      <c r="CE30" s="61">
        <v>27.997357986170204</v>
      </c>
      <c r="CF30" s="61">
        <v>2.0589455069531252E-2</v>
      </c>
      <c r="CG30" s="61">
        <v>0</v>
      </c>
      <c r="CH30" s="62">
        <v>28.017947441239734</v>
      </c>
      <c r="CI30" s="63">
        <v>0</v>
      </c>
      <c r="CJ30" s="62">
        <v>0</v>
      </c>
      <c r="CK30" s="63">
        <v>0</v>
      </c>
      <c r="CL30" s="62">
        <v>0</v>
      </c>
      <c r="CM30" s="64"/>
    </row>
    <row r="31" spans="1:91" x14ac:dyDescent="0.25">
      <c r="A31" s="51">
        <v>350</v>
      </c>
      <c r="B31" s="3" t="s">
        <v>13</v>
      </c>
      <c r="C31" s="3" t="s">
        <v>106</v>
      </c>
      <c r="D31" s="52">
        <v>34</v>
      </c>
      <c r="E31" s="53">
        <f t="shared" si="0"/>
        <v>393.15195395828505</v>
      </c>
      <c r="F31" s="53">
        <f t="shared" si="1"/>
        <v>458.21546217689342</v>
      </c>
      <c r="G31" s="53">
        <f t="shared" si="2"/>
        <v>-65.063508218608419</v>
      </c>
      <c r="H31" s="54">
        <f t="shared" si="3"/>
        <v>11.563292763478971</v>
      </c>
      <c r="I31" s="55">
        <f t="shared" si="4"/>
        <v>13.476925358143925</v>
      </c>
      <c r="J31" s="56">
        <f t="shared" si="5"/>
        <v>-1.9136325946649535</v>
      </c>
      <c r="K31" s="39"/>
      <c r="L31" s="57">
        <v>-2.9424586300542765</v>
      </c>
      <c r="M31" s="58">
        <v>-10.78901497686568</v>
      </c>
      <c r="N31" s="58">
        <v>1.2562544801805351E-3</v>
      </c>
      <c r="O31" s="58">
        <v>5.9898213615007918E-2</v>
      </c>
      <c r="P31" s="59">
        <v>-10.72786050877049</v>
      </c>
      <c r="Q31" s="57">
        <v>5.8519478180021525E-2</v>
      </c>
      <c r="R31" s="39">
        <v>0.21457141999341225</v>
      </c>
      <c r="S31" s="58">
        <v>-2.4984329733846781E-5</v>
      </c>
      <c r="T31" s="58">
        <v>-1.1912528417098143E-3</v>
      </c>
      <c r="U31" s="58">
        <v>0.21335518282196858</v>
      </c>
      <c r="V31" s="60">
        <v>-3.2710716264754358E-2</v>
      </c>
      <c r="W31" s="61">
        <v>-0.11993929297076597</v>
      </c>
      <c r="X31" s="61">
        <v>-6.0296574512389158E-6</v>
      </c>
      <c r="Y31" s="61">
        <v>-5.4623872782263586E-3</v>
      </c>
      <c r="Z31" s="62">
        <v>-0.12540770990644357</v>
      </c>
      <c r="AA31" s="63">
        <v>0</v>
      </c>
      <c r="AB31" s="62">
        <v>0</v>
      </c>
      <c r="AC31" s="63">
        <v>2.7654275307424647E-4</v>
      </c>
      <c r="AD31" s="61">
        <v>1.0139900946055703E-3</v>
      </c>
      <c r="AE31" s="61">
        <v>1.0647954167209541E-5</v>
      </c>
      <c r="AF31" s="61">
        <v>4.6180083739288332E-5</v>
      </c>
      <c r="AG31" s="62">
        <v>1.0602211542408973E-3</v>
      </c>
      <c r="AH31" s="63">
        <v>0.22146126178762429</v>
      </c>
      <c r="AI31" s="61">
        <v>0.81202462655462238</v>
      </c>
      <c r="AJ31" s="61">
        <v>4.0822571309370522E-5</v>
      </c>
      <c r="AK31" s="61">
        <v>3.6981983800584942E-2</v>
      </c>
      <c r="AL31" s="62">
        <v>0.84904743292651663</v>
      </c>
      <c r="AM31" s="63">
        <v>8.1263762134272124</v>
      </c>
      <c r="AN31" s="61">
        <v>29.796712782566445</v>
      </c>
      <c r="AO31" s="61">
        <v>-5.6033112117407274E-2</v>
      </c>
      <c r="AP31" s="61">
        <v>1.3570297173264736</v>
      </c>
      <c r="AQ31" s="62">
        <v>31.15524045745796</v>
      </c>
      <c r="AR31" s="63">
        <v>0</v>
      </c>
      <c r="AS31" s="62">
        <v>0</v>
      </c>
      <c r="AT31" s="63">
        <v>0</v>
      </c>
      <c r="AU31" s="61">
        <v>0</v>
      </c>
      <c r="AV31" s="61">
        <v>0</v>
      </c>
      <c r="AW31" s="61">
        <v>0</v>
      </c>
      <c r="AX31" s="62">
        <v>0</v>
      </c>
      <c r="AY31" s="63">
        <v>-0.17978538253232718</v>
      </c>
      <c r="AZ31" s="61">
        <v>-0.65921306928519963</v>
      </c>
      <c r="BA31" s="61">
        <v>-3.3140340389853766E-5</v>
      </c>
      <c r="BB31" s="61">
        <v>-3.0022497165976322E-2</v>
      </c>
      <c r="BC31" s="62">
        <v>-0.68926870679156571</v>
      </c>
      <c r="BD31" s="63">
        <v>0.13011136611610996</v>
      </c>
      <c r="BE31" s="61">
        <v>0.47707500909240319</v>
      </c>
      <c r="BF31" s="61">
        <v>2.3983790567074838E-5</v>
      </c>
      <c r="BG31" s="61">
        <v>2.1727395550524435E-2</v>
      </c>
      <c r="BH31" s="62">
        <v>0.49882638843349464</v>
      </c>
      <c r="BI31" s="63">
        <v>-8.5323888796565051</v>
      </c>
      <c r="BJ31" s="61">
        <v>-31.285425892073849</v>
      </c>
      <c r="BK31" s="61">
        <v>-1.5727990108404693E-3</v>
      </c>
      <c r="BL31" s="61">
        <v>-1.424830079900598</v>
      </c>
      <c r="BM31" s="62">
        <v>-32.711828770985285</v>
      </c>
      <c r="BN31" s="63">
        <v>0</v>
      </c>
      <c r="BO31" s="62">
        <v>0</v>
      </c>
      <c r="BP31" s="63">
        <v>0</v>
      </c>
      <c r="BQ31" s="62">
        <v>0</v>
      </c>
      <c r="BR31" s="63">
        <v>0</v>
      </c>
      <c r="BS31" s="62">
        <v>0</v>
      </c>
      <c r="BT31" s="63">
        <v>8.449060580894667E-3</v>
      </c>
      <c r="BU31" s="61">
        <v>3.0979888796613779E-2</v>
      </c>
      <c r="BV31" s="61">
        <v>2.2782829320967927E-5</v>
      </c>
      <c r="BW31" s="61">
        <v>0</v>
      </c>
      <c r="BX31" s="62">
        <v>3.1002671625934747E-2</v>
      </c>
      <c r="BY31" s="63">
        <v>3.8301715309540976E-2</v>
      </c>
      <c r="BZ31" s="61">
        <v>0.14043962280165023</v>
      </c>
      <c r="CA31" s="61">
        <v>1.0328029184342464E-4</v>
      </c>
      <c r="CB31" s="61">
        <v>3.7200589065460483</v>
      </c>
      <c r="CC31" s="62">
        <v>0.14054290309349365</v>
      </c>
      <c r="CD31" s="63">
        <v>6.4915583646245025</v>
      </c>
      <c r="CE31" s="61">
        <v>23.802380670289843</v>
      </c>
      <c r="CF31" s="61">
        <v>1.7504439083176875E-2</v>
      </c>
      <c r="CG31" s="61">
        <v>0</v>
      </c>
      <c r="CH31" s="62">
        <v>23.819885109373018</v>
      </c>
      <c r="CI31" s="63">
        <v>0</v>
      </c>
      <c r="CJ31" s="62">
        <v>0</v>
      </c>
      <c r="CK31" s="63">
        <v>0</v>
      </c>
      <c r="CL31" s="62">
        <v>0</v>
      </c>
      <c r="CM31" s="64"/>
    </row>
    <row r="32" spans="1:91" x14ac:dyDescent="0.25">
      <c r="A32" s="51">
        <v>351</v>
      </c>
      <c r="B32" s="3" t="s">
        <v>23</v>
      </c>
      <c r="C32" s="3" t="s">
        <v>106</v>
      </c>
      <c r="D32" s="52">
        <v>61</v>
      </c>
      <c r="E32" s="53">
        <f t="shared" si="0"/>
        <v>432.62504926086297</v>
      </c>
      <c r="F32" s="53">
        <f t="shared" si="1"/>
        <v>624.74787090517748</v>
      </c>
      <c r="G32" s="53">
        <f t="shared" si="2"/>
        <v>-192.12282164431451</v>
      </c>
      <c r="H32" s="54">
        <f t="shared" si="3"/>
        <v>7.0922139223092291</v>
      </c>
      <c r="I32" s="55">
        <f t="shared" si="4"/>
        <v>10.241768375494713</v>
      </c>
      <c r="J32" s="56">
        <f t="shared" si="5"/>
        <v>-3.149554453185484</v>
      </c>
      <c r="K32" s="39"/>
      <c r="L32" s="57">
        <v>-3.7578340597509143</v>
      </c>
      <c r="M32" s="58">
        <v>-13.778724885753352</v>
      </c>
      <c r="N32" s="58">
        <v>1.6043711966308991E-3</v>
      </c>
      <c r="O32" s="58">
        <v>7.6496418655361262E-2</v>
      </c>
      <c r="P32" s="59">
        <v>-13.700624095901359</v>
      </c>
      <c r="Q32" s="57">
        <v>6.6873831996633132E-2</v>
      </c>
      <c r="R32" s="39">
        <v>0.24520405065432146</v>
      </c>
      <c r="S32" s="58">
        <v>-2.8551140938576644E-5</v>
      </c>
      <c r="T32" s="58">
        <v>-1.3613183999513342E-3</v>
      </c>
      <c r="U32" s="58">
        <v>0.24381418111343153</v>
      </c>
      <c r="V32" s="60">
        <v>-0.24970726002817242</v>
      </c>
      <c r="W32" s="61">
        <v>-0.91559328676996554</v>
      </c>
      <c r="X32" s="61">
        <v>-4.6029234849854186E-5</v>
      </c>
      <c r="Y32" s="61">
        <v>-4.1698804435179905E-2</v>
      </c>
      <c r="Z32" s="62">
        <v>-0.95733812043999522</v>
      </c>
      <c r="AA32" s="63">
        <v>0</v>
      </c>
      <c r="AB32" s="62">
        <v>0</v>
      </c>
      <c r="AC32" s="63">
        <v>5.1611522796547335E-2</v>
      </c>
      <c r="AD32" s="61">
        <v>0.1892422502540069</v>
      </c>
      <c r="AE32" s="61">
        <v>8.7646999996691533E-6</v>
      </c>
      <c r="AF32" s="61">
        <v>8.6186472730198083E-3</v>
      </c>
      <c r="AG32" s="62">
        <v>0.19787041122279786</v>
      </c>
      <c r="AH32" s="63">
        <v>0.18229243764911887</v>
      </c>
      <c r="AI32" s="61">
        <v>0.6684056047134358</v>
      </c>
      <c r="AJ32" s="61">
        <v>3.3602472843428862E-5</v>
      </c>
      <c r="AK32" s="61">
        <v>3.0441152198319072E-2</v>
      </c>
      <c r="AL32" s="62">
        <v>0.69888035938459825</v>
      </c>
      <c r="AM32" s="63">
        <v>7.4001430771657679</v>
      </c>
      <c r="AN32" s="61">
        <v>27.133857949607815</v>
      </c>
      <c r="AO32" s="61">
        <v>-5.1025578417419747E-2</v>
      </c>
      <c r="AP32" s="61">
        <v>1.2357554959846644</v>
      </c>
      <c r="AQ32" s="62">
        <v>28.370977534580451</v>
      </c>
      <c r="AR32" s="63">
        <v>0</v>
      </c>
      <c r="AS32" s="62">
        <v>0</v>
      </c>
      <c r="AT32" s="63">
        <v>8.6615281896323271E-3</v>
      </c>
      <c r="AU32" s="61">
        <v>3.1758936695318533E-2</v>
      </c>
      <c r="AV32" s="61">
        <v>1.596603619591351E-6</v>
      </c>
      <c r="AW32" s="61">
        <v>1.4463951510601965E-3</v>
      </c>
      <c r="AX32" s="62">
        <v>3.320692844999832E-2</v>
      </c>
      <c r="AY32" s="63">
        <v>-0.10232245154394787</v>
      </c>
      <c r="AZ32" s="61">
        <v>-0.37518232232780885</v>
      </c>
      <c r="BA32" s="61">
        <v>-1.8861382532481556E-5</v>
      </c>
      <c r="BB32" s="61">
        <v>-1.7086903663825689E-2</v>
      </c>
      <c r="BC32" s="62">
        <v>-0.39228808737416698</v>
      </c>
      <c r="BD32" s="63">
        <v>0.14835606087563097</v>
      </c>
      <c r="BE32" s="61">
        <v>0.54397222321064687</v>
      </c>
      <c r="BF32" s="61">
        <v>2.7346885976295819E-5</v>
      </c>
      <c r="BG32" s="61">
        <v>2.4774090943645907E-2</v>
      </c>
      <c r="BH32" s="62">
        <v>0.56877366104026905</v>
      </c>
      <c r="BI32" s="63">
        <v>-8.0865322853882731</v>
      </c>
      <c r="BJ32" s="61">
        <v>-29.650618379756999</v>
      </c>
      <c r="BK32" s="61">
        <v>-1.4906130227974577E-3</v>
      </c>
      <c r="BL32" s="61">
        <v>-1.3503761496126727</v>
      </c>
      <c r="BM32" s="62">
        <v>-31.002485142392466</v>
      </c>
      <c r="BN32" s="63">
        <v>0</v>
      </c>
      <c r="BO32" s="62">
        <v>0</v>
      </c>
      <c r="BP32" s="63">
        <v>0</v>
      </c>
      <c r="BQ32" s="62">
        <v>0</v>
      </c>
      <c r="BR32" s="63">
        <v>0</v>
      </c>
      <c r="BS32" s="62">
        <v>0</v>
      </c>
      <c r="BT32" s="63">
        <v>1.5491910144667151E-2</v>
      </c>
      <c r="BU32" s="61">
        <v>5.6803670530446215E-2</v>
      </c>
      <c r="BV32" s="61">
        <v>4.1773821042285573E-5</v>
      </c>
      <c r="BW32" s="61">
        <v>0</v>
      </c>
      <c r="BX32" s="62">
        <v>5.68454443514885E-2</v>
      </c>
      <c r="BY32" s="63">
        <v>4.3672522837340223E-2</v>
      </c>
      <c r="BZ32" s="61">
        <v>0.16013258373691414</v>
      </c>
      <c r="CA32" s="61">
        <v>1.1776263459029877E-4</v>
      </c>
      <c r="CB32" s="61">
        <v>4.2416992617537748</v>
      </c>
      <c r="CC32" s="62">
        <v>0.16025034637150443</v>
      </c>
      <c r="CD32" s="63">
        <v>6.3993345658002028</v>
      </c>
      <c r="CE32" s="61">
        <v>23.46422674126741</v>
      </c>
      <c r="CF32" s="61">
        <v>1.7255758292238244E-2</v>
      </c>
      <c r="CG32" s="61">
        <v>0</v>
      </c>
      <c r="CH32" s="62">
        <v>23.481482499559647</v>
      </c>
      <c r="CI32" s="63">
        <v>0</v>
      </c>
      <c r="CJ32" s="62">
        <v>0</v>
      </c>
      <c r="CK32" s="63">
        <v>0</v>
      </c>
      <c r="CL32" s="62">
        <v>0</v>
      </c>
      <c r="CM32" s="64"/>
    </row>
    <row r="33" spans="1:91" x14ac:dyDescent="0.25">
      <c r="A33" s="51">
        <v>352</v>
      </c>
      <c r="B33" s="3" t="s">
        <v>38</v>
      </c>
      <c r="C33" s="3" t="s">
        <v>106</v>
      </c>
      <c r="D33" s="52">
        <v>61</v>
      </c>
      <c r="E33" s="53">
        <f t="shared" si="0"/>
        <v>1397.1458262004517</v>
      </c>
      <c r="F33" s="53">
        <f t="shared" si="1"/>
        <v>1605.2465709326284</v>
      </c>
      <c r="G33" s="53">
        <f t="shared" si="2"/>
        <v>-208.10074473217662</v>
      </c>
      <c r="H33" s="54">
        <f t="shared" si="3"/>
        <v>22.904029937712323</v>
      </c>
      <c r="I33" s="55">
        <f t="shared" si="4"/>
        <v>26.315517556272596</v>
      </c>
      <c r="J33" s="56">
        <f t="shared" si="5"/>
        <v>-3.4114876185602725</v>
      </c>
      <c r="K33" s="39"/>
      <c r="L33" s="57">
        <v>-0.19819675669488535</v>
      </c>
      <c r="M33" s="58">
        <v>-0.7267214412145796</v>
      </c>
      <c r="N33" s="58">
        <v>8.4618203638298371E-5</v>
      </c>
      <c r="O33" s="58">
        <v>4.0345959494740664E-3</v>
      </c>
      <c r="P33" s="59">
        <v>-0.72260222706146715</v>
      </c>
      <c r="Q33" s="57">
        <v>6.0573796861341712E-2</v>
      </c>
      <c r="R33" s="39">
        <v>0.22210392182491961</v>
      </c>
      <c r="S33" s="58">
        <v>-2.5861401384325498E-5</v>
      </c>
      <c r="T33" s="58">
        <v>-1.2330716180046397E-3</v>
      </c>
      <c r="U33" s="58">
        <v>0.22084498880553063</v>
      </c>
      <c r="V33" s="60">
        <v>-6.1595278743999124E-5</v>
      </c>
      <c r="W33" s="61">
        <v>-2.2584935539466343E-4</v>
      </c>
      <c r="X33" s="61">
        <v>-1.1354029316688254E-8</v>
      </c>
      <c r="Y33" s="61">
        <v>-1.0285842238574223E-5</v>
      </c>
      <c r="Z33" s="62">
        <v>-2.3614655166255433E-4</v>
      </c>
      <c r="AA33" s="63">
        <v>0</v>
      </c>
      <c r="AB33" s="62">
        <v>0</v>
      </c>
      <c r="AC33" s="63">
        <v>1.5329215793219171E-4</v>
      </c>
      <c r="AD33" s="61">
        <v>5.6207124575136959E-4</v>
      </c>
      <c r="AE33" s="61">
        <v>1.0894896824098267E-5</v>
      </c>
      <c r="AF33" s="61">
        <v>2.5598373528827336E-5</v>
      </c>
      <c r="AG33" s="62">
        <v>5.876978760506941E-4</v>
      </c>
      <c r="AH33" s="63">
        <v>0.2265972936980713</v>
      </c>
      <c r="AI33" s="61">
        <v>0.83085674355959471</v>
      </c>
      <c r="AJ33" s="61">
        <v>4.1769310378853877E-5</v>
      </c>
      <c r="AK33" s="61">
        <v>3.7839653658411306E-2</v>
      </c>
      <c r="AL33" s="62">
        <v>0.86873816652838476</v>
      </c>
      <c r="AM33" s="63">
        <v>9.4232128181341572</v>
      </c>
      <c r="AN33" s="61">
        <v>34.551780333158575</v>
      </c>
      <c r="AO33" s="61">
        <v>-6.4975079479124592E-2</v>
      </c>
      <c r="AP33" s="61">
        <v>1.5735894439357705</v>
      </c>
      <c r="AQ33" s="62">
        <v>36.127106784163331</v>
      </c>
      <c r="AR33" s="63">
        <v>0</v>
      </c>
      <c r="AS33" s="62">
        <v>0</v>
      </c>
      <c r="AT33" s="63">
        <v>0</v>
      </c>
      <c r="AU33" s="61">
        <v>0</v>
      </c>
      <c r="AV33" s="61">
        <v>0</v>
      </c>
      <c r="AW33" s="61">
        <v>0</v>
      </c>
      <c r="AX33" s="62">
        <v>0</v>
      </c>
      <c r="AY33" s="63">
        <v>-0.1910530897332568</v>
      </c>
      <c r="AZ33" s="61">
        <v>-0.70052799568860824</v>
      </c>
      <c r="BA33" s="61">
        <v>-3.5217348246623607E-5</v>
      </c>
      <c r="BB33" s="61">
        <v>-3.1904100123581254E-2</v>
      </c>
      <c r="BC33" s="62">
        <v>-0.73246731316043612</v>
      </c>
      <c r="BD33" s="63">
        <v>0.13750120190982879</v>
      </c>
      <c r="BE33" s="61">
        <v>0.50417107366937219</v>
      </c>
      <c r="BF33" s="61">
        <v>2.5345979584777273E-5</v>
      </c>
      <c r="BG33" s="61">
        <v>2.2961429825441425E-2</v>
      </c>
      <c r="BH33" s="62">
        <v>0.52715784947439837</v>
      </c>
      <c r="BI33" s="63">
        <v>-10.202901367770371</v>
      </c>
      <c r="BJ33" s="61">
        <v>-37.410638348491361</v>
      </c>
      <c r="BK33" s="61">
        <v>-1.8807292313167676E-3</v>
      </c>
      <c r="BL33" s="61">
        <v>-1.7037902252344861</v>
      </c>
      <c r="BM33" s="62">
        <v>-39.116309302957163</v>
      </c>
      <c r="BN33" s="63">
        <v>0</v>
      </c>
      <c r="BO33" s="62">
        <v>0</v>
      </c>
      <c r="BP33" s="63">
        <v>0</v>
      </c>
      <c r="BQ33" s="62">
        <v>0</v>
      </c>
      <c r="BR33" s="63">
        <v>0</v>
      </c>
      <c r="BS33" s="62">
        <v>0</v>
      </c>
      <c r="BT33" s="63">
        <v>2.9554411891611565E-2</v>
      </c>
      <c r="BU33" s="61">
        <v>0.10836617693590907</v>
      </c>
      <c r="BV33" s="61">
        <v>7.9693252919826058E-5</v>
      </c>
      <c r="BW33" s="61">
        <v>0</v>
      </c>
      <c r="BX33" s="62">
        <v>0.1084458701888289</v>
      </c>
      <c r="BY33" s="63">
        <v>4.047710855306965E-2</v>
      </c>
      <c r="BZ33" s="61">
        <v>0.14841606469458871</v>
      </c>
      <c r="CA33" s="61">
        <v>1.0914622362350577E-4</v>
      </c>
      <c r="CB33" s="61">
        <v>3.9313442483493457</v>
      </c>
      <c r="CC33" s="62">
        <v>0.14852521091821222</v>
      </c>
      <c r="CD33" s="63">
        <v>7.2383960269389744</v>
      </c>
      <c r="CE33" s="61">
        <v>26.540785432109573</v>
      </c>
      <c r="CF33" s="61">
        <v>1.9518281311916061E-2</v>
      </c>
      <c r="CG33" s="61">
        <v>0</v>
      </c>
      <c r="CH33" s="62">
        <v>26.56030371342149</v>
      </c>
      <c r="CI33" s="63">
        <v>0</v>
      </c>
      <c r="CJ33" s="62">
        <v>0</v>
      </c>
      <c r="CK33" s="63">
        <v>0</v>
      </c>
      <c r="CL33" s="62">
        <v>0</v>
      </c>
      <c r="CM33" s="64"/>
    </row>
    <row r="34" spans="1:91" x14ac:dyDescent="0.25">
      <c r="A34" s="51">
        <v>353</v>
      </c>
      <c r="B34" s="3" t="s">
        <v>14</v>
      </c>
      <c r="C34" s="3" t="s">
        <v>106</v>
      </c>
      <c r="D34" s="52">
        <v>31</v>
      </c>
      <c r="E34" s="53">
        <f t="shared" si="0"/>
        <v>735.34259272869247</v>
      </c>
      <c r="F34" s="53">
        <f t="shared" si="1"/>
        <v>762.67204502037077</v>
      </c>
      <c r="G34" s="53">
        <f t="shared" si="2"/>
        <v>-27.32945229167828</v>
      </c>
      <c r="H34" s="54">
        <f t="shared" si="3"/>
        <v>23.720728797699756</v>
      </c>
      <c r="I34" s="55">
        <f t="shared" si="4"/>
        <v>24.602324032915185</v>
      </c>
      <c r="J34" s="56">
        <f t="shared" si="5"/>
        <v>-0.88159523521542837</v>
      </c>
      <c r="K34" s="39"/>
      <c r="L34" s="57">
        <v>-0.89889327324496193</v>
      </c>
      <c r="M34" s="58">
        <v>-3.2959420018981938</v>
      </c>
      <c r="N34" s="58">
        <v>3.8377385842712752E-4</v>
      </c>
      <c r="O34" s="58">
        <v>1.829833756980544E-2</v>
      </c>
      <c r="P34" s="59">
        <v>-3.2772598904699608</v>
      </c>
      <c r="Q34" s="57">
        <v>3.926884241899279E-2</v>
      </c>
      <c r="R34" s="39">
        <v>0.14398575553630688</v>
      </c>
      <c r="S34" s="58">
        <v>-1.6765455499183405E-5</v>
      </c>
      <c r="T34" s="58">
        <v>-7.9937691820106474E-4</v>
      </c>
      <c r="U34" s="58">
        <v>0.14316961316260662</v>
      </c>
      <c r="V34" s="60">
        <v>0</v>
      </c>
      <c r="W34" s="61">
        <v>0</v>
      </c>
      <c r="X34" s="61">
        <v>0</v>
      </c>
      <c r="Y34" s="61">
        <v>0</v>
      </c>
      <c r="Z34" s="62">
        <v>0</v>
      </c>
      <c r="AA34" s="63">
        <v>0</v>
      </c>
      <c r="AB34" s="62">
        <v>0</v>
      </c>
      <c r="AC34" s="63">
        <v>0</v>
      </c>
      <c r="AD34" s="61">
        <v>0</v>
      </c>
      <c r="AE34" s="61">
        <v>1.8842439691599055E-5</v>
      </c>
      <c r="AF34" s="61">
        <v>0</v>
      </c>
      <c r="AG34" s="62">
        <v>0</v>
      </c>
      <c r="AH34" s="63">
        <v>0.39189410507692912</v>
      </c>
      <c r="AI34" s="61">
        <v>1.4369450519487401</v>
      </c>
      <c r="AJ34" s="61">
        <v>7.2238932087213885E-5</v>
      </c>
      <c r="AK34" s="61">
        <v>6.5442693356448797E-2</v>
      </c>
      <c r="AL34" s="62">
        <v>1.5024599842372761</v>
      </c>
      <c r="AM34" s="63">
        <v>10.795559354875211</v>
      </c>
      <c r="AN34" s="61">
        <v>39.583717634542438</v>
      </c>
      <c r="AO34" s="61">
        <v>-7.4437704065725724E-2</v>
      </c>
      <c r="AP34" s="61">
        <v>1.8027586312729962</v>
      </c>
      <c r="AQ34" s="62">
        <v>41.388466241344474</v>
      </c>
      <c r="AR34" s="63">
        <v>0</v>
      </c>
      <c r="AS34" s="62">
        <v>0</v>
      </c>
      <c r="AT34" s="63">
        <v>0</v>
      </c>
      <c r="AU34" s="61">
        <v>0</v>
      </c>
      <c r="AV34" s="61">
        <v>0</v>
      </c>
      <c r="AW34" s="61">
        <v>0</v>
      </c>
      <c r="AX34" s="62">
        <v>0</v>
      </c>
      <c r="AY34" s="63">
        <v>-0.51818434746128461</v>
      </c>
      <c r="AZ34" s="61">
        <v>-1.9000092740247101</v>
      </c>
      <c r="BA34" s="61">
        <v>-9.551836427232002E-5</v>
      </c>
      <c r="BB34" s="61">
        <v>-8.6531996561580157E-2</v>
      </c>
      <c r="BC34" s="62">
        <v>-1.9866367889505625</v>
      </c>
      <c r="BD34" s="63">
        <v>8.9092587160302675E-2</v>
      </c>
      <c r="BE34" s="61">
        <v>0.32667281958777644</v>
      </c>
      <c r="BF34" s="61">
        <v>1.6422684776245625E-5</v>
      </c>
      <c r="BG34" s="61">
        <v>1.4877638592496436E-2</v>
      </c>
      <c r="BH34" s="62">
        <v>0.34156688086504911</v>
      </c>
      <c r="BI34" s="63">
        <v>-10.589575019323506</v>
      </c>
      <c r="BJ34" s="61">
        <v>-38.828441737519519</v>
      </c>
      <c r="BK34" s="61">
        <v>-1.9520058626633365E-3</v>
      </c>
      <c r="BL34" s="61">
        <v>-1.7683611511039696</v>
      </c>
      <c r="BM34" s="62">
        <v>-40.598754894486149</v>
      </c>
      <c r="BN34" s="63">
        <v>0</v>
      </c>
      <c r="BO34" s="62">
        <v>0</v>
      </c>
      <c r="BP34" s="63">
        <v>0</v>
      </c>
      <c r="BQ34" s="62">
        <v>0</v>
      </c>
      <c r="BR34" s="63">
        <v>0</v>
      </c>
      <c r="BS34" s="62">
        <v>0</v>
      </c>
      <c r="BT34" s="63">
        <v>-2.5189296430454929E-2</v>
      </c>
      <c r="BU34" s="61">
        <v>-9.2360753578334731E-2</v>
      </c>
      <c r="BV34" s="61">
        <v>-6.7922751387060473E-5</v>
      </c>
      <c r="BW34" s="61">
        <v>0</v>
      </c>
      <c r="BX34" s="62">
        <v>-9.2428676329721793E-2</v>
      </c>
      <c r="BY34" s="63">
        <v>2.6226754905941035E-2</v>
      </c>
      <c r="BZ34" s="61">
        <v>9.6164767988450459E-2</v>
      </c>
      <c r="CA34" s="61">
        <v>7.0720250487497606E-5</v>
      </c>
      <c r="CB34" s="61">
        <v>2.547276861862704</v>
      </c>
      <c r="CC34" s="62">
        <v>9.6235488238937961E-2</v>
      </c>
      <c r="CD34" s="63">
        <v>7.5578802900138209</v>
      </c>
      <c r="CE34" s="61">
        <v>27.712227730050675</v>
      </c>
      <c r="CF34" s="61">
        <v>2.0379768262646231E-2</v>
      </c>
      <c r="CG34" s="61">
        <v>0</v>
      </c>
      <c r="CH34" s="62">
        <v>27.732607498313321</v>
      </c>
      <c r="CI34" s="63">
        <v>0</v>
      </c>
      <c r="CJ34" s="62">
        <v>0</v>
      </c>
      <c r="CK34" s="63">
        <v>0</v>
      </c>
      <c r="CL34" s="62">
        <v>0</v>
      </c>
      <c r="CM34" s="64"/>
    </row>
    <row r="35" spans="1:91" x14ac:dyDescent="0.25">
      <c r="A35" s="51">
        <v>354</v>
      </c>
      <c r="B35" s="3" t="s">
        <v>30</v>
      </c>
      <c r="C35" s="3" t="s">
        <v>106</v>
      </c>
      <c r="D35" s="52">
        <v>48</v>
      </c>
      <c r="E35" s="53">
        <f t="shared" si="0"/>
        <v>1138.982899983012</v>
      </c>
      <c r="F35" s="53">
        <f t="shared" si="1"/>
        <v>1176.6923592350865</v>
      </c>
      <c r="G35" s="53">
        <f t="shared" si="2"/>
        <v>-37.709459252074566</v>
      </c>
      <c r="H35" s="54">
        <f t="shared" si="3"/>
        <v>23.728810416312751</v>
      </c>
      <c r="I35" s="55">
        <f t="shared" si="4"/>
        <v>24.514424150730971</v>
      </c>
      <c r="J35" s="56">
        <f t="shared" si="5"/>
        <v>-0.78561373441822013</v>
      </c>
      <c r="K35" s="39"/>
      <c r="L35" s="57">
        <v>-1.0025222177084148</v>
      </c>
      <c r="M35" s="58">
        <v>-3.6759147982641873</v>
      </c>
      <c r="N35" s="58">
        <v>4.2801724198021803E-4</v>
      </c>
      <c r="O35" s="58">
        <v>2.0407862097616795E-2</v>
      </c>
      <c r="P35" s="59">
        <v>-3.6550789189245902</v>
      </c>
      <c r="Q35" s="57">
        <v>4.0511460112099273E-2</v>
      </c>
      <c r="R35" s="39">
        <v>0.14854202041103065</v>
      </c>
      <c r="S35" s="58">
        <v>-1.7295979200747843E-5</v>
      </c>
      <c r="T35" s="58">
        <v>-8.2467228829165718E-4</v>
      </c>
      <c r="U35" s="58">
        <v>0.14770005214353824</v>
      </c>
      <c r="V35" s="60">
        <v>-8.0234266738928028E-2</v>
      </c>
      <c r="W35" s="61">
        <v>-0.29419231137606944</v>
      </c>
      <c r="X35" s="61">
        <v>-1.478980589637361E-5</v>
      </c>
      <c r="Y35" s="61">
        <v>-1.3398380957642781E-2</v>
      </c>
      <c r="Z35" s="62">
        <v>-0.30760548213960859</v>
      </c>
      <c r="AA35" s="63">
        <v>0</v>
      </c>
      <c r="AB35" s="62">
        <v>0</v>
      </c>
      <c r="AC35" s="63">
        <v>1.6382450638215463E-2</v>
      </c>
      <c r="AD35" s="61">
        <v>6.0068985673456692E-2</v>
      </c>
      <c r="AE35" s="61">
        <v>1.8975359074876583E-5</v>
      </c>
      <c r="AF35" s="61">
        <v>2.7357178371780737E-3</v>
      </c>
      <c r="AG35" s="62">
        <v>6.2807723333397458E-2</v>
      </c>
      <c r="AH35" s="63">
        <v>0.39465862621163911</v>
      </c>
      <c r="AI35" s="61">
        <v>1.4470816294426767</v>
      </c>
      <c r="AJ35" s="61">
        <v>7.2748523969094257E-5</v>
      </c>
      <c r="AK35" s="61">
        <v>6.5904342834081878E-2</v>
      </c>
      <c r="AL35" s="62">
        <v>1.5130587208007276</v>
      </c>
      <c r="AM35" s="63">
        <v>10.779821933418784</v>
      </c>
      <c r="AN35" s="61">
        <v>39.526013755868874</v>
      </c>
      <c r="AO35" s="61">
        <v>-7.4329191159388727E-2</v>
      </c>
      <c r="AP35" s="61">
        <v>1.8001306273473137</v>
      </c>
      <c r="AQ35" s="62">
        <v>41.328131457822494</v>
      </c>
      <c r="AR35" s="63">
        <v>0</v>
      </c>
      <c r="AS35" s="62">
        <v>0</v>
      </c>
      <c r="AT35" s="63">
        <v>0.14899246295841498</v>
      </c>
      <c r="AU35" s="61">
        <v>0.54630569751418823</v>
      </c>
      <c r="AV35" s="61">
        <v>2.7464195745039013E-5</v>
      </c>
      <c r="AW35" s="61">
        <v>2.4880364209345741E-2</v>
      </c>
      <c r="AX35" s="62">
        <v>0.57121352591927899</v>
      </c>
      <c r="AY35" s="63">
        <v>-0.52379515758538908</v>
      </c>
      <c r="AZ35" s="61">
        <v>-1.9205822444797598</v>
      </c>
      <c r="BA35" s="61">
        <v>-9.6552620532515285E-5</v>
      </c>
      <c r="BB35" s="61">
        <v>-8.746894999281625E-2</v>
      </c>
      <c r="BC35" s="62">
        <v>-2.0081477470931084</v>
      </c>
      <c r="BD35" s="63">
        <v>9.1915763517840032E-2</v>
      </c>
      <c r="BE35" s="61">
        <v>0.3370244662320801</v>
      </c>
      <c r="BF35" s="61">
        <v>1.6943088738745485E-5</v>
      </c>
      <c r="BG35" s="61">
        <v>1.5349082950204308E-2</v>
      </c>
      <c r="BH35" s="62">
        <v>0.35239049227102315</v>
      </c>
      <c r="BI35" s="63">
        <v>-10.633596094061515</v>
      </c>
      <c r="BJ35" s="61">
        <v>-38.989852344892221</v>
      </c>
      <c r="BK35" s="61">
        <v>-1.9601203899991867E-3</v>
      </c>
      <c r="BL35" s="61">
        <v>-1.7757122637080631</v>
      </c>
      <c r="BM35" s="62">
        <v>-40.767524728990281</v>
      </c>
      <c r="BN35" s="63">
        <v>0</v>
      </c>
      <c r="BO35" s="62">
        <v>0</v>
      </c>
      <c r="BP35" s="63">
        <v>0</v>
      </c>
      <c r="BQ35" s="62">
        <v>0</v>
      </c>
      <c r="BR35" s="63">
        <v>0</v>
      </c>
      <c r="BS35" s="62">
        <v>0</v>
      </c>
      <c r="BT35" s="63">
        <v>-2.6007083319317247E-2</v>
      </c>
      <c r="BU35" s="61">
        <v>-9.535930550416323E-2</v>
      </c>
      <c r="BV35" s="61">
        <v>-7.0127907680057812E-5</v>
      </c>
      <c r="BW35" s="61">
        <v>0</v>
      </c>
      <c r="BX35" s="62">
        <v>-9.542943341184329E-2</v>
      </c>
      <c r="BY35" s="63">
        <v>2.7057831393282862E-2</v>
      </c>
      <c r="BZ35" s="61">
        <v>9.9212048442037154E-2</v>
      </c>
      <c r="CA35" s="61">
        <v>7.2961242084432438E-5</v>
      </c>
      <c r="CB35" s="61">
        <v>2.6279952700011204</v>
      </c>
      <c r="CC35" s="62">
        <v>9.9285009684121586E-2</v>
      </c>
      <c r="CD35" s="63">
        <v>7.635643087137332</v>
      </c>
      <c r="CE35" s="61">
        <v>27.997357986170215</v>
      </c>
      <c r="CF35" s="61">
        <v>2.0589455069531262E-2</v>
      </c>
      <c r="CG35" s="61">
        <v>0</v>
      </c>
      <c r="CH35" s="62">
        <v>28.017947441239745</v>
      </c>
      <c r="CI35" s="63">
        <v>0</v>
      </c>
      <c r="CJ35" s="62">
        <v>0</v>
      </c>
      <c r="CK35" s="63">
        <v>0</v>
      </c>
      <c r="CL35" s="62">
        <v>0</v>
      </c>
      <c r="CM35" s="64"/>
    </row>
    <row r="36" spans="1:91" x14ac:dyDescent="0.25">
      <c r="A36" s="51">
        <v>355</v>
      </c>
      <c r="B36" s="3" t="s">
        <v>16</v>
      </c>
      <c r="C36" s="3" t="s">
        <v>106</v>
      </c>
      <c r="D36" s="52">
        <v>21</v>
      </c>
      <c r="E36" s="53">
        <f t="shared" si="0"/>
        <v>535.76758749481417</v>
      </c>
      <c r="F36" s="53">
        <f t="shared" si="1"/>
        <v>531.15228525161763</v>
      </c>
      <c r="G36" s="53">
        <f t="shared" si="2"/>
        <v>4.6153022431964672</v>
      </c>
      <c r="H36" s="54">
        <f t="shared" si="3"/>
        <v>25.512742261657817</v>
      </c>
      <c r="I36" s="55">
        <f t="shared" si="4"/>
        <v>25.292965964362747</v>
      </c>
      <c r="J36" s="56">
        <f t="shared" si="5"/>
        <v>0.21977629729506987</v>
      </c>
      <c r="K36" s="39"/>
      <c r="L36" s="57">
        <v>-8.4665852460688584E-2</v>
      </c>
      <c r="M36" s="58">
        <v>-0.31044145902252479</v>
      </c>
      <c r="N36" s="58">
        <v>3.6147273367130498E-5</v>
      </c>
      <c r="O36" s="58">
        <v>1.723501994144782E-3</v>
      </c>
      <c r="P36" s="59">
        <v>-0.30868180975501286</v>
      </c>
      <c r="Q36" s="57">
        <v>2.950541768744178E-2</v>
      </c>
      <c r="R36" s="39">
        <v>0.10818653152061986</v>
      </c>
      <c r="S36" s="58">
        <v>-1.2597054986891361E-5</v>
      </c>
      <c r="T36" s="58">
        <v>-6.0062758177498014E-4</v>
      </c>
      <c r="U36" s="58">
        <v>0.10757330688385798</v>
      </c>
      <c r="V36" s="60">
        <v>0</v>
      </c>
      <c r="W36" s="61">
        <v>0</v>
      </c>
      <c r="X36" s="61">
        <v>0</v>
      </c>
      <c r="Y36" s="61">
        <v>0</v>
      </c>
      <c r="Z36" s="62">
        <v>0</v>
      </c>
      <c r="AA36" s="63">
        <v>0</v>
      </c>
      <c r="AB36" s="62">
        <v>0</v>
      </c>
      <c r="AC36" s="63">
        <v>0</v>
      </c>
      <c r="AD36" s="61">
        <v>0</v>
      </c>
      <c r="AE36" s="61">
        <v>1.7798073108704191E-5</v>
      </c>
      <c r="AF36" s="61">
        <v>0</v>
      </c>
      <c r="AG36" s="62">
        <v>0</v>
      </c>
      <c r="AH36" s="63">
        <v>0.37017286758992196</v>
      </c>
      <c r="AI36" s="61">
        <v>1.3573005144963806</v>
      </c>
      <c r="AJ36" s="61">
        <v>6.8234995872439388E-5</v>
      </c>
      <c r="AK36" s="61">
        <v>6.1815447460760294E-2</v>
      </c>
      <c r="AL36" s="62">
        <v>1.4191841969530132</v>
      </c>
      <c r="AM36" s="63">
        <v>10.756296997037456</v>
      </c>
      <c r="AN36" s="61">
        <v>39.439755655804007</v>
      </c>
      <c r="AO36" s="61">
        <v>-7.4166981662413714E-2</v>
      </c>
      <c r="AP36" s="61">
        <v>1.7962021804074675</v>
      </c>
      <c r="AQ36" s="62">
        <v>41.237940574400724</v>
      </c>
      <c r="AR36" s="63">
        <v>0</v>
      </c>
      <c r="AS36" s="62">
        <v>0</v>
      </c>
      <c r="AT36" s="63">
        <v>0</v>
      </c>
      <c r="AU36" s="61">
        <v>0</v>
      </c>
      <c r="AV36" s="61">
        <v>0</v>
      </c>
      <c r="AW36" s="61">
        <v>0</v>
      </c>
      <c r="AX36" s="62">
        <v>0</v>
      </c>
      <c r="AY36" s="63">
        <v>-0.47409941077189249</v>
      </c>
      <c r="AZ36" s="61">
        <v>-1.7383645061636057</v>
      </c>
      <c r="BA36" s="61">
        <v>-8.7392065085071548E-5</v>
      </c>
      <c r="BB36" s="61">
        <v>-7.9170219601868014E-2</v>
      </c>
      <c r="BC36" s="62">
        <v>-1.8176221178305587</v>
      </c>
      <c r="BD36" s="63">
        <v>6.6910487208222832E-2</v>
      </c>
      <c r="BE36" s="61">
        <v>0.24533845309681704</v>
      </c>
      <c r="BF36" s="61">
        <v>1.2333796499460929E-5</v>
      </c>
      <c r="BG36" s="61">
        <v>1.1173432924791645E-2</v>
      </c>
      <c r="BH36" s="62">
        <v>0.25652421981810813</v>
      </c>
      <c r="BI36" s="63">
        <v>-10.24369514638204</v>
      </c>
      <c r="BJ36" s="61">
        <v>-37.560215536734141</v>
      </c>
      <c r="BK36" s="61">
        <v>-1.8882488621673786E-3</v>
      </c>
      <c r="BL36" s="61">
        <v>-1.7106024092146717</v>
      </c>
      <c r="BM36" s="62">
        <v>-39.272706194810979</v>
      </c>
      <c r="BN36" s="63">
        <v>0</v>
      </c>
      <c r="BO36" s="62">
        <v>0</v>
      </c>
      <c r="BP36" s="63">
        <v>0</v>
      </c>
      <c r="BQ36" s="62">
        <v>0</v>
      </c>
      <c r="BR36" s="63">
        <v>0</v>
      </c>
      <c r="BS36" s="62">
        <v>0</v>
      </c>
      <c r="BT36" s="63">
        <v>-1.8763828017965611E-2</v>
      </c>
      <c r="BU36" s="61">
        <v>-6.8800702732540575E-2</v>
      </c>
      <c r="BV36" s="61">
        <v>-5.0596523370653756E-5</v>
      </c>
      <c r="BW36" s="61">
        <v>0</v>
      </c>
      <c r="BX36" s="62">
        <v>-6.8851299255911227E-2</v>
      </c>
      <c r="BY36" s="63">
        <v>1.969686821968368E-2</v>
      </c>
      <c r="BZ36" s="61">
        <v>7.2221850138840152E-2</v>
      </c>
      <c r="CA36" s="61">
        <v>5.3112459368723408E-5</v>
      </c>
      <c r="CB36" s="61">
        <v>1.9130607979179881</v>
      </c>
      <c r="CC36" s="62">
        <v>7.2274962598208869E-2</v>
      </c>
      <c r="CD36" s="63">
        <v>6.9468868840434315</v>
      </c>
      <c r="CE36" s="61">
        <v>25.471918574825914</v>
      </c>
      <c r="CF36" s="61">
        <v>1.8732229065692541E-2</v>
      </c>
      <c r="CG36" s="61">
        <v>0</v>
      </c>
      <c r="CH36" s="62">
        <v>25.490650803891604</v>
      </c>
      <c r="CI36" s="63">
        <v>0</v>
      </c>
      <c r="CJ36" s="62">
        <v>0</v>
      </c>
      <c r="CK36" s="63">
        <v>0</v>
      </c>
      <c r="CL36" s="62">
        <v>0</v>
      </c>
      <c r="CM36" s="64"/>
    </row>
    <row r="37" spans="1:91" x14ac:dyDescent="0.25">
      <c r="A37" s="51">
        <v>356</v>
      </c>
      <c r="B37" s="3" t="s">
        <v>24</v>
      </c>
      <c r="C37" s="3" t="s">
        <v>106</v>
      </c>
      <c r="D37" s="52">
        <v>39</v>
      </c>
      <c r="E37" s="53">
        <f t="shared" si="0"/>
        <v>1000.4175442856753</v>
      </c>
      <c r="F37" s="53">
        <f t="shared" si="1"/>
        <v>991.48619439875506</v>
      </c>
      <c r="G37" s="53">
        <f t="shared" si="2"/>
        <v>8.9313498869202164</v>
      </c>
      <c r="H37" s="54">
        <f t="shared" si="3"/>
        <v>25.651731904760904</v>
      </c>
      <c r="I37" s="55">
        <f t="shared" si="4"/>
        <v>25.422722933301412</v>
      </c>
      <c r="J37" s="56">
        <f t="shared" si="5"/>
        <v>0.22900897145949273</v>
      </c>
      <c r="K37" s="39"/>
      <c r="L37" s="57">
        <v>6.8310208413932066E-2</v>
      </c>
      <c r="M37" s="58">
        <v>0.25047076418441755</v>
      </c>
      <c r="N37" s="58">
        <v>-2.9164388068383926E-5</v>
      </c>
      <c r="O37" s="58">
        <v>-1.3905580231005456E-3</v>
      </c>
      <c r="P37" s="59">
        <v>0.2490510417732486</v>
      </c>
      <c r="Q37" s="57">
        <v>2.7671077283332218E-2</v>
      </c>
      <c r="R37" s="39">
        <v>0.10146061670555145</v>
      </c>
      <c r="S37" s="58">
        <v>-1.1813900951248622E-5</v>
      </c>
      <c r="T37" s="58">
        <v>-5.6328679735553433E-4</v>
      </c>
      <c r="U37" s="58">
        <v>0.10088551600724467</v>
      </c>
      <c r="V37" s="60">
        <v>0</v>
      </c>
      <c r="W37" s="61">
        <v>0</v>
      </c>
      <c r="X37" s="61">
        <v>0</v>
      </c>
      <c r="Y37" s="61">
        <v>0</v>
      </c>
      <c r="Z37" s="62">
        <v>0</v>
      </c>
      <c r="AA37" s="63">
        <v>0</v>
      </c>
      <c r="AB37" s="62">
        <v>0</v>
      </c>
      <c r="AC37" s="63">
        <v>5.2530826830079504E-4</v>
      </c>
      <c r="AD37" s="61">
        <v>1.926130317102915E-3</v>
      </c>
      <c r="AE37" s="61">
        <v>1.7601858781008796E-5</v>
      </c>
      <c r="AF37" s="61">
        <v>8.7721625496938027E-5</v>
      </c>
      <c r="AG37" s="62">
        <v>2.0139487741362987E-3</v>
      </c>
      <c r="AH37" s="63">
        <v>0.3660919078196358</v>
      </c>
      <c r="AI37" s="61">
        <v>1.3423369953386646</v>
      </c>
      <c r="AJ37" s="61">
        <v>6.7482741189663575E-5</v>
      </c>
      <c r="AK37" s="61">
        <v>6.1133964898540033E-2</v>
      </c>
      <c r="AL37" s="62">
        <v>1.4035384429783941</v>
      </c>
      <c r="AM37" s="63">
        <v>10.694479213378095</v>
      </c>
      <c r="AN37" s="61">
        <v>39.213090449053013</v>
      </c>
      <c r="AO37" s="61">
        <v>-7.3740734745994629E-2</v>
      </c>
      <c r="AP37" s="61">
        <v>1.7858791819045918</v>
      </c>
      <c r="AQ37" s="62">
        <v>41.000940974102583</v>
      </c>
      <c r="AR37" s="63">
        <v>0</v>
      </c>
      <c r="AS37" s="62">
        <v>0</v>
      </c>
      <c r="AT37" s="63">
        <v>0</v>
      </c>
      <c r="AU37" s="61">
        <v>0</v>
      </c>
      <c r="AV37" s="61">
        <v>0</v>
      </c>
      <c r="AW37" s="61">
        <v>0</v>
      </c>
      <c r="AX37" s="62">
        <v>0</v>
      </c>
      <c r="AY37" s="63">
        <v>-0.46581678630297663</v>
      </c>
      <c r="AZ37" s="61">
        <v>-1.7079948831109142</v>
      </c>
      <c r="BA37" s="61">
        <v>-8.5865305843830952E-5</v>
      </c>
      <c r="BB37" s="61">
        <v>-7.7787097870043342E-2</v>
      </c>
      <c r="BC37" s="62">
        <v>-1.7858678462868012</v>
      </c>
      <c r="BD37" s="63">
        <v>6.2742941156619977E-2</v>
      </c>
      <c r="BE37" s="61">
        <v>0.23005745090760657</v>
      </c>
      <c r="BF37" s="61">
        <v>1.1565581126246838E-5</v>
      </c>
      <c r="BG37" s="61">
        <v>1.0477491253889536E-2</v>
      </c>
      <c r="BH37" s="62">
        <v>0.24054650774262235</v>
      </c>
      <c r="BI37" s="63">
        <v>-10.17871165510212</v>
      </c>
      <c r="BJ37" s="61">
        <v>-37.321942735374435</v>
      </c>
      <c r="BK37" s="61">
        <v>-1.876270274195409E-3</v>
      </c>
      <c r="BL37" s="61">
        <v>-1.699750766799105</v>
      </c>
      <c r="BM37" s="62">
        <v>-39.023569772447729</v>
      </c>
      <c r="BN37" s="63">
        <v>0</v>
      </c>
      <c r="BO37" s="62">
        <v>0</v>
      </c>
      <c r="BP37" s="63">
        <v>0</v>
      </c>
      <c r="BQ37" s="62">
        <v>0</v>
      </c>
      <c r="BR37" s="63">
        <v>0</v>
      </c>
      <c r="BS37" s="62">
        <v>0</v>
      </c>
      <c r="BT37" s="63">
        <v>-1.7556618801073679E-2</v>
      </c>
      <c r="BU37" s="61">
        <v>-6.4374268937270149E-2</v>
      </c>
      <c r="BV37" s="61">
        <v>-4.734129265241976E-5</v>
      </c>
      <c r="BW37" s="61">
        <v>0</v>
      </c>
      <c r="BX37" s="62">
        <v>-6.4421610229922571E-2</v>
      </c>
      <c r="BY37" s="63">
        <v>1.8470041024083811E-2</v>
      </c>
      <c r="BZ37" s="61">
        <v>6.7723483754973973E-2</v>
      </c>
      <c r="CA37" s="61">
        <v>4.9804328916105228E-5</v>
      </c>
      <c r="CB37" s="61">
        <v>1.7939050525707991</v>
      </c>
      <c r="CC37" s="62">
        <v>6.7773288083890076E-2</v>
      </c>
      <c r="CD37" s="63">
        <v>6.8320941835277909</v>
      </c>
      <c r="CE37" s="61">
        <v>25.051012006268564</v>
      </c>
      <c r="CF37" s="61">
        <v>1.8422691398386114E-2</v>
      </c>
      <c r="CG37" s="61">
        <v>0</v>
      </c>
      <c r="CH37" s="62">
        <v>25.069434697666949</v>
      </c>
      <c r="CI37" s="63">
        <v>0</v>
      </c>
      <c r="CJ37" s="62">
        <v>0</v>
      </c>
      <c r="CK37" s="63">
        <v>0</v>
      </c>
      <c r="CL37" s="62">
        <v>0</v>
      </c>
      <c r="CM37" s="64"/>
    </row>
    <row r="38" spans="1:91" x14ac:dyDescent="0.25">
      <c r="A38" s="51">
        <v>357</v>
      </c>
      <c r="B38" s="3" t="s">
        <v>6</v>
      </c>
      <c r="C38" s="3" t="s">
        <v>106</v>
      </c>
      <c r="D38" s="52">
        <v>36</v>
      </c>
      <c r="E38" s="53">
        <f t="shared" si="0"/>
        <v>845.00570424758507</v>
      </c>
      <c r="F38" s="53">
        <f t="shared" si="1"/>
        <v>882.51926942631462</v>
      </c>
      <c r="G38" s="53">
        <f t="shared" si="2"/>
        <v>-37.513565178729465</v>
      </c>
      <c r="H38" s="54">
        <f t="shared" si="3"/>
        <v>23.472380673544031</v>
      </c>
      <c r="I38" s="55">
        <f t="shared" si="4"/>
        <v>24.51442415073096</v>
      </c>
      <c r="J38" s="56">
        <f t="shared" si="5"/>
        <v>-1.0420434771869296</v>
      </c>
      <c r="K38" s="39"/>
      <c r="L38" s="57">
        <v>-1.0025222177084148</v>
      </c>
      <c r="M38" s="58">
        <v>-3.6759147982641873</v>
      </c>
      <c r="N38" s="58">
        <v>4.2801724198021803E-4</v>
      </c>
      <c r="O38" s="58">
        <v>2.0407862097616795E-2</v>
      </c>
      <c r="P38" s="59">
        <v>-3.6550789189245902</v>
      </c>
      <c r="Q38" s="57">
        <v>4.0511460112099273E-2</v>
      </c>
      <c r="R38" s="39">
        <v>0.14854202041103065</v>
      </c>
      <c r="S38" s="58">
        <v>-1.7295979200747843E-5</v>
      </c>
      <c r="T38" s="58">
        <v>-8.2467228829165718E-4</v>
      </c>
      <c r="U38" s="58">
        <v>0.14770005214353824</v>
      </c>
      <c r="V38" s="60">
        <v>0</v>
      </c>
      <c r="W38" s="61">
        <v>0</v>
      </c>
      <c r="X38" s="61">
        <v>0</v>
      </c>
      <c r="Y38" s="61">
        <v>0</v>
      </c>
      <c r="Z38" s="62">
        <v>0</v>
      </c>
      <c r="AA38" s="63">
        <v>0</v>
      </c>
      <c r="AB38" s="62">
        <v>0</v>
      </c>
      <c r="AC38" s="63">
        <v>0</v>
      </c>
      <c r="AD38" s="61">
        <v>0</v>
      </c>
      <c r="AE38" s="61">
        <v>1.8975359074876583E-5</v>
      </c>
      <c r="AF38" s="61">
        <v>0</v>
      </c>
      <c r="AG38" s="62">
        <v>0</v>
      </c>
      <c r="AH38" s="63">
        <v>0.39465862621163911</v>
      </c>
      <c r="AI38" s="61">
        <v>1.4470816294426767</v>
      </c>
      <c r="AJ38" s="61">
        <v>7.2748523969094257E-5</v>
      </c>
      <c r="AK38" s="61">
        <v>6.5904342834081878E-2</v>
      </c>
      <c r="AL38" s="62">
        <v>1.5130587208007276</v>
      </c>
      <c r="AM38" s="63">
        <v>10.795027195885019</v>
      </c>
      <c r="AN38" s="61">
        <v>39.581766384911738</v>
      </c>
      <c r="AO38" s="61">
        <v>-7.4434034715011643E-2</v>
      </c>
      <c r="AP38" s="61">
        <v>1.8026697656402635</v>
      </c>
      <c r="AQ38" s="62">
        <v>41.386426027986694</v>
      </c>
      <c r="AR38" s="63">
        <v>0</v>
      </c>
      <c r="AS38" s="62">
        <v>0</v>
      </c>
      <c r="AT38" s="63">
        <v>0</v>
      </c>
      <c r="AU38" s="61">
        <v>0</v>
      </c>
      <c r="AV38" s="61">
        <v>0</v>
      </c>
      <c r="AW38" s="61">
        <v>0</v>
      </c>
      <c r="AX38" s="62">
        <v>0</v>
      </c>
      <c r="AY38" s="63">
        <v>-0.52379515758538919</v>
      </c>
      <c r="AZ38" s="61">
        <v>-1.9205822444797602</v>
      </c>
      <c r="BA38" s="61">
        <v>-9.6552620532515298E-5</v>
      </c>
      <c r="BB38" s="61">
        <v>-8.7468949992816264E-2</v>
      </c>
      <c r="BC38" s="62">
        <v>-2.0081477470931088</v>
      </c>
      <c r="BD38" s="63">
        <v>9.1915763517840102E-2</v>
      </c>
      <c r="BE38" s="61">
        <v>0.33702446623208038</v>
      </c>
      <c r="BF38" s="61">
        <v>1.6943088738745495E-5</v>
      </c>
      <c r="BG38" s="61">
        <v>1.534908295020432E-2</v>
      </c>
      <c r="BH38" s="62">
        <v>0.35239049227102343</v>
      </c>
      <c r="BI38" s="63">
        <v>-10.633596094061513</v>
      </c>
      <c r="BJ38" s="61">
        <v>-38.989852344892213</v>
      </c>
      <c r="BK38" s="61">
        <v>-1.9601203899991862E-3</v>
      </c>
      <c r="BL38" s="61">
        <v>-1.7757122637080629</v>
      </c>
      <c r="BM38" s="62">
        <v>-40.767524728990274</v>
      </c>
      <c r="BN38" s="63">
        <v>0</v>
      </c>
      <c r="BO38" s="62">
        <v>0</v>
      </c>
      <c r="BP38" s="63">
        <v>0</v>
      </c>
      <c r="BQ38" s="62">
        <v>0</v>
      </c>
      <c r="BR38" s="63">
        <v>0</v>
      </c>
      <c r="BS38" s="62">
        <v>0</v>
      </c>
      <c r="BT38" s="63">
        <v>-2.6007083319317198E-2</v>
      </c>
      <c r="BU38" s="61">
        <v>-9.535930550416305E-2</v>
      </c>
      <c r="BV38" s="61">
        <v>-7.0127907680057677E-5</v>
      </c>
      <c r="BW38" s="61">
        <v>0</v>
      </c>
      <c r="BX38" s="62">
        <v>-9.5429433411843109E-2</v>
      </c>
      <c r="BY38" s="63">
        <v>2.7057831393282886E-2</v>
      </c>
      <c r="BZ38" s="61">
        <v>9.9212048442037251E-2</v>
      </c>
      <c r="CA38" s="61">
        <v>7.2961242084432519E-5</v>
      </c>
      <c r="CB38" s="61">
        <v>2.6279952700011231</v>
      </c>
      <c r="CC38" s="62">
        <v>9.9285009684121683E-2</v>
      </c>
      <c r="CD38" s="63">
        <v>7.6356430871373284</v>
      </c>
      <c r="CE38" s="61">
        <v>27.997357986170204</v>
      </c>
      <c r="CF38" s="61">
        <v>2.0589455069531252E-2</v>
      </c>
      <c r="CG38" s="61">
        <v>0</v>
      </c>
      <c r="CH38" s="62">
        <v>28.017947441239734</v>
      </c>
      <c r="CI38" s="63">
        <v>0</v>
      </c>
      <c r="CJ38" s="62">
        <v>0</v>
      </c>
      <c r="CK38" s="63">
        <v>0</v>
      </c>
      <c r="CL38" s="62">
        <v>0</v>
      </c>
      <c r="CM38" s="64"/>
    </row>
    <row r="39" spans="1:91" ht="15.75" thickBot="1" x14ac:dyDescent="0.3">
      <c r="A39" s="51">
        <v>358</v>
      </c>
      <c r="B39" s="3" t="s">
        <v>7</v>
      </c>
      <c r="C39" s="3" t="s">
        <v>106</v>
      </c>
      <c r="D39" s="52">
        <v>21</v>
      </c>
      <c r="E39" s="53">
        <f t="shared" si="0"/>
        <v>529.18384822684459</v>
      </c>
      <c r="F39" s="53">
        <f t="shared" si="1"/>
        <v>528.42738890390649</v>
      </c>
      <c r="G39" s="53">
        <f t="shared" si="2"/>
        <v>0.75645932293811313</v>
      </c>
      <c r="H39" s="54">
        <f t="shared" si="3"/>
        <v>25.19923086794498</v>
      </c>
      <c r="I39" s="55">
        <f t="shared" si="4"/>
        <v>25.163208995424117</v>
      </c>
      <c r="J39" s="56">
        <f t="shared" si="5"/>
        <v>3.602187252086253E-2</v>
      </c>
      <c r="K39" s="39"/>
      <c r="L39" s="65">
        <v>-0.23764191333530951</v>
      </c>
      <c r="M39" s="66">
        <v>-0.87135368222946818</v>
      </c>
      <c r="N39" s="66">
        <v>1.0145893480264504E-4</v>
      </c>
      <c r="O39" s="66">
        <v>4.8375620113901155E-3</v>
      </c>
      <c r="P39" s="67">
        <v>-0.86641466128327538</v>
      </c>
      <c r="Q39" s="65">
        <v>3.1339758091551366E-2</v>
      </c>
      <c r="R39" s="68">
        <v>0.11491244633568834</v>
      </c>
      <c r="S39" s="58">
        <v>-1.3380209022534109E-5</v>
      </c>
      <c r="T39" s="58">
        <v>-6.3796836619442639E-4</v>
      </c>
      <c r="U39" s="58">
        <v>0.11426109776047137</v>
      </c>
      <c r="V39" s="69">
        <v>0</v>
      </c>
      <c r="W39" s="70">
        <v>0</v>
      </c>
      <c r="X39" s="70">
        <v>0</v>
      </c>
      <c r="Y39" s="70">
        <v>0</v>
      </c>
      <c r="Z39" s="71">
        <v>0</v>
      </c>
      <c r="AA39" s="72">
        <v>0</v>
      </c>
      <c r="AB39" s="71">
        <v>0</v>
      </c>
      <c r="AC39" s="72">
        <v>0</v>
      </c>
      <c r="AD39" s="70">
        <v>0</v>
      </c>
      <c r="AE39" s="70">
        <v>1.7994287436399593E-5</v>
      </c>
      <c r="AF39" s="70">
        <v>0</v>
      </c>
      <c r="AG39" s="71">
        <v>0</v>
      </c>
      <c r="AH39" s="72">
        <v>0.37425382736020818</v>
      </c>
      <c r="AI39" s="70">
        <v>1.3722640336540965</v>
      </c>
      <c r="AJ39" s="61">
        <v>6.8987250555215202E-5</v>
      </c>
      <c r="AK39" s="61">
        <v>6.2496930022980547E-2</v>
      </c>
      <c r="AL39" s="62">
        <v>1.4348299509276321</v>
      </c>
      <c r="AM39" s="72">
        <v>10.769992631353114</v>
      </c>
      <c r="AN39" s="70">
        <v>39.489972981628085</v>
      </c>
      <c r="AO39" s="70">
        <v>-7.4261416007190939E-2</v>
      </c>
      <c r="AP39" s="70">
        <v>1.7984892247524336</v>
      </c>
      <c r="AQ39" s="71">
        <v>41.290447469124196</v>
      </c>
      <c r="AR39" s="72">
        <v>0</v>
      </c>
      <c r="AS39" s="71">
        <v>0</v>
      </c>
      <c r="AT39" s="72">
        <v>0</v>
      </c>
      <c r="AU39" s="70">
        <v>0</v>
      </c>
      <c r="AV39" s="70">
        <v>0</v>
      </c>
      <c r="AW39" s="70">
        <v>0</v>
      </c>
      <c r="AX39" s="71">
        <v>0</v>
      </c>
      <c r="AY39" s="72">
        <v>-0.48238203524080864</v>
      </c>
      <c r="AZ39" s="70">
        <v>-1.7687341292162984</v>
      </c>
      <c r="BA39" s="61">
        <v>-8.8918824326312184E-5</v>
      </c>
      <c r="BB39" s="61">
        <v>-8.0553341333692727E-2</v>
      </c>
      <c r="BC39" s="62">
        <v>-1.8493763893743174</v>
      </c>
      <c r="BD39" s="72">
        <v>7.1078033259825688E-2</v>
      </c>
      <c r="BE39" s="70">
        <v>0.26061945528602753</v>
      </c>
      <c r="BF39" s="61">
        <v>1.3102011872675021E-5</v>
      </c>
      <c r="BG39" s="61">
        <v>1.1869374595693755E-2</v>
      </c>
      <c r="BH39" s="62">
        <v>0.27250193189359395</v>
      </c>
      <c r="BI39" s="72">
        <v>-10.308678637661949</v>
      </c>
      <c r="BJ39" s="70">
        <v>-37.798488338093811</v>
      </c>
      <c r="BK39" s="70">
        <v>-1.9002274501393461E-3</v>
      </c>
      <c r="BL39" s="70">
        <v>-1.7214540516302363</v>
      </c>
      <c r="BM39" s="71">
        <v>-39.521842617174187</v>
      </c>
      <c r="BN39" s="72">
        <v>0</v>
      </c>
      <c r="BO39" s="71">
        <v>0</v>
      </c>
      <c r="BP39" s="72">
        <v>0</v>
      </c>
      <c r="BQ39" s="71">
        <v>0</v>
      </c>
      <c r="BR39" s="72">
        <v>0</v>
      </c>
      <c r="BS39" s="71">
        <v>0</v>
      </c>
      <c r="BT39" s="72">
        <v>-1.9971037234857547E-2</v>
      </c>
      <c r="BU39" s="70">
        <v>-7.3227136527811001E-2</v>
      </c>
      <c r="BV39" s="70">
        <v>-5.3851754088887752E-5</v>
      </c>
      <c r="BW39" s="70">
        <v>0</v>
      </c>
      <c r="BX39" s="71">
        <v>-7.3280988281899884E-2</v>
      </c>
      <c r="BY39" s="72">
        <v>2.0923695415283543E-2</v>
      </c>
      <c r="BZ39" s="70">
        <v>7.6720216522706317E-2</v>
      </c>
      <c r="CA39" s="61">
        <v>5.6420589821341587E-5</v>
      </c>
      <c r="CB39" s="61">
        <v>2.0322165432651769</v>
      </c>
      <c r="CC39" s="62">
        <v>7.6776637112527663E-2</v>
      </c>
      <c r="CD39" s="72">
        <v>7.061679584559081</v>
      </c>
      <c r="CE39" s="70">
        <v>25.892825143383295</v>
      </c>
      <c r="CF39" s="61">
        <v>1.9041766732998996E-2</v>
      </c>
      <c r="CG39" s="61">
        <v>0</v>
      </c>
      <c r="CH39" s="62">
        <v>25.911866910116295</v>
      </c>
      <c r="CI39" s="72">
        <v>0</v>
      </c>
      <c r="CJ39" s="71">
        <v>0</v>
      </c>
      <c r="CK39" s="72">
        <v>0</v>
      </c>
      <c r="CL39" s="62">
        <v>0</v>
      </c>
      <c r="CM39" s="64"/>
    </row>
    <row r="40" spans="1:91" x14ac:dyDescent="0.25">
      <c r="H40" s="73"/>
      <c r="I40" s="73"/>
    </row>
    <row r="41" spans="1:91" ht="15.75" x14ac:dyDescent="0.25">
      <c r="A41" s="74"/>
      <c r="B41" s="75" t="s">
        <v>108</v>
      </c>
      <c r="C41" t="s">
        <v>109</v>
      </c>
      <c r="D41" s="76"/>
      <c r="E41" s="87">
        <f>SUM(E7:E39)</f>
        <v>33236.081189625176</v>
      </c>
      <c r="F41" s="104">
        <f t="shared" ref="F41:J41" si="6">SUM(F7:F39)</f>
        <v>34919.055681435464</v>
      </c>
      <c r="G41" s="88">
        <f t="shared" si="6"/>
        <v>-1682.9744918102956</v>
      </c>
      <c r="H41" s="77">
        <f t="shared" si="6"/>
        <v>711.83710863917611</v>
      </c>
      <c r="I41" s="77">
        <f t="shared" si="6"/>
        <v>730.16750272064803</v>
      </c>
      <c r="J41" s="77">
        <f t="shared" si="6"/>
        <v>-18.330394081471937</v>
      </c>
    </row>
    <row r="42" spans="1:91" x14ac:dyDescent="0.25">
      <c r="A42" s="78"/>
      <c r="C42" s="5" t="s">
        <v>110</v>
      </c>
      <c r="D42" s="79"/>
      <c r="E42" s="471">
        <f>E41/1000000</f>
        <v>3.3236081189625177E-2</v>
      </c>
      <c r="F42" s="472">
        <f>F41/1000000</f>
        <v>3.4919055681435461E-2</v>
      </c>
      <c r="G42" s="480">
        <f>G41/1000000</f>
        <v>-1.6829744918102957E-3</v>
      </c>
      <c r="H42" s="80"/>
      <c r="I42" s="80"/>
    </row>
    <row r="43" spans="1:91" x14ac:dyDescent="0.25">
      <c r="A43" s="81"/>
      <c r="B43" s="82"/>
      <c r="C43" s="82"/>
      <c r="E43" t="s">
        <v>673</v>
      </c>
      <c r="F43" t="s">
        <v>674</v>
      </c>
      <c r="G43" t="s">
        <v>675</v>
      </c>
      <c r="H43" s="73"/>
      <c r="I43" s="73"/>
    </row>
    <row r="44" spans="1:91" x14ac:dyDescent="0.25">
      <c r="A44" s="81"/>
      <c r="B44" s="82"/>
      <c r="C44" s="82"/>
      <c r="H44" s="73"/>
      <c r="I44" s="73"/>
    </row>
    <row r="45" spans="1:91" x14ac:dyDescent="0.25">
      <c r="A45" s="81"/>
      <c r="B45" s="82"/>
      <c r="C45" s="82"/>
      <c r="H45" s="73"/>
      <c r="I45" s="73"/>
    </row>
    <row r="46" spans="1:91" x14ac:dyDescent="0.25">
      <c r="B46" s="82"/>
      <c r="C46" s="82"/>
      <c r="H46" s="73"/>
      <c r="I46" s="73"/>
    </row>
    <row r="47" spans="1:91" x14ac:dyDescent="0.25">
      <c r="H47" s="73"/>
      <c r="I47" s="73"/>
    </row>
    <row r="48" spans="1:91" x14ac:dyDescent="0.25">
      <c r="H48" s="73"/>
      <c r="I48" s="73"/>
    </row>
    <row r="49" spans="1:9" x14ac:dyDescent="0.25">
      <c r="H49" s="73"/>
      <c r="I49" s="73"/>
    </row>
    <row r="50" spans="1:9" x14ac:dyDescent="0.25">
      <c r="H50" s="73"/>
      <c r="I50" s="73"/>
    </row>
    <row r="51" spans="1:9" x14ac:dyDescent="0.25">
      <c r="A51" s="81"/>
      <c r="H51" s="73"/>
      <c r="I51" s="73"/>
    </row>
    <row r="52" spans="1:9" x14ac:dyDescent="0.25">
      <c r="H52" s="73"/>
      <c r="I52" s="73"/>
    </row>
    <row r="53" spans="1:9" x14ac:dyDescent="0.25">
      <c r="H53" s="73"/>
      <c r="I53" s="73"/>
    </row>
    <row r="54" spans="1:9" x14ac:dyDescent="0.25">
      <c r="H54" s="73"/>
      <c r="I54" s="73"/>
    </row>
    <row r="55" spans="1:9" x14ac:dyDescent="0.25">
      <c r="H55" s="73"/>
      <c r="I55" s="73"/>
    </row>
    <row r="56" spans="1:9" x14ac:dyDescent="0.25">
      <c r="H56" s="73"/>
      <c r="I56" s="73"/>
    </row>
    <row r="57" spans="1:9" x14ac:dyDescent="0.25">
      <c r="H57" s="73"/>
      <c r="I57" s="73"/>
    </row>
    <row r="58" spans="1:9" x14ac:dyDescent="0.25">
      <c r="H58" s="73"/>
      <c r="I58" s="73"/>
    </row>
    <row r="59" spans="1:9" x14ac:dyDescent="0.25">
      <c r="H59" s="73"/>
      <c r="I59" s="73"/>
    </row>
    <row r="60" spans="1:9" x14ac:dyDescent="0.25">
      <c r="H60" s="73"/>
      <c r="I60" s="73"/>
    </row>
    <row r="61" spans="1:9" x14ac:dyDescent="0.25">
      <c r="H61" s="73"/>
      <c r="I61" s="73"/>
    </row>
    <row r="62" spans="1:9" x14ac:dyDescent="0.25">
      <c r="H62" s="73"/>
      <c r="I62" s="73"/>
    </row>
    <row r="63" spans="1:9" x14ac:dyDescent="0.25">
      <c r="H63" s="73"/>
      <c r="I63" s="73"/>
    </row>
    <row r="64" spans="1:9" x14ac:dyDescent="0.25">
      <c r="H64" s="73"/>
      <c r="I64" s="73"/>
    </row>
    <row r="65" spans="8:9" x14ac:dyDescent="0.25">
      <c r="H65" s="73"/>
      <c r="I65" s="73"/>
    </row>
    <row r="66" spans="8:9" x14ac:dyDescent="0.25">
      <c r="H66" s="73"/>
      <c r="I66" s="73"/>
    </row>
    <row r="67" spans="8:9" x14ac:dyDescent="0.25">
      <c r="H67" s="73"/>
      <c r="I67" s="73"/>
    </row>
    <row r="68" spans="8:9" x14ac:dyDescent="0.25">
      <c r="H68" s="73"/>
      <c r="I68" s="73"/>
    </row>
    <row r="69" spans="8:9" x14ac:dyDescent="0.25">
      <c r="H69" s="73"/>
      <c r="I69" s="73"/>
    </row>
    <row r="70" spans="8:9" x14ac:dyDescent="0.25">
      <c r="H70" s="73"/>
      <c r="I70" s="73"/>
    </row>
    <row r="71" spans="8:9" x14ac:dyDescent="0.25">
      <c r="H71" s="73"/>
      <c r="I71" s="73"/>
    </row>
    <row r="72" spans="8:9" x14ac:dyDescent="0.25">
      <c r="H72" s="73"/>
      <c r="I72" s="73"/>
    </row>
    <row r="73" spans="8:9" x14ac:dyDescent="0.25">
      <c r="H73" s="73"/>
      <c r="I73" s="73"/>
    </row>
  </sheetData>
  <mergeCells count="7">
    <mergeCell ref="V1:BI1"/>
    <mergeCell ref="A4:H4"/>
    <mergeCell ref="V4:BI4"/>
    <mergeCell ref="M5:O5"/>
    <mergeCell ref="R5:U5"/>
    <mergeCell ref="AD5:AG5"/>
    <mergeCell ref="AI5:AL5"/>
  </mergeCells>
  <hyperlinks>
    <hyperlink ref="H2"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E67"/>
  <sheetViews>
    <sheetView topLeftCell="B22" zoomScale="90" zoomScaleNormal="90" workbookViewId="0">
      <selection activeCell="J24" sqref="J24"/>
    </sheetView>
  </sheetViews>
  <sheetFormatPr defaultRowHeight="15" x14ac:dyDescent="0.25"/>
  <cols>
    <col min="1" max="1" width="54.140625" customWidth="1"/>
    <col min="2" max="2" width="18.42578125" customWidth="1"/>
    <col min="3" max="3" width="13.140625" customWidth="1"/>
    <col min="4" max="4" width="15.42578125" customWidth="1"/>
    <col min="5" max="5" width="19.42578125" customWidth="1"/>
    <col min="6" max="6" width="13.7109375" customWidth="1"/>
    <col min="7" max="7" width="16.7109375" customWidth="1"/>
    <col min="8" max="8" width="15.28515625" customWidth="1"/>
    <col min="9" max="9" width="11.7109375" customWidth="1"/>
    <col min="10" max="10" width="14" customWidth="1"/>
    <col min="11" max="11" width="12.5703125" customWidth="1"/>
  </cols>
  <sheetData>
    <row r="2" spans="1:31" s="287" customFormat="1" x14ac:dyDescent="0.25">
      <c r="A2" s="287" t="s">
        <v>416</v>
      </c>
    </row>
    <row r="3" spans="1:31" ht="40.5" customHeight="1" x14ac:dyDescent="0.25">
      <c r="A3" s="545" t="s">
        <v>115</v>
      </c>
      <c r="B3" s="546"/>
      <c r="C3" s="546"/>
      <c r="D3" s="546"/>
      <c r="E3" s="546"/>
      <c r="F3" s="546"/>
      <c r="G3" s="546"/>
      <c r="H3" s="546"/>
      <c r="I3" s="546"/>
      <c r="J3" s="546"/>
      <c r="K3" s="546"/>
      <c r="L3" s="546"/>
      <c r="M3" s="546"/>
      <c r="N3" s="546"/>
      <c r="O3" s="546"/>
      <c r="P3" s="546"/>
      <c r="Q3" s="546"/>
      <c r="R3" s="546"/>
      <c r="S3" s="546"/>
      <c r="T3" s="546"/>
      <c r="U3" s="546"/>
      <c r="V3" s="546"/>
      <c r="W3" s="546"/>
      <c r="X3" s="547"/>
      <c r="Y3" s="547"/>
      <c r="Z3" s="547"/>
      <c r="AA3" s="547"/>
      <c r="AB3" s="547"/>
      <c r="AC3" s="547"/>
      <c r="AD3" s="547"/>
      <c r="AE3" s="548"/>
    </row>
    <row r="4" spans="1:31" ht="15.75" x14ac:dyDescent="0.25">
      <c r="A4" s="549" t="s">
        <v>116</v>
      </c>
      <c r="B4" s="112"/>
      <c r="C4" s="113"/>
      <c r="D4" s="551" t="s">
        <v>117</v>
      </c>
      <c r="E4" s="552"/>
      <c r="F4" s="552"/>
      <c r="G4" s="552"/>
      <c r="H4" s="552"/>
      <c r="I4" s="552"/>
      <c r="J4" s="552"/>
      <c r="K4" s="552"/>
      <c r="L4" s="552"/>
      <c r="M4" s="552"/>
      <c r="N4" s="552"/>
      <c r="O4" s="552"/>
      <c r="P4" s="552"/>
      <c r="Q4" s="552"/>
      <c r="R4" s="553"/>
      <c r="S4" s="113"/>
      <c r="T4" s="554" t="s">
        <v>118</v>
      </c>
      <c r="U4" s="546"/>
      <c r="V4" s="546"/>
      <c r="W4" s="546"/>
      <c r="X4" s="546"/>
      <c r="Y4" s="546"/>
      <c r="Z4" s="546"/>
      <c r="AA4" s="546"/>
      <c r="AB4" s="546"/>
      <c r="AC4" s="546"/>
      <c r="AD4" s="546"/>
      <c r="AE4" s="555"/>
    </row>
    <row r="5" spans="1:31" ht="15.75" x14ac:dyDescent="0.25">
      <c r="A5" s="549"/>
      <c r="B5" s="556" t="s">
        <v>119</v>
      </c>
      <c r="C5" s="114"/>
      <c r="D5" s="558" t="s">
        <v>120</v>
      </c>
      <c r="E5" s="559"/>
      <c r="F5" s="560"/>
      <c r="G5" s="558" t="s">
        <v>121</v>
      </c>
      <c r="H5" s="559"/>
      <c r="I5" s="560"/>
      <c r="J5" s="558" t="s">
        <v>122</v>
      </c>
      <c r="K5" s="559"/>
      <c r="L5" s="560"/>
      <c r="M5" s="558" t="s">
        <v>123</v>
      </c>
      <c r="N5" s="559"/>
      <c r="O5" s="560"/>
      <c r="P5" s="558" t="s">
        <v>124</v>
      </c>
      <c r="Q5" s="559"/>
      <c r="R5" s="560"/>
      <c r="S5" s="566"/>
      <c r="T5" s="564" t="s">
        <v>125</v>
      </c>
      <c r="U5" s="562"/>
      <c r="V5" s="563"/>
      <c r="W5" s="564" t="s">
        <v>126</v>
      </c>
      <c r="X5" s="562" t="s">
        <v>126</v>
      </c>
      <c r="Y5" s="563"/>
      <c r="Z5" s="564" t="s">
        <v>127</v>
      </c>
      <c r="AA5" s="562" t="s">
        <v>127</v>
      </c>
      <c r="AB5" s="563"/>
      <c r="AC5" s="564" t="s">
        <v>128</v>
      </c>
      <c r="AD5" s="562" t="s">
        <v>128</v>
      </c>
      <c r="AE5" s="563"/>
    </row>
    <row r="6" spans="1:31" ht="15.75" x14ac:dyDescent="0.25">
      <c r="A6" s="549"/>
      <c r="B6" s="556"/>
      <c r="C6" s="114"/>
      <c r="D6" s="561"/>
      <c r="E6" s="562"/>
      <c r="F6" s="563"/>
      <c r="G6" s="561"/>
      <c r="H6" s="562"/>
      <c r="I6" s="563"/>
      <c r="J6" s="561"/>
      <c r="K6" s="562"/>
      <c r="L6" s="563"/>
      <c r="M6" s="561"/>
      <c r="N6" s="562"/>
      <c r="O6" s="563"/>
      <c r="P6" s="561"/>
      <c r="Q6" s="565"/>
      <c r="R6" s="563"/>
      <c r="S6" s="566"/>
      <c r="T6" s="561"/>
      <c r="U6" s="565"/>
      <c r="V6" s="563"/>
      <c r="W6" s="561"/>
      <c r="X6" s="565"/>
      <c r="Y6" s="563"/>
      <c r="Z6" s="561"/>
      <c r="AA6" s="565"/>
      <c r="AB6" s="563"/>
      <c r="AC6" s="561"/>
      <c r="AD6" s="565"/>
      <c r="AE6" s="563"/>
    </row>
    <row r="7" spans="1:31" ht="47.25" x14ac:dyDescent="0.25">
      <c r="A7" s="550"/>
      <c r="B7" s="557"/>
      <c r="C7" s="113"/>
      <c r="D7" s="115">
        <v>2007</v>
      </c>
      <c r="E7" s="116">
        <v>2010</v>
      </c>
      <c r="F7" s="117" t="s">
        <v>129</v>
      </c>
      <c r="G7" s="118">
        <v>2007</v>
      </c>
      <c r="H7" s="118">
        <v>2010</v>
      </c>
      <c r="I7" s="119" t="s">
        <v>129</v>
      </c>
      <c r="J7" s="119">
        <v>2007</v>
      </c>
      <c r="K7" s="119">
        <v>2010</v>
      </c>
      <c r="L7" s="119" t="s">
        <v>129</v>
      </c>
      <c r="M7" s="119">
        <v>2007</v>
      </c>
      <c r="N7" s="119">
        <v>2010</v>
      </c>
      <c r="O7" s="119" t="s">
        <v>129</v>
      </c>
      <c r="P7" s="119">
        <v>2007</v>
      </c>
      <c r="Q7" s="119">
        <v>2010</v>
      </c>
      <c r="R7" s="119" t="s">
        <v>129</v>
      </c>
      <c r="S7" s="567"/>
      <c r="T7" s="118">
        <v>2007</v>
      </c>
      <c r="U7" s="118">
        <v>2010</v>
      </c>
      <c r="V7" s="118" t="s">
        <v>129</v>
      </c>
      <c r="W7" s="118">
        <v>2007</v>
      </c>
      <c r="X7" s="118">
        <v>2010</v>
      </c>
      <c r="Y7" s="119" t="s">
        <v>129</v>
      </c>
      <c r="Z7" s="118">
        <v>2007</v>
      </c>
      <c r="AA7" s="118">
        <v>2010</v>
      </c>
      <c r="AB7" s="118" t="s">
        <v>129</v>
      </c>
      <c r="AC7" s="118">
        <v>2007</v>
      </c>
      <c r="AD7" s="118">
        <v>2010</v>
      </c>
      <c r="AE7" s="118" t="s">
        <v>129</v>
      </c>
    </row>
    <row r="8" spans="1:31" ht="15.75" customHeight="1" x14ac:dyDescent="0.25">
      <c r="A8" s="137" t="s">
        <v>311</v>
      </c>
      <c r="B8" s="138">
        <v>78</v>
      </c>
      <c r="C8" s="122"/>
      <c r="D8" s="123">
        <v>3747.1705969999998</v>
      </c>
      <c r="E8" s="124">
        <v>3303.9854034300001</v>
      </c>
      <c r="F8" s="125">
        <f t="shared" ref="F8:F10" si="0">(E8/D8-1)*100</f>
        <v>-11.827195535874868</v>
      </c>
      <c r="G8" s="123">
        <v>270.93819999999999</v>
      </c>
      <c r="H8" s="132">
        <v>337.28500000000003</v>
      </c>
      <c r="I8" s="125">
        <f t="shared" ref="I8:I10" si="1">(H8/G8-1)*100</f>
        <v>24.487798324488775</v>
      </c>
      <c r="J8" s="131">
        <v>152.613</v>
      </c>
      <c r="K8" s="132">
        <v>170.94159999999999</v>
      </c>
      <c r="L8" s="129">
        <f t="shared" ref="L8:L10" si="2">(K8/J8-1)*100</f>
        <v>12.009854992693935</v>
      </c>
      <c r="M8" s="131">
        <v>13.234299999999999</v>
      </c>
      <c r="N8" s="132">
        <v>14.1991</v>
      </c>
      <c r="O8" s="147">
        <f t="shared" ref="O8:O10" si="3">(N8/M8-1)*100</f>
        <v>7.2901475710842378</v>
      </c>
      <c r="P8" s="131">
        <v>2643.2188000000001</v>
      </c>
      <c r="Q8" s="132">
        <v>2421.2620999999999</v>
      </c>
      <c r="R8" s="129">
        <f t="shared" ref="R8:R10" si="4">(Q8/P8-1)*100</f>
        <v>-8.3972125198262138</v>
      </c>
      <c r="S8" s="122"/>
      <c r="T8" s="131">
        <v>1757.7392</v>
      </c>
      <c r="U8" s="132">
        <v>1351.8785</v>
      </c>
      <c r="V8" s="129">
        <f t="shared" ref="V8:V10" si="5">(U8/T8-1)*100</f>
        <v>-23.089927106364804</v>
      </c>
      <c r="W8" s="131">
        <v>523.9271</v>
      </c>
      <c r="X8" s="132">
        <v>556.33540000000005</v>
      </c>
      <c r="Y8" s="129">
        <f t="shared" ref="Y8:Y10" si="6">(X8/W8-1)*100</f>
        <v>6.1856506372737874</v>
      </c>
      <c r="Z8" s="132">
        <v>1567.0018</v>
      </c>
      <c r="AA8" s="132" t="s">
        <v>131</v>
      </c>
      <c r="AB8" s="129" t="s">
        <v>132</v>
      </c>
      <c r="AC8" s="131">
        <v>13286.684499999999</v>
      </c>
      <c r="AD8" s="132">
        <v>11057.8508</v>
      </c>
      <c r="AE8" s="129">
        <f t="shared" ref="AE8:AE9" si="7">(AD8/AC8-1)*100</f>
        <v>-16.77494261265856</v>
      </c>
    </row>
    <row r="9" spans="1:31" ht="15.75" customHeight="1" x14ac:dyDescent="0.25">
      <c r="A9" s="137" t="s">
        <v>312</v>
      </c>
      <c r="B9" s="138">
        <v>71</v>
      </c>
      <c r="C9" s="122"/>
      <c r="D9" s="123">
        <v>4717.9107720000002</v>
      </c>
      <c r="E9" s="124">
        <v>3940.3737320300002</v>
      </c>
      <c r="F9" s="125">
        <f t="shared" si="0"/>
        <v>-16.480537202707403</v>
      </c>
      <c r="G9" s="123">
        <v>1516.7052000000001</v>
      </c>
      <c r="H9" s="132">
        <v>1494.3793000000001</v>
      </c>
      <c r="I9" s="125">
        <f t="shared" si="1"/>
        <v>-1.4719999641327863</v>
      </c>
      <c r="J9" s="131">
        <v>473.87130000000002</v>
      </c>
      <c r="K9" s="132">
        <v>502.5145</v>
      </c>
      <c r="L9" s="129">
        <f t="shared" si="2"/>
        <v>6.0445103976543901</v>
      </c>
      <c r="M9" s="131">
        <v>104.4743</v>
      </c>
      <c r="N9" s="132">
        <v>90.367699999999999</v>
      </c>
      <c r="O9" s="147">
        <f t="shared" si="3"/>
        <v>-13.502459456536197</v>
      </c>
      <c r="P9" s="131">
        <v>1453.4511</v>
      </c>
      <c r="Q9" s="132">
        <v>1446.7869000000001</v>
      </c>
      <c r="R9" s="129">
        <f t="shared" si="4"/>
        <v>-0.45850871763074563</v>
      </c>
      <c r="S9" s="122"/>
      <c r="T9" s="131">
        <v>314.89949999999999</v>
      </c>
      <c r="U9" s="132">
        <v>248.53659999999999</v>
      </c>
      <c r="V9" s="129">
        <f t="shared" si="5"/>
        <v>-21.074311010338221</v>
      </c>
      <c r="W9" s="131">
        <v>1520.7954999999999</v>
      </c>
      <c r="X9" s="132">
        <v>1270.7828999999999</v>
      </c>
      <c r="Y9" s="129">
        <f t="shared" si="6"/>
        <v>-16.439593620575554</v>
      </c>
      <c r="Z9" s="132">
        <v>343.35419999999999</v>
      </c>
      <c r="AA9" s="132" t="s">
        <v>131</v>
      </c>
      <c r="AB9" s="129" t="s">
        <v>132</v>
      </c>
      <c r="AC9" s="131">
        <v>4280.3364000000001</v>
      </c>
      <c r="AD9" s="132">
        <v>1066.2356</v>
      </c>
      <c r="AE9" s="129">
        <f t="shared" si="7"/>
        <v>-75.089911157450146</v>
      </c>
    </row>
    <row r="10" spans="1:31" s="4" customFormat="1" x14ac:dyDescent="0.25">
      <c r="A10" s="137" t="s">
        <v>41</v>
      </c>
      <c r="B10" s="138">
        <v>83</v>
      </c>
      <c r="C10" s="184"/>
      <c r="D10" s="123">
        <v>4687.9620400000003</v>
      </c>
      <c r="E10" s="124">
        <v>4515.3036381499996</v>
      </c>
      <c r="F10" s="125">
        <f t="shared" si="0"/>
        <v>-3.6830162099606212</v>
      </c>
      <c r="G10" s="123">
        <v>913.48839999999996</v>
      </c>
      <c r="H10" s="132">
        <v>1000.6836</v>
      </c>
      <c r="I10" s="125">
        <f t="shared" si="1"/>
        <v>9.5452990973941212</v>
      </c>
      <c r="J10" s="131">
        <v>158.83609999999999</v>
      </c>
      <c r="K10" s="132">
        <v>238.8</v>
      </c>
      <c r="L10" s="129">
        <f t="shared" si="2"/>
        <v>50.343656133586776</v>
      </c>
      <c r="M10" s="131">
        <v>184.477</v>
      </c>
      <c r="N10" s="132">
        <v>127.0027</v>
      </c>
      <c r="O10" s="147">
        <f t="shared" si="3"/>
        <v>-31.155265968115266</v>
      </c>
      <c r="P10" s="131">
        <v>2440.5243999999998</v>
      </c>
      <c r="Q10" s="132">
        <v>2127.1907000000001</v>
      </c>
      <c r="R10" s="129">
        <f t="shared" si="4"/>
        <v>-12.83878579538068</v>
      </c>
      <c r="S10" s="184"/>
      <c r="T10" s="131">
        <v>414.3236</v>
      </c>
      <c r="U10" s="132">
        <v>284.12860000000001</v>
      </c>
      <c r="V10" s="129">
        <f t="shared" si="5"/>
        <v>-31.423505684928401</v>
      </c>
      <c r="W10" s="131">
        <v>2744.2546000000002</v>
      </c>
      <c r="X10" s="132">
        <v>2268.1673000000001</v>
      </c>
      <c r="Y10" s="129">
        <f t="shared" si="6"/>
        <v>-17.348510593732811</v>
      </c>
      <c r="Z10" s="132">
        <v>78.737300000000005</v>
      </c>
      <c r="AA10" s="132" t="s">
        <v>131</v>
      </c>
      <c r="AB10" s="129" t="s">
        <v>132</v>
      </c>
      <c r="AC10" s="131" t="s">
        <v>131</v>
      </c>
      <c r="AD10" s="132">
        <v>2474.7411999999999</v>
      </c>
      <c r="AE10" s="129" t="s">
        <v>132</v>
      </c>
    </row>
    <row r="11" spans="1:31" s="192" customFormat="1" x14ac:dyDescent="0.25">
      <c r="A11" s="185"/>
      <c r="B11" s="186"/>
      <c r="C11" s="187"/>
      <c r="D11" s="187"/>
      <c r="E11" s="187"/>
      <c r="F11" s="188"/>
      <c r="G11" s="187"/>
      <c r="H11" s="189"/>
      <c r="I11" s="188"/>
      <c r="J11" s="189"/>
      <c r="K11" s="189"/>
      <c r="L11" s="190"/>
      <c r="M11" s="189"/>
      <c r="N11" s="189"/>
      <c r="O11" s="191"/>
      <c r="P11" s="189"/>
      <c r="Q11" s="189"/>
      <c r="R11" s="190"/>
      <c r="S11" s="187"/>
      <c r="T11" s="189"/>
      <c r="U11" s="189"/>
      <c r="V11" s="190"/>
      <c r="W11" s="189"/>
      <c r="X11" s="189"/>
      <c r="Y11" s="190"/>
      <c r="Z11" s="189"/>
      <c r="AA11" s="189"/>
      <c r="AB11" s="190"/>
      <c r="AC11" s="189"/>
      <c r="AD11" s="189"/>
      <c r="AE11" s="190"/>
    </row>
    <row r="12" spans="1:31" s="192" customFormat="1" x14ac:dyDescent="0.25">
      <c r="A12" s="185"/>
      <c r="B12" s="186"/>
      <c r="C12" s="187"/>
      <c r="D12" s="187"/>
      <c r="E12" s="187"/>
      <c r="F12" s="188"/>
      <c r="G12" s="187"/>
      <c r="H12" s="189"/>
      <c r="I12" s="188"/>
      <c r="J12" s="189"/>
      <c r="K12" s="189"/>
      <c r="L12" s="190"/>
      <c r="M12" s="189"/>
      <c r="N12" s="189"/>
      <c r="O12" s="191"/>
      <c r="P12" s="189"/>
      <c r="Q12" s="189"/>
      <c r="R12" s="190"/>
      <c r="S12" s="187"/>
      <c r="T12" s="189"/>
      <c r="U12" s="189"/>
      <c r="V12" s="190"/>
      <c r="W12" s="189"/>
      <c r="X12" s="189"/>
      <c r="Y12" s="190"/>
      <c r="Z12" s="189"/>
      <c r="AA12" s="189"/>
      <c r="AB12" s="190"/>
      <c r="AC12" s="189"/>
      <c r="AD12" s="189"/>
      <c r="AE12" s="190"/>
    </row>
    <row r="13" spans="1:31" s="192" customFormat="1" ht="15.75" thickBot="1" x14ac:dyDescent="0.3">
      <c r="A13" s="485" t="s">
        <v>782</v>
      </c>
      <c r="B13" s="481"/>
      <c r="C13" s="482"/>
      <c r="D13" s="482"/>
      <c r="E13" s="482"/>
      <c r="F13" s="483"/>
      <c r="G13" s="482"/>
      <c r="H13" s="484"/>
      <c r="I13" s="483"/>
      <c r="J13" s="189"/>
      <c r="K13" s="189"/>
      <c r="L13" s="190"/>
      <c r="M13" s="189"/>
      <c r="N13" s="189"/>
      <c r="O13" s="191"/>
      <c r="P13" s="189"/>
      <c r="Q13" s="189"/>
      <c r="R13" s="190"/>
      <c r="S13" s="187"/>
      <c r="T13" s="189"/>
      <c r="U13" s="189"/>
      <c r="V13" s="190"/>
      <c r="W13" s="189"/>
      <c r="X13" s="189"/>
      <c r="Y13" s="190"/>
      <c r="Z13" s="189"/>
      <c r="AA13" s="189"/>
      <c r="AB13" s="190"/>
      <c r="AC13" s="189"/>
      <c r="AD13" s="189"/>
      <c r="AE13" s="190"/>
    </row>
    <row r="14" spans="1:31" s="194" customFormat="1" ht="30" x14ac:dyDescent="0.25">
      <c r="A14" s="194" t="s">
        <v>417</v>
      </c>
      <c r="B14" s="194" t="s">
        <v>418</v>
      </c>
      <c r="C14" s="194" t="s">
        <v>122</v>
      </c>
      <c r="D14" s="194" t="s">
        <v>123</v>
      </c>
      <c r="E14" s="194" t="s">
        <v>419</v>
      </c>
      <c r="F14" s="194" t="s">
        <v>423</v>
      </c>
      <c r="G14" s="194" t="s">
        <v>424</v>
      </c>
      <c r="H14" s="194" t="s">
        <v>425</v>
      </c>
      <c r="I14" s="194" t="s">
        <v>426</v>
      </c>
    </row>
    <row r="15" spans="1:31" s="194" customFormat="1" x14ac:dyDescent="0.25">
      <c r="A15" s="194" t="s">
        <v>421</v>
      </c>
      <c r="B15" s="194" t="s">
        <v>422</v>
      </c>
      <c r="C15" s="194" t="s">
        <v>422</v>
      </c>
      <c r="D15" s="194" t="s">
        <v>422</v>
      </c>
      <c r="E15" s="194" t="s">
        <v>422</v>
      </c>
      <c r="F15" s="194" t="s">
        <v>427</v>
      </c>
      <c r="G15" s="194" t="s">
        <v>427</v>
      </c>
      <c r="H15" s="194" t="s">
        <v>427</v>
      </c>
      <c r="I15" s="194" t="s">
        <v>427</v>
      </c>
    </row>
    <row r="16" spans="1:31" x14ac:dyDescent="0.25">
      <c r="A16" s="195" t="s">
        <v>311</v>
      </c>
      <c r="B16" s="197">
        <f>H8</f>
        <v>337.28500000000003</v>
      </c>
      <c r="C16" s="197">
        <f>K8</f>
        <v>170.94159999999999</v>
      </c>
      <c r="D16" s="197">
        <f>N8</f>
        <v>14.1991</v>
      </c>
      <c r="E16" s="197">
        <f>Q8</f>
        <v>2421.2620999999999</v>
      </c>
      <c r="F16" s="197">
        <f>U8</f>
        <v>1351.8785</v>
      </c>
      <c r="G16" s="197">
        <f>X8</f>
        <v>556.33540000000005</v>
      </c>
      <c r="H16" s="189">
        <v>1567.0018</v>
      </c>
      <c r="I16" s="197">
        <f>AD8</f>
        <v>11057.8508</v>
      </c>
      <c r="J16" s="192"/>
    </row>
    <row r="17" spans="1:17" x14ac:dyDescent="0.25">
      <c r="A17" s="195" t="s">
        <v>312</v>
      </c>
      <c r="B17" s="197">
        <f>H9</f>
        <v>1494.3793000000001</v>
      </c>
      <c r="C17" s="197">
        <f>K9</f>
        <v>502.5145</v>
      </c>
      <c r="D17" s="197">
        <f>N9</f>
        <v>90.367699999999999</v>
      </c>
      <c r="E17" s="197">
        <f>Q9</f>
        <v>1446.7869000000001</v>
      </c>
      <c r="F17" s="197">
        <f>U9</f>
        <v>248.53659999999999</v>
      </c>
      <c r="G17" s="197">
        <f>X9</f>
        <v>1270.7828999999999</v>
      </c>
      <c r="H17" s="189">
        <v>343.35419999999999</v>
      </c>
      <c r="I17" s="197">
        <f>AD9</f>
        <v>1066.2356</v>
      </c>
      <c r="J17" s="192"/>
    </row>
    <row r="18" spans="1:17" x14ac:dyDescent="0.25">
      <c r="A18" s="195" t="s">
        <v>41</v>
      </c>
      <c r="B18" s="197">
        <f>H10</f>
        <v>1000.6836</v>
      </c>
      <c r="C18" s="197">
        <f>K10</f>
        <v>238.8</v>
      </c>
      <c r="D18" s="197">
        <f>N10</f>
        <v>127.0027</v>
      </c>
      <c r="E18" s="197">
        <f>Q10</f>
        <v>2127.1907000000001</v>
      </c>
      <c r="F18" s="197">
        <f>U10</f>
        <v>284.12860000000001</v>
      </c>
      <c r="G18" s="197">
        <f>X10</f>
        <v>2268.1673000000001</v>
      </c>
      <c r="H18" s="189">
        <v>78.737300000000005</v>
      </c>
      <c r="I18" s="197">
        <f>AD10</f>
        <v>2474.7411999999999</v>
      </c>
      <c r="J18" s="192"/>
    </row>
    <row r="19" spans="1:17" s="292" customFormat="1" ht="15.75" thickBot="1" x14ac:dyDescent="0.3">
      <c r="A19" s="289" t="s">
        <v>420</v>
      </c>
      <c r="B19" s="290">
        <f t="shared" ref="B19:I19" si="8">SUM(B16:B18)</f>
        <v>2832.3479000000002</v>
      </c>
      <c r="C19" s="290">
        <f t="shared" si="8"/>
        <v>912.25610000000006</v>
      </c>
      <c r="D19" s="290">
        <f t="shared" si="8"/>
        <v>231.56950000000001</v>
      </c>
      <c r="E19" s="290">
        <f t="shared" si="8"/>
        <v>5995.2397000000001</v>
      </c>
      <c r="F19" s="290">
        <f t="shared" si="8"/>
        <v>1884.5436999999999</v>
      </c>
      <c r="G19" s="290">
        <f t="shared" si="8"/>
        <v>4095.2856000000002</v>
      </c>
      <c r="H19" s="290">
        <f t="shared" si="8"/>
        <v>1989.0933</v>
      </c>
      <c r="I19" s="290">
        <f t="shared" si="8"/>
        <v>14598.827600000001</v>
      </c>
      <c r="J19" s="291"/>
    </row>
    <row r="20" spans="1:17" x14ac:dyDescent="0.25">
      <c r="B20" s="196"/>
    </row>
    <row r="21" spans="1:17" x14ac:dyDescent="0.25">
      <c r="B21" s="196"/>
    </row>
    <row r="22" spans="1:17" ht="15.75" thickBot="1" x14ac:dyDescent="0.3">
      <c r="A22" s="475" t="s">
        <v>751</v>
      </c>
      <c r="B22" s="475"/>
      <c r="C22" s="475"/>
      <c r="D22" s="475"/>
      <c r="E22" s="475"/>
      <c r="F22" s="431"/>
      <c r="G22" s="431"/>
      <c r="H22" s="431"/>
    </row>
    <row r="23" spans="1:17" s="442" customFormat="1" ht="45.75" thickBot="1" x14ac:dyDescent="0.3">
      <c r="A23" s="439" t="s">
        <v>676</v>
      </c>
      <c r="B23" s="440" t="s">
        <v>677</v>
      </c>
      <c r="C23" s="441" t="s">
        <v>797</v>
      </c>
      <c r="D23" s="440" t="s">
        <v>678</v>
      </c>
      <c r="E23" s="440" t="s">
        <v>748</v>
      </c>
      <c r="F23" s="441" t="s">
        <v>798</v>
      </c>
      <c r="G23" s="440" t="s">
        <v>799</v>
      </c>
      <c r="H23" s="440" t="s">
        <v>790</v>
      </c>
      <c r="I23" s="440" t="s">
        <v>800</v>
      </c>
      <c r="J23" s="441" t="s">
        <v>749</v>
      </c>
      <c r="K23" s="441" t="s">
        <v>791</v>
      </c>
      <c r="M23" s="496" t="s">
        <v>786</v>
      </c>
      <c r="N23" s="497"/>
      <c r="O23" s="498"/>
      <c r="P23" s="498"/>
      <c r="Q23" s="499"/>
    </row>
    <row r="24" spans="1:17" x14ac:dyDescent="0.25">
      <c r="A24" s="295" t="s">
        <v>418</v>
      </c>
      <c r="B24" t="s">
        <v>498</v>
      </c>
      <c r="C24">
        <v>1938578</v>
      </c>
      <c r="D24" s="293">
        <f>C24/SUM(C$24:C$27)</f>
        <v>0.6433554476971407</v>
      </c>
      <c r="F24" s="443">
        <f>B$19*D24</f>
        <v>1822.2064512385564</v>
      </c>
      <c r="G24" s="443">
        <f>'N2O soils'!G13</f>
        <v>15275.06658982366</v>
      </c>
      <c r="H24" s="443">
        <v>298</v>
      </c>
      <c r="I24" s="443">
        <f>H24*G24</f>
        <v>4551969.8437674511</v>
      </c>
      <c r="J24" s="293">
        <f>I24/(C24*$N$27)</f>
        <v>2.7701739122466384</v>
      </c>
      <c r="K24" s="443">
        <f t="shared" ref="K24:K29" si="9">J24*F24</f>
        <v>5047.828773948575</v>
      </c>
      <c r="M24" s="486"/>
      <c r="N24" s="487"/>
      <c r="O24" s="4"/>
      <c r="P24" s="4"/>
      <c r="Q24" s="494"/>
    </row>
    <row r="25" spans="1:17" x14ac:dyDescent="0.25">
      <c r="A25" s="295"/>
      <c r="B25" t="s">
        <v>513</v>
      </c>
      <c r="C25">
        <v>921162</v>
      </c>
      <c r="D25" s="293">
        <f t="shared" ref="D25:D27" si="10">C25/SUM(C$24:C$27)</f>
        <v>0.30570582711224076</v>
      </c>
      <c r="F25" s="443">
        <f>B$19*D25</f>
        <v>865.8652574391183</v>
      </c>
      <c r="G25" s="443">
        <f>'N2O soils'!G23</f>
        <v>3243.817831826786</v>
      </c>
      <c r="H25" s="443">
        <v>298</v>
      </c>
      <c r="I25" s="443">
        <f t="shared" ref="I25:I29" si="11">H25*G25</f>
        <v>966657.71388438228</v>
      </c>
      <c r="J25" s="293">
        <f t="shared" ref="J25:J29" si="12">I25/(C25*$N$27)</f>
        <v>1.238019956755299</v>
      </c>
      <c r="K25" s="443">
        <f t="shared" si="9"/>
        <v>1071.958468570693</v>
      </c>
      <c r="M25" s="488" t="s">
        <v>401</v>
      </c>
      <c r="N25" s="489">
        <v>3961</v>
      </c>
      <c r="O25" s="4"/>
      <c r="P25" s="4"/>
      <c r="Q25" s="494"/>
    </row>
    <row r="26" spans="1:17" x14ac:dyDescent="0.25">
      <c r="A26" s="295"/>
      <c r="B26" t="s">
        <v>514</v>
      </c>
      <c r="C26">
        <v>124460</v>
      </c>
      <c r="D26" s="293">
        <f t="shared" si="10"/>
        <v>4.1304512390208763E-2</v>
      </c>
      <c r="F26" s="443">
        <f>B$19*D26</f>
        <v>116.98874892893178</v>
      </c>
      <c r="G26" s="443">
        <f>'N2O soils'!G33</f>
        <v>450.58192660446429</v>
      </c>
      <c r="H26" s="443">
        <v>298</v>
      </c>
      <c r="I26" s="443">
        <f t="shared" si="11"/>
        <v>134273.41412813036</v>
      </c>
      <c r="J26" s="293">
        <f t="shared" si="12"/>
        <v>1.2727736443922029</v>
      </c>
      <c r="K26" s="443">
        <f t="shared" si="9"/>
        <v>148.90019632716093</v>
      </c>
      <c r="M26" s="488" t="s">
        <v>787</v>
      </c>
      <c r="N26" s="489">
        <v>4673</v>
      </c>
      <c r="O26" s="4"/>
      <c r="P26" s="4"/>
      <c r="Q26" s="494"/>
    </row>
    <row r="27" spans="1:17" ht="15.75" thickBot="1" x14ac:dyDescent="0.3">
      <c r="A27" s="432"/>
      <c r="B27" s="183" t="s">
        <v>515</v>
      </c>
      <c r="C27" s="183">
        <v>29030.1</v>
      </c>
      <c r="D27" s="433">
        <f t="shared" si="10"/>
        <v>9.6342128004097659E-3</v>
      </c>
      <c r="E27" s="183"/>
      <c r="F27" s="444">
        <f>B$19*D27</f>
        <v>27.287442393393722</v>
      </c>
      <c r="G27" s="444">
        <f>'N2O soils'!G43</f>
        <v>104.2616142857143</v>
      </c>
      <c r="H27" s="444">
        <v>298</v>
      </c>
      <c r="I27" s="444">
        <f t="shared" si="11"/>
        <v>31069.96105714286</v>
      </c>
      <c r="J27" s="433">
        <f t="shared" si="12"/>
        <v>1.2626503855600273</v>
      </c>
      <c r="K27" s="444">
        <f t="shared" si="9"/>
        <v>34.454499658965617</v>
      </c>
      <c r="M27" s="490" t="s">
        <v>788</v>
      </c>
      <c r="N27" s="491">
        <f>N25/N26</f>
        <v>0.84763535202225548</v>
      </c>
      <c r="O27" s="4"/>
      <c r="P27" s="4"/>
      <c r="Q27" s="494"/>
    </row>
    <row r="28" spans="1:17" x14ac:dyDescent="0.25">
      <c r="A28" s="295" t="s">
        <v>122</v>
      </c>
      <c r="B28" s="296" t="s">
        <v>516</v>
      </c>
      <c r="C28">
        <v>163928</v>
      </c>
      <c r="D28" s="293">
        <f>C28/SUM(C$28,C$29,C$31,C$33,C$34,C$36)</f>
        <v>0.13687002741107682</v>
      </c>
      <c r="F28" s="443">
        <f>C$19*D28</f>
        <v>124.86051741292204</v>
      </c>
      <c r="G28" s="443">
        <f>'N2O soils'!G51</f>
        <v>203.66302982142858</v>
      </c>
      <c r="H28" s="443">
        <v>298</v>
      </c>
      <c r="I28" s="443">
        <f t="shared" si="11"/>
        <v>60691.58288678572</v>
      </c>
      <c r="J28" s="293">
        <f t="shared" si="12"/>
        <v>0.43678353889596505</v>
      </c>
      <c r="K28" s="443">
        <f t="shared" si="9"/>
        <v>54.537018663997351</v>
      </c>
      <c r="M28" s="500"/>
      <c r="N28" s="4"/>
      <c r="O28" s="4"/>
      <c r="P28" s="4"/>
      <c r="Q28" s="494"/>
    </row>
    <row r="29" spans="1:17" ht="15.75" thickBot="1" x14ac:dyDescent="0.3">
      <c r="A29" s="295"/>
      <c r="B29" s="296" t="s">
        <v>517</v>
      </c>
      <c r="C29">
        <v>138310</v>
      </c>
      <c r="D29" s="293">
        <f>C29/SUM(C$28,C$29,C$31,C$33,C$34,C$36)</f>
        <v>0.11548053713353444</v>
      </c>
      <c r="F29" s="443">
        <f>C$19*D29</f>
        <v>105.34782443134331</v>
      </c>
      <c r="G29" s="438">
        <f>'N2O soils'!G59</f>
        <v>534.41149103571433</v>
      </c>
      <c r="H29" s="443">
        <v>298</v>
      </c>
      <c r="I29" s="443">
        <f t="shared" si="11"/>
        <v>159254.62432864288</v>
      </c>
      <c r="J29" s="293">
        <f t="shared" si="12"/>
        <v>1.3584054309865126</v>
      </c>
      <c r="K29" s="443">
        <f t="shared" si="9"/>
        <v>143.10505685015036</v>
      </c>
      <c r="M29" s="501" t="s">
        <v>794</v>
      </c>
      <c r="N29" s="194"/>
      <c r="O29" s="4"/>
      <c r="P29" s="4"/>
      <c r="Q29" s="494"/>
    </row>
    <row r="30" spans="1:17" x14ac:dyDescent="0.25">
      <c r="A30" s="295"/>
      <c r="B30" s="296" t="s">
        <v>518</v>
      </c>
      <c r="C30">
        <v>118493</v>
      </c>
      <c r="D30">
        <v>0</v>
      </c>
      <c r="E30" t="s">
        <v>714</v>
      </c>
      <c r="F30" s="193">
        <v>0</v>
      </c>
      <c r="G30" s="446" t="s">
        <v>750</v>
      </c>
      <c r="H30" s="294" t="s">
        <v>750</v>
      </c>
      <c r="I30" s="294" t="s">
        <v>750</v>
      </c>
      <c r="J30" s="294" t="s">
        <v>750</v>
      </c>
      <c r="K30" s="296">
        <v>0</v>
      </c>
      <c r="M30" s="486"/>
      <c r="N30" s="492" t="s">
        <v>795</v>
      </c>
      <c r="O30" s="493" t="s">
        <v>796</v>
      </c>
      <c r="P30" s="4"/>
      <c r="Q30" s="494"/>
    </row>
    <row r="31" spans="1:17" x14ac:dyDescent="0.25">
      <c r="A31" s="295"/>
      <c r="B31" s="296" t="s">
        <v>519</v>
      </c>
      <c r="C31">
        <v>641562</v>
      </c>
      <c r="D31" s="293">
        <f>C31/SUM(C$28,C$29,C$31,C$33,C$34,C$36)</f>
        <v>0.53566571010385822</v>
      </c>
      <c r="F31" s="443">
        <f>C$19*D31</f>
        <v>488.66431160307633</v>
      </c>
      <c r="G31" s="438">
        <f>'N2O soils'!G75</f>
        <v>4350.2811300142866</v>
      </c>
      <c r="H31" s="443">
        <v>298</v>
      </c>
      <c r="I31" s="443">
        <f>H31*G31</f>
        <v>1296383.7767442574</v>
      </c>
      <c r="J31" s="293">
        <f>I31/(C31*$N$27)</f>
        <v>2.3838882528979424</v>
      </c>
      <c r="K31" s="443">
        <f>J31*F31</f>
        <v>1164.9211120410334</v>
      </c>
      <c r="M31" s="488" t="s">
        <v>401</v>
      </c>
      <c r="N31" s="192">
        <v>620</v>
      </c>
      <c r="O31" s="494">
        <v>3736</v>
      </c>
      <c r="P31" s="4"/>
      <c r="Q31" s="494"/>
    </row>
    <row r="32" spans="1:17" x14ac:dyDescent="0.25">
      <c r="A32" s="295"/>
      <c r="B32" s="83" t="s">
        <v>520</v>
      </c>
      <c r="D32">
        <v>0</v>
      </c>
      <c r="E32" t="s">
        <v>714</v>
      </c>
      <c r="F32" s="193">
        <v>0</v>
      </c>
      <c r="G32" s="446" t="s">
        <v>750</v>
      </c>
      <c r="H32" s="294" t="s">
        <v>750</v>
      </c>
      <c r="I32" s="294" t="s">
        <v>750</v>
      </c>
      <c r="J32" s="294" t="s">
        <v>750</v>
      </c>
      <c r="K32" s="193">
        <v>0</v>
      </c>
      <c r="M32" s="488" t="s">
        <v>787</v>
      </c>
      <c r="N32" s="192">
        <v>1278</v>
      </c>
      <c r="O32" s="494">
        <v>9858</v>
      </c>
      <c r="P32" s="4"/>
      <c r="Q32" s="494"/>
    </row>
    <row r="33" spans="1:17" ht="15.75" thickBot="1" x14ac:dyDescent="0.3">
      <c r="A33" s="295"/>
      <c r="B33" s="83" t="s">
        <v>523</v>
      </c>
      <c r="C33">
        <v>105026.5</v>
      </c>
      <c r="D33" s="293">
        <f>C33/SUM(C$28,C$29,C$31,C$33,C$34,C$36)</f>
        <v>8.7690815076676712E-2</v>
      </c>
      <c r="F33" s="443">
        <f t="shared" ref="F33:F34" si="13">C$19*D33</f>
        <v>79.996480967670308</v>
      </c>
      <c r="G33" s="438">
        <f>'N2O soils'!G92</f>
        <v>129.41478392857141</v>
      </c>
      <c r="H33" s="443">
        <v>298</v>
      </c>
      <c r="I33" s="443">
        <f t="shared" ref="I33:I34" si="14">H33*G33</f>
        <v>38565.605610714279</v>
      </c>
      <c r="J33" s="293">
        <f t="shared" ref="J33:J34" si="15">I33/(C33*$N$27)</f>
        <v>0.43320374397536898</v>
      </c>
      <c r="K33" s="443">
        <f>J33*F33</f>
        <v>34.654775060049126</v>
      </c>
      <c r="M33" s="490" t="s">
        <v>788</v>
      </c>
      <c r="N33" s="495">
        <f>N31/N32</f>
        <v>0.48513302034428796</v>
      </c>
      <c r="O33" s="491">
        <f>O31/O32</f>
        <v>0.37898153783728949</v>
      </c>
      <c r="P33" s="4"/>
      <c r="Q33" s="494"/>
    </row>
    <row r="34" spans="1:17" x14ac:dyDescent="0.25">
      <c r="A34" s="295"/>
      <c r="B34" s="296" t="s">
        <v>537</v>
      </c>
      <c r="C34">
        <v>43838</v>
      </c>
      <c r="D34" s="293">
        <f>C34/SUM(C$28,C$29,C$31,C$33,C$34,C$36)</f>
        <v>3.6602095198177156E-2</v>
      </c>
      <c r="F34" s="443">
        <f t="shared" si="13"/>
        <v>33.390484617317824</v>
      </c>
      <c r="G34" s="438">
        <f>'N2O soils'!G191</f>
        <v>101.8885237857143</v>
      </c>
      <c r="H34" s="443">
        <v>298</v>
      </c>
      <c r="I34" s="443">
        <f t="shared" si="14"/>
        <v>30362.780088142859</v>
      </c>
      <c r="J34" s="293">
        <f t="shared" si="15"/>
        <v>0.81711228568079575</v>
      </c>
      <c r="K34" s="443">
        <f>J34*F34</f>
        <v>27.283775205646016</v>
      </c>
      <c r="M34" s="500"/>
      <c r="N34" s="4"/>
      <c r="O34" s="4"/>
      <c r="P34" s="4"/>
      <c r="Q34" s="494"/>
    </row>
    <row r="35" spans="1:17" x14ac:dyDescent="0.25">
      <c r="A35" s="295"/>
      <c r="B35" s="296" t="s">
        <v>538</v>
      </c>
      <c r="D35">
        <v>0</v>
      </c>
      <c r="E35" t="s">
        <v>714</v>
      </c>
      <c r="F35" s="193">
        <v>0</v>
      </c>
      <c r="G35" s="446" t="s">
        <v>750</v>
      </c>
      <c r="H35" s="294" t="s">
        <v>750</v>
      </c>
      <c r="I35" s="294" t="s">
        <v>750</v>
      </c>
      <c r="J35" s="294" t="s">
        <v>750</v>
      </c>
      <c r="K35" s="193">
        <v>0</v>
      </c>
      <c r="M35" s="502" t="s">
        <v>801</v>
      </c>
      <c r="N35" s="4"/>
      <c r="O35" s="4"/>
      <c r="P35" s="4"/>
      <c r="Q35" s="494"/>
    </row>
    <row r="36" spans="1:17" ht="15.75" thickBot="1" x14ac:dyDescent="0.3">
      <c r="A36" s="295"/>
      <c r="B36" s="296" t="s">
        <v>526</v>
      </c>
      <c r="C36">
        <v>105026.5</v>
      </c>
      <c r="D36" s="293">
        <f>C36/SUM(C$28,C$29,C$31,C$33,C$34,C$36)</f>
        <v>8.7690815076676712E-2</v>
      </c>
      <c r="E36" t="s">
        <v>715</v>
      </c>
      <c r="F36" s="443">
        <f>C$19*D36</f>
        <v>79.996480967670308</v>
      </c>
      <c r="G36" s="438">
        <f>'N2O soils'!G118</f>
        <v>899.73215357142863</v>
      </c>
      <c r="H36" s="443">
        <v>298</v>
      </c>
      <c r="I36" s="443">
        <f t="shared" ref="I36:I48" si="16">H36*G36</f>
        <v>268120.18176428572</v>
      </c>
      <c r="J36" s="293">
        <f>I36/(C36*$N$27)</f>
        <v>3.0117682514332436</v>
      </c>
      <c r="K36" s="443">
        <f>J36*F36</f>
        <v>240.93086160481315</v>
      </c>
      <c r="M36" s="503" t="s">
        <v>802</v>
      </c>
      <c r="N36" s="431"/>
      <c r="O36" s="431"/>
      <c r="P36" s="431"/>
      <c r="Q36" s="504"/>
    </row>
    <row r="37" spans="1:17" x14ac:dyDescent="0.25">
      <c r="A37" s="295"/>
      <c r="B37" s="296" t="s">
        <v>527</v>
      </c>
      <c r="D37">
        <v>0</v>
      </c>
      <c r="E37" t="s">
        <v>714</v>
      </c>
      <c r="F37" s="193">
        <v>0</v>
      </c>
      <c r="G37" s="438">
        <f>'N2O soils'!G127</f>
        <v>49.63976285714287</v>
      </c>
      <c r="H37" s="443">
        <v>298</v>
      </c>
      <c r="I37" s="443">
        <f t="shared" si="16"/>
        <v>14792.649331428574</v>
      </c>
      <c r="J37" s="294" t="s">
        <v>750</v>
      </c>
      <c r="K37" s="193">
        <v>0</v>
      </c>
    </row>
    <row r="38" spans="1:17" x14ac:dyDescent="0.25">
      <c r="A38" s="295"/>
      <c r="B38" s="296" t="s">
        <v>529</v>
      </c>
      <c r="D38">
        <v>0</v>
      </c>
      <c r="E38" t="s">
        <v>714</v>
      </c>
      <c r="F38" s="193">
        <v>0</v>
      </c>
      <c r="G38" s="438">
        <f>'N2O soils'!G135</f>
        <v>0</v>
      </c>
      <c r="H38" s="443">
        <v>298</v>
      </c>
      <c r="I38" s="443">
        <f t="shared" si="16"/>
        <v>0</v>
      </c>
      <c r="J38" s="294" t="s">
        <v>750</v>
      </c>
      <c r="K38" s="193">
        <v>0</v>
      </c>
    </row>
    <row r="39" spans="1:17" x14ac:dyDescent="0.25">
      <c r="A39" s="432"/>
      <c r="B39" s="434" t="s">
        <v>530</v>
      </c>
      <c r="C39" s="183"/>
      <c r="D39" s="183">
        <v>0</v>
      </c>
      <c r="E39" s="183" t="s">
        <v>714</v>
      </c>
      <c r="F39" s="445">
        <v>0</v>
      </c>
      <c r="G39" s="447">
        <f>'N2O soils'!G143</f>
        <v>4.5032200714285722</v>
      </c>
      <c r="H39" s="444">
        <v>298</v>
      </c>
      <c r="I39" s="444">
        <f t="shared" si="16"/>
        <v>1341.9595812857144</v>
      </c>
      <c r="J39" s="448" t="s">
        <v>750</v>
      </c>
      <c r="K39" s="445">
        <v>0</v>
      </c>
    </row>
    <row r="40" spans="1:17" x14ac:dyDescent="0.25">
      <c r="A40" s="295" t="s">
        <v>123</v>
      </c>
      <c r="B40" s="296" t="s">
        <v>531</v>
      </c>
      <c r="C40">
        <v>24228.379999999997</v>
      </c>
      <c r="D40" s="293">
        <f>C40/SUM(C$40:C$46)</f>
        <v>0.15584309159851156</v>
      </c>
      <c r="E40" t="s">
        <v>716</v>
      </c>
      <c r="F40" s="443">
        <f>D$19*D40</f>
        <v>36.088506799921525</v>
      </c>
      <c r="G40" s="438">
        <f>'N2O soils'!G151</f>
        <v>10.17437142857143</v>
      </c>
      <c r="H40" s="443">
        <v>298</v>
      </c>
      <c r="I40" s="443">
        <f t="shared" si="16"/>
        <v>3031.9626857142862</v>
      </c>
      <c r="J40" s="293">
        <f t="shared" ref="J40:J46" si="17">I40/(C40*$N$27)</f>
        <v>0.14763536911561381</v>
      </c>
      <c r="K40" s="443">
        <f t="shared" ref="K40:K48" si="18">J40*F40</f>
        <v>5.3279400222377538</v>
      </c>
    </row>
    <row r="41" spans="1:17" x14ac:dyDescent="0.25">
      <c r="A41" s="295"/>
      <c r="B41" s="296" t="s">
        <v>532</v>
      </c>
      <c r="C41">
        <v>24228.379999999997</v>
      </c>
      <c r="D41" s="293">
        <f t="shared" ref="D41:D46" si="19">C41/SUM(C$40:C$46)</f>
        <v>0.15584309159851156</v>
      </c>
      <c r="F41" s="443">
        <f t="shared" ref="F41:F46" si="20">D$19*D41</f>
        <v>36.088506799921525</v>
      </c>
      <c r="G41" s="438">
        <f>'N2O soils'!G159</f>
        <v>322.41236971428577</v>
      </c>
      <c r="H41" s="443">
        <v>298</v>
      </c>
      <c r="I41" s="443">
        <f t="shared" si="16"/>
        <v>96078.886174857165</v>
      </c>
      <c r="J41" s="293">
        <f t="shared" si="17"/>
        <v>4.6783695233044691</v>
      </c>
      <c r="K41" s="443">
        <f t="shared" si="18"/>
        <v>168.83537035431897</v>
      </c>
    </row>
    <row r="42" spans="1:17" x14ac:dyDescent="0.25">
      <c r="A42" s="295"/>
      <c r="B42" s="296" t="s">
        <v>533</v>
      </c>
      <c r="C42">
        <v>10365.1</v>
      </c>
      <c r="D42" s="293">
        <f t="shared" si="19"/>
        <v>6.6670954835929289E-2</v>
      </c>
      <c r="F42" s="443">
        <f t="shared" si="20"/>
        <v>15.438959675878728</v>
      </c>
      <c r="G42" s="438">
        <f>'N2O soils'!G167</f>
        <v>4.3527589285714301</v>
      </c>
      <c r="H42" s="443">
        <v>298</v>
      </c>
      <c r="I42" s="443">
        <f t="shared" si="16"/>
        <v>1297.1221607142861</v>
      </c>
      <c r="J42" s="293">
        <f t="shared" si="17"/>
        <v>0.14763805710558406</v>
      </c>
      <c r="K42" s="443">
        <f t="shared" si="18"/>
        <v>2.2793780102781933</v>
      </c>
      <c r="L42" s="430"/>
      <c r="M42" s="192"/>
      <c r="N42" s="192"/>
    </row>
    <row r="43" spans="1:17" x14ac:dyDescent="0.25">
      <c r="A43" s="295"/>
      <c r="B43" s="296" t="s">
        <v>534</v>
      </c>
      <c r="C43">
        <v>23959.5</v>
      </c>
      <c r="D43" s="293">
        <f t="shared" si="19"/>
        <v>0.15411358717151283</v>
      </c>
      <c r="F43" s="443">
        <f t="shared" si="20"/>
        <v>35.688006324513644</v>
      </c>
      <c r="G43" s="438">
        <f>'N2O soils'!G175</f>
        <v>44.260032142857135</v>
      </c>
      <c r="H43" s="443">
        <v>298</v>
      </c>
      <c r="I43" s="443">
        <f t="shared" si="16"/>
        <v>13189.489578571427</v>
      </c>
      <c r="J43" s="293">
        <f t="shared" si="17"/>
        <v>0.64944320462290128</v>
      </c>
      <c r="K43" s="443">
        <f t="shared" si="18"/>
        <v>23.17733319399451</v>
      </c>
      <c r="L43" s="430"/>
      <c r="M43" s="192"/>
      <c r="N43" s="192"/>
    </row>
    <row r="44" spans="1:17" x14ac:dyDescent="0.25">
      <c r="A44" s="295"/>
      <c r="B44" s="296" t="s">
        <v>536</v>
      </c>
      <c r="C44">
        <v>24228.379999999997</v>
      </c>
      <c r="D44" s="293">
        <f t="shared" si="19"/>
        <v>0.15584309159851156</v>
      </c>
      <c r="F44" s="443">
        <f t="shared" si="20"/>
        <v>36.088506799921525</v>
      </c>
      <c r="G44" s="438">
        <f>'N2O soils'!G183</f>
        <v>0</v>
      </c>
      <c r="H44" s="443">
        <v>298</v>
      </c>
      <c r="I44" s="443">
        <f t="shared" si="16"/>
        <v>0</v>
      </c>
      <c r="J44" s="293">
        <f t="shared" si="17"/>
        <v>0</v>
      </c>
      <c r="K44" s="443">
        <f t="shared" si="18"/>
        <v>0</v>
      </c>
      <c r="L44" s="430"/>
      <c r="M44" s="192"/>
      <c r="N44" s="192"/>
    </row>
    <row r="45" spans="1:17" x14ac:dyDescent="0.25">
      <c r="A45" s="295"/>
      <c r="B45" s="296" t="s">
        <v>524</v>
      </c>
      <c r="C45">
        <v>24228.379999999997</v>
      </c>
      <c r="D45" s="293">
        <f t="shared" si="19"/>
        <v>0.15584309159851156</v>
      </c>
      <c r="F45" s="443">
        <f t="shared" si="20"/>
        <v>36.088506799921525</v>
      </c>
      <c r="G45" s="438">
        <f>'N2O soils'!G101</f>
        <v>0</v>
      </c>
      <c r="H45" s="443">
        <v>298</v>
      </c>
      <c r="I45" s="443">
        <f t="shared" si="16"/>
        <v>0</v>
      </c>
      <c r="J45" s="293">
        <f t="shared" si="17"/>
        <v>0</v>
      </c>
      <c r="K45" s="443">
        <f t="shared" si="18"/>
        <v>0</v>
      </c>
      <c r="L45" s="430"/>
      <c r="M45" s="192"/>
      <c r="N45" s="192"/>
    </row>
    <row r="46" spans="1:17" x14ac:dyDescent="0.25">
      <c r="A46" s="432"/>
      <c r="B46" s="434" t="s">
        <v>525</v>
      </c>
      <c r="C46" s="183">
        <v>24228.379999999997</v>
      </c>
      <c r="D46" s="433">
        <f t="shared" si="19"/>
        <v>0.15584309159851156</v>
      </c>
      <c r="E46" s="183"/>
      <c r="F46" s="444">
        <f t="shared" si="20"/>
        <v>36.088506799921525</v>
      </c>
      <c r="G46" s="447">
        <f>'N2O soils'!G110</f>
        <v>0</v>
      </c>
      <c r="H46" s="525">
        <v>298</v>
      </c>
      <c r="I46" s="444">
        <f t="shared" si="16"/>
        <v>0</v>
      </c>
      <c r="J46" s="433">
        <f t="shared" si="17"/>
        <v>0</v>
      </c>
      <c r="K46" s="443">
        <f t="shared" si="18"/>
        <v>0</v>
      </c>
      <c r="L46" s="430"/>
      <c r="M46" s="192"/>
      <c r="N46" s="192"/>
    </row>
    <row r="47" spans="1:17" x14ac:dyDescent="0.25">
      <c r="A47" s="295" t="s">
        <v>419</v>
      </c>
      <c r="B47" s="296" t="s">
        <v>539</v>
      </c>
      <c r="C47">
        <v>1231501</v>
      </c>
      <c r="D47" s="293">
        <f>C47/SUM(C$47:C$48)</f>
        <v>0.10984466024266953</v>
      </c>
      <c r="F47" s="443">
        <f>E$19*D47</f>
        <v>658.54506791986398</v>
      </c>
      <c r="G47" s="438">
        <f>'N2O soils'!G207</f>
        <v>1939.7647657142857</v>
      </c>
      <c r="H47" s="443">
        <v>298</v>
      </c>
      <c r="I47" s="443">
        <f t="shared" si="16"/>
        <v>578049.90018285718</v>
      </c>
      <c r="J47" s="293">
        <f>I47/(C47*$N$33)</f>
        <v>0.96754177643025174</v>
      </c>
      <c r="K47" s="443">
        <f t="shared" si="18"/>
        <v>637.16986487456597</v>
      </c>
      <c r="L47" s="192"/>
      <c r="M47" s="192"/>
      <c r="N47" s="192"/>
    </row>
    <row r="48" spans="1:17" x14ac:dyDescent="0.25">
      <c r="A48" s="4"/>
      <c r="B48" s="296" t="s">
        <v>540</v>
      </c>
      <c r="C48" s="4">
        <v>9979795</v>
      </c>
      <c r="D48" s="449">
        <f>C48/SUM(C$47:C$48)</f>
        <v>0.89015533975733041</v>
      </c>
      <c r="E48" s="4"/>
      <c r="F48" s="450">
        <f>E$19*D48</f>
        <v>5336.6946320801353</v>
      </c>
      <c r="G48" s="450">
        <f>'N2O soils'!G214</f>
        <v>5769.4381469999998</v>
      </c>
      <c r="H48" s="443">
        <v>298</v>
      </c>
      <c r="I48" s="443">
        <f t="shared" si="16"/>
        <v>1719292.5678059999</v>
      </c>
      <c r="J48" s="293">
        <f>I48/(C48*$O$33)</f>
        <v>0.45457977751518969</v>
      </c>
      <c r="K48" s="443">
        <f t="shared" si="18"/>
        <v>2425.9534585174952</v>
      </c>
      <c r="L48" s="192"/>
      <c r="M48" s="192"/>
      <c r="N48" s="192"/>
    </row>
    <row r="49" spans="1:11" s="451" customFormat="1" ht="15.75" thickBot="1" x14ac:dyDescent="0.3">
      <c r="A49" s="451" t="s">
        <v>754</v>
      </c>
      <c r="B49" s="452"/>
      <c r="K49" s="453">
        <f>SUM(K24:K48)</f>
        <v>11231.317882903975</v>
      </c>
    </row>
    <row r="53" spans="1:11" x14ac:dyDescent="0.25">
      <c r="A53" s="185"/>
    </row>
    <row r="54" spans="1:11" ht="15.75" thickBot="1" x14ac:dyDescent="0.3">
      <c r="A54" s="475" t="s">
        <v>764</v>
      </c>
      <c r="B54" s="475"/>
      <c r="C54" s="431"/>
      <c r="D54" s="431"/>
      <c r="E54" s="431"/>
      <c r="F54" s="431"/>
      <c r="G54" s="431"/>
      <c r="H54" s="431"/>
      <c r="I54" s="431"/>
      <c r="J54" s="431"/>
      <c r="K54" s="431"/>
    </row>
    <row r="55" spans="1:11" ht="15.75" thickBot="1" x14ac:dyDescent="0.3">
      <c r="B55" s="4"/>
      <c r="C55" s="455" t="s">
        <v>756</v>
      </c>
      <c r="D55" s="455"/>
      <c r="E55" s="455"/>
      <c r="F55" s="457" t="s">
        <v>758</v>
      </c>
      <c r="G55" s="457"/>
      <c r="I55" t="s">
        <v>792</v>
      </c>
      <c r="J55" t="s">
        <v>815</v>
      </c>
    </row>
    <row r="56" spans="1:11" s="442" customFormat="1" ht="30.75" thickBot="1" x14ac:dyDescent="0.3">
      <c r="A56" s="454" t="s">
        <v>763</v>
      </c>
      <c r="B56" s="454" t="s">
        <v>755</v>
      </c>
      <c r="C56" s="456" t="s">
        <v>760</v>
      </c>
      <c r="D56" s="456" t="s">
        <v>761</v>
      </c>
      <c r="E56" s="456" t="s">
        <v>762</v>
      </c>
      <c r="F56" s="458" t="s">
        <v>759</v>
      </c>
      <c r="G56" s="458" t="s">
        <v>757</v>
      </c>
      <c r="H56" s="454" t="s">
        <v>783</v>
      </c>
      <c r="I56" s="454" t="s">
        <v>752</v>
      </c>
      <c r="J56" s="454" t="s">
        <v>814</v>
      </c>
      <c r="K56" s="454" t="s">
        <v>813</v>
      </c>
    </row>
    <row r="57" spans="1:11" x14ac:dyDescent="0.25">
      <c r="A57" t="s">
        <v>125</v>
      </c>
      <c r="B57" s="443">
        <v>1884.5436999999999</v>
      </c>
      <c r="C57" s="459">
        <f>'N2O animals'!E81</f>
        <v>3.0066334435189119E-4</v>
      </c>
      <c r="D57" s="477">
        <f>'N2O soils'!G436</f>
        <v>2.9612740916292756E-3</v>
      </c>
      <c r="E57" s="288">
        <f>Methane!D122</f>
        <v>6.6627026061723396E-2</v>
      </c>
      <c r="F57">
        <v>298</v>
      </c>
      <c r="G57">
        <v>25</v>
      </c>
      <c r="H57" s="86">
        <f>(SUM(C57:D57)*F57)+(E57*G57)</f>
        <v>2.6377330074654726</v>
      </c>
      <c r="I57" s="443">
        <f>H57*B57</f>
        <v>4970.9231215011096</v>
      </c>
      <c r="J57" s="293">
        <f>E57*G57</f>
        <v>1.6656756515430848</v>
      </c>
      <c r="K57" s="293">
        <f>(C57+D57)*F57</f>
        <v>0.97205735592238773</v>
      </c>
    </row>
    <row r="58" spans="1:11" x14ac:dyDescent="0.25">
      <c r="A58" t="s">
        <v>126</v>
      </c>
      <c r="B58" s="443">
        <v>4095.2856000000002</v>
      </c>
      <c r="C58" s="459">
        <f>'N2O animals'!E185</f>
        <v>6.9041347567180798E-6</v>
      </c>
      <c r="D58" s="478">
        <f>'N2O soils'!G702</f>
        <v>2.4403546865008031E-4</v>
      </c>
      <c r="E58" s="473">
        <f>Methane!D276</f>
        <v>4.762271221642308E-3</v>
      </c>
      <c r="F58">
        <v>298</v>
      </c>
      <c r="G58">
        <v>25</v>
      </c>
      <c r="H58" s="293">
        <f>(SUM(C58:D58)*F58)+(E58*G58)</f>
        <v>0.1938367823562836</v>
      </c>
      <c r="I58" s="443">
        <f t="shared" ref="I58:I60" si="21">H58*B58</f>
        <v>793.81698353402237</v>
      </c>
      <c r="J58" s="293">
        <f t="shared" ref="J58:J60" si="22">E58*G58</f>
        <v>0.1190567805410577</v>
      </c>
      <c r="K58" s="293">
        <f t="shared" ref="K58:K60" si="23">(C58+D58)*F58</f>
        <v>7.4780001815225913E-2</v>
      </c>
    </row>
    <row r="59" spans="1:11" x14ac:dyDescent="0.25">
      <c r="A59" t="s">
        <v>127</v>
      </c>
      <c r="B59" s="443">
        <v>1989.0933</v>
      </c>
      <c r="C59" s="459">
        <f>'N2O animals'!E151</f>
        <v>1.319206565080869E-4</v>
      </c>
      <c r="D59" s="478">
        <f>'N2O soils'!G615</f>
        <v>4.7081211459246337E-4</v>
      </c>
      <c r="E59" s="473">
        <f>Methane!D227</f>
        <v>6.9918705049643384E-3</v>
      </c>
      <c r="F59">
        <v>298</v>
      </c>
      <c r="G59">
        <v>25</v>
      </c>
      <c r="H59" s="293">
        <f>(SUM(C59:D59)*F59)+(E59*G59)</f>
        <v>0.35441112841207245</v>
      </c>
      <c r="I59" s="443">
        <f t="shared" si="21"/>
        <v>704.95680096989292</v>
      </c>
      <c r="J59" s="293">
        <f t="shared" si="22"/>
        <v>0.17479676262410845</v>
      </c>
      <c r="K59" s="293">
        <f t="shared" si="23"/>
        <v>0.179614365787964</v>
      </c>
    </row>
    <row r="60" spans="1:11" x14ac:dyDescent="0.25">
      <c r="A60" t="s">
        <v>128</v>
      </c>
      <c r="B60" s="443">
        <v>14598.827600000001</v>
      </c>
      <c r="C60" s="459">
        <f>'N2O animals'!E274</f>
        <v>9.3972534307966104E-6</v>
      </c>
      <c r="D60" s="478">
        <f>'N2O soils'!G941</f>
        <v>1.2390860239021691E-4</v>
      </c>
      <c r="E60" s="479">
        <f>Methane!D423</f>
        <v>7.6521540346568659E-5</v>
      </c>
      <c r="F60">
        <v>298</v>
      </c>
      <c r="G60">
        <v>25</v>
      </c>
      <c r="H60" s="288">
        <f>(SUM(C60:D60)*F60)+(E60*G60)</f>
        <v>4.163818354332624E-2</v>
      </c>
      <c r="I60" s="443">
        <f t="shared" si="21"/>
        <v>607.8686631261769</v>
      </c>
      <c r="J60" s="433">
        <f t="shared" si="22"/>
        <v>1.9130385086642164E-3</v>
      </c>
      <c r="K60" s="433">
        <f t="shared" si="23"/>
        <v>3.9725145034662027E-2</v>
      </c>
    </row>
    <row r="61" spans="1:11" ht="15.75" thickBot="1" x14ac:dyDescent="0.3">
      <c r="A61" s="451" t="s">
        <v>754</v>
      </c>
      <c r="B61" s="451"/>
      <c r="C61" s="451"/>
      <c r="D61" s="451"/>
      <c r="E61" s="451"/>
      <c r="F61" s="451"/>
      <c r="G61" s="451"/>
      <c r="H61" s="451"/>
      <c r="I61" s="453">
        <f>SUM(I57:I60)</f>
        <v>7077.5655691312022</v>
      </c>
      <c r="J61" s="431"/>
      <c r="K61" s="431"/>
    </row>
    <row r="62" spans="1:11" x14ac:dyDescent="0.25">
      <c r="A62" s="4"/>
      <c r="B62" s="4"/>
      <c r="C62" s="4"/>
      <c r="D62" s="4"/>
      <c r="E62" s="4"/>
      <c r="F62" s="4"/>
      <c r="G62" s="4"/>
      <c r="H62" s="4"/>
      <c r="I62" s="4"/>
    </row>
    <row r="63" spans="1:11" ht="15.75" thickBot="1" x14ac:dyDescent="0.3">
      <c r="A63" s="476" t="s">
        <v>793</v>
      </c>
    </row>
    <row r="64" spans="1:11" x14ac:dyDescent="0.25">
      <c r="A64" s="460" t="s">
        <v>752</v>
      </c>
      <c r="B64" s="461" t="s">
        <v>767</v>
      </c>
      <c r="C64" s="462">
        <f>K49</f>
        <v>11231.317882903975</v>
      </c>
    </row>
    <row r="65" spans="1:3" x14ac:dyDescent="0.25">
      <c r="A65" s="463"/>
      <c r="B65" s="464" t="s">
        <v>768</v>
      </c>
      <c r="C65" s="465">
        <f>I61</f>
        <v>7077.5655691312022</v>
      </c>
    </row>
    <row r="66" spans="1:3" x14ac:dyDescent="0.25">
      <c r="A66" s="509" t="s">
        <v>766</v>
      </c>
      <c r="B66" s="507" t="s">
        <v>770</v>
      </c>
      <c r="C66" s="508">
        <f>SUM(C64:C65)</f>
        <v>18308.883452035177</v>
      </c>
    </row>
    <row r="67" spans="1:3" ht="15.75" thickBot="1" x14ac:dyDescent="0.3">
      <c r="A67" s="510" t="s">
        <v>769</v>
      </c>
      <c r="B67" s="505" t="s">
        <v>770</v>
      </c>
      <c r="C67" s="506">
        <f>C66/1000000</f>
        <v>1.8308883452035178E-2</v>
      </c>
    </row>
  </sheetData>
  <mergeCells count="15">
    <mergeCell ref="A3:AE3"/>
    <mergeCell ref="A4:A7"/>
    <mergeCell ref="D4:R4"/>
    <mergeCell ref="T4:AE4"/>
    <mergeCell ref="B5:B7"/>
    <mergeCell ref="D5:F6"/>
    <mergeCell ref="W5:Y6"/>
    <mergeCell ref="Z5:AB6"/>
    <mergeCell ref="AC5:AE6"/>
    <mergeCell ref="G5:I6"/>
    <mergeCell ref="J5:L6"/>
    <mergeCell ref="M5:O6"/>
    <mergeCell ref="P5:R6"/>
    <mergeCell ref="S5:S7"/>
    <mergeCell ref="T5:V6"/>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R303"/>
  <sheetViews>
    <sheetView workbookViewId="0">
      <selection activeCell="A2" sqref="A2:AE2"/>
    </sheetView>
  </sheetViews>
  <sheetFormatPr defaultRowHeight="15" x14ac:dyDescent="0.25"/>
  <cols>
    <col min="1" max="1" width="61.28515625" style="171" customWidth="1"/>
    <col min="2" max="2" width="13.140625" style="111" customWidth="1"/>
    <col min="3" max="3" width="3.5703125" style="111" customWidth="1"/>
    <col min="4" max="9" width="13.5703125" style="111" customWidth="1"/>
    <col min="10" max="10" width="13.5703125" style="177" customWidth="1"/>
    <col min="11" max="18" width="13.5703125" style="111" customWidth="1"/>
    <col min="19" max="19" width="3.5703125" style="111" customWidth="1"/>
    <col min="20" max="30" width="13.5703125" style="111" customWidth="1"/>
    <col min="31" max="31" width="13.5703125" style="110" customWidth="1"/>
    <col min="32" max="32" width="13.140625" style="110" customWidth="1"/>
    <col min="33" max="174" width="9.140625" style="110"/>
    <col min="175" max="256" width="9.140625" style="111"/>
    <col min="257" max="257" width="61.28515625" style="111" customWidth="1"/>
    <col min="258" max="258" width="13.140625" style="111" customWidth="1"/>
    <col min="259" max="259" width="3.5703125" style="111" customWidth="1"/>
    <col min="260" max="274" width="13.5703125" style="111" customWidth="1"/>
    <col min="275" max="275" width="3.5703125" style="111" customWidth="1"/>
    <col min="276" max="287" width="13.5703125" style="111" customWidth="1"/>
    <col min="288" max="288" width="13.140625" style="111" customWidth="1"/>
    <col min="289" max="512" width="9.140625" style="111"/>
    <col min="513" max="513" width="61.28515625" style="111" customWidth="1"/>
    <col min="514" max="514" width="13.140625" style="111" customWidth="1"/>
    <col min="515" max="515" width="3.5703125" style="111" customWidth="1"/>
    <col min="516" max="530" width="13.5703125" style="111" customWidth="1"/>
    <col min="531" max="531" width="3.5703125" style="111" customWidth="1"/>
    <col min="532" max="543" width="13.5703125" style="111" customWidth="1"/>
    <col min="544" max="544" width="13.140625" style="111" customWidth="1"/>
    <col min="545" max="768" width="9.140625" style="111"/>
    <col min="769" max="769" width="61.28515625" style="111" customWidth="1"/>
    <col min="770" max="770" width="13.140625" style="111" customWidth="1"/>
    <col min="771" max="771" width="3.5703125" style="111" customWidth="1"/>
    <col min="772" max="786" width="13.5703125" style="111" customWidth="1"/>
    <col min="787" max="787" width="3.5703125" style="111" customWidth="1"/>
    <col min="788" max="799" width="13.5703125" style="111" customWidth="1"/>
    <col min="800" max="800" width="13.140625" style="111" customWidth="1"/>
    <col min="801" max="1024" width="9.140625" style="111"/>
    <col min="1025" max="1025" width="61.28515625" style="111" customWidth="1"/>
    <col min="1026" max="1026" width="13.140625" style="111" customWidth="1"/>
    <col min="1027" max="1027" width="3.5703125" style="111" customWidth="1"/>
    <col min="1028" max="1042" width="13.5703125" style="111" customWidth="1"/>
    <col min="1043" max="1043" width="3.5703125" style="111" customWidth="1"/>
    <col min="1044" max="1055" width="13.5703125" style="111" customWidth="1"/>
    <col min="1056" max="1056" width="13.140625" style="111" customWidth="1"/>
    <col min="1057" max="1280" width="9.140625" style="111"/>
    <col min="1281" max="1281" width="61.28515625" style="111" customWidth="1"/>
    <col min="1282" max="1282" width="13.140625" style="111" customWidth="1"/>
    <col min="1283" max="1283" width="3.5703125" style="111" customWidth="1"/>
    <col min="1284" max="1298" width="13.5703125" style="111" customWidth="1"/>
    <col min="1299" max="1299" width="3.5703125" style="111" customWidth="1"/>
    <col min="1300" max="1311" width="13.5703125" style="111" customWidth="1"/>
    <col min="1312" max="1312" width="13.140625" style="111" customWidth="1"/>
    <col min="1313" max="1536" width="9.140625" style="111"/>
    <col min="1537" max="1537" width="61.28515625" style="111" customWidth="1"/>
    <col min="1538" max="1538" width="13.140625" style="111" customWidth="1"/>
    <col min="1539" max="1539" width="3.5703125" style="111" customWidth="1"/>
    <col min="1540" max="1554" width="13.5703125" style="111" customWidth="1"/>
    <col min="1555" max="1555" width="3.5703125" style="111" customWidth="1"/>
    <col min="1556" max="1567" width="13.5703125" style="111" customWidth="1"/>
    <col min="1568" max="1568" width="13.140625" style="111" customWidth="1"/>
    <col min="1569" max="1792" width="9.140625" style="111"/>
    <col min="1793" max="1793" width="61.28515625" style="111" customWidth="1"/>
    <col min="1794" max="1794" width="13.140625" style="111" customWidth="1"/>
    <col min="1795" max="1795" width="3.5703125" style="111" customWidth="1"/>
    <col min="1796" max="1810" width="13.5703125" style="111" customWidth="1"/>
    <col min="1811" max="1811" width="3.5703125" style="111" customWidth="1"/>
    <col min="1812" max="1823" width="13.5703125" style="111" customWidth="1"/>
    <col min="1824" max="1824" width="13.140625" style="111" customWidth="1"/>
    <col min="1825" max="2048" width="9.140625" style="111"/>
    <col min="2049" max="2049" width="61.28515625" style="111" customWidth="1"/>
    <col min="2050" max="2050" width="13.140625" style="111" customWidth="1"/>
    <col min="2051" max="2051" width="3.5703125" style="111" customWidth="1"/>
    <col min="2052" max="2066" width="13.5703125" style="111" customWidth="1"/>
    <col min="2067" max="2067" width="3.5703125" style="111" customWidth="1"/>
    <col min="2068" max="2079" width="13.5703125" style="111" customWidth="1"/>
    <col min="2080" max="2080" width="13.140625" style="111" customWidth="1"/>
    <col min="2081" max="2304" width="9.140625" style="111"/>
    <col min="2305" max="2305" width="61.28515625" style="111" customWidth="1"/>
    <col min="2306" max="2306" width="13.140625" style="111" customWidth="1"/>
    <col min="2307" max="2307" width="3.5703125" style="111" customWidth="1"/>
    <col min="2308" max="2322" width="13.5703125" style="111" customWidth="1"/>
    <col min="2323" max="2323" width="3.5703125" style="111" customWidth="1"/>
    <col min="2324" max="2335" width="13.5703125" style="111" customWidth="1"/>
    <col min="2336" max="2336" width="13.140625" style="111" customWidth="1"/>
    <col min="2337" max="2560" width="9.140625" style="111"/>
    <col min="2561" max="2561" width="61.28515625" style="111" customWidth="1"/>
    <col min="2562" max="2562" width="13.140625" style="111" customWidth="1"/>
    <col min="2563" max="2563" width="3.5703125" style="111" customWidth="1"/>
    <col min="2564" max="2578" width="13.5703125" style="111" customWidth="1"/>
    <col min="2579" max="2579" width="3.5703125" style="111" customWidth="1"/>
    <col min="2580" max="2591" width="13.5703125" style="111" customWidth="1"/>
    <col min="2592" max="2592" width="13.140625" style="111" customWidth="1"/>
    <col min="2593" max="2816" width="9.140625" style="111"/>
    <col min="2817" max="2817" width="61.28515625" style="111" customWidth="1"/>
    <col min="2818" max="2818" width="13.140625" style="111" customWidth="1"/>
    <col min="2819" max="2819" width="3.5703125" style="111" customWidth="1"/>
    <col min="2820" max="2834" width="13.5703125" style="111" customWidth="1"/>
    <col min="2835" max="2835" width="3.5703125" style="111" customWidth="1"/>
    <col min="2836" max="2847" width="13.5703125" style="111" customWidth="1"/>
    <col min="2848" max="2848" width="13.140625" style="111" customWidth="1"/>
    <col min="2849" max="3072" width="9.140625" style="111"/>
    <col min="3073" max="3073" width="61.28515625" style="111" customWidth="1"/>
    <col min="3074" max="3074" width="13.140625" style="111" customWidth="1"/>
    <col min="3075" max="3075" width="3.5703125" style="111" customWidth="1"/>
    <col min="3076" max="3090" width="13.5703125" style="111" customWidth="1"/>
    <col min="3091" max="3091" width="3.5703125" style="111" customWidth="1"/>
    <col min="3092" max="3103" width="13.5703125" style="111" customWidth="1"/>
    <col min="3104" max="3104" width="13.140625" style="111" customWidth="1"/>
    <col min="3105" max="3328" width="9.140625" style="111"/>
    <col min="3329" max="3329" width="61.28515625" style="111" customWidth="1"/>
    <col min="3330" max="3330" width="13.140625" style="111" customWidth="1"/>
    <col min="3331" max="3331" width="3.5703125" style="111" customWidth="1"/>
    <col min="3332" max="3346" width="13.5703125" style="111" customWidth="1"/>
    <col min="3347" max="3347" width="3.5703125" style="111" customWidth="1"/>
    <col min="3348" max="3359" width="13.5703125" style="111" customWidth="1"/>
    <col min="3360" max="3360" width="13.140625" style="111" customWidth="1"/>
    <col min="3361" max="3584" width="9.140625" style="111"/>
    <col min="3585" max="3585" width="61.28515625" style="111" customWidth="1"/>
    <col min="3586" max="3586" width="13.140625" style="111" customWidth="1"/>
    <col min="3587" max="3587" width="3.5703125" style="111" customWidth="1"/>
    <col min="3588" max="3602" width="13.5703125" style="111" customWidth="1"/>
    <col min="3603" max="3603" width="3.5703125" style="111" customWidth="1"/>
    <col min="3604" max="3615" width="13.5703125" style="111" customWidth="1"/>
    <col min="3616" max="3616" width="13.140625" style="111" customWidth="1"/>
    <col min="3617" max="3840" width="9.140625" style="111"/>
    <col min="3841" max="3841" width="61.28515625" style="111" customWidth="1"/>
    <col min="3842" max="3842" width="13.140625" style="111" customWidth="1"/>
    <col min="3843" max="3843" width="3.5703125" style="111" customWidth="1"/>
    <col min="3844" max="3858" width="13.5703125" style="111" customWidth="1"/>
    <col min="3859" max="3859" width="3.5703125" style="111" customWidth="1"/>
    <col min="3860" max="3871" width="13.5703125" style="111" customWidth="1"/>
    <col min="3872" max="3872" width="13.140625" style="111" customWidth="1"/>
    <col min="3873" max="4096" width="9.140625" style="111"/>
    <col min="4097" max="4097" width="61.28515625" style="111" customWidth="1"/>
    <col min="4098" max="4098" width="13.140625" style="111" customWidth="1"/>
    <col min="4099" max="4099" width="3.5703125" style="111" customWidth="1"/>
    <col min="4100" max="4114" width="13.5703125" style="111" customWidth="1"/>
    <col min="4115" max="4115" width="3.5703125" style="111" customWidth="1"/>
    <col min="4116" max="4127" width="13.5703125" style="111" customWidth="1"/>
    <col min="4128" max="4128" width="13.140625" style="111" customWidth="1"/>
    <col min="4129" max="4352" width="9.140625" style="111"/>
    <col min="4353" max="4353" width="61.28515625" style="111" customWidth="1"/>
    <col min="4354" max="4354" width="13.140625" style="111" customWidth="1"/>
    <col min="4355" max="4355" width="3.5703125" style="111" customWidth="1"/>
    <col min="4356" max="4370" width="13.5703125" style="111" customWidth="1"/>
    <col min="4371" max="4371" width="3.5703125" style="111" customWidth="1"/>
    <col min="4372" max="4383" width="13.5703125" style="111" customWidth="1"/>
    <col min="4384" max="4384" width="13.140625" style="111" customWidth="1"/>
    <col min="4385" max="4608" width="9.140625" style="111"/>
    <col min="4609" max="4609" width="61.28515625" style="111" customWidth="1"/>
    <col min="4610" max="4610" width="13.140625" style="111" customWidth="1"/>
    <col min="4611" max="4611" width="3.5703125" style="111" customWidth="1"/>
    <col min="4612" max="4626" width="13.5703125" style="111" customWidth="1"/>
    <col min="4627" max="4627" width="3.5703125" style="111" customWidth="1"/>
    <col min="4628" max="4639" width="13.5703125" style="111" customWidth="1"/>
    <col min="4640" max="4640" width="13.140625" style="111" customWidth="1"/>
    <col min="4641" max="4864" width="9.140625" style="111"/>
    <col min="4865" max="4865" width="61.28515625" style="111" customWidth="1"/>
    <col min="4866" max="4866" width="13.140625" style="111" customWidth="1"/>
    <col min="4867" max="4867" width="3.5703125" style="111" customWidth="1"/>
    <col min="4868" max="4882" width="13.5703125" style="111" customWidth="1"/>
    <col min="4883" max="4883" width="3.5703125" style="111" customWidth="1"/>
    <col min="4884" max="4895" width="13.5703125" style="111" customWidth="1"/>
    <col min="4896" max="4896" width="13.140625" style="111" customWidth="1"/>
    <col min="4897" max="5120" width="9.140625" style="111"/>
    <col min="5121" max="5121" width="61.28515625" style="111" customWidth="1"/>
    <col min="5122" max="5122" width="13.140625" style="111" customWidth="1"/>
    <col min="5123" max="5123" width="3.5703125" style="111" customWidth="1"/>
    <col min="5124" max="5138" width="13.5703125" style="111" customWidth="1"/>
    <col min="5139" max="5139" width="3.5703125" style="111" customWidth="1"/>
    <col min="5140" max="5151" width="13.5703125" style="111" customWidth="1"/>
    <col min="5152" max="5152" width="13.140625" style="111" customWidth="1"/>
    <col min="5153" max="5376" width="9.140625" style="111"/>
    <col min="5377" max="5377" width="61.28515625" style="111" customWidth="1"/>
    <col min="5378" max="5378" width="13.140625" style="111" customWidth="1"/>
    <col min="5379" max="5379" width="3.5703125" style="111" customWidth="1"/>
    <col min="5380" max="5394" width="13.5703125" style="111" customWidth="1"/>
    <col min="5395" max="5395" width="3.5703125" style="111" customWidth="1"/>
    <col min="5396" max="5407" width="13.5703125" style="111" customWidth="1"/>
    <col min="5408" max="5408" width="13.140625" style="111" customWidth="1"/>
    <col min="5409" max="5632" width="9.140625" style="111"/>
    <col min="5633" max="5633" width="61.28515625" style="111" customWidth="1"/>
    <col min="5634" max="5634" width="13.140625" style="111" customWidth="1"/>
    <col min="5635" max="5635" width="3.5703125" style="111" customWidth="1"/>
    <col min="5636" max="5650" width="13.5703125" style="111" customWidth="1"/>
    <col min="5651" max="5651" width="3.5703125" style="111" customWidth="1"/>
    <col min="5652" max="5663" width="13.5703125" style="111" customWidth="1"/>
    <col min="5664" max="5664" width="13.140625" style="111" customWidth="1"/>
    <col min="5665" max="5888" width="9.140625" style="111"/>
    <col min="5889" max="5889" width="61.28515625" style="111" customWidth="1"/>
    <col min="5890" max="5890" width="13.140625" style="111" customWidth="1"/>
    <col min="5891" max="5891" width="3.5703125" style="111" customWidth="1"/>
    <col min="5892" max="5906" width="13.5703125" style="111" customWidth="1"/>
    <col min="5907" max="5907" width="3.5703125" style="111" customWidth="1"/>
    <col min="5908" max="5919" width="13.5703125" style="111" customWidth="1"/>
    <col min="5920" max="5920" width="13.140625" style="111" customWidth="1"/>
    <col min="5921" max="6144" width="9.140625" style="111"/>
    <col min="6145" max="6145" width="61.28515625" style="111" customWidth="1"/>
    <col min="6146" max="6146" width="13.140625" style="111" customWidth="1"/>
    <col min="6147" max="6147" width="3.5703125" style="111" customWidth="1"/>
    <col min="6148" max="6162" width="13.5703125" style="111" customWidth="1"/>
    <col min="6163" max="6163" width="3.5703125" style="111" customWidth="1"/>
    <col min="6164" max="6175" width="13.5703125" style="111" customWidth="1"/>
    <col min="6176" max="6176" width="13.140625" style="111" customWidth="1"/>
    <col min="6177" max="6400" width="9.140625" style="111"/>
    <col min="6401" max="6401" width="61.28515625" style="111" customWidth="1"/>
    <col min="6402" max="6402" width="13.140625" style="111" customWidth="1"/>
    <col min="6403" max="6403" width="3.5703125" style="111" customWidth="1"/>
    <col min="6404" max="6418" width="13.5703125" style="111" customWidth="1"/>
    <col min="6419" max="6419" width="3.5703125" style="111" customWidth="1"/>
    <col min="6420" max="6431" width="13.5703125" style="111" customWidth="1"/>
    <col min="6432" max="6432" width="13.140625" style="111" customWidth="1"/>
    <col min="6433" max="6656" width="9.140625" style="111"/>
    <col min="6657" max="6657" width="61.28515625" style="111" customWidth="1"/>
    <col min="6658" max="6658" width="13.140625" style="111" customWidth="1"/>
    <col min="6659" max="6659" width="3.5703125" style="111" customWidth="1"/>
    <col min="6660" max="6674" width="13.5703125" style="111" customWidth="1"/>
    <col min="6675" max="6675" width="3.5703125" style="111" customWidth="1"/>
    <col min="6676" max="6687" width="13.5703125" style="111" customWidth="1"/>
    <col min="6688" max="6688" width="13.140625" style="111" customWidth="1"/>
    <col min="6689" max="6912" width="9.140625" style="111"/>
    <col min="6913" max="6913" width="61.28515625" style="111" customWidth="1"/>
    <col min="6914" max="6914" width="13.140625" style="111" customWidth="1"/>
    <col min="6915" max="6915" width="3.5703125" style="111" customWidth="1"/>
    <col min="6916" max="6930" width="13.5703125" style="111" customWidth="1"/>
    <col min="6931" max="6931" width="3.5703125" style="111" customWidth="1"/>
    <col min="6932" max="6943" width="13.5703125" style="111" customWidth="1"/>
    <col min="6944" max="6944" width="13.140625" style="111" customWidth="1"/>
    <col min="6945" max="7168" width="9.140625" style="111"/>
    <col min="7169" max="7169" width="61.28515625" style="111" customWidth="1"/>
    <col min="7170" max="7170" width="13.140625" style="111" customWidth="1"/>
    <col min="7171" max="7171" width="3.5703125" style="111" customWidth="1"/>
    <col min="7172" max="7186" width="13.5703125" style="111" customWidth="1"/>
    <col min="7187" max="7187" width="3.5703125" style="111" customWidth="1"/>
    <col min="7188" max="7199" width="13.5703125" style="111" customWidth="1"/>
    <col min="7200" max="7200" width="13.140625" style="111" customWidth="1"/>
    <col min="7201" max="7424" width="9.140625" style="111"/>
    <col min="7425" max="7425" width="61.28515625" style="111" customWidth="1"/>
    <col min="7426" max="7426" width="13.140625" style="111" customWidth="1"/>
    <col min="7427" max="7427" width="3.5703125" style="111" customWidth="1"/>
    <col min="7428" max="7442" width="13.5703125" style="111" customWidth="1"/>
    <col min="7443" max="7443" width="3.5703125" style="111" customWidth="1"/>
    <col min="7444" max="7455" width="13.5703125" style="111" customWidth="1"/>
    <col min="7456" max="7456" width="13.140625" style="111" customWidth="1"/>
    <col min="7457" max="7680" width="9.140625" style="111"/>
    <col min="7681" max="7681" width="61.28515625" style="111" customWidth="1"/>
    <col min="7682" max="7682" width="13.140625" style="111" customWidth="1"/>
    <col min="7683" max="7683" width="3.5703125" style="111" customWidth="1"/>
    <col min="7684" max="7698" width="13.5703125" style="111" customWidth="1"/>
    <col min="7699" max="7699" width="3.5703125" style="111" customWidth="1"/>
    <col min="7700" max="7711" width="13.5703125" style="111" customWidth="1"/>
    <col min="7712" max="7712" width="13.140625" style="111" customWidth="1"/>
    <col min="7713" max="7936" width="9.140625" style="111"/>
    <col min="7937" max="7937" width="61.28515625" style="111" customWidth="1"/>
    <col min="7938" max="7938" width="13.140625" style="111" customWidth="1"/>
    <col min="7939" max="7939" width="3.5703125" style="111" customWidth="1"/>
    <col min="7940" max="7954" width="13.5703125" style="111" customWidth="1"/>
    <col min="7955" max="7955" width="3.5703125" style="111" customWidth="1"/>
    <col min="7956" max="7967" width="13.5703125" style="111" customWidth="1"/>
    <col min="7968" max="7968" width="13.140625" style="111" customWidth="1"/>
    <col min="7969" max="8192" width="9.140625" style="111"/>
    <col min="8193" max="8193" width="61.28515625" style="111" customWidth="1"/>
    <col min="8194" max="8194" width="13.140625" style="111" customWidth="1"/>
    <col min="8195" max="8195" width="3.5703125" style="111" customWidth="1"/>
    <col min="8196" max="8210" width="13.5703125" style="111" customWidth="1"/>
    <col min="8211" max="8211" width="3.5703125" style="111" customWidth="1"/>
    <col min="8212" max="8223" width="13.5703125" style="111" customWidth="1"/>
    <col min="8224" max="8224" width="13.140625" style="111" customWidth="1"/>
    <col min="8225" max="8448" width="9.140625" style="111"/>
    <col min="8449" max="8449" width="61.28515625" style="111" customWidth="1"/>
    <col min="8450" max="8450" width="13.140625" style="111" customWidth="1"/>
    <col min="8451" max="8451" width="3.5703125" style="111" customWidth="1"/>
    <col min="8452" max="8466" width="13.5703125" style="111" customWidth="1"/>
    <col min="8467" max="8467" width="3.5703125" style="111" customWidth="1"/>
    <col min="8468" max="8479" width="13.5703125" style="111" customWidth="1"/>
    <col min="8480" max="8480" width="13.140625" style="111" customWidth="1"/>
    <col min="8481" max="8704" width="9.140625" style="111"/>
    <col min="8705" max="8705" width="61.28515625" style="111" customWidth="1"/>
    <col min="8706" max="8706" width="13.140625" style="111" customWidth="1"/>
    <col min="8707" max="8707" width="3.5703125" style="111" customWidth="1"/>
    <col min="8708" max="8722" width="13.5703125" style="111" customWidth="1"/>
    <col min="8723" max="8723" width="3.5703125" style="111" customWidth="1"/>
    <col min="8724" max="8735" width="13.5703125" style="111" customWidth="1"/>
    <col min="8736" max="8736" width="13.140625" style="111" customWidth="1"/>
    <col min="8737" max="8960" width="9.140625" style="111"/>
    <col min="8961" max="8961" width="61.28515625" style="111" customWidth="1"/>
    <col min="8962" max="8962" width="13.140625" style="111" customWidth="1"/>
    <col min="8963" max="8963" width="3.5703125" style="111" customWidth="1"/>
    <col min="8964" max="8978" width="13.5703125" style="111" customWidth="1"/>
    <col min="8979" max="8979" width="3.5703125" style="111" customWidth="1"/>
    <col min="8980" max="8991" width="13.5703125" style="111" customWidth="1"/>
    <col min="8992" max="8992" width="13.140625" style="111" customWidth="1"/>
    <col min="8993" max="9216" width="9.140625" style="111"/>
    <col min="9217" max="9217" width="61.28515625" style="111" customWidth="1"/>
    <col min="9218" max="9218" width="13.140625" style="111" customWidth="1"/>
    <col min="9219" max="9219" width="3.5703125" style="111" customWidth="1"/>
    <col min="9220" max="9234" width="13.5703125" style="111" customWidth="1"/>
    <col min="9235" max="9235" width="3.5703125" style="111" customWidth="1"/>
    <col min="9236" max="9247" width="13.5703125" style="111" customWidth="1"/>
    <col min="9248" max="9248" width="13.140625" style="111" customWidth="1"/>
    <col min="9249" max="9472" width="9.140625" style="111"/>
    <col min="9473" max="9473" width="61.28515625" style="111" customWidth="1"/>
    <col min="9474" max="9474" width="13.140625" style="111" customWidth="1"/>
    <col min="9475" max="9475" width="3.5703125" style="111" customWidth="1"/>
    <col min="9476" max="9490" width="13.5703125" style="111" customWidth="1"/>
    <col min="9491" max="9491" width="3.5703125" style="111" customWidth="1"/>
    <col min="9492" max="9503" width="13.5703125" style="111" customWidth="1"/>
    <col min="9504" max="9504" width="13.140625" style="111" customWidth="1"/>
    <col min="9505" max="9728" width="9.140625" style="111"/>
    <col min="9729" max="9729" width="61.28515625" style="111" customWidth="1"/>
    <col min="9730" max="9730" width="13.140625" style="111" customWidth="1"/>
    <col min="9731" max="9731" width="3.5703125" style="111" customWidth="1"/>
    <col min="9732" max="9746" width="13.5703125" style="111" customWidth="1"/>
    <col min="9747" max="9747" width="3.5703125" style="111" customWidth="1"/>
    <col min="9748" max="9759" width="13.5703125" style="111" customWidth="1"/>
    <col min="9760" max="9760" width="13.140625" style="111" customWidth="1"/>
    <col min="9761" max="9984" width="9.140625" style="111"/>
    <col min="9985" max="9985" width="61.28515625" style="111" customWidth="1"/>
    <col min="9986" max="9986" width="13.140625" style="111" customWidth="1"/>
    <col min="9987" max="9987" width="3.5703125" style="111" customWidth="1"/>
    <col min="9988" max="10002" width="13.5703125" style="111" customWidth="1"/>
    <col min="10003" max="10003" width="3.5703125" style="111" customWidth="1"/>
    <col min="10004" max="10015" width="13.5703125" style="111" customWidth="1"/>
    <col min="10016" max="10016" width="13.140625" style="111" customWidth="1"/>
    <col min="10017" max="10240" width="9.140625" style="111"/>
    <col min="10241" max="10241" width="61.28515625" style="111" customWidth="1"/>
    <col min="10242" max="10242" width="13.140625" style="111" customWidth="1"/>
    <col min="10243" max="10243" width="3.5703125" style="111" customWidth="1"/>
    <col min="10244" max="10258" width="13.5703125" style="111" customWidth="1"/>
    <col min="10259" max="10259" width="3.5703125" style="111" customWidth="1"/>
    <col min="10260" max="10271" width="13.5703125" style="111" customWidth="1"/>
    <col min="10272" max="10272" width="13.140625" style="111" customWidth="1"/>
    <col min="10273" max="10496" width="9.140625" style="111"/>
    <col min="10497" max="10497" width="61.28515625" style="111" customWidth="1"/>
    <col min="10498" max="10498" width="13.140625" style="111" customWidth="1"/>
    <col min="10499" max="10499" width="3.5703125" style="111" customWidth="1"/>
    <col min="10500" max="10514" width="13.5703125" style="111" customWidth="1"/>
    <col min="10515" max="10515" width="3.5703125" style="111" customWidth="1"/>
    <col min="10516" max="10527" width="13.5703125" style="111" customWidth="1"/>
    <col min="10528" max="10528" width="13.140625" style="111" customWidth="1"/>
    <col min="10529" max="10752" width="9.140625" style="111"/>
    <col min="10753" max="10753" width="61.28515625" style="111" customWidth="1"/>
    <col min="10754" max="10754" width="13.140625" style="111" customWidth="1"/>
    <col min="10755" max="10755" width="3.5703125" style="111" customWidth="1"/>
    <col min="10756" max="10770" width="13.5703125" style="111" customWidth="1"/>
    <col min="10771" max="10771" width="3.5703125" style="111" customWidth="1"/>
    <col min="10772" max="10783" width="13.5703125" style="111" customWidth="1"/>
    <col min="10784" max="10784" width="13.140625" style="111" customWidth="1"/>
    <col min="10785" max="11008" width="9.140625" style="111"/>
    <col min="11009" max="11009" width="61.28515625" style="111" customWidth="1"/>
    <col min="11010" max="11010" width="13.140625" style="111" customWidth="1"/>
    <col min="11011" max="11011" width="3.5703125" style="111" customWidth="1"/>
    <col min="11012" max="11026" width="13.5703125" style="111" customWidth="1"/>
    <col min="11027" max="11027" width="3.5703125" style="111" customWidth="1"/>
    <col min="11028" max="11039" width="13.5703125" style="111" customWidth="1"/>
    <col min="11040" max="11040" width="13.140625" style="111" customWidth="1"/>
    <col min="11041" max="11264" width="9.140625" style="111"/>
    <col min="11265" max="11265" width="61.28515625" style="111" customWidth="1"/>
    <col min="11266" max="11266" width="13.140625" style="111" customWidth="1"/>
    <col min="11267" max="11267" width="3.5703125" style="111" customWidth="1"/>
    <col min="11268" max="11282" width="13.5703125" style="111" customWidth="1"/>
    <col min="11283" max="11283" width="3.5703125" style="111" customWidth="1"/>
    <col min="11284" max="11295" width="13.5703125" style="111" customWidth="1"/>
    <col min="11296" max="11296" width="13.140625" style="111" customWidth="1"/>
    <col min="11297" max="11520" width="9.140625" style="111"/>
    <col min="11521" max="11521" width="61.28515625" style="111" customWidth="1"/>
    <col min="11522" max="11522" width="13.140625" style="111" customWidth="1"/>
    <col min="11523" max="11523" width="3.5703125" style="111" customWidth="1"/>
    <col min="11524" max="11538" width="13.5703125" style="111" customWidth="1"/>
    <col min="11539" max="11539" width="3.5703125" style="111" customWidth="1"/>
    <col min="11540" max="11551" width="13.5703125" style="111" customWidth="1"/>
    <col min="11552" max="11552" width="13.140625" style="111" customWidth="1"/>
    <col min="11553" max="11776" width="9.140625" style="111"/>
    <col min="11777" max="11777" width="61.28515625" style="111" customWidth="1"/>
    <col min="11778" max="11778" width="13.140625" style="111" customWidth="1"/>
    <col min="11779" max="11779" width="3.5703125" style="111" customWidth="1"/>
    <col min="11780" max="11794" width="13.5703125" style="111" customWidth="1"/>
    <col min="11795" max="11795" width="3.5703125" style="111" customWidth="1"/>
    <col min="11796" max="11807" width="13.5703125" style="111" customWidth="1"/>
    <col min="11808" max="11808" width="13.140625" style="111" customWidth="1"/>
    <col min="11809" max="12032" width="9.140625" style="111"/>
    <col min="12033" max="12033" width="61.28515625" style="111" customWidth="1"/>
    <col min="12034" max="12034" width="13.140625" style="111" customWidth="1"/>
    <col min="12035" max="12035" width="3.5703125" style="111" customWidth="1"/>
    <col min="12036" max="12050" width="13.5703125" style="111" customWidth="1"/>
    <col min="12051" max="12051" width="3.5703125" style="111" customWidth="1"/>
    <col min="12052" max="12063" width="13.5703125" style="111" customWidth="1"/>
    <col min="12064" max="12064" width="13.140625" style="111" customWidth="1"/>
    <col min="12065" max="12288" width="9.140625" style="111"/>
    <col min="12289" max="12289" width="61.28515625" style="111" customWidth="1"/>
    <col min="12290" max="12290" width="13.140625" style="111" customWidth="1"/>
    <col min="12291" max="12291" width="3.5703125" style="111" customWidth="1"/>
    <col min="12292" max="12306" width="13.5703125" style="111" customWidth="1"/>
    <col min="12307" max="12307" width="3.5703125" style="111" customWidth="1"/>
    <col min="12308" max="12319" width="13.5703125" style="111" customWidth="1"/>
    <col min="12320" max="12320" width="13.140625" style="111" customWidth="1"/>
    <col min="12321" max="12544" width="9.140625" style="111"/>
    <col min="12545" max="12545" width="61.28515625" style="111" customWidth="1"/>
    <col min="12546" max="12546" width="13.140625" style="111" customWidth="1"/>
    <col min="12547" max="12547" width="3.5703125" style="111" customWidth="1"/>
    <col min="12548" max="12562" width="13.5703125" style="111" customWidth="1"/>
    <col min="12563" max="12563" width="3.5703125" style="111" customWidth="1"/>
    <col min="12564" max="12575" width="13.5703125" style="111" customWidth="1"/>
    <col min="12576" max="12576" width="13.140625" style="111" customWidth="1"/>
    <col min="12577" max="12800" width="9.140625" style="111"/>
    <col min="12801" max="12801" width="61.28515625" style="111" customWidth="1"/>
    <col min="12802" max="12802" width="13.140625" style="111" customWidth="1"/>
    <col min="12803" max="12803" width="3.5703125" style="111" customWidth="1"/>
    <col min="12804" max="12818" width="13.5703125" style="111" customWidth="1"/>
    <col min="12819" max="12819" width="3.5703125" style="111" customWidth="1"/>
    <col min="12820" max="12831" width="13.5703125" style="111" customWidth="1"/>
    <col min="12832" max="12832" width="13.140625" style="111" customWidth="1"/>
    <col min="12833" max="13056" width="9.140625" style="111"/>
    <col min="13057" max="13057" width="61.28515625" style="111" customWidth="1"/>
    <col min="13058" max="13058" width="13.140625" style="111" customWidth="1"/>
    <col min="13059" max="13059" width="3.5703125" style="111" customWidth="1"/>
    <col min="13060" max="13074" width="13.5703125" style="111" customWidth="1"/>
    <col min="13075" max="13075" width="3.5703125" style="111" customWidth="1"/>
    <col min="13076" max="13087" width="13.5703125" style="111" customWidth="1"/>
    <col min="13088" max="13088" width="13.140625" style="111" customWidth="1"/>
    <col min="13089" max="13312" width="9.140625" style="111"/>
    <col min="13313" max="13313" width="61.28515625" style="111" customWidth="1"/>
    <col min="13314" max="13314" width="13.140625" style="111" customWidth="1"/>
    <col min="13315" max="13315" width="3.5703125" style="111" customWidth="1"/>
    <col min="13316" max="13330" width="13.5703125" style="111" customWidth="1"/>
    <col min="13331" max="13331" width="3.5703125" style="111" customWidth="1"/>
    <col min="13332" max="13343" width="13.5703125" style="111" customWidth="1"/>
    <col min="13344" max="13344" width="13.140625" style="111" customWidth="1"/>
    <col min="13345" max="13568" width="9.140625" style="111"/>
    <col min="13569" max="13569" width="61.28515625" style="111" customWidth="1"/>
    <col min="13570" max="13570" width="13.140625" style="111" customWidth="1"/>
    <col min="13571" max="13571" width="3.5703125" style="111" customWidth="1"/>
    <col min="13572" max="13586" width="13.5703125" style="111" customWidth="1"/>
    <col min="13587" max="13587" width="3.5703125" style="111" customWidth="1"/>
    <col min="13588" max="13599" width="13.5703125" style="111" customWidth="1"/>
    <col min="13600" max="13600" width="13.140625" style="111" customWidth="1"/>
    <col min="13601" max="13824" width="9.140625" style="111"/>
    <col min="13825" max="13825" width="61.28515625" style="111" customWidth="1"/>
    <col min="13826" max="13826" width="13.140625" style="111" customWidth="1"/>
    <col min="13827" max="13827" width="3.5703125" style="111" customWidth="1"/>
    <col min="13828" max="13842" width="13.5703125" style="111" customWidth="1"/>
    <col min="13843" max="13843" width="3.5703125" style="111" customWidth="1"/>
    <col min="13844" max="13855" width="13.5703125" style="111" customWidth="1"/>
    <col min="13856" max="13856" width="13.140625" style="111" customWidth="1"/>
    <col min="13857" max="14080" width="9.140625" style="111"/>
    <col min="14081" max="14081" width="61.28515625" style="111" customWidth="1"/>
    <col min="14082" max="14082" width="13.140625" style="111" customWidth="1"/>
    <col min="14083" max="14083" width="3.5703125" style="111" customWidth="1"/>
    <col min="14084" max="14098" width="13.5703125" style="111" customWidth="1"/>
    <col min="14099" max="14099" width="3.5703125" style="111" customWidth="1"/>
    <col min="14100" max="14111" width="13.5703125" style="111" customWidth="1"/>
    <col min="14112" max="14112" width="13.140625" style="111" customWidth="1"/>
    <col min="14113" max="14336" width="9.140625" style="111"/>
    <col min="14337" max="14337" width="61.28515625" style="111" customWidth="1"/>
    <col min="14338" max="14338" width="13.140625" style="111" customWidth="1"/>
    <col min="14339" max="14339" width="3.5703125" style="111" customWidth="1"/>
    <col min="14340" max="14354" width="13.5703125" style="111" customWidth="1"/>
    <col min="14355" max="14355" width="3.5703125" style="111" customWidth="1"/>
    <col min="14356" max="14367" width="13.5703125" style="111" customWidth="1"/>
    <col min="14368" max="14368" width="13.140625" style="111" customWidth="1"/>
    <col min="14369" max="14592" width="9.140625" style="111"/>
    <col min="14593" max="14593" width="61.28515625" style="111" customWidth="1"/>
    <col min="14594" max="14594" width="13.140625" style="111" customWidth="1"/>
    <col min="14595" max="14595" width="3.5703125" style="111" customWidth="1"/>
    <col min="14596" max="14610" width="13.5703125" style="111" customWidth="1"/>
    <col min="14611" max="14611" width="3.5703125" style="111" customWidth="1"/>
    <col min="14612" max="14623" width="13.5703125" style="111" customWidth="1"/>
    <col min="14624" max="14624" width="13.140625" style="111" customWidth="1"/>
    <col min="14625" max="14848" width="9.140625" style="111"/>
    <col min="14849" max="14849" width="61.28515625" style="111" customWidth="1"/>
    <col min="14850" max="14850" width="13.140625" style="111" customWidth="1"/>
    <col min="14851" max="14851" width="3.5703125" style="111" customWidth="1"/>
    <col min="14852" max="14866" width="13.5703125" style="111" customWidth="1"/>
    <col min="14867" max="14867" width="3.5703125" style="111" customWidth="1"/>
    <col min="14868" max="14879" width="13.5703125" style="111" customWidth="1"/>
    <col min="14880" max="14880" width="13.140625" style="111" customWidth="1"/>
    <col min="14881" max="15104" width="9.140625" style="111"/>
    <col min="15105" max="15105" width="61.28515625" style="111" customWidth="1"/>
    <col min="15106" max="15106" width="13.140625" style="111" customWidth="1"/>
    <col min="15107" max="15107" width="3.5703125" style="111" customWidth="1"/>
    <col min="15108" max="15122" width="13.5703125" style="111" customWidth="1"/>
    <col min="15123" max="15123" width="3.5703125" style="111" customWidth="1"/>
    <col min="15124" max="15135" width="13.5703125" style="111" customWidth="1"/>
    <col min="15136" max="15136" width="13.140625" style="111" customWidth="1"/>
    <col min="15137" max="15360" width="9.140625" style="111"/>
    <col min="15361" max="15361" width="61.28515625" style="111" customWidth="1"/>
    <col min="15362" max="15362" width="13.140625" style="111" customWidth="1"/>
    <col min="15363" max="15363" width="3.5703125" style="111" customWidth="1"/>
    <col min="15364" max="15378" width="13.5703125" style="111" customWidth="1"/>
    <col min="15379" max="15379" width="3.5703125" style="111" customWidth="1"/>
    <col min="15380" max="15391" width="13.5703125" style="111" customWidth="1"/>
    <col min="15392" max="15392" width="13.140625" style="111" customWidth="1"/>
    <col min="15393" max="15616" width="9.140625" style="111"/>
    <col min="15617" max="15617" width="61.28515625" style="111" customWidth="1"/>
    <col min="15618" max="15618" width="13.140625" style="111" customWidth="1"/>
    <col min="15619" max="15619" width="3.5703125" style="111" customWidth="1"/>
    <col min="15620" max="15634" width="13.5703125" style="111" customWidth="1"/>
    <col min="15635" max="15635" width="3.5703125" style="111" customWidth="1"/>
    <col min="15636" max="15647" width="13.5703125" style="111" customWidth="1"/>
    <col min="15648" max="15648" width="13.140625" style="111" customWidth="1"/>
    <col min="15649" max="15872" width="9.140625" style="111"/>
    <col min="15873" max="15873" width="61.28515625" style="111" customWidth="1"/>
    <col min="15874" max="15874" width="13.140625" style="111" customWidth="1"/>
    <col min="15875" max="15875" width="3.5703125" style="111" customWidth="1"/>
    <col min="15876" max="15890" width="13.5703125" style="111" customWidth="1"/>
    <col min="15891" max="15891" width="3.5703125" style="111" customWidth="1"/>
    <col min="15892" max="15903" width="13.5703125" style="111" customWidth="1"/>
    <col min="15904" max="15904" width="13.140625" style="111" customWidth="1"/>
    <col min="15905" max="16128" width="9.140625" style="111"/>
    <col min="16129" max="16129" width="61.28515625" style="111" customWidth="1"/>
    <col min="16130" max="16130" width="13.140625" style="111" customWidth="1"/>
    <col min="16131" max="16131" width="3.5703125" style="111" customWidth="1"/>
    <col min="16132" max="16146" width="13.5703125" style="111" customWidth="1"/>
    <col min="16147" max="16147" width="3.5703125" style="111" customWidth="1"/>
    <col min="16148" max="16159" width="13.5703125" style="111" customWidth="1"/>
    <col min="16160" max="16160" width="13.140625" style="111" customWidth="1"/>
    <col min="16161" max="16384" width="9.140625" style="111"/>
  </cols>
  <sheetData>
    <row r="1" spans="1:174" s="180" customFormat="1" x14ac:dyDescent="0.25">
      <c r="A1" s="178" t="s">
        <v>415</v>
      </c>
      <c r="B1" s="179" t="s">
        <v>414</v>
      </c>
      <c r="J1" s="181"/>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c r="DM1" s="182"/>
      <c r="DN1" s="182"/>
      <c r="DO1" s="182"/>
      <c r="DP1" s="182"/>
      <c r="DQ1" s="182"/>
      <c r="DR1" s="182"/>
      <c r="DS1" s="182"/>
      <c r="DT1" s="182"/>
      <c r="DU1" s="182"/>
      <c r="DV1" s="182"/>
      <c r="DW1" s="182"/>
      <c r="DX1" s="182"/>
      <c r="DY1" s="182"/>
      <c r="DZ1" s="182"/>
      <c r="EA1" s="182"/>
      <c r="EB1" s="182"/>
      <c r="EC1" s="182"/>
      <c r="ED1" s="182"/>
      <c r="EE1" s="182"/>
      <c r="EF1" s="182"/>
      <c r="EG1" s="182"/>
      <c r="EH1" s="182"/>
      <c r="EI1" s="182"/>
      <c r="EJ1" s="182"/>
      <c r="EK1" s="182"/>
      <c r="EL1" s="182"/>
      <c r="EM1" s="182"/>
      <c r="EN1" s="182"/>
      <c r="EO1" s="182"/>
      <c r="EP1" s="182"/>
      <c r="EQ1" s="182"/>
      <c r="ER1" s="182"/>
      <c r="ES1" s="182"/>
      <c r="ET1" s="182"/>
      <c r="EU1" s="182"/>
      <c r="EV1" s="182"/>
      <c r="EW1" s="182"/>
      <c r="EX1" s="182"/>
      <c r="EY1" s="182"/>
      <c r="EZ1" s="182"/>
      <c r="FA1" s="182"/>
      <c r="FB1" s="182"/>
      <c r="FC1" s="182"/>
      <c r="FD1" s="182"/>
      <c r="FE1" s="182"/>
      <c r="FF1" s="182"/>
      <c r="FG1" s="182"/>
      <c r="FH1" s="182"/>
      <c r="FI1" s="182"/>
      <c r="FJ1" s="182"/>
      <c r="FK1" s="182"/>
      <c r="FL1" s="182"/>
      <c r="FM1" s="182"/>
      <c r="FN1" s="182"/>
      <c r="FO1" s="182"/>
      <c r="FP1" s="182"/>
      <c r="FQ1" s="182"/>
      <c r="FR1" s="182"/>
    </row>
    <row r="2" spans="1:174" ht="36.75" customHeight="1" x14ac:dyDescent="0.25">
      <c r="A2" s="545" t="s">
        <v>115</v>
      </c>
      <c r="B2" s="546"/>
      <c r="C2" s="546"/>
      <c r="D2" s="546"/>
      <c r="E2" s="546"/>
      <c r="F2" s="546"/>
      <c r="G2" s="546"/>
      <c r="H2" s="546"/>
      <c r="I2" s="546"/>
      <c r="J2" s="546"/>
      <c r="K2" s="546"/>
      <c r="L2" s="546"/>
      <c r="M2" s="546"/>
      <c r="N2" s="546"/>
      <c r="O2" s="546"/>
      <c r="P2" s="546"/>
      <c r="Q2" s="546"/>
      <c r="R2" s="546"/>
      <c r="S2" s="546"/>
      <c r="T2" s="546"/>
      <c r="U2" s="546"/>
      <c r="V2" s="546"/>
      <c r="W2" s="546"/>
      <c r="X2" s="547"/>
      <c r="Y2" s="547"/>
      <c r="Z2" s="547"/>
      <c r="AA2" s="547"/>
      <c r="AB2" s="547"/>
      <c r="AC2" s="547"/>
      <c r="AD2" s="547"/>
      <c r="AE2" s="548"/>
    </row>
    <row r="3" spans="1:174" ht="24.75" customHeight="1" x14ac:dyDescent="0.25">
      <c r="A3" s="549" t="s">
        <v>116</v>
      </c>
      <c r="B3" s="112"/>
      <c r="C3" s="113"/>
      <c r="D3" s="551" t="s">
        <v>117</v>
      </c>
      <c r="E3" s="552"/>
      <c r="F3" s="552"/>
      <c r="G3" s="552"/>
      <c r="H3" s="552"/>
      <c r="I3" s="552"/>
      <c r="J3" s="552"/>
      <c r="K3" s="552"/>
      <c r="L3" s="552"/>
      <c r="M3" s="552"/>
      <c r="N3" s="552"/>
      <c r="O3" s="552"/>
      <c r="P3" s="552"/>
      <c r="Q3" s="552"/>
      <c r="R3" s="553"/>
      <c r="S3" s="113"/>
      <c r="T3" s="554" t="s">
        <v>118</v>
      </c>
      <c r="U3" s="546"/>
      <c r="V3" s="546"/>
      <c r="W3" s="546"/>
      <c r="X3" s="546"/>
      <c r="Y3" s="546"/>
      <c r="Z3" s="546"/>
      <c r="AA3" s="546"/>
      <c r="AB3" s="546"/>
      <c r="AC3" s="546"/>
      <c r="AD3" s="546"/>
      <c r="AE3" s="555"/>
    </row>
    <row r="4" spans="1:174" ht="13.5" customHeight="1" x14ac:dyDescent="0.25">
      <c r="A4" s="549"/>
      <c r="B4" s="556" t="s">
        <v>119</v>
      </c>
      <c r="C4" s="114"/>
      <c r="D4" s="558" t="s">
        <v>120</v>
      </c>
      <c r="E4" s="559"/>
      <c r="F4" s="560"/>
      <c r="G4" s="558" t="s">
        <v>121</v>
      </c>
      <c r="H4" s="559"/>
      <c r="I4" s="560"/>
      <c r="J4" s="558" t="s">
        <v>122</v>
      </c>
      <c r="K4" s="559"/>
      <c r="L4" s="560"/>
      <c r="M4" s="558" t="s">
        <v>123</v>
      </c>
      <c r="N4" s="559"/>
      <c r="O4" s="560"/>
      <c r="P4" s="558" t="s">
        <v>124</v>
      </c>
      <c r="Q4" s="559"/>
      <c r="R4" s="560"/>
      <c r="S4" s="566"/>
      <c r="T4" s="564" t="s">
        <v>125</v>
      </c>
      <c r="U4" s="562"/>
      <c r="V4" s="563"/>
      <c r="W4" s="564" t="s">
        <v>126</v>
      </c>
      <c r="X4" s="562" t="s">
        <v>126</v>
      </c>
      <c r="Y4" s="563"/>
      <c r="Z4" s="564" t="s">
        <v>127</v>
      </c>
      <c r="AA4" s="562" t="s">
        <v>127</v>
      </c>
      <c r="AB4" s="563"/>
      <c r="AC4" s="564" t="s">
        <v>128</v>
      </c>
      <c r="AD4" s="562" t="s">
        <v>128</v>
      </c>
      <c r="AE4" s="563"/>
    </row>
    <row r="5" spans="1:174" ht="13.5" customHeight="1" x14ac:dyDescent="0.25">
      <c r="A5" s="549"/>
      <c r="B5" s="556"/>
      <c r="C5" s="114"/>
      <c r="D5" s="561"/>
      <c r="E5" s="562"/>
      <c r="F5" s="563"/>
      <c r="G5" s="561"/>
      <c r="H5" s="562"/>
      <c r="I5" s="563"/>
      <c r="J5" s="561"/>
      <c r="K5" s="562"/>
      <c r="L5" s="563"/>
      <c r="M5" s="561"/>
      <c r="N5" s="562"/>
      <c r="O5" s="563"/>
      <c r="P5" s="561"/>
      <c r="Q5" s="565"/>
      <c r="R5" s="563"/>
      <c r="S5" s="566"/>
      <c r="T5" s="561"/>
      <c r="U5" s="565"/>
      <c r="V5" s="563"/>
      <c r="W5" s="561"/>
      <c r="X5" s="565"/>
      <c r="Y5" s="563"/>
      <c r="Z5" s="561"/>
      <c r="AA5" s="565"/>
      <c r="AB5" s="563"/>
      <c r="AC5" s="561"/>
      <c r="AD5" s="565"/>
      <c r="AE5" s="563"/>
    </row>
    <row r="6" spans="1:174" ht="21" customHeight="1" x14ac:dyDescent="0.25">
      <c r="A6" s="550"/>
      <c r="B6" s="557"/>
      <c r="C6" s="113"/>
      <c r="D6" s="115">
        <v>2007</v>
      </c>
      <c r="E6" s="116">
        <v>2010</v>
      </c>
      <c r="F6" s="117" t="s">
        <v>129</v>
      </c>
      <c r="G6" s="118">
        <v>2007</v>
      </c>
      <c r="H6" s="118">
        <v>2010</v>
      </c>
      <c r="I6" s="119" t="s">
        <v>129</v>
      </c>
      <c r="J6" s="119">
        <v>2007</v>
      </c>
      <c r="K6" s="119">
        <v>2010</v>
      </c>
      <c r="L6" s="119" t="s">
        <v>129</v>
      </c>
      <c r="M6" s="119">
        <v>2007</v>
      </c>
      <c r="N6" s="119">
        <v>2010</v>
      </c>
      <c r="O6" s="119" t="s">
        <v>129</v>
      </c>
      <c r="P6" s="119">
        <v>2007</v>
      </c>
      <c r="Q6" s="119">
        <v>2010</v>
      </c>
      <c r="R6" s="119" t="s">
        <v>129</v>
      </c>
      <c r="S6" s="567"/>
      <c r="T6" s="118">
        <v>2007</v>
      </c>
      <c r="U6" s="118">
        <v>2010</v>
      </c>
      <c r="V6" s="118" t="s">
        <v>129</v>
      </c>
      <c r="W6" s="118">
        <v>2007</v>
      </c>
      <c r="X6" s="118">
        <v>2010</v>
      </c>
      <c r="Y6" s="119" t="s">
        <v>129</v>
      </c>
      <c r="Z6" s="118">
        <v>2007</v>
      </c>
      <c r="AA6" s="118">
        <v>2010</v>
      </c>
      <c r="AB6" s="118" t="s">
        <v>129</v>
      </c>
      <c r="AC6" s="118">
        <v>2007</v>
      </c>
      <c r="AD6" s="118">
        <v>2010</v>
      </c>
      <c r="AE6" s="118" t="s">
        <v>129</v>
      </c>
    </row>
    <row r="7" spans="1:174" s="136" customFormat="1" ht="12.75" customHeight="1" x14ac:dyDescent="0.2">
      <c r="A7" s="120" t="s">
        <v>130</v>
      </c>
      <c r="B7" s="121">
        <v>55</v>
      </c>
      <c r="C7" s="122"/>
      <c r="D7" s="123">
        <v>4730.4131520000001</v>
      </c>
      <c r="E7" s="124">
        <v>4212.0958000000001</v>
      </c>
      <c r="F7" s="125">
        <f>(E7/D7-1)*100</f>
        <v>-10.957126478072166</v>
      </c>
      <c r="G7" s="126">
        <v>1794.8425999999999</v>
      </c>
      <c r="H7" s="127">
        <v>1736.1206</v>
      </c>
      <c r="I7" s="125">
        <f>(H7/G7-1)*100</f>
        <v>-3.2717075023737441</v>
      </c>
      <c r="J7" s="128">
        <v>760.98710000000005</v>
      </c>
      <c r="K7" s="127">
        <v>672.42859999999996</v>
      </c>
      <c r="L7" s="129">
        <f>(K7/J7-1)*100</f>
        <v>-11.637319476243436</v>
      </c>
      <c r="M7" s="128" t="s">
        <v>131</v>
      </c>
      <c r="N7" s="127">
        <v>0</v>
      </c>
      <c r="O7" s="130" t="s">
        <v>132</v>
      </c>
      <c r="P7" s="128">
        <v>1448.6224</v>
      </c>
      <c r="Q7" s="127">
        <v>1351.5895</v>
      </c>
      <c r="R7" s="129">
        <f>(Q7/P7-1)*100</f>
        <v>-6.6982879734567069</v>
      </c>
      <c r="S7" s="122"/>
      <c r="T7" s="131">
        <v>2761.9023999999999</v>
      </c>
      <c r="U7" s="132">
        <v>3100.1262999999999</v>
      </c>
      <c r="V7" s="133">
        <f>(U7/T7-1)*100</f>
        <v>12.246048231103313</v>
      </c>
      <c r="W7" s="131">
        <v>6090.0938999999998</v>
      </c>
      <c r="X7" s="132">
        <v>3392.5605999999998</v>
      </c>
      <c r="Y7" s="133">
        <f>(X7/W7-1)*100</f>
        <v>-44.293788310883016</v>
      </c>
      <c r="Z7" s="127" t="s">
        <v>131</v>
      </c>
      <c r="AA7" s="127" t="s">
        <v>131</v>
      </c>
      <c r="AB7" s="134" t="s">
        <v>132</v>
      </c>
      <c r="AC7" s="131">
        <v>647219.70220000006</v>
      </c>
      <c r="AD7" s="132">
        <v>635621.12879999995</v>
      </c>
      <c r="AE7" s="133">
        <f>(AD7/AC7-1)*100</f>
        <v>-1.792061236790965</v>
      </c>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5"/>
      <c r="DU7" s="135"/>
      <c r="DV7" s="135"/>
      <c r="DW7" s="135"/>
      <c r="DX7" s="135"/>
      <c r="DY7" s="135"/>
      <c r="DZ7" s="135"/>
      <c r="EA7" s="135"/>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5"/>
      <c r="FJ7" s="135"/>
      <c r="FK7" s="135"/>
      <c r="FL7" s="135"/>
      <c r="FM7" s="135"/>
      <c r="FN7" s="135"/>
      <c r="FO7" s="135"/>
      <c r="FP7" s="135"/>
      <c r="FQ7" s="135"/>
      <c r="FR7" s="135"/>
    </row>
    <row r="8" spans="1:174" s="136" customFormat="1" ht="12.75" x14ac:dyDescent="0.2">
      <c r="A8" s="137" t="s">
        <v>133</v>
      </c>
      <c r="B8" s="138">
        <v>110</v>
      </c>
      <c r="C8" s="122"/>
      <c r="D8" s="123">
        <v>7956.8731690000004</v>
      </c>
      <c r="E8" s="124">
        <v>7241.7672000000002</v>
      </c>
      <c r="F8" s="125">
        <f t="shared" ref="F8:F71" si="0">(E8/D8-1)*100</f>
        <v>-8.9872736917066209</v>
      </c>
      <c r="G8" s="123">
        <v>3330.7642000000001</v>
      </c>
      <c r="H8" s="132">
        <v>3416.011</v>
      </c>
      <c r="I8" s="125">
        <f t="shared" ref="I8:I71" si="1">(H8/G8-1)*100</f>
        <v>2.5593766139314189</v>
      </c>
      <c r="J8" s="131">
        <v>926.34749999999997</v>
      </c>
      <c r="K8" s="132">
        <v>1011.3123000000001</v>
      </c>
      <c r="L8" s="129">
        <f t="shared" ref="L8:L71" si="2">(K8/J8-1)*100</f>
        <v>9.1720223782112207</v>
      </c>
      <c r="M8" s="131" t="s">
        <v>131</v>
      </c>
      <c r="N8" s="132" t="s">
        <v>131</v>
      </c>
      <c r="O8" s="134" t="s">
        <v>132</v>
      </c>
      <c r="P8" s="132">
        <v>2647.7927</v>
      </c>
      <c r="Q8" s="132">
        <v>2275.5041999999999</v>
      </c>
      <c r="R8" s="129">
        <f t="shared" ref="R8:R71" si="3">(Q8/P8-1)*100</f>
        <v>-14.060334103950057</v>
      </c>
      <c r="S8" s="122"/>
      <c r="T8" s="131">
        <v>3585.9665</v>
      </c>
      <c r="U8" s="132">
        <v>3492.5324999999998</v>
      </c>
      <c r="V8" s="129">
        <f t="shared" ref="V8:V71" si="4">(U8/T8-1)*100</f>
        <v>-2.6055458131022724</v>
      </c>
      <c r="W8" s="131">
        <v>9929.0092999999997</v>
      </c>
      <c r="X8" s="132">
        <v>8491.4006000000008</v>
      </c>
      <c r="Y8" s="129">
        <f t="shared" ref="Y8:Y24" si="5">(X8/W8-1)*100</f>
        <v>-14.478873536758584</v>
      </c>
      <c r="Z8" s="132">
        <v>8599.8317999999999</v>
      </c>
      <c r="AA8" s="132">
        <v>7183.1836999999996</v>
      </c>
      <c r="AB8" s="129">
        <f>(AA8/Z8-1)*100</f>
        <v>-16.472974506315353</v>
      </c>
      <c r="AC8" s="131">
        <v>1619.9335000000001</v>
      </c>
      <c r="AD8" s="132" t="s">
        <v>131</v>
      </c>
      <c r="AE8" s="129" t="s">
        <v>132</v>
      </c>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5"/>
      <c r="FF8" s="135"/>
      <c r="FG8" s="135"/>
      <c r="FH8" s="135"/>
      <c r="FI8" s="135"/>
      <c r="FJ8" s="135"/>
      <c r="FK8" s="135"/>
      <c r="FL8" s="135"/>
      <c r="FM8" s="135"/>
      <c r="FN8" s="135"/>
      <c r="FO8" s="135"/>
      <c r="FP8" s="135"/>
      <c r="FQ8" s="135"/>
      <c r="FR8" s="135"/>
    </row>
    <row r="9" spans="1:174" s="136" customFormat="1" ht="12.75" x14ac:dyDescent="0.2">
      <c r="A9" s="137" t="s">
        <v>134</v>
      </c>
      <c r="B9" s="138">
        <v>156</v>
      </c>
      <c r="C9" s="122"/>
      <c r="D9" s="123">
        <v>15566.625064</v>
      </c>
      <c r="E9" s="124">
        <v>12321.377268079999</v>
      </c>
      <c r="F9" s="125">
        <f t="shared" si="0"/>
        <v>-20.847471963753339</v>
      </c>
      <c r="G9" s="123">
        <v>4784.2617</v>
      </c>
      <c r="H9" s="132">
        <v>4784.3100000000004</v>
      </c>
      <c r="I9" s="125">
        <f t="shared" si="1"/>
        <v>1.0095601584714231E-3</v>
      </c>
      <c r="J9" s="131">
        <v>1340.3604</v>
      </c>
      <c r="K9" s="132">
        <v>1140.1396</v>
      </c>
      <c r="L9" s="129">
        <f t="shared" si="2"/>
        <v>-14.937833138012735</v>
      </c>
      <c r="M9" s="131">
        <v>11.7498</v>
      </c>
      <c r="N9" s="132">
        <v>12.7447</v>
      </c>
      <c r="O9" s="129">
        <f>(N9/M9-1)*100</f>
        <v>8.4673781681390281</v>
      </c>
      <c r="P9" s="131">
        <v>7683.1360999999997</v>
      </c>
      <c r="Q9" s="132">
        <v>5345.9440999999997</v>
      </c>
      <c r="R9" s="129">
        <f t="shared" si="3"/>
        <v>-30.419765699581969</v>
      </c>
      <c r="S9" s="122"/>
      <c r="T9" s="131">
        <v>12775.515100000001</v>
      </c>
      <c r="U9" s="132">
        <v>10774.4774</v>
      </c>
      <c r="V9" s="129">
        <f t="shared" si="4"/>
        <v>-15.663068646054047</v>
      </c>
      <c r="W9" s="131">
        <v>21347.968000000001</v>
      </c>
      <c r="X9" s="132">
        <v>15649.785599999999</v>
      </c>
      <c r="Y9" s="129">
        <f t="shared" si="5"/>
        <v>-26.691919343330483</v>
      </c>
      <c r="Z9" s="132">
        <v>20431.9522</v>
      </c>
      <c r="AA9" s="132">
        <v>25471.616099999999</v>
      </c>
      <c r="AB9" s="129">
        <f t="shared" ref="AB9:AB72" si="6">(AA9/Z9-1)*100</f>
        <v>24.665601459267307</v>
      </c>
      <c r="AC9" s="131">
        <v>3882.3323999999998</v>
      </c>
      <c r="AD9" s="132">
        <v>5500.3905999999997</v>
      </c>
      <c r="AE9" s="129">
        <f t="shared" ref="AE9:AE72" si="7">(AD9/AC9-1)*100</f>
        <v>41.677477178409546</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5"/>
      <c r="DU9" s="135"/>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135"/>
      <c r="FK9" s="135"/>
      <c r="FL9" s="135"/>
      <c r="FM9" s="135"/>
      <c r="FN9" s="135"/>
      <c r="FO9" s="135"/>
      <c r="FP9" s="135"/>
      <c r="FQ9" s="135"/>
      <c r="FR9" s="135"/>
    </row>
    <row r="10" spans="1:174" s="136" customFormat="1" ht="12.75" x14ac:dyDescent="0.2">
      <c r="A10" s="137" t="s">
        <v>135</v>
      </c>
      <c r="B10" s="138">
        <v>180</v>
      </c>
      <c r="C10" s="122"/>
      <c r="D10" s="123">
        <v>15084.11555</v>
      </c>
      <c r="E10" s="124">
        <v>13934.6641115</v>
      </c>
      <c r="F10" s="125">
        <f t="shared" si="0"/>
        <v>-7.6202773353854392</v>
      </c>
      <c r="G10" s="123">
        <v>5774.7883000000002</v>
      </c>
      <c r="H10" s="132">
        <v>6323.2984999999999</v>
      </c>
      <c r="I10" s="125">
        <f t="shared" si="1"/>
        <v>9.4983603121866711</v>
      </c>
      <c r="J10" s="131">
        <v>2029.7543000000001</v>
      </c>
      <c r="K10" s="132">
        <v>1950.749</v>
      </c>
      <c r="L10" s="129">
        <f t="shared" si="2"/>
        <v>-3.8923578090215183</v>
      </c>
      <c r="M10" s="131">
        <v>6.0423</v>
      </c>
      <c r="N10" s="132" t="s">
        <v>131</v>
      </c>
      <c r="O10" s="134" t="s">
        <v>132</v>
      </c>
      <c r="P10" s="132">
        <v>5674.4768000000004</v>
      </c>
      <c r="Q10" s="132">
        <v>4872.7102000000004</v>
      </c>
      <c r="R10" s="129">
        <f t="shared" si="3"/>
        <v>-14.129348453764056</v>
      </c>
      <c r="S10" s="122"/>
      <c r="T10" s="131">
        <v>11349.709800000001</v>
      </c>
      <c r="U10" s="132">
        <v>11240.761399999999</v>
      </c>
      <c r="V10" s="129">
        <f t="shared" si="4"/>
        <v>-0.95992234092189266</v>
      </c>
      <c r="W10" s="131">
        <v>15891.8338</v>
      </c>
      <c r="X10" s="132">
        <v>15253.691199999999</v>
      </c>
      <c r="Y10" s="129">
        <f t="shared" si="5"/>
        <v>-4.0155378418317067</v>
      </c>
      <c r="Z10" s="132">
        <v>12808.666499999999</v>
      </c>
      <c r="AA10" s="132">
        <v>12886.652599999999</v>
      </c>
      <c r="AB10" s="129">
        <f t="shared" si="6"/>
        <v>0.60885416916740542</v>
      </c>
      <c r="AC10" s="131">
        <v>361899.4498</v>
      </c>
      <c r="AD10" s="132">
        <v>424252.51400000002</v>
      </c>
      <c r="AE10" s="129">
        <f t="shared" si="7"/>
        <v>17.22938905667273</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5"/>
      <c r="CN10" s="135"/>
      <c r="CO10" s="135"/>
      <c r="CP10" s="135"/>
      <c r="CQ10" s="135"/>
      <c r="CR10" s="135"/>
      <c r="CS10" s="135"/>
      <c r="CT10" s="135"/>
      <c r="CU10" s="135"/>
      <c r="CV10" s="135"/>
      <c r="CW10" s="135"/>
      <c r="CX10" s="135"/>
      <c r="CY10" s="135"/>
      <c r="CZ10" s="135"/>
      <c r="DA10" s="135"/>
      <c r="DB10" s="135"/>
      <c r="DC10" s="135"/>
      <c r="DD10" s="135"/>
      <c r="DE10" s="135"/>
      <c r="DF10" s="135"/>
      <c r="DG10" s="135"/>
      <c r="DH10" s="135"/>
      <c r="DI10" s="135"/>
      <c r="DJ10" s="135"/>
      <c r="DK10" s="135"/>
      <c r="DL10" s="135"/>
      <c r="DM10" s="135"/>
      <c r="DN10" s="135"/>
      <c r="DO10" s="135"/>
      <c r="DP10" s="135"/>
      <c r="DQ10" s="135"/>
      <c r="DR10" s="135"/>
      <c r="DS10" s="135"/>
      <c r="DT10" s="135"/>
      <c r="DU10" s="135"/>
      <c r="DV10" s="135"/>
      <c r="DW10" s="135"/>
      <c r="DX10" s="135"/>
      <c r="DY10" s="135"/>
      <c r="DZ10" s="135"/>
      <c r="EA10" s="135"/>
      <c r="EB10" s="135"/>
      <c r="EC10" s="135"/>
      <c r="ED10" s="135"/>
      <c r="EE10" s="135"/>
      <c r="EF10" s="135"/>
      <c r="EG10" s="135"/>
      <c r="EH10" s="135"/>
      <c r="EI10" s="135"/>
      <c r="EJ10" s="135"/>
      <c r="EK10" s="135"/>
      <c r="EL10" s="135"/>
      <c r="EM10" s="135"/>
      <c r="EN10" s="135"/>
      <c r="EO10" s="135"/>
      <c r="EP10" s="135"/>
      <c r="EQ10" s="135"/>
      <c r="ER10" s="135"/>
      <c r="ES10" s="135"/>
      <c r="ET10" s="135"/>
      <c r="EU10" s="135"/>
      <c r="EV10" s="135"/>
      <c r="EW10" s="135"/>
      <c r="EX10" s="135"/>
      <c r="EY10" s="135"/>
      <c r="EZ10" s="135"/>
      <c r="FA10" s="135"/>
      <c r="FB10" s="135"/>
      <c r="FC10" s="135"/>
      <c r="FD10" s="135"/>
      <c r="FE10" s="135"/>
      <c r="FF10" s="135"/>
      <c r="FG10" s="135"/>
      <c r="FH10" s="135"/>
      <c r="FI10" s="135"/>
      <c r="FJ10" s="135"/>
      <c r="FK10" s="135"/>
      <c r="FL10" s="135"/>
      <c r="FM10" s="135"/>
      <c r="FN10" s="135"/>
      <c r="FO10" s="135"/>
      <c r="FP10" s="135"/>
      <c r="FQ10" s="135"/>
      <c r="FR10" s="135"/>
    </row>
    <row r="11" spans="1:174" s="136" customFormat="1" ht="12.75" x14ac:dyDescent="0.2">
      <c r="A11" s="137" t="s">
        <v>136</v>
      </c>
      <c r="B11" s="138">
        <v>212</v>
      </c>
      <c r="C11" s="122"/>
      <c r="D11" s="123">
        <v>17466.378235</v>
      </c>
      <c r="E11" s="124">
        <v>15844.5862</v>
      </c>
      <c r="F11" s="125">
        <f t="shared" si="0"/>
        <v>-9.2852222319918187</v>
      </c>
      <c r="G11" s="123">
        <v>2266.4209999999998</v>
      </c>
      <c r="H11" s="132">
        <v>1911.0338999999999</v>
      </c>
      <c r="I11" s="125">
        <f t="shared" si="1"/>
        <v>-15.680542141111465</v>
      </c>
      <c r="J11" s="131">
        <v>655.60550000000001</v>
      </c>
      <c r="K11" s="132">
        <v>625.80250000000001</v>
      </c>
      <c r="L11" s="129">
        <f t="shared" si="2"/>
        <v>-4.5458740050228315</v>
      </c>
      <c r="M11" s="131">
        <v>5.9170999999999996</v>
      </c>
      <c r="N11" s="132" t="s">
        <v>131</v>
      </c>
      <c r="O11" s="134" t="s">
        <v>132</v>
      </c>
      <c r="P11" s="132">
        <v>13141.0604</v>
      </c>
      <c r="Q11" s="132">
        <v>12637.141</v>
      </c>
      <c r="R11" s="129">
        <f t="shared" si="3"/>
        <v>-3.8346935837841545</v>
      </c>
      <c r="S11" s="122"/>
      <c r="T11" s="131">
        <v>12826.700800000001</v>
      </c>
      <c r="U11" s="132">
        <v>11737.592500000001</v>
      </c>
      <c r="V11" s="129">
        <f t="shared" si="4"/>
        <v>-8.4909464793939797</v>
      </c>
      <c r="W11" s="131">
        <v>67856.519199999995</v>
      </c>
      <c r="X11" s="132">
        <v>63221.179499999998</v>
      </c>
      <c r="Y11" s="129">
        <f t="shared" si="5"/>
        <v>-6.831089709063642</v>
      </c>
      <c r="Z11" s="132">
        <v>692.35310000000004</v>
      </c>
      <c r="AA11" s="132">
        <v>300.30700000000002</v>
      </c>
      <c r="AB11" s="129">
        <f t="shared" si="6"/>
        <v>-56.625167129315955</v>
      </c>
      <c r="AC11" s="131">
        <v>81687.945699999997</v>
      </c>
      <c r="AD11" s="132" t="s">
        <v>131</v>
      </c>
      <c r="AE11" s="129" t="s">
        <v>132</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5"/>
      <c r="BK11" s="135"/>
      <c r="BL11" s="135"/>
      <c r="BM11" s="135"/>
      <c r="BN11" s="135"/>
      <c r="BO11" s="135"/>
      <c r="BP11" s="135"/>
      <c r="BQ11" s="135"/>
      <c r="BR11" s="135"/>
      <c r="BS11" s="135"/>
      <c r="BT11" s="135"/>
      <c r="BU11" s="135"/>
      <c r="BV11" s="135"/>
      <c r="BW11" s="135"/>
      <c r="BX11" s="135"/>
      <c r="BY11" s="135"/>
      <c r="BZ11" s="135"/>
      <c r="CA11" s="135"/>
      <c r="CB11" s="135"/>
      <c r="CC11" s="135"/>
      <c r="CD11" s="135"/>
      <c r="CE11" s="135"/>
      <c r="CF11" s="135"/>
      <c r="CG11" s="135"/>
      <c r="CH11" s="135"/>
      <c r="CI11" s="135"/>
      <c r="CJ11" s="135"/>
      <c r="CK11" s="135"/>
      <c r="CL11" s="135"/>
      <c r="CM11" s="135"/>
      <c r="CN11" s="135"/>
      <c r="CO11" s="135"/>
      <c r="CP11" s="135"/>
      <c r="CQ11" s="135"/>
      <c r="CR11" s="135"/>
      <c r="CS11" s="135"/>
      <c r="CT11" s="135"/>
      <c r="CU11" s="135"/>
      <c r="CV11" s="135"/>
      <c r="CW11" s="135"/>
      <c r="CX11" s="135"/>
      <c r="CY11" s="135"/>
      <c r="CZ11" s="135"/>
      <c r="DA11" s="135"/>
      <c r="DB11" s="135"/>
      <c r="DC11" s="135"/>
      <c r="DD11" s="135"/>
      <c r="DE11" s="135"/>
      <c r="DF11" s="135"/>
      <c r="DG11" s="135"/>
      <c r="DH11" s="135"/>
      <c r="DI11" s="135"/>
      <c r="DJ11" s="135"/>
      <c r="DK11" s="135"/>
      <c r="DL11" s="135"/>
      <c r="DM11" s="135"/>
      <c r="DN11" s="135"/>
      <c r="DO11" s="135"/>
      <c r="DP11" s="135"/>
      <c r="DQ11" s="135"/>
      <c r="DR11" s="135"/>
      <c r="DS11" s="135"/>
      <c r="DT11" s="135"/>
      <c r="DU11" s="135"/>
      <c r="DV11" s="135"/>
      <c r="DW11" s="135"/>
      <c r="DX11" s="135"/>
      <c r="DY11" s="135"/>
      <c r="DZ11" s="135"/>
      <c r="EA11" s="135"/>
      <c r="EB11" s="135"/>
      <c r="EC11" s="135"/>
      <c r="ED11" s="135"/>
      <c r="EE11" s="135"/>
      <c r="EF11" s="135"/>
      <c r="EG11" s="135"/>
      <c r="EH11" s="135"/>
      <c r="EI11" s="135"/>
      <c r="EJ11" s="135"/>
      <c r="EK11" s="135"/>
      <c r="EL11" s="135"/>
      <c r="EM11" s="135"/>
      <c r="EN11" s="135"/>
      <c r="EO11" s="135"/>
      <c r="EP11" s="135"/>
      <c r="EQ11" s="135"/>
      <c r="ER11" s="135"/>
      <c r="ES11" s="135"/>
      <c r="ET11" s="135"/>
      <c r="EU11" s="135"/>
      <c r="EV11" s="135"/>
      <c r="EW11" s="135"/>
      <c r="EX11" s="135"/>
      <c r="EY11" s="135"/>
      <c r="EZ11" s="135"/>
      <c r="FA11" s="135"/>
      <c r="FB11" s="135"/>
      <c r="FC11" s="135"/>
      <c r="FD11" s="135"/>
      <c r="FE11" s="135"/>
      <c r="FF11" s="135"/>
      <c r="FG11" s="135"/>
      <c r="FH11" s="135"/>
      <c r="FI11" s="135"/>
      <c r="FJ11" s="135"/>
      <c r="FK11" s="135"/>
      <c r="FL11" s="135"/>
      <c r="FM11" s="135"/>
      <c r="FN11" s="135"/>
      <c r="FO11" s="135"/>
      <c r="FP11" s="135"/>
      <c r="FQ11" s="135"/>
      <c r="FR11" s="135"/>
    </row>
    <row r="12" spans="1:174" s="136" customFormat="1" ht="12.75" x14ac:dyDescent="0.2">
      <c r="A12" s="137" t="s">
        <v>137</v>
      </c>
      <c r="B12" s="138">
        <v>162</v>
      </c>
      <c r="C12" s="122"/>
      <c r="D12" s="123">
        <v>16338.684512</v>
      </c>
      <c r="E12" s="124">
        <v>15614.91084604</v>
      </c>
      <c r="F12" s="125">
        <f t="shared" si="0"/>
        <v>-4.429816032180689</v>
      </c>
      <c r="G12" s="123">
        <v>7027.1828999999998</v>
      </c>
      <c r="H12" s="132">
        <v>7370.9228999999996</v>
      </c>
      <c r="I12" s="125">
        <f t="shared" si="1"/>
        <v>4.8915761108196065</v>
      </c>
      <c r="J12" s="131">
        <v>2093.2721999999999</v>
      </c>
      <c r="K12" s="132">
        <v>2025.8205</v>
      </c>
      <c r="L12" s="129">
        <f t="shared" si="2"/>
        <v>-3.2223090718923153</v>
      </c>
      <c r="M12" s="131" t="s">
        <v>131</v>
      </c>
      <c r="N12" s="132" t="s">
        <v>131</v>
      </c>
      <c r="O12" s="134" t="s">
        <v>132</v>
      </c>
      <c r="P12" s="132">
        <v>5377.9904999999999</v>
      </c>
      <c r="Q12" s="132">
        <v>5368.3878999999997</v>
      </c>
      <c r="R12" s="129">
        <f t="shared" si="3"/>
        <v>-0.17855368097061675</v>
      </c>
      <c r="S12" s="122"/>
      <c r="T12" s="131">
        <v>8777.0354000000007</v>
      </c>
      <c r="U12" s="132">
        <v>9305.6933000000008</v>
      </c>
      <c r="V12" s="129">
        <f t="shared" si="4"/>
        <v>6.0231943464646331</v>
      </c>
      <c r="W12" s="131">
        <v>26017.0962</v>
      </c>
      <c r="X12" s="132">
        <v>20554.329000000002</v>
      </c>
      <c r="Y12" s="129">
        <f t="shared" si="5"/>
        <v>-20.996836687716126</v>
      </c>
      <c r="Z12" s="132">
        <v>2346.2633000000001</v>
      </c>
      <c r="AA12" s="132">
        <v>2544.9135000000001</v>
      </c>
      <c r="AB12" s="129">
        <f t="shared" si="6"/>
        <v>8.4666627142827586</v>
      </c>
      <c r="AC12" s="131">
        <v>405708.41629999998</v>
      </c>
      <c r="AD12" s="132">
        <v>271522.9803</v>
      </c>
      <c r="AE12" s="129">
        <f t="shared" si="7"/>
        <v>-33.074353552669933</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5"/>
      <c r="CN12" s="135"/>
      <c r="CO12" s="135"/>
      <c r="CP12" s="135"/>
      <c r="CQ12" s="135"/>
      <c r="CR12" s="135"/>
      <c r="CS12" s="135"/>
      <c r="CT12" s="135"/>
      <c r="CU12" s="135"/>
      <c r="CV12" s="135"/>
      <c r="CW12" s="135"/>
      <c r="CX12" s="135"/>
      <c r="CY12" s="135"/>
      <c r="CZ12" s="135"/>
      <c r="DA12" s="135"/>
      <c r="DB12" s="135"/>
      <c r="DC12" s="135"/>
      <c r="DD12" s="135"/>
      <c r="DE12" s="135"/>
      <c r="DF12" s="135"/>
      <c r="DG12" s="135"/>
      <c r="DH12" s="135"/>
      <c r="DI12" s="135"/>
      <c r="DJ12" s="135"/>
      <c r="DK12" s="135"/>
      <c r="DL12" s="135"/>
      <c r="DM12" s="135"/>
      <c r="DN12" s="135"/>
      <c r="DO12" s="135"/>
      <c r="DP12" s="135"/>
      <c r="DQ12" s="135"/>
      <c r="DR12" s="135"/>
      <c r="DS12" s="135"/>
      <c r="DT12" s="135"/>
      <c r="DU12" s="135"/>
      <c r="DV12" s="135"/>
      <c r="DW12" s="135"/>
      <c r="DX12" s="135"/>
      <c r="DY12" s="135"/>
      <c r="DZ12" s="135"/>
      <c r="EA12" s="135"/>
      <c r="EB12" s="135"/>
      <c r="EC12" s="135"/>
      <c r="ED12" s="135"/>
      <c r="EE12" s="135"/>
      <c r="EF12" s="135"/>
      <c r="EG12" s="135"/>
      <c r="EH12" s="135"/>
      <c r="EI12" s="135"/>
      <c r="EJ12" s="135"/>
      <c r="EK12" s="135"/>
      <c r="EL12" s="135"/>
      <c r="EM12" s="135"/>
      <c r="EN12" s="135"/>
      <c r="EO12" s="135"/>
      <c r="EP12" s="135"/>
      <c r="EQ12" s="135"/>
      <c r="ER12" s="135"/>
      <c r="ES12" s="135"/>
      <c r="ET12" s="135"/>
      <c r="EU12" s="135"/>
      <c r="EV12" s="135"/>
      <c r="EW12" s="135"/>
      <c r="EX12" s="135"/>
      <c r="EY12" s="135"/>
      <c r="EZ12" s="135"/>
      <c r="FA12" s="135"/>
      <c r="FB12" s="135"/>
      <c r="FC12" s="135"/>
      <c r="FD12" s="135"/>
      <c r="FE12" s="135"/>
      <c r="FF12" s="135"/>
      <c r="FG12" s="135"/>
      <c r="FH12" s="135"/>
      <c r="FI12" s="135"/>
      <c r="FJ12" s="135"/>
      <c r="FK12" s="135"/>
      <c r="FL12" s="135"/>
      <c r="FM12" s="135"/>
      <c r="FN12" s="135"/>
      <c r="FO12" s="135"/>
      <c r="FP12" s="135"/>
      <c r="FQ12" s="135"/>
      <c r="FR12" s="135"/>
    </row>
    <row r="13" spans="1:174" s="136" customFormat="1" ht="12.75" x14ac:dyDescent="0.2">
      <c r="A13" s="137" t="s">
        <v>138</v>
      </c>
      <c r="B13" s="138">
        <v>626</v>
      </c>
      <c r="C13" s="122"/>
      <c r="D13" s="123">
        <v>58330.310795999903</v>
      </c>
      <c r="E13" s="124">
        <v>60345.522499999897</v>
      </c>
      <c r="F13" s="125">
        <f t="shared" si="0"/>
        <v>3.4548276470664607</v>
      </c>
      <c r="G13" s="123">
        <v>4833.1324000000004</v>
      </c>
      <c r="H13" s="132">
        <v>5315.0396000000001</v>
      </c>
      <c r="I13" s="125">
        <f t="shared" si="1"/>
        <v>9.9709083078294967</v>
      </c>
      <c r="J13" s="131">
        <v>1426.2678000000001</v>
      </c>
      <c r="K13" s="132">
        <v>1598.1546000000001</v>
      </c>
      <c r="L13" s="129">
        <f t="shared" si="2"/>
        <v>12.051509541195561</v>
      </c>
      <c r="M13" s="131" t="s">
        <v>131</v>
      </c>
      <c r="N13" s="132" t="s">
        <v>131</v>
      </c>
      <c r="O13" s="134" t="s">
        <v>132</v>
      </c>
      <c r="P13" s="132">
        <v>49707.431399999899</v>
      </c>
      <c r="Q13" s="132">
        <v>51511.807099999998</v>
      </c>
      <c r="R13" s="129">
        <f t="shared" si="3"/>
        <v>3.6299918325695346</v>
      </c>
      <c r="S13" s="122"/>
      <c r="T13" s="131">
        <v>38869.780200000001</v>
      </c>
      <c r="U13" s="132">
        <v>37581.6391</v>
      </c>
      <c r="V13" s="129">
        <f t="shared" si="4"/>
        <v>-3.3139912121242232</v>
      </c>
      <c r="W13" s="131">
        <v>254566.52369999999</v>
      </c>
      <c r="X13" s="132">
        <v>224380.18340000001</v>
      </c>
      <c r="Y13" s="129">
        <f t="shared" si="5"/>
        <v>-11.857937902146865</v>
      </c>
      <c r="Z13" s="132">
        <v>10725.7731</v>
      </c>
      <c r="AA13" s="132">
        <v>12383.5085</v>
      </c>
      <c r="AB13" s="129">
        <f t="shared" si="6"/>
        <v>15.455626224276543</v>
      </c>
      <c r="AC13" s="131">
        <v>345087.25290000002</v>
      </c>
      <c r="AD13" s="132">
        <v>395221.79239999998</v>
      </c>
      <c r="AE13" s="129">
        <f t="shared" si="7"/>
        <v>14.528076328141859</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c r="CY13" s="135"/>
      <c r="CZ13" s="135"/>
      <c r="DA13" s="135"/>
      <c r="DB13" s="135"/>
      <c r="DC13" s="135"/>
      <c r="DD13" s="135"/>
      <c r="DE13" s="135"/>
      <c r="DF13" s="135"/>
      <c r="DG13" s="135"/>
      <c r="DH13" s="135"/>
      <c r="DI13" s="135"/>
      <c r="DJ13" s="135"/>
      <c r="DK13" s="135"/>
      <c r="DL13" s="135"/>
      <c r="DM13" s="135"/>
      <c r="DN13" s="135"/>
      <c r="DO13" s="135"/>
      <c r="DP13" s="135"/>
      <c r="DQ13" s="135"/>
      <c r="DR13" s="135"/>
      <c r="DS13" s="135"/>
      <c r="DT13" s="135"/>
      <c r="DU13" s="135"/>
      <c r="DV13" s="135"/>
      <c r="DW13" s="135"/>
      <c r="DX13" s="135"/>
      <c r="DY13" s="135"/>
      <c r="DZ13" s="135"/>
      <c r="EA13" s="135"/>
      <c r="EB13" s="135"/>
      <c r="EC13" s="135"/>
      <c r="ED13" s="135"/>
      <c r="EE13" s="135"/>
      <c r="EF13" s="135"/>
      <c r="EG13" s="135"/>
      <c r="EH13" s="135"/>
      <c r="EI13" s="135"/>
      <c r="EJ13" s="135"/>
      <c r="EK13" s="135"/>
      <c r="EL13" s="135"/>
      <c r="EM13" s="135"/>
      <c r="EN13" s="135"/>
      <c r="EO13" s="135"/>
      <c r="EP13" s="135"/>
      <c r="EQ13" s="135"/>
      <c r="ER13" s="135"/>
      <c r="ES13" s="135"/>
      <c r="ET13" s="135"/>
      <c r="EU13" s="135"/>
      <c r="EV13" s="135"/>
      <c r="EW13" s="135"/>
      <c r="EX13" s="135"/>
      <c r="EY13" s="135"/>
      <c r="EZ13" s="135"/>
      <c r="FA13" s="135"/>
      <c r="FB13" s="135"/>
      <c r="FC13" s="135"/>
      <c r="FD13" s="135"/>
      <c r="FE13" s="135"/>
      <c r="FF13" s="135"/>
      <c r="FG13" s="135"/>
      <c r="FH13" s="135"/>
      <c r="FI13" s="135"/>
      <c r="FJ13" s="135"/>
      <c r="FK13" s="135"/>
      <c r="FL13" s="135"/>
      <c r="FM13" s="135"/>
      <c r="FN13" s="135"/>
      <c r="FO13" s="135"/>
      <c r="FP13" s="135"/>
      <c r="FQ13" s="135"/>
      <c r="FR13" s="135"/>
    </row>
    <row r="14" spans="1:174" s="136" customFormat="1" ht="12.75" x14ac:dyDescent="0.2">
      <c r="A14" s="137" t="s">
        <v>139</v>
      </c>
      <c r="B14" s="138">
        <v>280</v>
      </c>
      <c r="C14" s="122"/>
      <c r="D14" s="123">
        <v>30404.313652000001</v>
      </c>
      <c r="E14" s="124">
        <v>29995.510699999999</v>
      </c>
      <c r="F14" s="125">
        <f t="shared" si="0"/>
        <v>-1.3445557649452544</v>
      </c>
      <c r="G14" s="123">
        <v>1577.0248999999999</v>
      </c>
      <c r="H14" s="132">
        <v>1651.6957</v>
      </c>
      <c r="I14" s="125">
        <f t="shared" si="1"/>
        <v>4.734915726441602</v>
      </c>
      <c r="J14" s="131">
        <v>353.87959999999998</v>
      </c>
      <c r="K14" s="132">
        <v>539.19799999999998</v>
      </c>
      <c r="L14" s="129">
        <f t="shared" si="2"/>
        <v>52.367641423806297</v>
      </c>
      <c r="M14" s="131" t="s">
        <v>131</v>
      </c>
      <c r="N14" s="132" t="s">
        <v>131</v>
      </c>
      <c r="O14" s="134" t="s">
        <v>132</v>
      </c>
      <c r="P14" s="132">
        <v>26648.313900000001</v>
      </c>
      <c r="Q14" s="132">
        <v>27054.058799999999</v>
      </c>
      <c r="R14" s="129">
        <f t="shared" si="3"/>
        <v>1.5225912660838059</v>
      </c>
      <c r="S14" s="122"/>
      <c r="T14" s="131">
        <v>13733.4136</v>
      </c>
      <c r="U14" s="132">
        <v>14038.8019</v>
      </c>
      <c r="V14" s="129">
        <f t="shared" si="4"/>
        <v>2.2236882168902294</v>
      </c>
      <c r="W14" s="131">
        <v>165662.85639999999</v>
      </c>
      <c r="X14" s="132">
        <v>154491.72829999999</v>
      </c>
      <c r="Y14" s="129">
        <f t="shared" si="5"/>
        <v>-6.7432907670183067</v>
      </c>
      <c r="Z14" s="132" t="s">
        <v>131</v>
      </c>
      <c r="AA14" s="132">
        <v>3152.1819</v>
      </c>
      <c r="AB14" s="134" t="s">
        <v>132</v>
      </c>
      <c r="AC14" s="131">
        <v>10444.6088</v>
      </c>
      <c r="AD14" s="132">
        <v>3535.1014</v>
      </c>
      <c r="AE14" s="129">
        <f t="shared" si="7"/>
        <v>-66.153817077380623</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5"/>
      <c r="BL14" s="135"/>
      <c r="BM14" s="135"/>
      <c r="BN14" s="135"/>
      <c r="BO14" s="135"/>
      <c r="BP14" s="135"/>
      <c r="BQ14" s="135"/>
      <c r="BR14" s="135"/>
      <c r="BS14" s="135"/>
      <c r="BT14" s="135"/>
      <c r="BU14" s="135"/>
      <c r="BV14" s="135"/>
      <c r="BW14" s="135"/>
      <c r="BX14" s="135"/>
      <c r="BY14" s="135"/>
      <c r="BZ14" s="135"/>
      <c r="CA14" s="135"/>
      <c r="CB14" s="135"/>
      <c r="CC14" s="135"/>
      <c r="CD14" s="135"/>
      <c r="CE14" s="135"/>
      <c r="CF14" s="135"/>
      <c r="CG14" s="135"/>
      <c r="CH14" s="135"/>
      <c r="CI14" s="135"/>
      <c r="CJ14" s="135"/>
      <c r="CK14" s="135"/>
      <c r="CL14" s="135"/>
      <c r="CM14" s="135"/>
      <c r="CN14" s="135"/>
      <c r="CO14" s="135"/>
      <c r="CP14" s="135"/>
      <c r="CQ14" s="135"/>
      <c r="CR14" s="135"/>
      <c r="CS14" s="135"/>
      <c r="CT14" s="135"/>
      <c r="CU14" s="135"/>
      <c r="CV14" s="135"/>
      <c r="CW14" s="135"/>
      <c r="CX14" s="135"/>
      <c r="CY14" s="135"/>
      <c r="CZ14" s="135"/>
      <c r="DA14" s="135"/>
      <c r="DB14" s="135"/>
      <c r="DC14" s="135"/>
      <c r="DD14" s="135"/>
      <c r="DE14" s="135"/>
      <c r="DF14" s="135"/>
      <c r="DG14" s="135"/>
      <c r="DH14" s="135"/>
      <c r="DI14" s="135"/>
      <c r="DJ14" s="135"/>
      <c r="DK14" s="135"/>
      <c r="DL14" s="135"/>
      <c r="DM14" s="135"/>
      <c r="DN14" s="135"/>
      <c r="DO14" s="135"/>
      <c r="DP14" s="135"/>
      <c r="DQ14" s="135"/>
      <c r="DR14" s="135"/>
      <c r="DS14" s="135"/>
      <c r="DT14" s="135"/>
      <c r="DU14" s="135"/>
      <c r="DV14" s="135"/>
      <c r="DW14" s="135"/>
      <c r="DX14" s="135"/>
      <c r="DY14" s="135"/>
      <c r="DZ14" s="135"/>
      <c r="EA14" s="135"/>
      <c r="EB14" s="135"/>
      <c r="EC14" s="135"/>
      <c r="ED14" s="135"/>
      <c r="EE14" s="135"/>
      <c r="EF14" s="135"/>
      <c r="EG14" s="135"/>
      <c r="EH14" s="135"/>
      <c r="EI14" s="135"/>
      <c r="EJ14" s="135"/>
      <c r="EK14" s="135"/>
      <c r="EL14" s="135"/>
      <c r="EM14" s="135"/>
      <c r="EN14" s="135"/>
      <c r="EO14" s="135"/>
      <c r="EP14" s="135"/>
      <c r="EQ14" s="135"/>
      <c r="ER14" s="135"/>
      <c r="ES14" s="135"/>
      <c r="ET14" s="135"/>
      <c r="EU14" s="135"/>
      <c r="EV14" s="135"/>
      <c r="EW14" s="135"/>
      <c r="EX14" s="135"/>
      <c r="EY14" s="135"/>
      <c r="EZ14" s="135"/>
      <c r="FA14" s="135"/>
      <c r="FB14" s="135"/>
      <c r="FC14" s="135"/>
      <c r="FD14" s="135"/>
      <c r="FE14" s="135"/>
      <c r="FF14" s="135"/>
      <c r="FG14" s="135"/>
      <c r="FH14" s="135"/>
      <c r="FI14" s="135"/>
      <c r="FJ14" s="135"/>
      <c r="FK14" s="135"/>
      <c r="FL14" s="135"/>
      <c r="FM14" s="135"/>
      <c r="FN14" s="135"/>
      <c r="FO14" s="135"/>
      <c r="FP14" s="135"/>
      <c r="FQ14" s="135"/>
      <c r="FR14" s="135"/>
    </row>
    <row r="15" spans="1:174" s="136" customFormat="1" ht="12.75" x14ac:dyDescent="0.2">
      <c r="A15" s="137" t="s">
        <v>140</v>
      </c>
      <c r="B15" s="138">
        <v>41</v>
      </c>
      <c r="C15" s="122"/>
      <c r="D15" s="123">
        <v>2268.9799149999999</v>
      </c>
      <c r="E15" s="124">
        <v>2203.1547</v>
      </c>
      <c r="F15" s="125">
        <f t="shared" si="0"/>
        <v>-2.9010928904586564</v>
      </c>
      <c r="G15" s="123">
        <v>466.96289999999999</v>
      </c>
      <c r="H15" s="132">
        <v>576.55700000000002</v>
      </c>
      <c r="I15" s="125">
        <f t="shared" si="1"/>
        <v>23.469551863756209</v>
      </c>
      <c r="J15" s="131">
        <v>220.08600000000001</v>
      </c>
      <c r="K15" s="132">
        <v>199.1061</v>
      </c>
      <c r="L15" s="129">
        <f t="shared" si="2"/>
        <v>-9.5325918050216849</v>
      </c>
      <c r="M15" s="131" t="s">
        <v>131</v>
      </c>
      <c r="N15" s="132" t="s">
        <v>131</v>
      </c>
      <c r="O15" s="134" t="s">
        <v>132</v>
      </c>
      <c r="P15" s="132">
        <v>1281.0797</v>
      </c>
      <c r="Q15" s="132">
        <v>1104.4847</v>
      </c>
      <c r="R15" s="129">
        <f t="shared" si="3"/>
        <v>-13.784856633041642</v>
      </c>
      <c r="S15" s="122"/>
      <c r="T15" s="131">
        <v>640.8107</v>
      </c>
      <c r="U15" s="132">
        <v>1030.7057</v>
      </c>
      <c r="V15" s="129">
        <f t="shared" si="4"/>
        <v>60.844021487156816</v>
      </c>
      <c r="W15" s="131">
        <v>2241.3081000000002</v>
      </c>
      <c r="X15" s="132">
        <v>2574</v>
      </c>
      <c r="Y15" s="129" t="s">
        <v>132</v>
      </c>
      <c r="Z15" s="132" t="s">
        <v>131</v>
      </c>
      <c r="AA15" s="132">
        <v>619.25909999999999</v>
      </c>
      <c r="AB15" s="134" t="s">
        <v>132</v>
      </c>
      <c r="AC15" s="131">
        <v>362.39640000000003</v>
      </c>
      <c r="AD15" s="132" t="s">
        <v>131</v>
      </c>
      <c r="AE15" s="129" t="s">
        <v>132</v>
      </c>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5"/>
      <c r="BK15" s="135"/>
      <c r="BL15" s="135"/>
      <c r="BM15" s="135"/>
      <c r="BN15" s="135"/>
      <c r="BO15" s="135"/>
      <c r="BP15" s="135"/>
      <c r="BQ15" s="135"/>
      <c r="BR15" s="135"/>
      <c r="BS15" s="135"/>
      <c r="BT15" s="135"/>
      <c r="BU15" s="135"/>
      <c r="BV15" s="135"/>
      <c r="BW15" s="135"/>
      <c r="BX15" s="135"/>
      <c r="BY15" s="135"/>
      <c r="BZ15" s="135"/>
      <c r="CA15" s="135"/>
      <c r="CB15" s="135"/>
      <c r="CC15" s="135"/>
      <c r="CD15" s="135"/>
      <c r="CE15" s="135"/>
      <c r="CF15" s="135"/>
      <c r="CG15" s="135"/>
      <c r="CH15" s="135"/>
      <c r="CI15" s="135"/>
      <c r="CJ15" s="135"/>
      <c r="CK15" s="135"/>
      <c r="CL15" s="135"/>
      <c r="CM15" s="135"/>
      <c r="CN15" s="135"/>
      <c r="CO15" s="135"/>
      <c r="CP15" s="135"/>
      <c r="CQ15" s="135"/>
      <c r="CR15" s="135"/>
      <c r="CS15" s="135"/>
      <c r="CT15" s="135"/>
      <c r="CU15" s="135"/>
      <c r="CV15" s="135"/>
      <c r="CW15" s="135"/>
      <c r="CX15" s="135"/>
      <c r="CY15" s="135"/>
      <c r="CZ15" s="135"/>
      <c r="DA15" s="135"/>
      <c r="DB15" s="135"/>
      <c r="DC15" s="135"/>
      <c r="DD15" s="135"/>
      <c r="DE15" s="135"/>
      <c r="DF15" s="135"/>
      <c r="DG15" s="135"/>
      <c r="DH15" s="135"/>
      <c r="DI15" s="135"/>
      <c r="DJ15" s="135"/>
      <c r="DK15" s="135"/>
      <c r="DL15" s="135"/>
      <c r="DM15" s="135"/>
      <c r="DN15" s="135"/>
      <c r="DO15" s="135"/>
      <c r="DP15" s="135"/>
      <c r="DQ15" s="135"/>
      <c r="DR15" s="135"/>
      <c r="DS15" s="135"/>
      <c r="DT15" s="135"/>
      <c r="DU15" s="135"/>
      <c r="DV15" s="135"/>
      <c r="DW15" s="135"/>
      <c r="DX15" s="135"/>
      <c r="DY15" s="135"/>
      <c r="DZ15" s="135"/>
      <c r="EA15" s="135"/>
      <c r="EB15" s="135"/>
      <c r="EC15" s="135"/>
      <c r="ED15" s="135"/>
      <c r="EE15" s="135"/>
      <c r="EF15" s="135"/>
      <c r="EG15" s="135"/>
      <c r="EH15" s="135"/>
      <c r="EI15" s="135"/>
      <c r="EJ15" s="135"/>
      <c r="EK15" s="135"/>
      <c r="EL15" s="135"/>
      <c r="EM15" s="135"/>
      <c r="EN15" s="135"/>
      <c r="EO15" s="135"/>
      <c r="EP15" s="135"/>
      <c r="EQ15" s="135"/>
      <c r="ER15" s="135"/>
      <c r="ES15" s="135"/>
      <c r="ET15" s="135"/>
      <c r="EU15" s="135"/>
      <c r="EV15" s="135"/>
      <c r="EW15" s="135"/>
      <c r="EX15" s="135"/>
      <c r="EY15" s="135"/>
      <c r="EZ15" s="135"/>
      <c r="FA15" s="135"/>
      <c r="FB15" s="135"/>
      <c r="FC15" s="135"/>
      <c r="FD15" s="135"/>
      <c r="FE15" s="135"/>
      <c r="FF15" s="135"/>
      <c r="FG15" s="135"/>
      <c r="FH15" s="135"/>
      <c r="FI15" s="135"/>
      <c r="FJ15" s="135"/>
      <c r="FK15" s="135"/>
      <c r="FL15" s="135"/>
      <c r="FM15" s="135"/>
      <c r="FN15" s="135"/>
      <c r="FO15" s="135"/>
      <c r="FP15" s="135"/>
      <c r="FQ15" s="135"/>
      <c r="FR15" s="135"/>
    </row>
    <row r="16" spans="1:174" s="136" customFormat="1" ht="12.75" x14ac:dyDescent="0.2">
      <c r="A16" s="137" t="s">
        <v>141</v>
      </c>
      <c r="B16" s="138">
        <v>137</v>
      </c>
      <c r="C16" s="122"/>
      <c r="D16" s="123">
        <v>13139.075729</v>
      </c>
      <c r="E16" s="124">
        <v>12712.239147419999</v>
      </c>
      <c r="F16" s="125">
        <f t="shared" si="0"/>
        <v>-3.24860431877948</v>
      </c>
      <c r="G16" s="123">
        <v>4211.9947000000002</v>
      </c>
      <c r="H16" s="132">
        <v>4743.2974999999997</v>
      </c>
      <c r="I16" s="125">
        <f t="shared" si="1"/>
        <v>12.614042463063857</v>
      </c>
      <c r="J16" s="131">
        <v>1583.9208000000001</v>
      </c>
      <c r="K16" s="132">
        <v>1452.0373999999999</v>
      </c>
      <c r="L16" s="129">
        <f t="shared" si="2"/>
        <v>-8.32638854164931</v>
      </c>
      <c r="M16" s="131" t="s">
        <v>131</v>
      </c>
      <c r="N16" s="132" t="s">
        <v>131</v>
      </c>
      <c r="O16" s="134" t="s">
        <v>132</v>
      </c>
      <c r="P16" s="132">
        <v>5793.8221999999996</v>
      </c>
      <c r="Q16" s="132">
        <v>5467.9946</v>
      </c>
      <c r="R16" s="129">
        <f t="shared" si="3"/>
        <v>-5.6237072653006148</v>
      </c>
      <c r="S16" s="122"/>
      <c r="T16" s="131">
        <v>10049.366599999999</v>
      </c>
      <c r="U16" s="132">
        <v>8003.3155999999999</v>
      </c>
      <c r="V16" s="129">
        <f t="shared" si="4"/>
        <v>-20.359999604353174</v>
      </c>
      <c r="W16" s="131">
        <v>19193.249899999999</v>
      </c>
      <c r="X16" s="132">
        <v>17823.435000000001</v>
      </c>
      <c r="Y16" s="129">
        <f t="shared" si="5"/>
        <v>-7.1369617294463339</v>
      </c>
      <c r="Z16" s="132">
        <v>1578.3108999999999</v>
      </c>
      <c r="AA16" s="132" t="s">
        <v>131</v>
      </c>
      <c r="AB16" s="129" t="s">
        <v>132</v>
      </c>
      <c r="AC16" s="131" t="s">
        <v>131</v>
      </c>
      <c r="AD16" s="132" t="s">
        <v>131</v>
      </c>
      <c r="AE16" s="129" t="s">
        <v>132</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c r="DL16" s="135"/>
      <c r="DM16" s="135"/>
      <c r="DN16" s="135"/>
      <c r="DO16" s="135"/>
      <c r="DP16" s="135"/>
      <c r="DQ16" s="135"/>
      <c r="DR16" s="135"/>
      <c r="DS16" s="135"/>
      <c r="DT16" s="135"/>
      <c r="DU16" s="135"/>
      <c r="DV16" s="135"/>
      <c r="DW16" s="135"/>
      <c r="DX16" s="135"/>
      <c r="DY16" s="135"/>
      <c r="DZ16" s="135"/>
      <c r="EA16" s="135"/>
      <c r="EB16" s="135"/>
      <c r="EC16" s="135"/>
      <c r="ED16" s="135"/>
      <c r="EE16" s="135"/>
      <c r="EF16" s="135"/>
      <c r="EG16" s="135"/>
      <c r="EH16" s="135"/>
      <c r="EI16" s="135"/>
      <c r="EJ16" s="135"/>
      <c r="EK16" s="135"/>
      <c r="EL16" s="135"/>
      <c r="EM16" s="135"/>
      <c r="EN16" s="135"/>
      <c r="EO16" s="135"/>
      <c r="EP16" s="135"/>
      <c r="EQ16" s="135"/>
      <c r="ER16" s="135"/>
      <c r="ES16" s="135"/>
      <c r="ET16" s="135"/>
      <c r="EU16" s="135"/>
      <c r="EV16" s="135"/>
      <c r="EW16" s="135"/>
      <c r="EX16" s="135"/>
      <c r="EY16" s="135"/>
      <c r="EZ16" s="135"/>
      <c r="FA16" s="135"/>
      <c r="FB16" s="135"/>
      <c r="FC16" s="135"/>
      <c r="FD16" s="135"/>
      <c r="FE16" s="135"/>
      <c r="FF16" s="135"/>
      <c r="FG16" s="135"/>
      <c r="FH16" s="135"/>
      <c r="FI16" s="135"/>
      <c r="FJ16" s="135"/>
      <c r="FK16" s="135"/>
      <c r="FL16" s="135"/>
      <c r="FM16" s="135"/>
      <c r="FN16" s="135"/>
      <c r="FO16" s="135"/>
      <c r="FP16" s="135"/>
      <c r="FQ16" s="135"/>
      <c r="FR16" s="135"/>
    </row>
    <row r="17" spans="1:174" s="136" customFormat="1" ht="12.75" x14ac:dyDescent="0.2">
      <c r="A17" s="137" t="s">
        <v>142</v>
      </c>
      <c r="B17" s="138">
        <v>106</v>
      </c>
      <c r="C17" s="122"/>
      <c r="D17" s="123">
        <v>8741.8545510000004</v>
      </c>
      <c r="E17" s="124">
        <v>8645.3634000000002</v>
      </c>
      <c r="F17" s="125">
        <f t="shared" si="0"/>
        <v>-1.1037835328541634</v>
      </c>
      <c r="G17" s="123">
        <v>3523.1075000000001</v>
      </c>
      <c r="H17" s="132">
        <v>3920.42</v>
      </c>
      <c r="I17" s="125">
        <f t="shared" si="1"/>
        <v>11.277331162900929</v>
      </c>
      <c r="J17" s="131">
        <v>1421.2044000000001</v>
      </c>
      <c r="K17" s="132">
        <v>1251.7483999999999</v>
      </c>
      <c r="L17" s="129">
        <f t="shared" si="2"/>
        <v>-11.923408061500517</v>
      </c>
      <c r="M17" s="131" t="s">
        <v>131</v>
      </c>
      <c r="N17" s="132" t="s">
        <v>131</v>
      </c>
      <c r="O17" s="134" t="s">
        <v>132</v>
      </c>
      <c r="P17" s="132">
        <v>2571.7395000000001</v>
      </c>
      <c r="Q17" s="132">
        <v>2673.3254000000002</v>
      </c>
      <c r="R17" s="129">
        <f t="shared" si="3"/>
        <v>3.9500851466488074</v>
      </c>
      <c r="S17" s="122"/>
      <c r="T17" s="131">
        <v>4708.6556</v>
      </c>
      <c r="U17" s="132">
        <v>6452.3240999999998</v>
      </c>
      <c r="V17" s="129">
        <f t="shared" si="4"/>
        <v>37.031132623078221</v>
      </c>
      <c r="W17" s="131">
        <v>9438.5152999999991</v>
      </c>
      <c r="X17" s="132">
        <v>7024.1513000000004</v>
      </c>
      <c r="Y17" s="129">
        <f t="shared" si="5"/>
        <v>-25.579912976355502</v>
      </c>
      <c r="Z17" s="132">
        <v>652.11839999999995</v>
      </c>
      <c r="AA17" s="132">
        <v>403.47280000000001</v>
      </c>
      <c r="AB17" s="129">
        <f t="shared" si="6"/>
        <v>-38.128904198992075</v>
      </c>
      <c r="AC17" s="131" t="s">
        <v>131</v>
      </c>
      <c r="AD17" s="132">
        <v>137351.93580000001</v>
      </c>
      <c r="AE17" s="134" t="s">
        <v>132</v>
      </c>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c r="DL17" s="135"/>
      <c r="DM17" s="135"/>
      <c r="DN17" s="135"/>
      <c r="DO17" s="135"/>
      <c r="DP17" s="135"/>
      <c r="DQ17" s="135"/>
      <c r="DR17" s="135"/>
      <c r="DS17" s="135"/>
      <c r="DT17" s="135"/>
      <c r="DU17" s="135"/>
      <c r="DV17" s="135"/>
      <c r="DW17" s="135"/>
      <c r="DX17" s="135"/>
      <c r="DY17" s="135"/>
      <c r="DZ17" s="135"/>
      <c r="EA17" s="135"/>
      <c r="EB17" s="135"/>
      <c r="EC17" s="135"/>
      <c r="ED17" s="135"/>
      <c r="EE17" s="135"/>
      <c r="EF17" s="135"/>
      <c r="EG17" s="135"/>
      <c r="EH17" s="135"/>
      <c r="EI17" s="135"/>
      <c r="EJ17" s="135"/>
      <c r="EK17" s="135"/>
      <c r="EL17" s="135"/>
      <c r="EM17" s="135"/>
      <c r="EN17" s="135"/>
      <c r="EO17" s="135"/>
      <c r="EP17" s="135"/>
      <c r="EQ17" s="135"/>
      <c r="ER17" s="135"/>
      <c r="ES17" s="135"/>
      <c r="ET17" s="135"/>
      <c r="EU17" s="135"/>
      <c r="EV17" s="135"/>
      <c r="EW17" s="135"/>
      <c r="EX17" s="135"/>
      <c r="EY17" s="135"/>
      <c r="EZ17" s="135"/>
      <c r="FA17" s="135"/>
      <c r="FB17" s="135"/>
      <c r="FC17" s="135"/>
      <c r="FD17" s="135"/>
      <c r="FE17" s="135"/>
      <c r="FF17" s="135"/>
      <c r="FG17" s="135"/>
      <c r="FH17" s="135"/>
      <c r="FI17" s="135"/>
      <c r="FJ17" s="135"/>
      <c r="FK17" s="135"/>
      <c r="FL17" s="135"/>
      <c r="FM17" s="135"/>
      <c r="FN17" s="135"/>
      <c r="FO17" s="135"/>
      <c r="FP17" s="135"/>
      <c r="FQ17" s="135"/>
      <c r="FR17" s="135"/>
    </row>
    <row r="18" spans="1:174" s="136" customFormat="1" ht="12.75" x14ac:dyDescent="0.2">
      <c r="A18" s="137" t="s">
        <v>143</v>
      </c>
      <c r="B18" s="138">
        <v>369</v>
      </c>
      <c r="C18" s="122"/>
      <c r="D18" s="123">
        <v>85650.502439999895</v>
      </c>
      <c r="E18" s="124">
        <v>82511.458799999993</v>
      </c>
      <c r="F18" s="125">
        <f t="shared" si="0"/>
        <v>-3.6649448054305034</v>
      </c>
      <c r="G18" s="123">
        <v>10580.7544</v>
      </c>
      <c r="H18" s="132">
        <v>10444.886200000001</v>
      </c>
      <c r="I18" s="125">
        <f t="shared" si="1"/>
        <v>-1.2841069253058057</v>
      </c>
      <c r="J18" s="131">
        <v>3442.2732000000001</v>
      </c>
      <c r="K18" s="132">
        <v>3608.0990000000002</v>
      </c>
      <c r="L18" s="129">
        <f t="shared" si="2"/>
        <v>4.8173340802815989</v>
      </c>
      <c r="M18" s="131" t="s">
        <v>131</v>
      </c>
      <c r="N18" s="132" t="s">
        <v>131</v>
      </c>
      <c r="O18" s="134" t="s">
        <v>132</v>
      </c>
      <c r="P18" s="132">
        <v>64992.869799999899</v>
      </c>
      <c r="Q18" s="132">
        <v>64897.863700000002</v>
      </c>
      <c r="R18" s="129">
        <f t="shared" si="3"/>
        <v>-0.14617926595987818</v>
      </c>
      <c r="S18" s="122"/>
      <c r="T18" s="131">
        <v>35284.8704</v>
      </c>
      <c r="U18" s="132">
        <v>33912.9231</v>
      </c>
      <c r="V18" s="129">
        <f t="shared" si="4"/>
        <v>-3.8882027465233393</v>
      </c>
      <c r="W18" s="131">
        <v>341776.73499999999</v>
      </c>
      <c r="X18" s="132">
        <v>331791.72560000001</v>
      </c>
      <c r="Y18" s="129">
        <f t="shared" si="5"/>
        <v>-2.9215006106252273</v>
      </c>
      <c r="Z18" s="132">
        <v>255.80799999999999</v>
      </c>
      <c r="AA18" s="132">
        <v>829.62</v>
      </c>
      <c r="AB18" s="129">
        <f t="shared" si="6"/>
        <v>224.31354766074557</v>
      </c>
      <c r="AC18" s="131">
        <v>30000.296900000001</v>
      </c>
      <c r="AD18" s="132">
        <v>21230.507900000001</v>
      </c>
      <c r="AE18" s="129">
        <f t="shared" si="7"/>
        <v>-29.232340697268235</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c r="BI18" s="135"/>
      <c r="BJ18" s="135"/>
      <c r="BK18" s="135"/>
      <c r="BL18" s="135"/>
      <c r="BM18" s="135"/>
      <c r="BN18" s="135"/>
      <c r="BO18" s="135"/>
      <c r="BP18" s="135"/>
      <c r="BQ18" s="135"/>
      <c r="BR18" s="135"/>
      <c r="BS18" s="135"/>
      <c r="BT18" s="135"/>
      <c r="BU18" s="135"/>
      <c r="BV18" s="135"/>
      <c r="BW18" s="135"/>
      <c r="BX18" s="135"/>
      <c r="BY18" s="135"/>
      <c r="BZ18" s="135"/>
      <c r="CA18" s="135"/>
      <c r="CB18" s="135"/>
      <c r="CC18" s="135"/>
      <c r="CD18" s="135"/>
      <c r="CE18" s="135"/>
      <c r="CF18" s="135"/>
      <c r="CG18" s="135"/>
      <c r="CH18" s="135"/>
      <c r="CI18" s="135"/>
      <c r="CJ18" s="135"/>
      <c r="CK18" s="135"/>
      <c r="CL18" s="135"/>
      <c r="CM18" s="135"/>
      <c r="CN18" s="135"/>
      <c r="CO18" s="135"/>
      <c r="CP18" s="135"/>
      <c r="CQ18" s="135"/>
      <c r="CR18" s="135"/>
      <c r="CS18" s="135"/>
      <c r="CT18" s="135"/>
      <c r="CU18" s="135"/>
      <c r="CV18" s="135"/>
      <c r="CW18" s="135"/>
      <c r="CX18" s="135"/>
      <c r="CY18" s="135"/>
      <c r="CZ18" s="135"/>
      <c r="DA18" s="135"/>
      <c r="DB18" s="135"/>
      <c r="DC18" s="135"/>
      <c r="DD18" s="135"/>
      <c r="DE18" s="135"/>
      <c r="DF18" s="135"/>
      <c r="DG18" s="135"/>
      <c r="DH18" s="135"/>
      <c r="DI18" s="135"/>
      <c r="DJ18" s="135"/>
      <c r="DK18" s="135"/>
      <c r="DL18" s="135"/>
      <c r="DM18" s="135"/>
      <c r="DN18" s="135"/>
      <c r="DO18" s="135"/>
      <c r="DP18" s="135"/>
      <c r="DQ18" s="135"/>
      <c r="DR18" s="135"/>
      <c r="DS18" s="135"/>
      <c r="DT18" s="135"/>
      <c r="DU18" s="135"/>
      <c r="DV18" s="135"/>
      <c r="DW18" s="135"/>
      <c r="DX18" s="135"/>
      <c r="DY18" s="135"/>
      <c r="DZ18" s="135"/>
      <c r="EA18" s="135"/>
      <c r="EB18" s="135"/>
      <c r="EC18" s="135"/>
      <c r="ED18" s="135"/>
      <c r="EE18" s="135"/>
      <c r="EF18" s="135"/>
      <c r="EG18" s="135"/>
      <c r="EH18" s="135"/>
      <c r="EI18" s="135"/>
      <c r="EJ18" s="135"/>
      <c r="EK18" s="135"/>
      <c r="EL18" s="135"/>
      <c r="EM18" s="135"/>
      <c r="EN18" s="135"/>
      <c r="EO18" s="135"/>
      <c r="EP18" s="135"/>
      <c r="EQ18" s="135"/>
      <c r="ER18" s="135"/>
      <c r="ES18" s="135"/>
      <c r="ET18" s="135"/>
      <c r="EU18" s="135"/>
      <c r="EV18" s="135"/>
      <c r="EW18" s="135"/>
      <c r="EX18" s="135"/>
      <c r="EY18" s="135"/>
      <c r="EZ18" s="135"/>
      <c r="FA18" s="135"/>
      <c r="FB18" s="135"/>
      <c r="FC18" s="135"/>
      <c r="FD18" s="135"/>
      <c r="FE18" s="135"/>
      <c r="FF18" s="135"/>
      <c r="FG18" s="135"/>
      <c r="FH18" s="135"/>
      <c r="FI18" s="135"/>
      <c r="FJ18" s="135"/>
      <c r="FK18" s="135"/>
      <c r="FL18" s="135"/>
      <c r="FM18" s="135"/>
      <c r="FN18" s="135"/>
      <c r="FO18" s="135"/>
      <c r="FP18" s="135"/>
      <c r="FQ18" s="135"/>
      <c r="FR18" s="135"/>
    </row>
    <row r="19" spans="1:174" s="136" customFormat="1" ht="12.75" x14ac:dyDescent="0.2">
      <c r="A19" s="137" t="s">
        <v>144</v>
      </c>
      <c r="B19" s="138">
        <v>333</v>
      </c>
      <c r="C19" s="122"/>
      <c r="D19" s="123">
        <v>91717.437573999996</v>
      </c>
      <c r="E19" s="124">
        <v>90630.8006438999</v>
      </c>
      <c r="F19" s="125">
        <f t="shared" si="0"/>
        <v>-1.1847659058544568</v>
      </c>
      <c r="G19" s="123">
        <v>25087.713</v>
      </c>
      <c r="H19" s="132">
        <v>26281.002100000002</v>
      </c>
      <c r="I19" s="125">
        <f t="shared" si="1"/>
        <v>4.756468236064415</v>
      </c>
      <c r="J19" s="131">
        <v>7281.1486999999997</v>
      </c>
      <c r="K19" s="132">
        <v>7564.9778999999999</v>
      </c>
      <c r="L19" s="129">
        <f t="shared" si="2"/>
        <v>3.8981376661075595</v>
      </c>
      <c r="M19" s="131">
        <v>604.84370000000001</v>
      </c>
      <c r="N19" s="132">
        <v>670.39599999999996</v>
      </c>
      <c r="O19" s="129">
        <f>(N19/M19-1)*100</f>
        <v>10.837890846841901</v>
      </c>
      <c r="P19" s="131">
        <v>48695.764499999997</v>
      </c>
      <c r="Q19" s="132">
        <v>50206.717100000002</v>
      </c>
      <c r="R19" s="129">
        <f t="shared" si="3"/>
        <v>3.102841931971323</v>
      </c>
      <c r="S19" s="122"/>
      <c r="T19" s="131">
        <v>31195.272700000001</v>
      </c>
      <c r="U19" s="132">
        <v>32513.946400000001</v>
      </c>
      <c r="V19" s="129">
        <f t="shared" si="4"/>
        <v>4.2271587515245512</v>
      </c>
      <c r="W19" s="131">
        <v>232892.25320000001</v>
      </c>
      <c r="X19" s="132">
        <v>225497.0019</v>
      </c>
      <c r="Y19" s="129">
        <f t="shared" si="5"/>
        <v>-3.1753960032535833</v>
      </c>
      <c r="Z19" s="132">
        <v>9840.49</v>
      </c>
      <c r="AA19" s="132">
        <v>11411.221799999999</v>
      </c>
      <c r="AB19" s="129">
        <f t="shared" si="6"/>
        <v>15.961926692674844</v>
      </c>
      <c r="AC19" s="131">
        <v>72581.034799999994</v>
      </c>
      <c r="AD19" s="132">
        <v>113201.6835</v>
      </c>
      <c r="AE19" s="129">
        <f t="shared" si="7"/>
        <v>55.965926652784525</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c r="BO19" s="135"/>
      <c r="BP19" s="135"/>
      <c r="BQ19" s="135"/>
      <c r="BR19" s="135"/>
      <c r="BS19" s="135"/>
      <c r="BT19" s="135"/>
      <c r="BU19" s="135"/>
      <c r="BV19" s="135"/>
      <c r="BW19" s="135"/>
      <c r="BX19" s="135"/>
      <c r="BY19" s="135"/>
      <c r="BZ19" s="135"/>
      <c r="CA19" s="135"/>
      <c r="CB19" s="135"/>
      <c r="CC19" s="135"/>
      <c r="CD19" s="135"/>
      <c r="CE19" s="135"/>
      <c r="CF19" s="135"/>
      <c r="CG19" s="135"/>
      <c r="CH19" s="135"/>
      <c r="CI19" s="135"/>
      <c r="CJ19" s="135"/>
      <c r="CK19" s="135"/>
      <c r="CL19" s="135"/>
      <c r="CM19" s="135"/>
      <c r="CN19" s="135"/>
      <c r="CO19" s="135"/>
      <c r="CP19" s="135"/>
      <c r="CQ19" s="135"/>
      <c r="CR19" s="135"/>
      <c r="CS19" s="135"/>
      <c r="CT19" s="135"/>
      <c r="CU19" s="135"/>
      <c r="CV19" s="135"/>
      <c r="CW19" s="135"/>
      <c r="CX19" s="135"/>
      <c r="CY19" s="135"/>
      <c r="CZ19" s="135"/>
      <c r="DA19" s="135"/>
      <c r="DB19" s="135"/>
      <c r="DC19" s="135"/>
      <c r="DD19" s="135"/>
      <c r="DE19" s="135"/>
      <c r="DF19" s="135"/>
      <c r="DG19" s="135"/>
      <c r="DH19" s="135"/>
      <c r="DI19" s="135"/>
      <c r="DJ19" s="135"/>
      <c r="DK19" s="135"/>
      <c r="DL19" s="135"/>
      <c r="DM19" s="135"/>
      <c r="DN19" s="135"/>
      <c r="DO19" s="135"/>
      <c r="DP19" s="135"/>
      <c r="DQ19" s="135"/>
      <c r="DR19" s="135"/>
      <c r="DS19" s="135"/>
      <c r="DT19" s="135"/>
      <c r="DU19" s="135"/>
      <c r="DV19" s="135"/>
      <c r="DW19" s="135"/>
      <c r="DX19" s="135"/>
      <c r="DY19" s="135"/>
      <c r="DZ19" s="135"/>
      <c r="EA19" s="135"/>
      <c r="EB19" s="135"/>
      <c r="EC19" s="135"/>
      <c r="ED19" s="135"/>
      <c r="EE19" s="135"/>
      <c r="EF19" s="135"/>
      <c r="EG19" s="135"/>
      <c r="EH19" s="135"/>
      <c r="EI19" s="135"/>
      <c r="EJ19" s="135"/>
      <c r="EK19" s="135"/>
      <c r="EL19" s="135"/>
      <c r="EM19" s="135"/>
      <c r="EN19" s="135"/>
      <c r="EO19" s="135"/>
      <c r="EP19" s="135"/>
      <c r="EQ19" s="135"/>
      <c r="ER19" s="135"/>
      <c r="ES19" s="135"/>
      <c r="ET19" s="135"/>
      <c r="EU19" s="135"/>
      <c r="EV19" s="135"/>
      <c r="EW19" s="135"/>
      <c r="EX19" s="135"/>
      <c r="EY19" s="135"/>
      <c r="EZ19" s="135"/>
      <c r="FA19" s="135"/>
      <c r="FB19" s="135"/>
      <c r="FC19" s="135"/>
      <c r="FD19" s="135"/>
      <c r="FE19" s="135"/>
      <c r="FF19" s="135"/>
      <c r="FG19" s="135"/>
      <c r="FH19" s="135"/>
      <c r="FI19" s="135"/>
      <c r="FJ19" s="135"/>
      <c r="FK19" s="135"/>
      <c r="FL19" s="135"/>
      <c r="FM19" s="135"/>
      <c r="FN19" s="135"/>
      <c r="FO19" s="135"/>
      <c r="FP19" s="135"/>
      <c r="FQ19" s="135"/>
      <c r="FR19" s="135"/>
    </row>
    <row r="20" spans="1:174" s="136" customFormat="1" ht="12.75" x14ac:dyDescent="0.2">
      <c r="A20" s="137" t="s">
        <v>145</v>
      </c>
      <c r="B20" s="138">
        <v>45</v>
      </c>
      <c r="C20" s="122"/>
      <c r="D20" s="123">
        <v>4503.9831700000004</v>
      </c>
      <c r="E20" s="124">
        <v>5095.6975000000002</v>
      </c>
      <c r="F20" s="125">
        <f t="shared" si="0"/>
        <v>13.137578620214963</v>
      </c>
      <c r="G20" s="123">
        <v>2169.4104000000002</v>
      </c>
      <c r="H20" s="132">
        <v>3029.6075999999998</v>
      </c>
      <c r="I20" s="125">
        <f t="shared" si="1"/>
        <v>39.651197394462542</v>
      </c>
      <c r="J20" s="131">
        <v>693.89940000000001</v>
      </c>
      <c r="K20" s="132">
        <v>842.43179999999995</v>
      </c>
      <c r="L20" s="129">
        <f t="shared" si="2"/>
        <v>21.40546597965065</v>
      </c>
      <c r="M20" s="131" t="s">
        <v>131</v>
      </c>
      <c r="N20" s="132" t="s">
        <v>131</v>
      </c>
      <c r="O20" s="134" t="s">
        <v>132</v>
      </c>
      <c r="P20" s="131">
        <v>1006.4576</v>
      </c>
      <c r="Q20" s="132">
        <v>912.8202</v>
      </c>
      <c r="R20" s="129">
        <f t="shared" si="3"/>
        <v>-9.3036606807877398</v>
      </c>
      <c r="S20" s="122"/>
      <c r="T20" s="131">
        <v>496.78730000000002</v>
      </c>
      <c r="U20" s="132">
        <v>480.85489999999999</v>
      </c>
      <c r="V20" s="129">
        <f t="shared" si="4"/>
        <v>-3.2070868156251264</v>
      </c>
      <c r="W20" s="131">
        <v>1100.5508</v>
      </c>
      <c r="X20" s="132">
        <v>3015.5003999999999</v>
      </c>
      <c r="Y20" s="129">
        <f t="shared" si="5"/>
        <v>173.99920112729009</v>
      </c>
      <c r="Z20" s="132" t="s">
        <v>131</v>
      </c>
      <c r="AA20" s="132">
        <v>0</v>
      </c>
      <c r="AB20" s="129" t="s">
        <v>132</v>
      </c>
      <c r="AC20" s="131">
        <v>630.02530000000002</v>
      </c>
      <c r="AD20" s="132">
        <v>443.18189999999998</v>
      </c>
      <c r="AE20" s="129">
        <f t="shared" si="7"/>
        <v>-29.656491572640022</v>
      </c>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c r="BI20" s="135"/>
      <c r="BJ20" s="135"/>
      <c r="BK20" s="135"/>
      <c r="BL20" s="135"/>
      <c r="BM20" s="135"/>
      <c r="BN20" s="135"/>
      <c r="BO20" s="135"/>
      <c r="BP20" s="135"/>
      <c r="BQ20" s="135"/>
      <c r="BR20" s="135"/>
      <c r="BS20" s="135"/>
      <c r="BT20" s="135"/>
      <c r="BU20" s="135"/>
      <c r="BV20" s="135"/>
      <c r="BW20" s="135"/>
      <c r="BX20" s="135"/>
      <c r="BY20" s="135"/>
      <c r="BZ20" s="135"/>
      <c r="CA20" s="135"/>
      <c r="CB20" s="135"/>
      <c r="CC20" s="135"/>
      <c r="CD20" s="135"/>
      <c r="CE20" s="135"/>
      <c r="CF20" s="135"/>
      <c r="CG20" s="135"/>
      <c r="CH20" s="135"/>
      <c r="CI20" s="135"/>
      <c r="CJ20" s="135"/>
      <c r="CK20" s="135"/>
      <c r="CL20" s="135"/>
      <c r="CM20" s="135"/>
      <c r="CN20" s="135"/>
      <c r="CO20" s="135"/>
      <c r="CP20" s="135"/>
      <c r="CQ20" s="135"/>
      <c r="CR20" s="135"/>
      <c r="CS20" s="135"/>
      <c r="CT20" s="135"/>
      <c r="CU20" s="135"/>
      <c r="CV20" s="135"/>
      <c r="CW20" s="135"/>
      <c r="CX20" s="135"/>
      <c r="CY20" s="135"/>
      <c r="CZ20" s="135"/>
      <c r="DA20" s="135"/>
      <c r="DB20" s="135"/>
      <c r="DC20" s="135"/>
      <c r="DD20" s="135"/>
      <c r="DE20" s="135"/>
      <c r="DF20" s="135"/>
      <c r="DG20" s="135"/>
      <c r="DH20" s="135"/>
      <c r="DI20" s="135"/>
      <c r="DJ20" s="135"/>
      <c r="DK20" s="135"/>
      <c r="DL20" s="135"/>
      <c r="DM20" s="135"/>
      <c r="DN20" s="135"/>
      <c r="DO20" s="135"/>
      <c r="DP20" s="135"/>
      <c r="DQ20" s="135"/>
      <c r="DR20" s="135"/>
      <c r="DS20" s="135"/>
      <c r="DT20" s="135"/>
      <c r="DU20" s="135"/>
      <c r="DV20" s="135"/>
      <c r="DW20" s="135"/>
      <c r="DX20" s="135"/>
      <c r="DY20" s="135"/>
      <c r="DZ20" s="135"/>
      <c r="EA20" s="135"/>
      <c r="EB20" s="135"/>
      <c r="EC20" s="135"/>
      <c r="ED20" s="135"/>
      <c r="EE20" s="135"/>
      <c r="EF20" s="135"/>
      <c r="EG20" s="135"/>
      <c r="EH20" s="135"/>
      <c r="EI20" s="135"/>
      <c r="EJ20" s="135"/>
      <c r="EK20" s="135"/>
      <c r="EL20" s="135"/>
      <c r="EM20" s="135"/>
      <c r="EN20" s="135"/>
      <c r="EO20" s="135"/>
      <c r="EP20" s="135"/>
      <c r="EQ20" s="135"/>
      <c r="ER20" s="135"/>
      <c r="ES20" s="135"/>
      <c r="ET20" s="135"/>
      <c r="EU20" s="135"/>
      <c r="EV20" s="135"/>
      <c r="EW20" s="135"/>
      <c r="EX20" s="135"/>
      <c r="EY20" s="135"/>
      <c r="EZ20" s="135"/>
      <c r="FA20" s="135"/>
      <c r="FB20" s="135"/>
      <c r="FC20" s="135"/>
      <c r="FD20" s="135"/>
      <c r="FE20" s="135"/>
      <c r="FF20" s="135"/>
      <c r="FG20" s="135"/>
      <c r="FH20" s="135"/>
      <c r="FI20" s="135"/>
      <c r="FJ20" s="135"/>
      <c r="FK20" s="135"/>
      <c r="FL20" s="135"/>
      <c r="FM20" s="135"/>
      <c r="FN20" s="135"/>
      <c r="FO20" s="135"/>
      <c r="FP20" s="135"/>
      <c r="FQ20" s="135"/>
      <c r="FR20" s="135"/>
    </row>
    <row r="21" spans="1:174" s="136" customFormat="1" ht="12.75" x14ac:dyDescent="0.2">
      <c r="A21" s="137" t="s">
        <v>146</v>
      </c>
      <c r="B21" s="138">
        <v>356</v>
      </c>
      <c r="C21" s="122"/>
      <c r="D21" s="123">
        <v>52829.925635</v>
      </c>
      <c r="E21" s="124">
        <v>51789.451914229998</v>
      </c>
      <c r="F21" s="125">
        <f t="shared" si="0"/>
        <v>-1.9694779204472046</v>
      </c>
      <c r="G21" s="123">
        <v>15935.304</v>
      </c>
      <c r="H21" s="132">
        <v>17200.95</v>
      </c>
      <c r="I21" s="125">
        <f t="shared" si="1"/>
        <v>7.942402604933041</v>
      </c>
      <c r="J21" s="131">
        <v>5032.5546999999997</v>
      </c>
      <c r="K21" s="132">
        <v>5303.9305000000004</v>
      </c>
      <c r="L21" s="129">
        <f t="shared" si="2"/>
        <v>5.3924063656973331</v>
      </c>
      <c r="M21" s="131">
        <v>200.66249999999999</v>
      </c>
      <c r="N21" s="132">
        <v>175.96289999999999</v>
      </c>
      <c r="O21" s="129">
        <f>(N21/M21-1)*100</f>
        <v>-12.309026350214914</v>
      </c>
      <c r="P21" s="131">
        <v>25211.4709</v>
      </c>
      <c r="Q21" s="132">
        <v>25482.298299999999</v>
      </c>
      <c r="R21" s="129">
        <f t="shared" si="3"/>
        <v>1.074222924454582</v>
      </c>
      <c r="S21" s="122"/>
      <c r="T21" s="131">
        <v>26028.839899999999</v>
      </c>
      <c r="U21" s="132">
        <v>27308.514899999998</v>
      </c>
      <c r="V21" s="129">
        <f t="shared" si="4"/>
        <v>4.9163735491722704</v>
      </c>
      <c r="W21" s="131">
        <v>149474.87210000001</v>
      </c>
      <c r="X21" s="132">
        <v>142864.9902</v>
      </c>
      <c r="Y21" s="129">
        <f t="shared" si="5"/>
        <v>-4.4220689451923034</v>
      </c>
      <c r="Z21" s="132">
        <v>4630.4485999999997</v>
      </c>
      <c r="AA21" s="132">
        <v>2898.7764000000002</v>
      </c>
      <c r="AB21" s="129">
        <f t="shared" si="6"/>
        <v>-37.397503991297945</v>
      </c>
      <c r="AC21" s="131">
        <v>124933.5371</v>
      </c>
      <c r="AD21" s="132">
        <v>135915.30489999999</v>
      </c>
      <c r="AE21" s="129">
        <f t="shared" si="7"/>
        <v>8.7900879578954871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c r="BI21" s="135"/>
      <c r="BJ21" s="135"/>
      <c r="BK21" s="135"/>
      <c r="BL21" s="135"/>
      <c r="BM21" s="135"/>
      <c r="BN21" s="135"/>
      <c r="BO21" s="135"/>
      <c r="BP21" s="135"/>
      <c r="BQ21" s="135"/>
      <c r="BR21" s="135"/>
      <c r="BS21" s="135"/>
      <c r="BT21" s="135"/>
      <c r="BU21" s="135"/>
      <c r="BV21" s="135"/>
      <c r="BW21" s="135"/>
      <c r="BX21" s="135"/>
      <c r="BY21" s="135"/>
      <c r="BZ21" s="135"/>
      <c r="CA21" s="135"/>
      <c r="CB21" s="135"/>
      <c r="CC21" s="135"/>
      <c r="CD21" s="135"/>
      <c r="CE21" s="135"/>
      <c r="CF21" s="135"/>
      <c r="CG21" s="135"/>
      <c r="CH21" s="135"/>
      <c r="CI21" s="135"/>
      <c r="CJ21" s="135"/>
      <c r="CK21" s="135"/>
      <c r="CL21" s="135"/>
      <c r="CM21" s="135"/>
      <c r="CN21" s="135"/>
      <c r="CO21" s="135"/>
      <c r="CP21" s="135"/>
      <c r="CQ21" s="135"/>
      <c r="CR21" s="135"/>
      <c r="CS21" s="135"/>
      <c r="CT21" s="135"/>
      <c r="CU21" s="135"/>
      <c r="CV21" s="135"/>
      <c r="CW21" s="135"/>
      <c r="CX21" s="135"/>
      <c r="CY21" s="135"/>
      <c r="CZ21" s="135"/>
      <c r="DA21" s="135"/>
      <c r="DB21" s="135"/>
      <c r="DC21" s="135"/>
      <c r="DD21" s="135"/>
      <c r="DE21" s="135"/>
      <c r="DF21" s="135"/>
      <c r="DG21" s="135"/>
      <c r="DH21" s="135"/>
      <c r="DI21" s="135"/>
      <c r="DJ21" s="135"/>
      <c r="DK21" s="135"/>
      <c r="DL21" s="135"/>
      <c r="DM21" s="135"/>
      <c r="DN21" s="135"/>
      <c r="DO21" s="135"/>
      <c r="DP21" s="135"/>
      <c r="DQ21" s="135"/>
      <c r="DR21" s="135"/>
      <c r="DS21" s="135"/>
      <c r="DT21" s="135"/>
      <c r="DU21" s="135"/>
      <c r="DV21" s="135"/>
      <c r="DW21" s="135"/>
      <c r="DX21" s="135"/>
      <c r="DY21" s="135"/>
      <c r="DZ21" s="135"/>
      <c r="EA21" s="135"/>
      <c r="EB21" s="135"/>
      <c r="EC21" s="135"/>
      <c r="ED21" s="135"/>
      <c r="EE21" s="135"/>
      <c r="EF21" s="135"/>
      <c r="EG21" s="135"/>
      <c r="EH21" s="135"/>
      <c r="EI21" s="135"/>
      <c r="EJ21" s="135"/>
      <c r="EK21" s="135"/>
      <c r="EL21" s="135"/>
      <c r="EM21" s="135"/>
      <c r="EN21" s="135"/>
      <c r="EO21" s="135"/>
      <c r="EP21" s="135"/>
      <c r="EQ21" s="135"/>
      <c r="ER21" s="135"/>
      <c r="ES21" s="135"/>
      <c r="ET21" s="135"/>
      <c r="EU21" s="135"/>
      <c r="EV21" s="135"/>
      <c r="EW21" s="135"/>
      <c r="EX21" s="135"/>
      <c r="EY21" s="135"/>
      <c r="EZ21" s="135"/>
      <c r="FA21" s="135"/>
      <c r="FB21" s="135"/>
      <c r="FC21" s="135"/>
      <c r="FD21" s="135"/>
      <c r="FE21" s="135"/>
      <c r="FF21" s="135"/>
      <c r="FG21" s="135"/>
      <c r="FH21" s="135"/>
      <c r="FI21" s="135"/>
      <c r="FJ21" s="135"/>
      <c r="FK21" s="135"/>
      <c r="FL21" s="135"/>
      <c r="FM21" s="135"/>
      <c r="FN21" s="135"/>
      <c r="FO21" s="135"/>
      <c r="FP21" s="135"/>
      <c r="FQ21" s="135"/>
      <c r="FR21" s="135"/>
    </row>
    <row r="22" spans="1:174" s="136" customFormat="1" ht="12.75" x14ac:dyDescent="0.2">
      <c r="A22" s="137" t="s">
        <v>147</v>
      </c>
      <c r="B22" s="138">
        <v>820</v>
      </c>
      <c r="C22" s="122"/>
      <c r="D22" s="123">
        <v>142353.89823399999</v>
      </c>
      <c r="E22" s="124">
        <v>141367.27967297001</v>
      </c>
      <c r="F22" s="125">
        <f t="shared" si="0"/>
        <v>-0.69307449481165184</v>
      </c>
      <c r="G22" s="123">
        <v>8735.0360999999994</v>
      </c>
      <c r="H22" s="132">
        <v>8651.8161</v>
      </c>
      <c r="I22" s="125">
        <f t="shared" si="1"/>
        <v>-0.95271500938616249</v>
      </c>
      <c r="J22" s="131">
        <v>2759.5407</v>
      </c>
      <c r="K22" s="132">
        <v>2440.9068000000002</v>
      </c>
      <c r="L22" s="129">
        <f t="shared" si="2"/>
        <v>-11.546628031251716</v>
      </c>
      <c r="M22" s="131">
        <v>49.916499999999999</v>
      </c>
      <c r="N22" s="132">
        <v>46.910800000000002</v>
      </c>
      <c r="O22" s="129">
        <f>(N22/M22-1)*100</f>
        <v>-6.021455831238165</v>
      </c>
      <c r="P22" s="131">
        <v>126029.3625</v>
      </c>
      <c r="Q22" s="132">
        <v>125832.9452</v>
      </c>
      <c r="R22" s="129">
        <f t="shared" si="3"/>
        <v>-0.15585042731609544</v>
      </c>
      <c r="S22" s="122"/>
      <c r="T22" s="131">
        <v>64472.8577</v>
      </c>
      <c r="U22" s="132">
        <v>58935.917699999998</v>
      </c>
      <c r="V22" s="129">
        <f t="shared" si="4"/>
        <v>-8.588017031545359</v>
      </c>
      <c r="W22" s="131">
        <v>603682.74890000001</v>
      </c>
      <c r="X22" s="132">
        <v>582035.17850000004</v>
      </c>
      <c r="Y22" s="129">
        <f t="shared" si="5"/>
        <v>-3.5859183386381499</v>
      </c>
      <c r="Z22" s="132">
        <v>1664.2831000000001</v>
      </c>
      <c r="AA22" s="132">
        <v>3158.4261999999999</v>
      </c>
      <c r="AB22" s="129">
        <f t="shared" si="6"/>
        <v>89.776979649676164</v>
      </c>
      <c r="AC22" s="131" t="s">
        <v>131</v>
      </c>
      <c r="AD22" s="132">
        <v>116158.44680000001</v>
      </c>
      <c r="AE22" s="129" t="s">
        <v>132</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c r="BI22" s="135"/>
      <c r="BJ22" s="135"/>
      <c r="BK22" s="135"/>
      <c r="BL22" s="135"/>
      <c r="BM22" s="135"/>
      <c r="BN22" s="135"/>
      <c r="BO22" s="135"/>
      <c r="BP22" s="135"/>
      <c r="BQ22" s="135"/>
      <c r="BR22" s="135"/>
      <c r="BS22" s="135"/>
      <c r="BT22" s="135"/>
      <c r="BU22" s="135"/>
      <c r="BV22" s="135"/>
      <c r="BW22" s="135"/>
      <c r="BX22" s="135"/>
      <c r="BY22" s="135"/>
      <c r="BZ22" s="135"/>
      <c r="CA22" s="135"/>
      <c r="CB22" s="135"/>
      <c r="CC22" s="135"/>
      <c r="CD22" s="135"/>
      <c r="CE22" s="135"/>
      <c r="CF22" s="135"/>
      <c r="CG22" s="135"/>
      <c r="CH22" s="135"/>
      <c r="CI22" s="135"/>
      <c r="CJ22" s="135"/>
      <c r="CK22" s="135"/>
      <c r="CL22" s="135"/>
      <c r="CM22" s="135"/>
      <c r="CN22" s="135"/>
      <c r="CO22" s="135"/>
      <c r="CP22" s="135"/>
      <c r="CQ22" s="135"/>
      <c r="CR22" s="135"/>
      <c r="CS22" s="135"/>
      <c r="CT22" s="135"/>
      <c r="CU22" s="135"/>
      <c r="CV22" s="135"/>
      <c r="CW22" s="135"/>
      <c r="CX22" s="135"/>
      <c r="CY22" s="135"/>
      <c r="CZ22" s="135"/>
      <c r="DA22" s="135"/>
      <c r="DB22" s="135"/>
      <c r="DC22" s="135"/>
      <c r="DD22" s="135"/>
      <c r="DE22" s="135"/>
      <c r="DF22" s="135"/>
      <c r="DG22" s="135"/>
      <c r="DH22" s="135"/>
      <c r="DI22" s="135"/>
      <c r="DJ22" s="135"/>
      <c r="DK22" s="135"/>
      <c r="DL22" s="135"/>
      <c r="DM22" s="135"/>
      <c r="DN22" s="135"/>
      <c r="DO22" s="135"/>
      <c r="DP22" s="135"/>
      <c r="DQ22" s="135"/>
      <c r="DR22" s="135"/>
      <c r="DS22" s="135"/>
      <c r="DT22" s="135"/>
      <c r="DU22" s="135"/>
      <c r="DV22" s="135"/>
      <c r="DW22" s="135"/>
      <c r="DX22" s="135"/>
      <c r="DY22" s="135"/>
      <c r="DZ22" s="135"/>
      <c r="EA22" s="135"/>
      <c r="EB22" s="135"/>
      <c r="EC22" s="135"/>
      <c r="ED22" s="135"/>
      <c r="EE22" s="135"/>
      <c r="EF22" s="135"/>
      <c r="EG22" s="135"/>
      <c r="EH22" s="135"/>
      <c r="EI22" s="135"/>
      <c r="EJ22" s="135"/>
      <c r="EK22" s="135"/>
      <c r="EL22" s="135"/>
      <c r="EM22" s="135"/>
      <c r="EN22" s="135"/>
      <c r="EO22" s="135"/>
      <c r="EP22" s="135"/>
      <c r="EQ22" s="135"/>
      <c r="ER22" s="135"/>
      <c r="ES22" s="135"/>
      <c r="ET22" s="135"/>
      <c r="EU22" s="135"/>
      <c r="EV22" s="135"/>
      <c r="EW22" s="135"/>
      <c r="EX22" s="135"/>
      <c r="EY22" s="135"/>
      <c r="EZ22" s="135"/>
      <c r="FA22" s="135"/>
      <c r="FB22" s="135"/>
      <c r="FC22" s="135"/>
      <c r="FD22" s="135"/>
      <c r="FE22" s="135"/>
      <c r="FF22" s="135"/>
      <c r="FG22" s="135"/>
      <c r="FH22" s="135"/>
      <c r="FI22" s="135"/>
      <c r="FJ22" s="135"/>
      <c r="FK22" s="135"/>
      <c r="FL22" s="135"/>
      <c r="FM22" s="135"/>
      <c r="FN22" s="135"/>
      <c r="FO22" s="135"/>
      <c r="FP22" s="135"/>
      <c r="FQ22" s="135"/>
      <c r="FR22" s="135"/>
    </row>
    <row r="23" spans="1:174" s="136" customFormat="1" ht="12.75" x14ac:dyDescent="0.2">
      <c r="A23" s="137" t="s">
        <v>148</v>
      </c>
      <c r="B23" s="138">
        <v>101</v>
      </c>
      <c r="C23" s="122"/>
      <c r="D23" s="123">
        <v>9089.6664550000096</v>
      </c>
      <c r="E23" s="124">
        <v>6661.1149396500005</v>
      </c>
      <c r="F23" s="125">
        <f t="shared" si="0"/>
        <v>-26.717718712484995</v>
      </c>
      <c r="G23" s="123">
        <v>1902.3357000000001</v>
      </c>
      <c r="H23" s="132">
        <v>2151.4337</v>
      </c>
      <c r="I23" s="125">
        <f t="shared" si="1"/>
        <v>13.094323993394008</v>
      </c>
      <c r="J23" s="131">
        <v>743.24329999999998</v>
      </c>
      <c r="K23" s="132">
        <v>640.45330000000001</v>
      </c>
      <c r="L23" s="129">
        <f t="shared" si="2"/>
        <v>-13.829926216623811</v>
      </c>
      <c r="M23" s="131" t="s">
        <v>131</v>
      </c>
      <c r="N23" s="132" t="s">
        <v>131</v>
      </c>
      <c r="O23" s="134" t="s">
        <v>132</v>
      </c>
      <c r="P23" s="131">
        <v>5646.4642000000003</v>
      </c>
      <c r="Q23" s="132">
        <v>3416.2381999999998</v>
      </c>
      <c r="R23" s="129">
        <f t="shared" si="3"/>
        <v>-39.497744446869966</v>
      </c>
      <c r="S23" s="122"/>
      <c r="T23" s="131">
        <v>4108.6769999999997</v>
      </c>
      <c r="U23" s="132">
        <v>4058.9070000000002</v>
      </c>
      <c r="V23" s="129">
        <f t="shared" si="4"/>
        <v>-1.2113388324270669</v>
      </c>
      <c r="W23" s="131">
        <v>4728.2007000000003</v>
      </c>
      <c r="X23" s="132">
        <v>4486.3888999999999</v>
      </c>
      <c r="Y23" s="129">
        <f t="shared" si="5"/>
        <v>-5.1142456791227193</v>
      </c>
      <c r="Z23" s="132">
        <v>1675.1356000000001</v>
      </c>
      <c r="AA23" s="132">
        <v>1967.8946000000001</v>
      </c>
      <c r="AB23" s="129">
        <f t="shared" si="6"/>
        <v>17.476734420783615</v>
      </c>
      <c r="AC23" s="131" t="s">
        <v>131</v>
      </c>
      <c r="AD23" s="132" t="s">
        <v>131</v>
      </c>
      <c r="AE23" s="129" t="s">
        <v>132</v>
      </c>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c r="BI23" s="135"/>
      <c r="BJ23" s="135"/>
      <c r="BK23" s="135"/>
      <c r="BL23" s="135"/>
      <c r="BM23" s="135"/>
      <c r="BN23" s="135"/>
      <c r="BO23" s="135"/>
      <c r="BP23" s="135"/>
      <c r="BQ23" s="135"/>
      <c r="BR23" s="135"/>
      <c r="BS23" s="135"/>
      <c r="BT23" s="135"/>
      <c r="BU23" s="135"/>
      <c r="BV23" s="135"/>
      <c r="BW23" s="135"/>
      <c r="BX23" s="135"/>
      <c r="BY23" s="135"/>
      <c r="BZ23" s="135"/>
      <c r="CA23" s="135"/>
      <c r="CB23" s="135"/>
      <c r="CC23" s="135"/>
      <c r="CD23" s="135"/>
      <c r="CE23" s="135"/>
      <c r="CF23" s="135"/>
      <c r="CG23" s="135"/>
      <c r="CH23" s="135"/>
      <c r="CI23" s="135"/>
      <c r="CJ23" s="135"/>
      <c r="CK23" s="135"/>
      <c r="CL23" s="135"/>
      <c r="CM23" s="135"/>
      <c r="CN23" s="135"/>
      <c r="CO23" s="135"/>
      <c r="CP23" s="135"/>
      <c r="CQ23" s="135"/>
      <c r="CR23" s="135"/>
      <c r="CS23" s="135"/>
      <c r="CT23" s="135"/>
      <c r="CU23" s="135"/>
      <c r="CV23" s="135"/>
      <c r="CW23" s="135"/>
      <c r="CX23" s="135"/>
      <c r="CY23" s="135"/>
      <c r="CZ23" s="135"/>
      <c r="DA23" s="135"/>
      <c r="DB23" s="135"/>
      <c r="DC23" s="135"/>
      <c r="DD23" s="135"/>
      <c r="DE23" s="135"/>
      <c r="DF23" s="135"/>
      <c r="DG23" s="135"/>
      <c r="DH23" s="135"/>
      <c r="DI23" s="135"/>
      <c r="DJ23" s="135"/>
      <c r="DK23" s="135"/>
      <c r="DL23" s="135"/>
      <c r="DM23" s="135"/>
      <c r="DN23" s="135"/>
      <c r="DO23" s="135"/>
      <c r="DP23" s="135"/>
      <c r="DQ23" s="135"/>
      <c r="DR23" s="135"/>
      <c r="DS23" s="135"/>
      <c r="DT23" s="135"/>
      <c r="DU23" s="135"/>
      <c r="DV23" s="135"/>
      <c r="DW23" s="135"/>
      <c r="DX23" s="135"/>
      <c r="DY23" s="135"/>
      <c r="DZ23" s="135"/>
      <c r="EA23" s="135"/>
      <c r="EB23" s="135"/>
      <c r="EC23" s="135"/>
      <c r="ED23" s="135"/>
      <c r="EE23" s="135"/>
      <c r="EF23" s="135"/>
      <c r="EG23" s="135"/>
      <c r="EH23" s="135"/>
      <c r="EI23" s="135"/>
      <c r="EJ23" s="135"/>
      <c r="EK23" s="135"/>
      <c r="EL23" s="135"/>
      <c r="EM23" s="135"/>
      <c r="EN23" s="135"/>
      <c r="EO23" s="135"/>
      <c r="EP23" s="135"/>
      <c r="EQ23" s="135"/>
      <c r="ER23" s="135"/>
      <c r="ES23" s="135"/>
      <c r="ET23" s="135"/>
      <c r="EU23" s="135"/>
      <c r="EV23" s="135"/>
      <c r="EW23" s="135"/>
      <c r="EX23" s="135"/>
      <c r="EY23" s="135"/>
      <c r="EZ23" s="135"/>
      <c r="FA23" s="135"/>
      <c r="FB23" s="135"/>
      <c r="FC23" s="135"/>
      <c r="FD23" s="135"/>
      <c r="FE23" s="135"/>
      <c r="FF23" s="135"/>
      <c r="FG23" s="135"/>
      <c r="FH23" s="135"/>
      <c r="FI23" s="135"/>
      <c r="FJ23" s="135"/>
      <c r="FK23" s="135"/>
      <c r="FL23" s="135"/>
      <c r="FM23" s="135"/>
      <c r="FN23" s="135"/>
      <c r="FO23" s="135"/>
      <c r="FP23" s="135"/>
      <c r="FQ23" s="135"/>
      <c r="FR23" s="135"/>
    </row>
    <row r="24" spans="1:174" s="136" customFormat="1" ht="12.75" x14ac:dyDescent="0.2">
      <c r="A24" s="137" t="s">
        <v>149</v>
      </c>
      <c r="B24" s="138">
        <v>50</v>
      </c>
      <c r="C24" s="122"/>
      <c r="D24" s="123">
        <v>6416.1769969999996</v>
      </c>
      <c r="E24" s="124">
        <v>5691.9157090099998</v>
      </c>
      <c r="F24" s="125">
        <f t="shared" si="0"/>
        <v>-11.288050319195397</v>
      </c>
      <c r="G24" s="123">
        <v>2315.9931000000001</v>
      </c>
      <c r="H24" s="132">
        <v>2203.9636999999998</v>
      </c>
      <c r="I24" s="125">
        <f t="shared" si="1"/>
        <v>-4.8372078483308272</v>
      </c>
      <c r="J24" s="131">
        <v>650.14760000000001</v>
      </c>
      <c r="K24" s="132">
        <v>606.31590000000006</v>
      </c>
      <c r="L24" s="129">
        <f t="shared" si="2"/>
        <v>-6.741807552623424</v>
      </c>
      <c r="M24" s="131" t="s">
        <v>131</v>
      </c>
      <c r="N24" s="132" t="s">
        <v>131</v>
      </c>
      <c r="O24" s="134" t="s">
        <v>132</v>
      </c>
      <c r="P24" s="131">
        <v>2452.0221000000001</v>
      </c>
      <c r="Q24" s="132">
        <v>2493.1696000000002</v>
      </c>
      <c r="R24" s="129">
        <f t="shared" si="3"/>
        <v>1.6781047772775004</v>
      </c>
      <c r="S24" s="122"/>
      <c r="T24" s="131">
        <v>3311.3978000000002</v>
      </c>
      <c r="U24" s="132">
        <v>3009.7111</v>
      </c>
      <c r="V24" s="129">
        <f t="shared" si="4"/>
        <v>-9.1105544613214402</v>
      </c>
      <c r="W24" s="131">
        <v>2870.5479999999998</v>
      </c>
      <c r="X24" s="132">
        <v>2669.5585999999998</v>
      </c>
      <c r="Y24" s="129">
        <f t="shared" si="5"/>
        <v>-7.0017780577088402</v>
      </c>
      <c r="Z24" s="132" t="s">
        <v>131</v>
      </c>
      <c r="AA24" s="132" t="s">
        <v>131</v>
      </c>
      <c r="AB24" s="129" t="s">
        <v>132</v>
      </c>
      <c r="AC24" s="131">
        <v>3302.2494000000002</v>
      </c>
      <c r="AD24" s="132">
        <v>3823.6671000000001</v>
      </c>
      <c r="AE24" s="129">
        <f t="shared" si="7"/>
        <v>15.789773479858905</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5"/>
      <c r="BR24" s="135"/>
      <c r="BS24" s="135"/>
      <c r="BT24" s="135"/>
      <c r="BU24" s="135"/>
      <c r="BV24" s="135"/>
      <c r="BW24" s="135"/>
      <c r="BX24" s="135"/>
      <c r="BY24" s="135"/>
      <c r="BZ24" s="135"/>
      <c r="CA24" s="135"/>
      <c r="CB24" s="135"/>
      <c r="CC24" s="135"/>
      <c r="CD24" s="135"/>
      <c r="CE24" s="135"/>
      <c r="CF24" s="135"/>
      <c r="CG24" s="135"/>
      <c r="CH24" s="135"/>
      <c r="CI24" s="135"/>
      <c r="CJ24" s="135"/>
      <c r="CK24" s="135"/>
      <c r="CL24" s="135"/>
      <c r="CM24" s="135"/>
      <c r="CN24" s="135"/>
      <c r="CO24" s="135"/>
      <c r="CP24" s="135"/>
      <c r="CQ24" s="135"/>
      <c r="CR24" s="135"/>
      <c r="CS24" s="135"/>
      <c r="CT24" s="135"/>
      <c r="CU24" s="135"/>
      <c r="CV24" s="135"/>
      <c r="CW24" s="135"/>
      <c r="CX24" s="135"/>
      <c r="CY24" s="135"/>
      <c r="CZ24" s="135"/>
      <c r="DA24" s="135"/>
      <c r="DB24" s="135"/>
      <c r="DC24" s="135"/>
      <c r="DD24" s="135"/>
      <c r="DE24" s="135"/>
      <c r="DF24" s="135"/>
      <c r="DG24" s="135"/>
      <c r="DH24" s="135"/>
      <c r="DI24" s="135"/>
      <c r="DJ24" s="135"/>
      <c r="DK24" s="135"/>
      <c r="DL24" s="135"/>
      <c r="DM24" s="135"/>
      <c r="DN24" s="135"/>
      <c r="DO24" s="135"/>
      <c r="DP24" s="135"/>
      <c r="DQ24" s="135"/>
      <c r="DR24" s="135"/>
      <c r="DS24" s="135"/>
      <c r="DT24" s="135"/>
      <c r="DU24" s="135"/>
      <c r="DV24" s="135"/>
      <c r="DW24" s="135"/>
      <c r="DX24" s="135"/>
      <c r="DY24" s="135"/>
      <c r="DZ24" s="135"/>
      <c r="EA24" s="135"/>
      <c r="EB24" s="135"/>
      <c r="EC24" s="135"/>
      <c r="ED24" s="135"/>
      <c r="EE24" s="135"/>
      <c r="EF24" s="135"/>
      <c r="EG24" s="135"/>
      <c r="EH24" s="135"/>
      <c r="EI24" s="135"/>
      <c r="EJ24" s="135"/>
      <c r="EK24" s="135"/>
      <c r="EL24" s="135"/>
      <c r="EM24" s="135"/>
      <c r="EN24" s="135"/>
      <c r="EO24" s="135"/>
      <c r="EP24" s="135"/>
      <c r="EQ24" s="135"/>
      <c r="ER24" s="135"/>
      <c r="ES24" s="135"/>
      <c r="ET24" s="135"/>
      <c r="EU24" s="135"/>
      <c r="EV24" s="135"/>
      <c r="EW24" s="135"/>
      <c r="EX24" s="135"/>
      <c r="EY24" s="135"/>
      <c r="EZ24" s="135"/>
      <c r="FA24" s="135"/>
      <c r="FB24" s="135"/>
      <c r="FC24" s="135"/>
      <c r="FD24" s="135"/>
      <c r="FE24" s="135"/>
      <c r="FF24" s="135"/>
      <c r="FG24" s="135"/>
      <c r="FH24" s="135"/>
      <c r="FI24" s="135"/>
      <c r="FJ24" s="135"/>
      <c r="FK24" s="135"/>
      <c r="FL24" s="135"/>
      <c r="FM24" s="135"/>
      <c r="FN24" s="135"/>
      <c r="FO24" s="135"/>
      <c r="FP24" s="135"/>
      <c r="FQ24" s="135"/>
      <c r="FR24" s="135"/>
    </row>
    <row r="25" spans="1:174" s="136" customFormat="1" ht="12.75" x14ac:dyDescent="0.2">
      <c r="A25" s="137" t="s">
        <v>150</v>
      </c>
      <c r="B25" s="138">
        <v>43</v>
      </c>
      <c r="C25" s="122"/>
      <c r="D25" s="123">
        <v>4890.4600989999999</v>
      </c>
      <c r="E25" s="124">
        <v>3600.8845173499999</v>
      </c>
      <c r="F25" s="125">
        <f t="shared" si="0"/>
        <v>-26.369207713476527</v>
      </c>
      <c r="G25" s="123">
        <v>2047.6856</v>
      </c>
      <c r="H25" s="132">
        <v>1628.1768</v>
      </c>
      <c r="I25" s="125">
        <f t="shared" si="1"/>
        <v>-20.486973195494464</v>
      </c>
      <c r="J25" s="131">
        <v>813.96249999999998</v>
      </c>
      <c r="K25" s="132">
        <v>598.59990000000005</v>
      </c>
      <c r="L25" s="129">
        <f t="shared" si="2"/>
        <v>-26.458540780441353</v>
      </c>
      <c r="M25" s="131">
        <v>0</v>
      </c>
      <c r="N25" s="132">
        <v>0</v>
      </c>
      <c r="O25" s="134" t="s">
        <v>132</v>
      </c>
      <c r="P25" s="131">
        <v>1152.5491999999999</v>
      </c>
      <c r="Q25" s="132">
        <v>1014.5549999999999</v>
      </c>
      <c r="R25" s="129">
        <f t="shared" si="3"/>
        <v>-11.972955254317997</v>
      </c>
      <c r="S25" s="122"/>
      <c r="T25" s="131">
        <v>785.98320000000001</v>
      </c>
      <c r="U25" s="132">
        <v>492.22030000000001</v>
      </c>
      <c r="V25" s="129">
        <f t="shared" si="4"/>
        <v>-37.375213617797428</v>
      </c>
      <c r="W25" s="131">
        <v>370.2</v>
      </c>
      <c r="X25" s="132" t="s">
        <v>131</v>
      </c>
      <c r="Y25" s="129" t="s">
        <v>132</v>
      </c>
      <c r="Z25" s="132">
        <v>1099.0409999999999</v>
      </c>
      <c r="AA25" s="132">
        <v>1181.8244999999999</v>
      </c>
      <c r="AB25" s="129">
        <f t="shared" si="6"/>
        <v>7.5323395578508867</v>
      </c>
      <c r="AC25" s="131">
        <v>14609.8905</v>
      </c>
      <c r="AD25" s="132">
        <v>810.50900000000001</v>
      </c>
      <c r="AE25" s="129">
        <f t="shared" si="7"/>
        <v>-94.452326661859658</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c r="BM25" s="135"/>
      <c r="BN25" s="135"/>
      <c r="BO25" s="135"/>
      <c r="BP25" s="135"/>
      <c r="BQ25" s="135"/>
      <c r="BR25" s="135"/>
      <c r="BS25" s="135"/>
      <c r="BT25" s="135"/>
      <c r="BU25" s="135"/>
      <c r="BV25" s="135"/>
      <c r="BW25" s="135"/>
      <c r="BX25" s="135"/>
      <c r="BY25" s="135"/>
      <c r="BZ25" s="135"/>
      <c r="CA25" s="135"/>
      <c r="CB25" s="135"/>
      <c r="CC25" s="135"/>
      <c r="CD25" s="135"/>
      <c r="CE25" s="135"/>
      <c r="CF25" s="135"/>
      <c r="CG25" s="135"/>
      <c r="CH25" s="135"/>
      <c r="CI25" s="135"/>
      <c r="CJ25" s="135"/>
      <c r="CK25" s="135"/>
      <c r="CL25" s="135"/>
      <c r="CM25" s="135"/>
      <c r="CN25" s="135"/>
      <c r="CO25" s="135"/>
      <c r="CP25" s="135"/>
      <c r="CQ25" s="135"/>
      <c r="CR25" s="135"/>
      <c r="CS25" s="135"/>
      <c r="CT25" s="135"/>
      <c r="CU25" s="135"/>
      <c r="CV25" s="135"/>
      <c r="CW25" s="135"/>
      <c r="CX25" s="135"/>
      <c r="CY25" s="135"/>
      <c r="CZ25" s="135"/>
      <c r="DA25" s="135"/>
      <c r="DB25" s="135"/>
      <c r="DC25" s="135"/>
      <c r="DD25" s="135"/>
      <c r="DE25" s="135"/>
      <c r="DF25" s="135"/>
      <c r="DG25" s="135"/>
      <c r="DH25" s="135"/>
      <c r="DI25" s="135"/>
      <c r="DJ25" s="135"/>
      <c r="DK25" s="135"/>
      <c r="DL25" s="135"/>
      <c r="DM25" s="135"/>
      <c r="DN25" s="135"/>
      <c r="DO25" s="135"/>
      <c r="DP25" s="135"/>
      <c r="DQ25" s="135"/>
      <c r="DR25" s="135"/>
      <c r="DS25" s="135"/>
      <c r="DT25" s="135"/>
      <c r="DU25" s="135"/>
      <c r="DV25" s="135"/>
      <c r="DW25" s="135"/>
      <c r="DX25" s="135"/>
      <c r="DY25" s="135"/>
      <c r="DZ25" s="135"/>
      <c r="EA25" s="135"/>
      <c r="EB25" s="135"/>
      <c r="EC25" s="135"/>
      <c r="ED25" s="135"/>
      <c r="EE25" s="135"/>
      <c r="EF25" s="135"/>
      <c r="EG25" s="135"/>
      <c r="EH25" s="135"/>
      <c r="EI25" s="135"/>
      <c r="EJ25" s="135"/>
      <c r="EK25" s="135"/>
      <c r="EL25" s="135"/>
      <c r="EM25" s="135"/>
      <c r="EN25" s="135"/>
      <c r="EO25" s="135"/>
      <c r="EP25" s="135"/>
      <c r="EQ25" s="135"/>
      <c r="ER25" s="135"/>
      <c r="ES25" s="135"/>
      <c r="ET25" s="135"/>
      <c r="EU25" s="135"/>
      <c r="EV25" s="135"/>
      <c r="EW25" s="135"/>
      <c r="EX25" s="135"/>
      <c r="EY25" s="135"/>
      <c r="EZ25" s="135"/>
      <c r="FA25" s="135"/>
      <c r="FB25" s="135"/>
      <c r="FC25" s="135"/>
      <c r="FD25" s="135"/>
      <c r="FE25" s="135"/>
      <c r="FF25" s="135"/>
      <c r="FG25" s="135"/>
      <c r="FH25" s="135"/>
      <c r="FI25" s="135"/>
      <c r="FJ25" s="135"/>
      <c r="FK25" s="135"/>
      <c r="FL25" s="135"/>
      <c r="FM25" s="135"/>
      <c r="FN25" s="135"/>
      <c r="FO25" s="135"/>
      <c r="FP25" s="135"/>
      <c r="FQ25" s="135"/>
      <c r="FR25" s="135"/>
    </row>
    <row r="26" spans="1:174" s="152" customFormat="1" ht="12.75" x14ac:dyDescent="0.2">
      <c r="A26" s="139" t="s">
        <v>151</v>
      </c>
      <c r="B26" s="140">
        <v>4182</v>
      </c>
      <c r="C26" s="141"/>
      <c r="D26" s="142">
        <v>587479.67492899997</v>
      </c>
      <c r="E26" s="143">
        <v>570419.79557015002</v>
      </c>
      <c r="F26" s="144">
        <f t="shared" si="0"/>
        <v>-2.9039097158402472</v>
      </c>
      <c r="G26" s="142">
        <v>108364.7154</v>
      </c>
      <c r="H26" s="145">
        <v>113340.5429</v>
      </c>
      <c r="I26" s="144">
        <f t="shared" si="1"/>
        <v>4.5917413999871037</v>
      </c>
      <c r="J26" s="146">
        <v>34228.455699999999</v>
      </c>
      <c r="K26" s="145">
        <v>34072.212099999997</v>
      </c>
      <c r="L26" s="129">
        <f t="shared" si="2"/>
        <v>-0.4564728288340536</v>
      </c>
      <c r="M26" s="146">
        <v>1005.7289</v>
      </c>
      <c r="N26" s="145">
        <v>996.97730000000001</v>
      </c>
      <c r="O26" s="147">
        <f>(N26/M26-1)*100</f>
        <v>-0.87017485527163263</v>
      </c>
      <c r="P26" s="146">
        <v>397162.4264</v>
      </c>
      <c r="Q26" s="145">
        <v>393919.55479999998</v>
      </c>
      <c r="R26" s="129">
        <f t="shared" si="3"/>
        <v>-0.81651016925099462</v>
      </c>
      <c r="S26" s="141"/>
      <c r="T26" s="146">
        <v>285763.54269999999</v>
      </c>
      <c r="U26" s="145">
        <v>277470.96519999998</v>
      </c>
      <c r="V26" s="148">
        <f t="shared" si="4"/>
        <v>-2.9019018387190565</v>
      </c>
      <c r="W26" s="149">
        <v>1935131.0825</v>
      </c>
      <c r="X26" s="150">
        <v>1825590.9091</v>
      </c>
      <c r="Y26" s="148">
        <f t="shared" ref="Y26:Y88" si="8">(X26/W26-1)*100</f>
        <v>-5.6606074074571078</v>
      </c>
      <c r="Z26" s="150">
        <v>85318.6397</v>
      </c>
      <c r="AA26" s="150">
        <v>89055.858200000002</v>
      </c>
      <c r="AB26" s="148">
        <f t="shared" si="6"/>
        <v>4.3803071792294368</v>
      </c>
      <c r="AC26" s="149">
        <v>2453565.3327000001</v>
      </c>
      <c r="AD26" s="150">
        <v>2656657.5169000002</v>
      </c>
      <c r="AE26" s="148">
        <f t="shared" si="7"/>
        <v>8.2774312749401844</v>
      </c>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c r="EW26" s="151"/>
      <c r="EX26" s="151"/>
      <c r="EY26" s="151"/>
      <c r="EZ26" s="151"/>
      <c r="FA26" s="151"/>
      <c r="FB26" s="151"/>
      <c r="FC26" s="151"/>
      <c r="FD26" s="151"/>
      <c r="FE26" s="151"/>
      <c r="FF26" s="151"/>
      <c r="FG26" s="151"/>
      <c r="FH26" s="151"/>
      <c r="FI26" s="151"/>
      <c r="FJ26" s="151"/>
      <c r="FK26" s="151"/>
      <c r="FL26" s="151"/>
      <c r="FM26" s="151"/>
      <c r="FN26" s="151"/>
      <c r="FO26" s="151"/>
      <c r="FP26" s="151"/>
      <c r="FQ26" s="151"/>
      <c r="FR26" s="151"/>
    </row>
    <row r="27" spans="1:174" s="136" customFormat="1" ht="12.75" x14ac:dyDescent="0.2">
      <c r="A27" s="137"/>
      <c r="B27" s="138"/>
      <c r="C27" s="122"/>
      <c r="D27" s="123"/>
      <c r="E27" s="124"/>
      <c r="F27" s="125"/>
      <c r="G27" s="123"/>
      <c r="H27" s="132"/>
      <c r="I27" s="125"/>
      <c r="J27" s="131"/>
      <c r="K27" s="132"/>
      <c r="L27" s="129"/>
      <c r="M27" s="131"/>
      <c r="N27" s="132"/>
      <c r="O27" s="147"/>
      <c r="P27" s="131"/>
      <c r="Q27" s="132"/>
      <c r="R27" s="129"/>
      <c r="S27" s="122"/>
      <c r="T27" s="131"/>
      <c r="U27" s="132"/>
      <c r="V27" s="148"/>
      <c r="W27" s="149"/>
      <c r="X27" s="150"/>
      <c r="Y27" s="148"/>
      <c r="Z27" s="150"/>
      <c r="AA27" s="150"/>
      <c r="AB27" s="148"/>
      <c r="AC27" s="149"/>
      <c r="AD27" s="150"/>
      <c r="AE27" s="148"/>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c r="BI27" s="135"/>
      <c r="BJ27" s="135"/>
      <c r="BK27" s="135"/>
      <c r="BL27" s="135"/>
      <c r="BM27" s="135"/>
      <c r="BN27" s="135"/>
      <c r="BO27" s="135"/>
      <c r="BP27" s="135"/>
      <c r="BQ27" s="135"/>
      <c r="BR27" s="135"/>
      <c r="BS27" s="135"/>
      <c r="BT27" s="135"/>
      <c r="BU27" s="135"/>
      <c r="BV27" s="135"/>
      <c r="BW27" s="135"/>
      <c r="BX27" s="135"/>
      <c r="BY27" s="135"/>
      <c r="BZ27" s="135"/>
      <c r="CA27" s="135"/>
      <c r="CB27" s="135"/>
      <c r="CC27" s="135"/>
      <c r="CD27" s="135"/>
      <c r="CE27" s="135"/>
      <c r="CF27" s="135"/>
      <c r="CG27" s="135"/>
      <c r="CH27" s="135"/>
      <c r="CI27" s="135"/>
      <c r="CJ27" s="135"/>
      <c r="CK27" s="135"/>
      <c r="CL27" s="135"/>
      <c r="CM27" s="135"/>
      <c r="CN27" s="135"/>
      <c r="CO27" s="135"/>
      <c r="CP27" s="135"/>
      <c r="CQ27" s="135"/>
      <c r="CR27" s="135"/>
      <c r="CS27" s="135"/>
      <c r="CT27" s="135"/>
      <c r="CU27" s="135"/>
      <c r="CV27" s="135"/>
      <c r="CW27" s="135"/>
      <c r="CX27" s="135"/>
      <c r="CY27" s="135"/>
      <c r="CZ27" s="135"/>
      <c r="DA27" s="135"/>
      <c r="DB27" s="135"/>
      <c r="DC27" s="135"/>
      <c r="DD27" s="135"/>
      <c r="DE27" s="135"/>
      <c r="DF27" s="135"/>
      <c r="DG27" s="135"/>
      <c r="DH27" s="135"/>
      <c r="DI27" s="135"/>
      <c r="DJ27" s="135"/>
      <c r="DK27" s="135"/>
      <c r="DL27" s="135"/>
      <c r="DM27" s="135"/>
      <c r="DN27" s="135"/>
      <c r="DO27" s="135"/>
      <c r="DP27" s="135"/>
      <c r="DQ27" s="135"/>
      <c r="DR27" s="135"/>
      <c r="DS27" s="135"/>
      <c r="DT27" s="135"/>
      <c r="DU27" s="135"/>
      <c r="DV27" s="135"/>
      <c r="DW27" s="135"/>
      <c r="DX27" s="135"/>
      <c r="DY27" s="135"/>
      <c r="DZ27" s="135"/>
      <c r="EA27" s="135"/>
      <c r="EB27" s="135"/>
      <c r="EC27" s="135"/>
      <c r="ED27" s="135"/>
      <c r="EE27" s="135"/>
      <c r="EF27" s="135"/>
      <c r="EG27" s="135"/>
      <c r="EH27" s="135"/>
      <c r="EI27" s="135"/>
      <c r="EJ27" s="135"/>
      <c r="EK27" s="135"/>
      <c r="EL27" s="135"/>
      <c r="EM27" s="135"/>
      <c r="EN27" s="135"/>
      <c r="EO27" s="135"/>
      <c r="EP27" s="135"/>
      <c r="EQ27" s="135"/>
      <c r="ER27" s="135"/>
      <c r="ES27" s="135"/>
      <c r="ET27" s="135"/>
      <c r="EU27" s="135"/>
      <c r="EV27" s="135"/>
      <c r="EW27" s="135"/>
      <c r="EX27" s="135"/>
      <c r="EY27" s="135"/>
      <c r="EZ27" s="135"/>
      <c r="FA27" s="135"/>
      <c r="FB27" s="135"/>
      <c r="FC27" s="135"/>
      <c r="FD27" s="135"/>
      <c r="FE27" s="135"/>
      <c r="FF27" s="135"/>
      <c r="FG27" s="135"/>
      <c r="FH27" s="135"/>
      <c r="FI27" s="135"/>
      <c r="FJ27" s="135"/>
      <c r="FK27" s="135"/>
      <c r="FL27" s="135"/>
      <c r="FM27" s="135"/>
      <c r="FN27" s="135"/>
      <c r="FO27" s="135"/>
      <c r="FP27" s="135"/>
      <c r="FQ27" s="135"/>
      <c r="FR27" s="135"/>
    </row>
    <row r="28" spans="1:174" s="136" customFormat="1" ht="12.75" x14ac:dyDescent="0.2">
      <c r="A28" s="137" t="s">
        <v>152</v>
      </c>
      <c r="B28" s="138">
        <v>996</v>
      </c>
      <c r="C28" s="122"/>
      <c r="D28" s="123">
        <v>92171.872876000096</v>
      </c>
      <c r="E28" s="124">
        <v>90502.690365980001</v>
      </c>
      <c r="F28" s="125">
        <f t="shared" si="0"/>
        <v>-1.8109456365996479</v>
      </c>
      <c r="G28" s="123">
        <v>7343.4040999999997</v>
      </c>
      <c r="H28" s="132">
        <v>7822.84170000001</v>
      </c>
      <c r="I28" s="125">
        <f t="shared" si="1"/>
        <v>6.5288195157339857</v>
      </c>
      <c r="J28" s="131">
        <v>1299.347</v>
      </c>
      <c r="K28" s="132">
        <v>1342.2487000000001</v>
      </c>
      <c r="L28" s="129">
        <f t="shared" si="2"/>
        <v>3.3017892833862028</v>
      </c>
      <c r="M28" s="131">
        <v>44.153500000000001</v>
      </c>
      <c r="N28" s="132">
        <v>35.293300000000002</v>
      </c>
      <c r="O28" s="147">
        <f t="shared" ref="O28:O88" si="9">(N28/M28-1)*100</f>
        <v>-20.066812370480257</v>
      </c>
      <c r="P28" s="131">
        <v>79981.185800000007</v>
      </c>
      <c r="Q28" s="132">
        <v>77599.799399999902</v>
      </c>
      <c r="R28" s="129">
        <f t="shared" si="3"/>
        <v>-2.9774332253024727</v>
      </c>
      <c r="S28" s="122"/>
      <c r="T28" s="131">
        <v>121495.3023</v>
      </c>
      <c r="U28" s="132">
        <v>118213.18520000001</v>
      </c>
      <c r="V28" s="129">
        <f t="shared" si="4"/>
        <v>-2.7014353953337955</v>
      </c>
      <c r="W28" s="131">
        <v>307056.4571</v>
      </c>
      <c r="X28" s="132">
        <v>307046.68920000002</v>
      </c>
      <c r="Y28" s="129">
        <f t="shared" si="8"/>
        <v>-3.1811413745308492E-3</v>
      </c>
      <c r="Z28" s="132">
        <v>4876.4169000000002</v>
      </c>
      <c r="AA28" s="132">
        <v>7234.0165999999999</v>
      </c>
      <c r="AB28" s="129">
        <f t="shared" si="6"/>
        <v>48.34696762698858</v>
      </c>
      <c r="AC28" s="131">
        <v>387336.07669999998</v>
      </c>
      <c r="AD28" s="132">
        <v>615560.06969999999</v>
      </c>
      <c r="AE28" s="129">
        <f t="shared" si="7"/>
        <v>58.921439733785583</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c r="BI28" s="135"/>
      <c r="BJ28" s="135"/>
      <c r="BK28" s="135"/>
      <c r="BL28" s="135"/>
      <c r="BM28" s="135"/>
      <c r="BN28" s="135"/>
      <c r="BO28" s="135"/>
      <c r="BP28" s="135"/>
      <c r="BQ28" s="135"/>
      <c r="BR28" s="135"/>
      <c r="BS28" s="135"/>
      <c r="BT28" s="135"/>
      <c r="BU28" s="135"/>
      <c r="BV28" s="135"/>
      <c r="BW28" s="135"/>
      <c r="BX28" s="135"/>
      <c r="BY28" s="135"/>
      <c r="BZ28" s="135"/>
      <c r="CA28" s="135"/>
      <c r="CB28" s="135"/>
      <c r="CC28" s="135"/>
      <c r="CD28" s="135"/>
      <c r="CE28" s="135"/>
      <c r="CF28" s="135"/>
      <c r="CG28" s="135"/>
      <c r="CH28" s="135"/>
      <c r="CI28" s="135"/>
      <c r="CJ28" s="135"/>
      <c r="CK28" s="135"/>
      <c r="CL28" s="135"/>
      <c r="CM28" s="135"/>
      <c r="CN28" s="135"/>
      <c r="CO28" s="135"/>
      <c r="CP28" s="135"/>
      <c r="CQ28" s="135"/>
      <c r="CR28" s="135"/>
      <c r="CS28" s="135"/>
      <c r="CT28" s="135"/>
      <c r="CU28" s="135"/>
      <c r="CV28" s="135"/>
      <c r="CW28" s="135"/>
      <c r="CX28" s="135"/>
      <c r="CY28" s="135"/>
      <c r="CZ28" s="135"/>
      <c r="DA28" s="135"/>
      <c r="DB28" s="135"/>
      <c r="DC28" s="135"/>
      <c r="DD28" s="135"/>
      <c r="DE28" s="135"/>
      <c r="DF28" s="135"/>
      <c r="DG28" s="135"/>
      <c r="DH28" s="135"/>
      <c r="DI28" s="135"/>
      <c r="DJ28" s="135"/>
      <c r="DK28" s="135"/>
      <c r="DL28" s="135"/>
      <c r="DM28" s="135"/>
      <c r="DN28" s="135"/>
      <c r="DO28" s="135"/>
      <c r="DP28" s="135"/>
      <c r="DQ28" s="135"/>
      <c r="DR28" s="135"/>
      <c r="DS28" s="135"/>
      <c r="DT28" s="135"/>
      <c r="DU28" s="135"/>
      <c r="DV28" s="135"/>
      <c r="DW28" s="135"/>
      <c r="DX28" s="135"/>
      <c r="DY28" s="135"/>
      <c r="DZ28" s="135"/>
      <c r="EA28" s="135"/>
      <c r="EB28" s="135"/>
      <c r="EC28" s="135"/>
      <c r="ED28" s="135"/>
      <c r="EE28" s="135"/>
      <c r="EF28" s="135"/>
      <c r="EG28" s="135"/>
      <c r="EH28" s="135"/>
      <c r="EI28" s="135"/>
      <c r="EJ28" s="135"/>
      <c r="EK28" s="135"/>
      <c r="EL28" s="135"/>
      <c r="EM28" s="135"/>
      <c r="EN28" s="135"/>
      <c r="EO28" s="135"/>
      <c r="EP28" s="135"/>
      <c r="EQ28" s="135"/>
      <c r="ER28" s="135"/>
      <c r="ES28" s="135"/>
      <c r="ET28" s="135"/>
      <c r="EU28" s="135"/>
      <c r="EV28" s="135"/>
      <c r="EW28" s="135"/>
      <c r="EX28" s="135"/>
      <c r="EY28" s="135"/>
      <c r="EZ28" s="135"/>
      <c r="FA28" s="135"/>
      <c r="FB28" s="135"/>
      <c r="FC28" s="135"/>
      <c r="FD28" s="135"/>
      <c r="FE28" s="135"/>
      <c r="FF28" s="135"/>
      <c r="FG28" s="135"/>
      <c r="FH28" s="135"/>
      <c r="FI28" s="135"/>
      <c r="FJ28" s="135"/>
      <c r="FK28" s="135"/>
      <c r="FL28" s="135"/>
      <c r="FM28" s="135"/>
      <c r="FN28" s="135"/>
      <c r="FO28" s="135"/>
      <c r="FP28" s="135"/>
      <c r="FQ28" s="135"/>
      <c r="FR28" s="135"/>
    </row>
    <row r="29" spans="1:174" s="136" customFormat="1" ht="12.75" x14ac:dyDescent="0.2">
      <c r="A29" s="137" t="s">
        <v>153</v>
      </c>
      <c r="B29" s="138">
        <v>73</v>
      </c>
      <c r="C29" s="122"/>
      <c r="D29" s="123">
        <v>3292.1637999999998</v>
      </c>
      <c r="E29" s="124">
        <v>3310.4371000000001</v>
      </c>
      <c r="F29" s="125">
        <f t="shared" si="0"/>
        <v>0.55505439917662436</v>
      </c>
      <c r="G29" s="123">
        <v>92.475099999999998</v>
      </c>
      <c r="H29" s="132">
        <v>101.2229</v>
      </c>
      <c r="I29" s="125">
        <f t="shared" si="1"/>
        <v>9.4596275105406811</v>
      </c>
      <c r="J29" s="131">
        <v>26.307600000000001</v>
      </c>
      <c r="K29" s="132" t="s">
        <v>131</v>
      </c>
      <c r="L29" s="134" t="s">
        <v>132</v>
      </c>
      <c r="M29" s="131" t="s">
        <v>131</v>
      </c>
      <c r="N29" s="132">
        <v>0</v>
      </c>
      <c r="O29" s="134" t="s">
        <v>132</v>
      </c>
      <c r="P29" s="131">
        <v>3137.3710000000001</v>
      </c>
      <c r="Q29" s="132">
        <v>3156.9400999999998</v>
      </c>
      <c r="R29" s="129">
        <f t="shared" si="3"/>
        <v>0.62374198014834015</v>
      </c>
      <c r="S29" s="122"/>
      <c r="T29" s="131">
        <v>3540.0016999999998</v>
      </c>
      <c r="U29" s="132">
        <v>3773.3130000000001</v>
      </c>
      <c r="V29" s="129">
        <f t="shared" si="4"/>
        <v>6.5907115242345826</v>
      </c>
      <c r="W29" s="131">
        <v>9805.9765000000007</v>
      </c>
      <c r="X29" s="132">
        <v>10735.937</v>
      </c>
      <c r="Y29" s="129">
        <f t="shared" si="8"/>
        <v>9.4836093070383995</v>
      </c>
      <c r="Z29" s="132">
        <v>201.60550000000001</v>
      </c>
      <c r="AA29" s="132">
        <v>304.33730000000003</v>
      </c>
      <c r="AB29" s="129">
        <f t="shared" si="6"/>
        <v>50.956843935309301</v>
      </c>
      <c r="AC29" s="131">
        <v>976.67290000000003</v>
      </c>
      <c r="AD29" s="132">
        <v>819.82659999999998</v>
      </c>
      <c r="AE29" s="129">
        <f t="shared" si="7"/>
        <v>-16.059245628705376</v>
      </c>
      <c r="AF29" s="135"/>
      <c r="AG29" s="135"/>
      <c r="AH29" s="135"/>
      <c r="AI29" s="135"/>
      <c r="AJ29" s="135"/>
      <c r="AK29" s="135"/>
      <c r="AL29" s="135"/>
      <c r="AM29" s="135"/>
      <c r="AN29" s="135"/>
      <c r="AO29" s="135"/>
      <c r="AP29" s="135"/>
      <c r="AQ29" s="135"/>
      <c r="AR29" s="135"/>
      <c r="AS29" s="135"/>
      <c r="AT29" s="135"/>
      <c r="AU29" s="135"/>
      <c r="AV29" s="135"/>
      <c r="AW29" s="135"/>
      <c r="AX29" s="135"/>
      <c r="AY29" s="135"/>
      <c r="AZ29" s="135"/>
      <c r="BA29" s="135"/>
      <c r="BB29" s="135"/>
      <c r="BC29" s="135"/>
      <c r="BD29" s="135"/>
      <c r="BE29" s="135"/>
      <c r="BF29" s="135"/>
      <c r="BG29" s="135"/>
      <c r="BH29" s="135"/>
      <c r="BI29" s="135"/>
      <c r="BJ29" s="135"/>
      <c r="BK29" s="135"/>
      <c r="BL29" s="135"/>
      <c r="BM29" s="135"/>
      <c r="BN29" s="135"/>
      <c r="BO29" s="135"/>
      <c r="BP29" s="135"/>
      <c r="BQ29" s="135"/>
      <c r="BR29" s="135"/>
      <c r="BS29" s="135"/>
      <c r="BT29" s="135"/>
      <c r="BU29" s="135"/>
      <c r="BV29" s="135"/>
      <c r="BW29" s="135"/>
      <c r="BX29" s="135"/>
      <c r="BY29" s="135"/>
      <c r="BZ29" s="135"/>
      <c r="CA29" s="135"/>
      <c r="CB29" s="135"/>
      <c r="CC29" s="135"/>
      <c r="CD29" s="135"/>
      <c r="CE29" s="135"/>
      <c r="CF29" s="135"/>
      <c r="CG29" s="135"/>
      <c r="CH29" s="135"/>
      <c r="CI29" s="135"/>
      <c r="CJ29" s="135"/>
      <c r="CK29" s="135"/>
      <c r="CL29" s="135"/>
      <c r="CM29" s="135"/>
      <c r="CN29" s="135"/>
      <c r="CO29" s="135"/>
      <c r="CP29" s="135"/>
      <c r="CQ29" s="135"/>
      <c r="CR29" s="135"/>
      <c r="CS29" s="135"/>
      <c r="CT29" s="135"/>
      <c r="CU29" s="135"/>
      <c r="CV29" s="135"/>
      <c r="CW29" s="135"/>
      <c r="CX29" s="135"/>
      <c r="CY29" s="135"/>
      <c r="CZ29" s="135"/>
      <c r="DA29" s="135"/>
      <c r="DB29" s="135"/>
      <c r="DC29" s="135"/>
      <c r="DD29" s="135"/>
      <c r="DE29" s="135"/>
      <c r="DF29" s="135"/>
      <c r="DG29" s="135"/>
      <c r="DH29" s="135"/>
      <c r="DI29" s="135"/>
      <c r="DJ29" s="135"/>
      <c r="DK29" s="135"/>
      <c r="DL29" s="135"/>
      <c r="DM29" s="135"/>
      <c r="DN29" s="135"/>
      <c r="DO29" s="135"/>
      <c r="DP29" s="135"/>
      <c r="DQ29" s="135"/>
      <c r="DR29" s="135"/>
      <c r="DS29" s="135"/>
      <c r="DT29" s="135"/>
      <c r="DU29" s="135"/>
      <c r="DV29" s="135"/>
      <c r="DW29" s="135"/>
      <c r="DX29" s="135"/>
      <c r="DY29" s="135"/>
      <c r="DZ29" s="135"/>
      <c r="EA29" s="135"/>
      <c r="EB29" s="135"/>
      <c r="EC29" s="135"/>
      <c r="ED29" s="135"/>
      <c r="EE29" s="135"/>
      <c r="EF29" s="135"/>
      <c r="EG29" s="135"/>
      <c r="EH29" s="135"/>
      <c r="EI29" s="135"/>
      <c r="EJ29" s="135"/>
      <c r="EK29" s="135"/>
      <c r="EL29" s="135"/>
      <c r="EM29" s="135"/>
      <c r="EN29" s="135"/>
      <c r="EO29" s="135"/>
      <c r="EP29" s="135"/>
      <c r="EQ29" s="135"/>
      <c r="ER29" s="135"/>
      <c r="ES29" s="135"/>
      <c r="ET29" s="135"/>
      <c r="EU29" s="135"/>
      <c r="EV29" s="135"/>
      <c r="EW29" s="135"/>
      <c r="EX29" s="135"/>
      <c r="EY29" s="135"/>
      <c r="EZ29" s="135"/>
      <c r="FA29" s="135"/>
      <c r="FB29" s="135"/>
      <c r="FC29" s="135"/>
      <c r="FD29" s="135"/>
      <c r="FE29" s="135"/>
      <c r="FF29" s="135"/>
      <c r="FG29" s="135"/>
      <c r="FH29" s="135"/>
      <c r="FI29" s="135"/>
      <c r="FJ29" s="135"/>
      <c r="FK29" s="135"/>
      <c r="FL29" s="135"/>
      <c r="FM29" s="135"/>
      <c r="FN29" s="135"/>
      <c r="FO29" s="135"/>
      <c r="FP29" s="135"/>
      <c r="FQ29" s="135"/>
      <c r="FR29" s="135"/>
    </row>
    <row r="30" spans="1:174" s="136" customFormat="1" ht="12.75" x14ac:dyDescent="0.2">
      <c r="A30" s="137" t="s">
        <v>154</v>
      </c>
      <c r="B30" s="138">
        <v>484</v>
      </c>
      <c r="C30" s="122"/>
      <c r="D30" s="123">
        <v>45815.104988999999</v>
      </c>
      <c r="E30" s="124">
        <v>45267.615267690002</v>
      </c>
      <c r="F30" s="125">
        <f t="shared" si="0"/>
        <v>-1.194998290283189</v>
      </c>
      <c r="G30" s="123">
        <v>1637.8447000000001</v>
      </c>
      <c r="H30" s="132">
        <v>1872.4121</v>
      </c>
      <c r="I30" s="125">
        <f t="shared" si="1"/>
        <v>14.321711942530314</v>
      </c>
      <c r="J30" s="131">
        <v>447.33510000000001</v>
      </c>
      <c r="K30" s="132">
        <v>415.67419999999998</v>
      </c>
      <c r="L30" s="129">
        <f t="shared" si="2"/>
        <v>-7.0776695144199593</v>
      </c>
      <c r="M30" s="131">
        <v>25.2637</v>
      </c>
      <c r="N30" s="132">
        <v>24.174299999999999</v>
      </c>
      <c r="O30" s="147">
        <f t="shared" si="9"/>
        <v>-4.3121158025150708</v>
      </c>
      <c r="P30" s="131">
        <v>42357.270100000002</v>
      </c>
      <c r="Q30" s="132">
        <v>41289.171199999997</v>
      </c>
      <c r="R30" s="129">
        <f t="shared" si="3"/>
        <v>-2.5216424417304539</v>
      </c>
      <c r="S30" s="122"/>
      <c r="T30" s="131">
        <v>39641.312400000003</v>
      </c>
      <c r="U30" s="132">
        <v>37258.004699999998</v>
      </c>
      <c r="V30" s="129">
        <f t="shared" si="4"/>
        <v>-6.0121816249454003</v>
      </c>
      <c r="W30" s="131">
        <v>216139.2702</v>
      </c>
      <c r="X30" s="132">
        <v>202035.01550000001</v>
      </c>
      <c r="Y30" s="129">
        <f t="shared" si="8"/>
        <v>-6.5255400774458572</v>
      </c>
      <c r="Z30" s="132">
        <v>3645.0826000000002</v>
      </c>
      <c r="AA30" s="132">
        <v>1842.0155</v>
      </c>
      <c r="AB30" s="129">
        <f t="shared" si="6"/>
        <v>-49.465740502012224</v>
      </c>
      <c r="AC30" s="131">
        <v>217382.96979999999</v>
      </c>
      <c r="AD30" s="132">
        <v>312456.00469999999</v>
      </c>
      <c r="AE30" s="129">
        <f t="shared" si="7"/>
        <v>43.735272817125725</v>
      </c>
      <c r="AF30" s="135"/>
      <c r="AG30" s="135"/>
      <c r="AH30" s="135"/>
      <c r="AI30" s="135"/>
      <c r="AJ30" s="135"/>
      <c r="AK30" s="135"/>
      <c r="AL30" s="135"/>
      <c r="AM30" s="135"/>
      <c r="AN30" s="135"/>
      <c r="AO30" s="135"/>
      <c r="AP30" s="135"/>
      <c r="AQ30" s="135"/>
      <c r="AR30" s="135"/>
      <c r="AS30" s="135"/>
      <c r="AT30" s="135"/>
      <c r="AU30" s="135"/>
      <c r="AV30" s="135"/>
      <c r="AW30" s="135"/>
      <c r="AX30" s="135"/>
      <c r="AY30" s="135"/>
      <c r="AZ30" s="135"/>
      <c r="BA30" s="135"/>
      <c r="BB30" s="135"/>
      <c r="BC30" s="135"/>
      <c r="BD30" s="135"/>
      <c r="BE30" s="135"/>
      <c r="BF30" s="135"/>
      <c r="BG30" s="135"/>
      <c r="BH30" s="135"/>
      <c r="BI30" s="135"/>
      <c r="BJ30" s="135"/>
      <c r="BK30" s="135"/>
      <c r="BL30" s="135"/>
      <c r="BM30" s="135"/>
      <c r="BN30" s="135"/>
      <c r="BO30" s="135"/>
      <c r="BP30" s="135"/>
      <c r="BQ30" s="135"/>
      <c r="BR30" s="135"/>
      <c r="BS30" s="135"/>
      <c r="BT30" s="135"/>
      <c r="BU30" s="135"/>
      <c r="BV30" s="135"/>
      <c r="BW30" s="135"/>
      <c r="BX30" s="135"/>
      <c r="BY30" s="135"/>
      <c r="BZ30" s="135"/>
      <c r="CA30" s="135"/>
      <c r="CB30" s="135"/>
      <c r="CC30" s="135"/>
      <c r="CD30" s="135"/>
      <c r="CE30" s="135"/>
      <c r="CF30" s="135"/>
      <c r="CG30" s="135"/>
      <c r="CH30" s="135"/>
      <c r="CI30" s="135"/>
      <c r="CJ30" s="135"/>
      <c r="CK30" s="135"/>
      <c r="CL30" s="135"/>
      <c r="CM30" s="135"/>
      <c r="CN30" s="135"/>
      <c r="CO30" s="135"/>
      <c r="CP30" s="135"/>
      <c r="CQ30" s="135"/>
      <c r="CR30" s="135"/>
      <c r="CS30" s="135"/>
      <c r="CT30" s="135"/>
      <c r="CU30" s="135"/>
      <c r="CV30" s="135"/>
      <c r="CW30" s="135"/>
      <c r="CX30" s="135"/>
      <c r="CY30" s="135"/>
      <c r="CZ30" s="135"/>
      <c r="DA30" s="135"/>
      <c r="DB30" s="135"/>
      <c r="DC30" s="135"/>
      <c r="DD30" s="135"/>
      <c r="DE30" s="135"/>
      <c r="DF30" s="135"/>
      <c r="DG30" s="135"/>
      <c r="DH30" s="135"/>
      <c r="DI30" s="135"/>
      <c r="DJ30" s="135"/>
      <c r="DK30" s="135"/>
      <c r="DL30" s="135"/>
      <c r="DM30" s="135"/>
      <c r="DN30" s="135"/>
      <c r="DO30" s="135"/>
      <c r="DP30" s="135"/>
      <c r="DQ30" s="135"/>
      <c r="DR30" s="135"/>
      <c r="DS30" s="135"/>
      <c r="DT30" s="135"/>
      <c r="DU30" s="135"/>
      <c r="DV30" s="135"/>
      <c r="DW30" s="135"/>
      <c r="DX30" s="135"/>
      <c r="DY30" s="135"/>
      <c r="DZ30" s="135"/>
      <c r="EA30" s="135"/>
      <c r="EB30" s="135"/>
      <c r="EC30" s="135"/>
      <c r="ED30" s="135"/>
      <c r="EE30" s="135"/>
      <c r="EF30" s="135"/>
      <c r="EG30" s="135"/>
      <c r="EH30" s="135"/>
      <c r="EI30" s="135"/>
      <c r="EJ30" s="135"/>
      <c r="EK30" s="135"/>
      <c r="EL30" s="135"/>
      <c r="EM30" s="135"/>
      <c r="EN30" s="135"/>
      <c r="EO30" s="135"/>
      <c r="EP30" s="135"/>
      <c r="EQ30" s="135"/>
      <c r="ER30" s="135"/>
      <c r="ES30" s="135"/>
      <c r="ET30" s="135"/>
      <c r="EU30" s="135"/>
      <c r="EV30" s="135"/>
      <c r="EW30" s="135"/>
      <c r="EX30" s="135"/>
      <c r="EY30" s="135"/>
      <c r="EZ30" s="135"/>
      <c r="FA30" s="135"/>
      <c r="FB30" s="135"/>
      <c r="FC30" s="135"/>
      <c r="FD30" s="135"/>
      <c r="FE30" s="135"/>
      <c r="FF30" s="135"/>
      <c r="FG30" s="135"/>
      <c r="FH30" s="135"/>
      <c r="FI30" s="135"/>
      <c r="FJ30" s="135"/>
      <c r="FK30" s="135"/>
      <c r="FL30" s="135"/>
      <c r="FM30" s="135"/>
      <c r="FN30" s="135"/>
      <c r="FO30" s="135"/>
      <c r="FP30" s="135"/>
      <c r="FQ30" s="135"/>
      <c r="FR30" s="135"/>
    </row>
    <row r="31" spans="1:174" s="136" customFormat="1" ht="12.75" x14ac:dyDescent="0.2">
      <c r="A31" s="137" t="s">
        <v>155</v>
      </c>
      <c r="B31" s="138">
        <v>786</v>
      </c>
      <c r="C31" s="122"/>
      <c r="D31" s="123">
        <v>74749.467942999996</v>
      </c>
      <c r="E31" s="124">
        <v>70398.843073830096</v>
      </c>
      <c r="F31" s="125">
        <f t="shared" si="0"/>
        <v>-5.8202753663577305</v>
      </c>
      <c r="G31" s="123">
        <v>6035.0865999999996</v>
      </c>
      <c r="H31" s="132">
        <v>6491.5825999999997</v>
      </c>
      <c r="I31" s="125">
        <f t="shared" si="1"/>
        <v>7.5640339610039797</v>
      </c>
      <c r="J31" s="131">
        <v>1253.2664</v>
      </c>
      <c r="K31" s="132">
        <v>1191.4168</v>
      </c>
      <c r="L31" s="129">
        <f t="shared" si="2"/>
        <v>-4.9350720644868451</v>
      </c>
      <c r="M31" s="131">
        <v>14.277200000000001</v>
      </c>
      <c r="N31" s="132">
        <v>12.5878</v>
      </c>
      <c r="O31" s="147">
        <f t="shared" si="9"/>
        <v>-11.832852380018499</v>
      </c>
      <c r="P31" s="131">
        <v>63945.031600000002</v>
      </c>
      <c r="Q31" s="132">
        <v>60259.514499999997</v>
      </c>
      <c r="R31" s="129">
        <f t="shared" si="3"/>
        <v>-5.763570691550024</v>
      </c>
      <c r="S31" s="122"/>
      <c r="T31" s="131">
        <v>98959.943100000004</v>
      </c>
      <c r="U31" s="132">
        <v>95551.510200000004</v>
      </c>
      <c r="V31" s="129">
        <f t="shared" si="4"/>
        <v>-3.4442551129558963</v>
      </c>
      <c r="W31" s="131">
        <v>201824.8749</v>
      </c>
      <c r="X31" s="132">
        <v>203168.80470000001</v>
      </c>
      <c r="Y31" s="129">
        <f t="shared" si="8"/>
        <v>0.66588907867075608</v>
      </c>
      <c r="Z31" s="132">
        <v>22606.215100000001</v>
      </c>
      <c r="AA31" s="132">
        <v>20722.081699999999</v>
      </c>
      <c r="AB31" s="129">
        <f t="shared" si="6"/>
        <v>-8.3345814045625133</v>
      </c>
      <c r="AC31" s="131">
        <v>500644.90210000001</v>
      </c>
      <c r="AD31" s="132">
        <v>622570.93050000002</v>
      </c>
      <c r="AE31" s="129">
        <f t="shared" si="7"/>
        <v>24.353794054143041</v>
      </c>
      <c r="AF31" s="135"/>
      <c r="AG31" s="135"/>
      <c r="AH31" s="135"/>
      <c r="AI31" s="135"/>
      <c r="AJ31" s="135"/>
      <c r="AK31" s="135"/>
      <c r="AL31" s="135"/>
      <c r="AM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c r="DJ31" s="135"/>
      <c r="DK31" s="135"/>
      <c r="DL31" s="135"/>
      <c r="DM31" s="135"/>
      <c r="DN31" s="135"/>
      <c r="DO31" s="135"/>
      <c r="DP31" s="135"/>
      <c r="DQ31" s="135"/>
      <c r="DR31" s="135"/>
      <c r="DS31" s="135"/>
      <c r="DT31" s="135"/>
      <c r="DU31" s="135"/>
      <c r="DV31" s="135"/>
      <c r="DW31" s="135"/>
      <c r="DX31" s="135"/>
      <c r="DY31" s="135"/>
      <c r="DZ31" s="135"/>
      <c r="EA31" s="135"/>
      <c r="EB31" s="135"/>
      <c r="EC31" s="135"/>
      <c r="ED31" s="135"/>
      <c r="EE31" s="135"/>
      <c r="EF31" s="135"/>
      <c r="EG31" s="135"/>
      <c r="EH31" s="135"/>
      <c r="EI31" s="135"/>
      <c r="EJ31" s="135"/>
      <c r="EK31" s="135"/>
      <c r="EL31" s="135"/>
      <c r="EM31" s="135"/>
      <c r="EN31" s="135"/>
      <c r="EO31" s="135"/>
      <c r="EP31" s="135"/>
      <c r="EQ31" s="135"/>
      <c r="ER31" s="135"/>
      <c r="ES31" s="135"/>
      <c r="ET31" s="135"/>
      <c r="EU31" s="135"/>
      <c r="EV31" s="135"/>
      <c r="EW31" s="135"/>
      <c r="EX31" s="135"/>
      <c r="EY31" s="135"/>
      <c r="EZ31" s="135"/>
      <c r="FA31" s="135"/>
      <c r="FB31" s="135"/>
      <c r="FC31" s="135"/>
      <c r="FD31" s="135"/>
      <c r="FE31" s="135"/>
      <c r="FF31" s="135"/>
      <c r="FG31" s="135"/>
      <c r="FH31" s="135"/>
      <c r="FI31" s="135"/>
      <c r="FJ31" s="135"/>
      <c r="FK31" s="135"/>
      <c r="FL31" s="135"/>
      <c r="FM31" s="135"/>
      <c r="FN31" s="135"/>
      <c r="FO31" s="135"/>
      <c r="FP31" s="135"/>
      <c r="FQ31" s="135"/>
      <c r="FR31" s="135"/>
    </row>
    <row r="32" spans="1:174" s="136" customFormat="1" ht="12.75" x14ac:dyDescent="0.2">
      <c r="A32" s="137" t="s">
        <v>156</v>
      </c>
      <c r="B32" s="138">
        <v>1320</v>
      </c>
      <c r="C32" s="122"/>
      <c r="D32" s="123">
        <v>145092.67198499999</v>
      </c>
      <c r="E32" s="124">
        <v>140923.7709</v>
      </c>
      <c r="F32" s="125">
        <f t="shared" si="0"/>
        <v>-2.8732678418321389</v>
      </c>
      <c r="G32" s="123">
        <v>8842.1329000000005</v>
      </c>
      <c r="H32" s="132">
        <v>9247.6965000000091</v>
      </c>
      <c r="I32" s="125">
        <f t="shared" si="1"/>
        <v>4.5867168542559345</v>
      </c>
      <c r="J32" s="131">
        <v>1851.6603</v>
      </c>
      <c r="K32" s="132">
        <v>1604.4485</v>
      </c>
      <c r="L32" s="129">
        <f t="shared" si="2"/>
        <v>-13.350818181931102</v>
      </c>
      <c r="M32" s="131">
        <v>21.574200000000001</v>
      </c>
      <c r="N32" s="132">
        <v>31.872199999999999</v>
      </c>
      <c r="O32" s="147">
        <f t="shared" si="9"/>
        <v>47.732940271249902</v>
      </c>
      <c r="P32" s="131">
        <v>129938.1035</v>
      </c>
      <c r="Q32" s="132">
        <v>126962.83749999999</v>
      </c>
      <c r="R32" s="129">
        <f t="shared" si="3"/>
        <v>-2.289756368500484</v>
      </c>
      <c r="S32" s="122"/>
      <c r="T32" s="131">
        <v>133438.39000000001</v>
      </c>
      <c r="U32" s="132">
        <v>132952.15410000001</v>
      </c>
      <c r="V32" s="129">
        <f t="shared" si="4"/>
        <v>-0.36438981315647379</v>
      </c>
      <c r="W32" s="131">
        <v>720599.12639999995</v>
      </c>
      <c r="X32" s="132">
        <v>679201.39300000004</v>
      </c>
      <c r="Y32" s="129">
        <f t="shared" si="8"/>
        <v>-5.7449047443085988</v>
      </c>
      <c r="Z32" s="132">
        <v>12961.363600000001</v>
      </c>
      <c r="AA32" s="132">
        <v>11567.8071</v>
      </c>
      <c r="AB32" s="129">
        <f t="shared" si="6"/>
        <v>-10.751619528673672</v>
      </c>
      <c r="AC32" s="131">
        <v>1331016.6048999999</v>
      </c>
      <c r="AD32" s="132">
        <v>1402697.1100999999</v>
      </c>
      <c r="AE32" s="129">
        <f t="shared" si="7"/>
        <v>5.3853952637491931</v>
      </c>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c r="BO32" s="135"/>
      <c r="BP32" s="135"/>
      <c r="BQ32" s="135"/>
      <c r="BR32" s="135"/>
      <c r="BS32" s="135"/>
      <c r="BT32" s="135"/>
      <c r="BU32" s="135"/>
      <c r="BV32" s="135"/>
      <c r="BW32" s="135"/>
      <c r="BX32" s="135"/>
      <c r="BY32" s="135"/>
      <c r="BZ32" s="135"/>
      <c r="CA32" s="135"/>
      <c r="CB32" s="135"/>
      <c r="CC32" s="135"/>
      <c r="CD32" s="135"/>
      <c r="CE32" s="135"/>
      <c r="CF32" s="135"/>
      <c r="CG32" s="135"/>
      <c r="CH32" s="135"/>
      <c r="CI32" s="135"/>
      <c r="CJ32" s="135"/>
      <c r="CK32" s="135"/>
      <c r="CL32" s="135"/>
      <c r="CM32" s="135"/>
      <c r="CN32" s="135"/>
      <c r="CO32" s="135"/>
      <c r="CP32" s="135"/>
      <c r="CQ32" s="135"/>
      <c r="CR32" s="135"/>
      <c r="CS32" s="135"/>
      <c r="CT32" s="135"/>
      <c r="CU32" s="135"/>
      <c r="CV32" s="135"/>
      <c r="CW32" s="135"/>
      <c r="CX32" s="135"/>
      <c r="CY32" s="135"/>
      <c r="CZ32" s="135"/>
      <c r="DA32" s="135"/>
      <c r="DB32" s="135"/>
      <c r="DC32" s="135"/>
      <c r="DD32" s="135"/>
      <c r="DE32" s="135"/>
      <c r="DF32" s="135"/>
      <c r="DG32" s="135"/>
      <c r="DH32" s="135"/>
      <c r="DI32" s="135"/>
      <c r="DJ32" s="135"/>
      <c r="DK32" s="135"/>
      <c r="DL32" s="135"/>
      <c r="DM32" s="135"/>
      <c r="DN32" s="135"/>
      <c r="DO32" s="135"/>
      <c r="DP32" s="135"/>
      <c r="DQ32" s="135"/>
      <c r="DR32" s="135"/>
      <c r="DS32" s="135"/>
      <c r="DT32" s="135"/>
      <c r="DU32" s="135"/>
      <c r="DV32" s="135"/>
      <c r="DW32" s="135"/>
      <c r="DX32" s="135"/>
      <c r="DY32" s="135"/>
      <c r="DZ32" s="135"/>
      <c r="EA32" s="135"/>
      <c r="EB32" s="135"/>
      <c r="EC32" s="135"/>
      <c r="ED32" s="135"/>
      <c r="EE32" s="135"/>
      <c r="EF32" s="135"/>
      <c r="EG32" s="135"/>
      <c r="EH32" s="135"/>
      <c r="EI32" s="135"/>
      <c r="EJ32" s="135"/>
      <c r="EK32" s="135"/>
      <c r="EL32" s="135"/>
      <c r="EM32" s="135"/>
      <c r="EN32" s="135"/>
      <c r="EO32" s="135"/>
      <c r="EP32" s="135"/>
      <c r="EQ32" s="135"/>
      <c r="ER32" s="135"/>
      <c r="ES32" s="135"/>
      <c r="ET32" s="135"/>
      <c r="EU32" s="135"/>
      <c r="EV32" s="135"/>
      <c r="EW32" s="135"/>
      <c r="EX32" s="135"/>
      <c r="EY32" s="135"/>
      <c r="EZ32" s="135"/>
      <c r="FA32" s="135"/>
      <c r="FB32" s="135"/>
      <c r="FC32" s="135"/>
      <c r="FD32" s="135"/>
      <c r="FE32" s="135"/>
      <c r="FF32" s="135"/>
      <c r="FG32" s="135"/>
      <c r="FH32" s="135"/>
      <c r="FI32" s="135"/>
      <c r="FJ32" s="135"/>
      <c r="FK32" s="135"/>
      <c r="FL32" s="135"/>
      <c r="FM32" s="135"/>
      <c r="FN32" s="135"/>
      <c r="FO32" s="135"/>
      <c r="FP32" s="135"/>
      <c r="FQ32" s="135"/>
      <c r="FR32" s="135"/>
    </row>
    <row r="33" spans="1:174" s="136" customFormat="1" ht="12.75" x14ac:dyDescent="0.2">
      <c r="A33" s="137" t="s">
        <v>157</v>
      </c>
      <c r="B33" s="138">
        <v>1109</v>
      </c>
      <c r="C33" s="122"/>
      <c r="D33" s="123">
        <v>103481.88432300001</v>
      </c>
      <c r="E33" s="124">
        <v>100293.99565123</v>
      </c>
      <c r="F33" s="125">
        <f t="shared" si="0"/>
        <v>-3.0806248771230282</v>
      </c>
      <c r="G33" s="123">
        <v>844.10580000000004</v>
      </c>
      <c r="H33" s="132">
        <v>784.15340000000003</v>
      </c>
      <c r="I33" s="125">
        <f t="shared" si="1"/>
        <v>-7.1024745950093005</v>
      </c>
      <c r="J33" s="131">
        <v>329.04590000000002</v>
      </c>
      <c r="K33" s="132">
        <v>440.11239999999998</v>
      </c>
      <c r="L33" s="129">
        <f t="shared" si="2"/>
        <v>33.754105430275814</v>
      </c>
      <c r="M33" s="131">
        <v>28.582999999999998</v>
      </c>
      <c r="N33" s="132">
        <v>30.350300000000001</v>
      </c>
      <c r="O33" s="147">
        <f t="shared" si="9"/>
        <v>6.1830458664241084</v>
      </c>
      <c r="P33" s="131">
        <v>98367.1599999998</v>
      </c>
      <c r="Q33" s="132">
        <v>96737.095100000093</v>
      </c>
      <c r="R33" s="129">
        <f t="shared" si="3"/>
        <v>-1.6571230683082749</v>
      </c>
      <c r="S33" s="122"/>
      <c r="T33" s="131">
        <v>77396.445400000201</v>
      </c>
      <c r="U33" s="132">
        <v>77794.005999999994</v>
      </c>
      <c r="V33" s="129">
        <f t="shared" si="4"/>
        <v>0.51366777627204208</v>
      </c>
      <c r="W33" s="131">
        <v>552322.08429999906</v>
      </c>
      <c r="X33" s="132">
        <v>522724.17670000001</v>
      </c>
      <c r="Y33" s="129">
        <f t="shared" si="8"/>
        <v>-5.3588129899804322</v>
      </c>
      <c r="Z33" s="132">
        <v>1468.7565</v>
      </c>
      <c r="AA33" s="132">
        <v>2586.1943999999999</v>
      </c>
      <c r="AB33" s="129">
        <f t="shared" si="6"/>
        <v>76.080541601007369</v>
      </c>
      <c r="AC33" s="131">
        <v>207337.8762</v>
      </c>
      <c r="AD33" s="132">
        <v>182770.84419999999</v>
      </c>
      <c r="AE33" s="129">
        <f t="shared" si="7"/>
        <v>-11.848791185794926</v>
      </c>
      <c r="AF33" s="135"/>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c r="DJ33" s="135"/>
      <c r="DK33" s="135"/>
      <c r="DL33" s="135"/>
      <c r="DM33" s="135"/>
      <c r="DN33" s="135"/>
      <c r="DO33" s="135"/>
      <c r="DP33" s="135"/>
      <c r="DQ33" s="135"/>
      <c r="DR33" s="135"/>
      <c r="DS33" s="135"/>
      <c r="DT33" s="135"/>
      <c r="DU33" s="135"/>
      <c r="DV33" s="135"/>
      <c r="DW33" s="135"/>
      <c r="DX33" s="135"/>
      <c r="DY33" s="135"/>
      <c r="DZ33" s="135"/>
      <c r="EA33" s="135"/>
      <c r="EB33" s="135"/>
      <c r="EC33" s="135"/>
      <c r="ED33" s="135"/>
      <c r="EE33" s="135"/>
      <c r="EF33" s="135"/>
      <c r="EG33" s="135"/>
      <c r="EH33" s="135"/>
      <c r="EI33" s="135"/>
      <c r="EJ33" s="135"/>
      <c r="EK33" s="135"/>
      <c r="EL33" s="135"/>
      <c r="EM33" s="135"/>
      <c r="EN33" s="135"/>
      <c r="EO33" s="135"/>
      <c r="EP33" s="135"/>
      <c r="EQ33" s="135"/>
      <c r="ER33" s="135"/>
      <c r="ES33" s="135"/>
      <c r="ET33" s="135"/>
      <c r="EU33" s="135"/>
      <c r="EV33" s="135"/>
      <c r="EW33" s="135"/>
      <c r="EX33" s="135"/>
      <c r="EY33" s="135"/>
      <c r="EZ33" s="135"/>
      <c r="FA33" s="135"/>
      <c r="FB33" s="135"/>
      <c r="FC33" s="135"/>
      <c r="FD33" s="135"/>
      <c r="FE33" s="135"/>
      <c r="FF33" s="135"/>
      <c r="FG33" s="135"/>
      <c r="FH33" s="135"/>
      <c r="FI33" s="135"/>
      <c r="FJ33" s="135"/>
      <c r="FK33" s="135"/>
      <c r="FL33" s="135"/>
      <c r="FM33" s="135"/>
      <c r="FN33" s="135"/>
      <c r="FO33" s="135"/>
      <c r="FP33" s="135"/>
      <c r="FQ33" s="135"/>
      <c r="FR33" s="135"/>
    </row>
    <row r="34" spans="1:174" s="136" customFormat="1" ht="12.75" x14ac:dyDescent="0.2">
      <c r="A34" s="137" t="s">
        <v>158</v>
      </c>
      <c r="B34" s="138">
        <v>163</v>
      </c>
      <c r="C34" s="122"/>
      <c r="D34" s="123">
        <v>10247.796413</v>
      </c>
      <c r="E34" s="124">
        <v>9976.5358169699994</v>
      </c>
      <c r="F34" s="125">
        <f t="shared" si="0"/>
        <v>-2.6470139052127251</v>
      </c>
      <c r="G34" s="123">
        <v>4288.6153999999997</v>
      </c>
      <c r="H34" s="132">
        <v>4440.6751999999997</v>
      </c>
      <c r="I34" s="125">
        <f t="shared" si="1"/>
        <v>3.5456618469448253</v>
      </c>
      <c r="J34" s="131">
        <v>1353.2289000000001</v>
      </c>
      <c r="K34" s="132">
        <v>1323.2417</v>
      </c>
      <c r="L34" s="129">
        <f t="shared" si="2"/>
        <v>-2.2159739568080483</v>
      </c>
      <c r="M34" s="131">
        <v>128.3383</v>
      </c>
      <c r="N34" s="132">
        <v>59.346200000000003</v>
      </c>
      <c r="O34" s="147">
        <f t="shared" si="9"/>
        <v>-53.757997417762269</v>
      </c>
      <c r="P34" s="131">
        <v>3328.3256999999999</v>
      </c>
      <c r="Q34" s="132">
        <v>3521.5203999999999</v>
      </c>
      <c r="R34" s="129">
        <f t="shared" si="3"/>
        <v>5.8045611341462244</v>
      </c>
      <c r="S34" s="122"/>
      <c r="T34" s="131">
        <v>5227.6265999999996</v>
      </c>
      <c r="U34" s="132">
        <v>5838.6710000000003</v>
      </c>
      <c r="V34" s="129">
        <f t="shared" si="4"/>
        <v>11.688753745342106</v>
      </c>
      <c r="W34" s="131">
        <v>3062.8802999999998</v>
      </c>
      <c r="X34" s="132">
        <v>2382.8706999999999</v>
      </c>
      <c r="Y34" s="129">
        <f t="shared" si="8"/>
        <v>-22.201638111681998</v>
      </c>
      <c r="Z34" s="132">
        <v>2811.56</v>
      </c>
      <c r="AA34" s="132">
        <v>1665.9469999999999</v>
      </c>
      <c r="AB34" s="129">
        <f t="shared" si="6"/>
        <v>-40.746525060820325</v>
      </c>
      <c r="AC34" s="131">
        <v>115442.02159999999</v>
      </c>
      <c r="AD34" s="132">
        <v>152851.84450000001</v>
      </c>
      <c r="AE34" s="129">
        <f t="shared" si="7"/>
        <v>32.405724000245684</v>
      </c>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5"/>
      <c r="BL34" s="135"/>
      <c r="BM34" s="135"/>
      <c r="BN34" s="135"/>
      <c r="BO34" s="135"/>
      <c r="BP34" s="135"/>
      <c r="BQ34" s="135"/>
      <c r="BR34" s="135"/>
      <c r="BS34" s="135"/>
      <c r="BT34" s="135"/>
      <c r="BU34" s="135"/>
      <c r="BV34" s="135"/>
      <c r="BW34" s="135"/>
      <c r="BX34" s="135"/>
      <c r="BY34" s="135"/>
      <c r="BZ34" s="135"/>
      <c r="CA34" s="135"/>
      <c r="CB34" s="135"/>
      <c r="CC34" s="135"/>
      <c r="CD34" s="135"/>
      <c r="CE34" s="135"/>
      <c r="CF34" s="135"/>
      <c r="CG34" s="135"/>
      <c r="CH34" s="135"/>
      <c r="CI34" s="135"/>
      <c r="CJ34" s="135"/>
      <c r="CK34" s="135"/>
      <c r="CL34" s="135"/>
      <c r="CM34" s="135"/>
      <c r="CN34" s="135"/>
      <c r="CO34" s="135"/>
      <c r="CP34" s="135"/>
      <c r="CQ34" s="135"/>
      <c r="CR34" s="135"/>
      <c r="CS34" s="135"/>
      <c r="CT34" s="135"/>
      <c r="CU34" s="135"/>
      <c r="CV34" s="135"/>
      <c r="CW34" s="135"/>
      <c r="CX34" s="135"/>
      <c r="CY34" s="135"/>
      <c r="CZ34" s="135"/>
      <c r="DA34" s="135"/>
      <c r="DB34" s="135"/>
      <c r="DC34" s="135"/>
      <c r="DD34" s="135"/>
      <c r="DE34" s="135"/>
      <c r="DF34" s="135"/>
      <c r="DG34" s="135"/>
      <c r="DH34" s="135"/>
      <c r="DI34" s="135"/>
      <c r="DJ34" s="135"/>
      <c r="DK34" s="135"/>
      <c r="DL34" s="135"/>
      <c r="DM34" s="135"/>
      <c r="DN34" s="135"/>
      <c r="DO34" s="135"/>
      <c r="DP34" s="135"/>
      <c r="DQ34" s="135"/>
      <c r="DR34" s="135"/>
      <c r="DS34" s="135"/>
      <c r="DT34" s="135"/>
      <c r="DU34" s="135"/>
      <c r="DV34" s="135"/>
      <c r="DW34" s="135"/>
      <c r="DX34" s="135"/>
      <c r="DY34" s="135"/>
      <c r="DZ34" s="135"/>
      <c r="EA34" s="135"/>
      <c r="EB34" s="135"/>
      <c r="EC34" s="135"/>
      <c r="ED34" s="135"/>
      <c r="EE34" s="135"/>
      <c r="EF34" s="135"/>
      <c r="EG34" s="135"/>
      <c r="EH34" s="135"/>
      <c r="EI34" s="135"/>
      <c r="EJ34" s="135"/>
      <c r="EK34" s="135"/>
      <c r="EL34" s="135"/>
      <c r="EM34" s="135"/>
      <c r="EN34" s="135"/>
      <c r="EO34" s="135"/>
      <c r="EP34" s="135"/>
      <c r="EQ34" s="135"/>
      <c r="ER34" s="135"/>
      <c r="ES34" s="135"/>
      <c r="ET34" s="135"/>
      <c r="EU34" s="135"/>
      <c r="EV34" s="135"/>
      <c r="EW34" s="135"/>
      <c r="EX34" s="135"/>
      <c r="EY34" s="135"/>
      <c r="EZ34" s="135"/>
      <c r="FA34" s="135"/>
      <c r="FB34" s="135"/>
      <c r="FC34" s="135"/>
      <c r="FD34" s="135"/>
      <c r="FE34" s="135"/>
      <c r="FF34" s="135"/>
      <c r="FG34" s="135"/>
      <c r="FH34" s="135"/>
      <c r="FI34" s="135"/>
      <c r="FJ34" s="135"/>
      <c r="FK34" s="135"/>
      <c r="FL34" s="135"/>
      <c r="FM34" s="135"/>
      <c r="FN34" s="135"/>
      <c r="FO34" s="135"/>
      <c r="FP34" s="135"/>
      <c r="FQ34" s="135"/>
      <c r="FR34" s="135"/>
    </row>
    <row r="35" spans="1:174" s="136" customFormat="1" ht="12.75" x14ac:dyDescent="0.2">
      <c r="A35" s="137" t="s">
        <v>159</v>
      </c>
      <c r="B35" s="138">
        <v>557</v>
      </c>
      <c r="C35" s="122"/>
      <c r="D35" s="123">
        <v>38302.766500999998</v>
      </c>
      <c r="E35" s="124">
        <v>37108.908248909996</v>
      </c>
      <c r="F35" s="125">
        <f t="shared" si="0"/>
        <v>-3.1168982325567307</v>
      </c>
      <c r="G35" s="123">
        <v>4825.9108999999999</v>
      </c>
      <c r="H35" s="132">
        <v>4950.8774000000003</v>
      </c>
      <c r="I35" s="125">
        <f t="shared" si="1"/>
        <v>2.5894904110227213</v>
      </c>
      <c r="J35" s="131">
        <v>3884.2982999999999</v>
      </c>
      <c r="K35" s="132">
        <v>5121.9585999999999</v>
      </c>
      <c r="L35" s="129">
        <f t="shared" si="2"/>
        <v>31.863163032561115</v>
      </c>
      <c r="M35" s="131" t="s">
        <v>131</v>
      </c>
      <c r="N35" s="132">
        <v>278.52379999999999</v>
      </c>
      <c r="O35" s="134" t="s">
        <v>132</v>
      </c>
      <c r="P35" s="131">
        <v>27448.166300000001</v>
      </c>
      <c r="Q35" s="132">
        <v>25925.014800000001</v>
      </c>
      <c r="R35" s="129">
        <f t="shared" si="3"/>
        <v>-5.5491921877491635</v>
      </c>
      <c r="S35" s="122"/>
      <c r="T35" s="131">
        <v>57819.213799999998</v>
      </c>
      <c r="U35" s="132">
        <v>56031.505700000002</v>
      </c>
      <c r="V35" s="129">
        <f t="shared" si="4"/>
        <v>-3.0918927853010647</v>
      </c>
      <c r="W35" s="131">
        <v>16218.101500000001</v>
      </c>
      <c r="X35" s="132">
        <v>14876.5578</v>
      </c>
      <c r="Y35" s="129">
        <f t="shared" si="8"/>
        <v>-8.2718911334967338</v>
      </c>
      <c r="Z35" s="132">
        <v>12092.850399999999</v>
      </c>
      <c r="AA35" s="132">
        <v>7641.6175999999996</v>
      </c>
      <c r="AB35" s="129">
        <f t="shared" si="6"/>
        <v>-36.808797370055949</v>
      </c>
      <c r="AC35" s="131">
        <v>237835.69080000001</v>
      </c>
      <c r="AD35" s="132">
        <v>236153.21859999999</v>
      </c>
      <c r="AE35" s="129">
        <f t="shared" si="7"/>
        <v>-0.70740947010128341</v>
      </c>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c r="BM35" s="135"/>
      <c r="BN35" s="135"/>
      <c r="BO35" s="135"/>
      <c r="BP35" s="135"/>
      <c r="BQ35" s="135"/>
      <c r="BR35" s="135"/>
      <c r="BS35" s="135"/>
      <c r="BT35" s="135"/>
      <c r="BU35" s="135"/>
      <c r="BV35" s="135"/>
      <c r="BW35" s="135"/>
      <c r="BX35" s="135"/>
      <c r="BY35" s="135"/>
      <c r="BZ35" s="135"/>
      <c r="CA35" s="135"/>
      <c r="CB35" s="135"/>
      <c r="CC35" s="135"/>
      <c r="CD35" s="135"/>
      <c r="CE35" s="135"/>
      <c r="CF35" s="135"/>
      <c r="CG35" s="135"/>
      <c r="CH35" s="135"/>
      <c r="CI35" s="135"/>
      <c r="CJ35" s="135"/>
      <c r="CK35" s="135"/>
      <c r="CL35" s="135"/>
      <c r="CM35" s="135"/>
      <c r="CN35" s="135"/>
      <c r="CO35" s="135"/>
      <c r="CP35" s="135"/>
      <c r="CQ35" s="135"/>
      <c r="CR35" s="135"/>
      <c r="CS35" s="135"/>
      <c r="CT35" s="135"/>
      <c r="CU35" s="135"/>
      <c r="CV35" s="135"/>
      <c r="CW35" s="135"/>
      <c r="CX35" s="135"/>
      <c r="CY35" s="135"/>
      <c r="CZ35" s="135"/>
      <c r="DA35" s="135"/>
      <c r="DB35" s="135"/>
      <c r="DC35" s="135"/>
      <c r="DD35" s="135"/>
      <c r="DE35" s="135"/>
      <c r="DF35" s="135"/>
      <c r="DG35" s="135"/>
      <c r="DH35" s="135"/>
      <c r="DI35" s="135"/>
      <c r="DJ35" s="135"/>
      <c r="DK35" s="135"/>
      <c r="DL35" s="135"/>
      <c r="DM35" s="135"/>
      <c r="DN35" s="135"/>
      <c r="DO35" s="135"/>
      <c r="DP35" s="135"/>
      <c r="DQ35" s="135"/>
      <c r="DR35" s="135"/>
      <c r="DS35" s="135"/>
      <c r="DT35" s="135"/>
      <c r="DU35" s="135"/>
      <c r="DV35" s="135"/>
      <c r="DW35" s="135"/>
      <c r="DX35" s="135"/>
      <c r="DY35" s="135"/>
      <c r="DZ35" s="135"/>
      <c r="EA35" s="135"/>
      <c r="EB35" s="135"/>
      <c r="EC35" s="135"/>
      <c r="ED35" s="135"/>
      <c r="EE35" s="135"/>
      <c r="EF35" s="135"/>
      <c r="EG35" s="135"/>
      <c r="EH35" s="135"/>
      <c r="EI35" s="135"/>
      <c r="EJ35" s="135"/>
      <c r="EK35" s="135"/>
      <c r="EL35" s="135"/>
      <c r="EM35" s="135"/>
      <c r="EN35" s="135"/>
      <c r="EO35" s="135"/>
      <c r="EP35" s="135"/>
      <c r="EQ35" s="135"/>
      <c r="ER35" s="135"/>
      <c r="ES35" s="135"/>
      <c r="ET35" s="135"/>
      <c r="EU35" s="135"/>
      <c r="EV35" s="135"/>
      <c r="EW35" s="135"/>
      <c r="EX35" s="135"/>
      <c r="EY35" s="135"/>
      <c r="EZ35" s="135"/>
      <c r="FA35" s="135"/>
      <c r="FB35" s="135"/>
      <c r="FC35" s="135"/>
      <c r="FD35" s="135"/>
      <c r="FE35" s="135"/>
      <c r="FF35" s="135"/>
      <c r="FG35" s="135"/>
      <c r="FH35" s="135"/>
      <c r="FI35" s="135"/>
      <c r="FJ35" s="135"/>
      <c r="FK35" s="135"/>
      <c r="FL35" s="135"/>
      <c r="FM35" s="135"/>
      <c r="FN35" s="135"/>
      <c r="FO35" s="135"/>
      <c r="FP35" s="135"/>
      <c r="FQ35" s="135"/>
      <c r="FR35" s="135"/>
    </row>
    <row r="36" spans="1:174" s="136" customFormat="1" ht="12.75" x14ac:dyDescent="0.2">
      <c r="A36" s="137" t="s">
        <v>160</v>
      </c>
      <c r="B36" s="138">
        <v>317</v>
      </c>
      <c r="C36" s="122"/>
      <c r="D36" s="123">
        <v>16384.81511</v>
      </c>
      <c r="E36" s="124">
        <v>16401.441435789999</v>
      </c>
      <c r="F36" s="125">
        <f t="shared" si="0"/>
        <v>0.10147399087738762</v>
      </c>
      <c r="G36" s="123">
        <v>2424.3854000000001</v>
      </c>
      <c r="H36" s="132">
        <v>2303.6867999999999</v>
      </c>
      <c r="I36" s="125">
        <f t="shared" si="1"/>
        <v>-4.978523629122666</v>
      </c>
      <c r="J36" s="131">
        <v>1331.6496</v>
      </c>
      <c r="K36" s="132">
        <v>1398.7893999999999</v>
      </c>
      <c r="L36" s="129">
        <f t="shared" si="2"/>
        <v>5.0418518505168208</v>
      </c>
      <c r="M36" s="131">
        <v>58.215699999999998</v>
      </c>
      <c r="N36" s="132">
        <v>70.668700000000001</v>
      </c>
      <c r="O36" s="147">
        <f t="shared" si="9"/>
        <v>21.39113675520521</v>
      </c>
      <c r="P36" s="131">
        <v>11529.031499999999</v>
      </c>
      <c r="Q36" s="132">
        <v>11927.3817</v>
      </c>
      <c r="R36" s="129">
        <f t="shared" si="3"/>
        <v>3.4551922249496991</v>
      </c>
      <c r="S36" s="122"/>
      <c r="T36" s="131">
        <v>24426.725699999999</v>
      </c>
      <c r="U36" s="132">
        <v>24508.198700000001</v>
      </c>
      <c r="V36" s="129">
        <f t="shared" si="4"/>
        <v>0.33354040570408028</v>
      </c>
      <c r="W36" s="131">
        <v>11645.4295</v>
      </c>
      <c r="X36" s="132">
        <v>7584.4660000000003</v>
      </c>
      <c r="Y36" s="129">
        <f t="shared" si="8"/>
        <v>-34.871736589878452</v>
      </c>
      <c r="Z36" s="132">
        <v>847.27930000000003</v>
      </c>
      <c r="AA36" s="132">
        <v>335.92930000000001</v>
      </c>
      <c r="AB36" s="129">
        <f t="shared" si="6"/>
        <v>-60.351999629874122</v>
      </c>
      <c r="AC36" s="131">
        <v>180177.2752</v>
      </c>
      <c r="AD36" s="132">
        <v>170249.12330000001</v>
      </c>
      <c r="AE36" s="129">
        <f t="shared" si="7"/>
        <v>-5.5102131436828401</v>
      </c>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5"/>
      <c r="BO36" s="135"/>
      <c r="BP36" s="135"/>
      <c r="BQ36" s="135"/>
      <c r="BR36" s="135"/>
      <c r="BS36" s="135"/>
      <c r="BT36" s="135"/>
      <c r="BU36" s="135"/>
      <c r="BV36" s="135"/>
      <c r="BW36" s="135"/>
      <c r="BX36" s="135"/>
      <c r="BY36" s="135"/>
      <c r="BZ36" s="135"/>
      <c r="CA36" s="135"/>
      <c r="CB36" s="135"/>
      <c r="CC36" s="135"/>
      <c r="CD36" s="135"/>
      <c r="CE36" s="135"/>
      <c r="CF36" s="135"/>
      <c r="CG36" s="135"/>
      <c r="CH36" s="135"/>
      <c r="CI36" s="135"/>
      <c r="CJ36" s="135"/>
      <c r="CK36" s="135"/>
      <c r="CL36" s="135"/>
      <c r="CM36" s="135"/>
      <c r="CN36" s="135"/>
      <c r="CO36" s="135"/>
      <c r="CP36" s="135"/>
      <c r="CQ36" s="135"/>
      <c r="CR36" s="135"/>
      <c r="CS36" s="135"/>
      <c r="CT36" s="135"/>
      <c r="CU36" s="135"/>
      <c r="CV36" s="135"/>
      <c r="CW36" s="135"/>
      <c r="CX36" s="135"/>
      <c r="CY36" s="135"/>
      <c r="CZ36" s="135"/>
      <c r="DA36" s="135"/>
      <c r="DB36" s="135"/>
      <c r="DC36" s="135"/>
      <c r="DD36" s="135"/>
      <c r="DE36" s="135"/>
      <c r="DF36" s="135"/>
      <c r="DG36" s="135"/>
      <c r="DH36" s="135"/>
      <c r="DI36" s="135"/>
      <c r="DJ36" s="135"/>
      <c r="DK36" s="135"/>
      <c r="DL36" s="135"/>
      <c r="DM36" s="135"/>
      <c r="DN36" s="135"/>
      <c r="DO36" s="135"/>
      <c r="DP36" s="135"/>
      <c r="DQ36" s="135"/>
      <c r="DR36" s="135"/>
      <c r="DS36" s="135"/>
      <c r="DT36" s="135"/>
      <c r="DU36" s="135"/>
      <c r="DV36" s="135"/>
      <c r="DW36" s="135"/>
      <c r="DX36" s="135"/>
      <c r="DY36" s="135"/>
      <c r="DZ36" s="135"/>
      <c r="EA36" s="135"/>
      <c r="EB36" s="135"/>
      <c r="EC36" s="135"/>
      <c r="ED36" s="135"/>
      <c r="EE36" s="135"/>
      <c r="EF36" s="135"/>
      <c r="EG36" s="135"/>
      <c r="EH36" s="135"/>
      <c r="EI36" s="135"/>
      <c r="EJ36" s="135"/>
      <c r="EK36" s="135"/>
      <c r="EL36" s="135"/>
      <c r="EM36" s="135"/>
      <c r="EN36" s="135"/>
      <c r="EO36" s="135"/>
      <c r="EP36" s="135"/>
      <c r="EQ36" s="135"/>
      <c r="ER36" s="135"/>
      <c r="ES36" s="135"/>
      <c r="ET36" s="135"/>
      <c r="EU36" s="135"/>
      <c r="EV36" s="135"/>
      <c r="EW36" s="135"/>
      <c r="EX36" s="135"/>
      <c r="EY36" s="135"/>
      <c r="EZ36" s="135"/>
      <c r="FA36" s="135"/>
      <c r="FB36" s="135"/>
      <c r="FC36" s="135"/>
      <c r="FD36" s="135"/>
      <c r="FE36" s="135"/>
      <c r="FF36" s="135"/>
      <c r="FG36" s="135"/>
      <c r="FH36" s="135"/>
      <c r="FI36" s="135"/>
      <c r="FJ36" s="135"/>
      <c r="FK36" s="135"/>
      <c r="FL36" s="135"/>
      <c r="FM36" s="135"/>
      <c r="FN36" s="135"/>
      <c r="FO36" s="135"/>
      <c r="FP36" s="135"/>
      <c r="FQ36" s="135"/>
      <c r="FR36" s="135"/>
    </row>
    <row r="37" spans="1:174" s="136" customFormat="1" ht="12.75" x14ac:dyDescent="0.2">
      <c r="A37" s="137" t="s">
        <v>161</v>
      </c>
      <c r="B37" s="138">
        <v>551</v>
      </c>
      <c r="C37" s="122"/>
      <c r="D37" s="123">
        <v>36868.0530059999</v>
      </c>
      <c r="E37" s="124">
        <v>36093.301119770003</v>
      </c>
      <c r="F37" s="125">
        <f t="shared" si="0"/>
        <v>-2.1014179569065261</v>
      </c>
      <c r="G37" s="123">
        <v>3580.0558000000001</v>
      </c>
      <c r="H37" s="132">
        <v>4602.7314999999999</v>
      </c>
      <c r="I37" s="125">
        <f t="shared" si="1"/>
        <v>28.565915089926808</v>
      </c>
      <c r="J37" s="131">
        <v>3271.6199000000001</v>
      </c>
      <c r="K37" s="132">
        <v>3991.2233000000001</v>
      </c>
      <c r="L37" s="129">
        <f t="shared" si="2"/>
        <v>21.99532409006315</v>
      </c>
      <c r="M37" s="131">
        <v>20.141200000000001</v>
      </c>
      <c r="N37" s="132" t="s">
        <v>131</v>
      </c>
      <c r="O37" s="134" t="s">
        <v>132</v>
      </c>
      <c r="P37" s="131">
        <v>28204.480800000001</v>
      </c>
      <c r="Q37" s="132">
        <v>26327.1754</v>
      </c>
      <c r="R37" s="129">
        <f t="shared" si="3"/>
        <v>-6.6560537430634064</v>
      </c>
      <c r="S37" s="122"/>
      <c r="T37" s="131">
        <v>66269.689400000003</v>
      </c>
      <c r="U37" s="132">
        <v>67894.774399999995</v>
      </c>
      <c r="V37" s="129">
        <f t="shared" si="4"/>
        <v>2.4522296916031694</v>
      </c>
      <c r="W37" s="131">
        <v>23849.604599999999</v>
      </c>
      <c r="X37" s="132">
        <v>18832.891</v>
      </c>
      <c r="Y37" s="129">
        <f t="shared" si="8"/>
        <v>-21.034787302092205</v>
      </c>
      <c r="Z37" s="132">
        <v>9216.3107999999993</v>
      </c>
      <c r="AA37" s="132">
        <v>7792.2191000000003</v>
      </c>
      <c r="AB37" s="129">
        <f t="shared" si="6"/>
        <v>-15.45186279959221</v>
      </c>
      <c r="AC37" s="131">
        <v>1351415.2176999999</v>
      </c>
      <c r="AD37" s="132">
        <v>834302.07819999999</v>
      </c>
      <c r="AE37" s="129">
        <f t="shared" si="7"/>
        <v>-38.264563897695702</v>
      </c>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c r="BM37" s="135"/>
      <c r="BN37" s="135"/>
      <c r="BO37" s="135"/>
      <c r="BP37" s="135"/>
      <c r="BQ37" s="135"/>
      <c r="BR37" s="135"/>
      <c r="BS37" s="135"/>
      <c r="BT37" s="135"/>
      <c r="BU37" s="135"/>
      <c r="BV37" s="135"/>
      <c r="BW37" s="135"/>
      <c r="BX37" s="135"/>
      <c r="BY37" s="135"/>
      <c r="BZ37" s="135"/>
      <c r="CA37" s="135"/>
      <c r="CB37" s="135"/>
      <c r="CC37" s="135"/>
      <c r="CD37" s="135"/>
      <c r="CE37" s="135"/>
      <c r="CF37" s="135"/>
      <c r="CG37" s="135"/>
      <c r="CH37" s="135"/>
      <c r="CI37" s="135"/>
      <c r="CJ37" s="135"/>
      <c r="CK37" s="135"/>
      <c r="CL37" s="135"/>
      <c r="CM37" s="135"/>
      <c r="CN37" s="135"/>
      <c r="CO37" s="135"/>
      <c r="CP37" s="135"/>
      <c r="CQ37" s="135"/>
      <c r="CR37" s="135"/>
      <c r="CS37" s="135"/>
      <c r="CT37" s="135"/>
      <c r="CU37" s="135"/>
      <c r="CV37" s="135"/>
      <c r="CW37" s="135"/>
      <c r="CX37" s="135"/>
      <c r="CY37" s="135"/>
      <c r="CZ37" s="135"/>
      <c r="DA37" s="135"/>
      <c r="DB37" s="135"/>
      <c r="DC37" s="135"/>
      <c r="DD37" s="135"/>
      <c r="DE37" s="135"/>
      <c r="DF37" s="135"/>
      <c r="DG37" s="135"/>
      <c r="DH37" s="135"/>
      <c r="DI37" s="135"/>
      <c r="DJ37" s="135"/>
      <c r="DK37" s="135"/>
      <c r="DL37" s="135"/>
      <c r="DM37" s="135"/>
      <c r="DN37" s="135"/>
      <c r="DO37" s="135"/>
      <c r="DP37" s="135"/>
      <c r="DQ37" s="135"/>
      <c r="DR37" s="135"/>
      <c r="DS37" s="135"/>
      <c r="DT37" s="135"/>
      <c r="DU37" s="135"/>
      <c r="DV37" s="135"/>
      <c r="DW37" s="135"/>
      <c r="DX37" s="135"/>
      <c r="DY37" s="135"/>
      <c r="DZ37" s="135"/>
      <c r="EA37" s="135"/>
      <c r="EB37" s="135"/>
      <c r="EC37" s="135"/>
      <c r="ED37" s="135"/>
      <c r="EE37" s="135"/>
      <c r="EF37" s="135"/>
      <c r="EG37" s="135"/>
      <c r="EH37" s="135"/>
      <c r="EI37" s="135"/>
      <c r="EJ37" s="135"/>
      <c r="EK37" s="135"/>
      <c r="EL37" s="135"/>
      <c r="EM37" s="135"/>
      <c r="EN37" s="135"/>
      <c r="EO37" s="135"/>
      <c r="EP37" s="135"/>
      <c r="EQ37" s="135"/>
      <c r="ER37" s="135"/>
      <c r="ES37" s="135"/>
      <c r="ET37" s="135"/>
      <c r="EU37" s="135"/>
      <c r="EV37" s="135"/>
      <c r="EW37" s="135"/>
      <c r="EX37" s="135"/>
      <c r="EY37" s="135"/>
      <c r="EZ37" s="135"/>
      <c r="FA37" s="135"/>
      <c r="FB37" s="135"/>
      <c r="FC37" s="135"/>
      <c r="FD37" s="135"/>
      <c r="FE37" s="135"/>
      <c r="FF37" s="135"/>
      <c r="FG37" s="135"/>
      <c r="FH37" s="135"/>
      <c r="FI37" s="135"/>
      <c r="FJ37" s="135"/>
      <c r="FK37" s="135"/>
      <c r="FL37" s="135"/>
      <c r="FM37" s="135"/>
      <c r="FN37" s="135"/>
      <c r="FO37" s="135"/>
      <c r="FP37" s="135"/>
      <c r="FQ37" s="135"/>
      <c r="FR37" s="135"/>
    </row>
    <row r="38" spans="1:174" s="136" customFormat="1" ht="12.75" x14ac:dyDescent="0.2">
      <c r="A38" s="137" t="s">
        <v>162</v>
      </c>
      <c r="B38" s="138">
        <v>51</v>
      </c>
      <c r="C38" s="122"/>
      <c r="D38" s="123">
        <v>3130.6637919999998</v>
      </c>
      <c r="E38" s="124">
        <v>4355.4595956599996</v>
      </c>
      <c r="F38" s="125">
        <f t="shared" si="0"/>
        <v>39.122559464539265</v>
      </c>
      <c r="G38" s="123">
        <v>441.77910000000003</v>
      </c>
      <c r="H38" s="132">
        <v>400.10789999999997</v>
      </c>
      <c r="I38" s="125">
        <f t="shared" si="1"/>
        <v>-9.4325874628292894</v>
      </c>
      <c r="J38" s="131">
        <v>118.8292</v>
      </c>
      <c r="K38" s="132">
        <v>191.81489999999999</v>
      </c>
      <c r="L38" s="129">
        <f t="shared" si="2"/>
        <v>61.420677745873896</v>
      </c>
      <c r="M38" s="131">
        <v>13.862299999999999</v>
      </c>
      <c r="N38" s="132" t="s">
        <v>131</v>
      </c>
      <c r="O38" s="134" t="s">
        <v>132</v>
      </c>
      <c r="P38" s="131">
        <v>1386.3811000000001</v>
      </c>
      <c r="Q38" s="132">
        <v>2399.5601999999999</v>
      </c>
      <c r="R38" s="129">
        <f t="shared" si="3"/>
        <v>73.080850568433135</v>
      </c>
      <c r="S38" s="122"/>
      <c r="T38" s="131">
        <v>2200.7179999999998</v>
      </c>
      <c r="U38" s="132">
        <v>2575.4087</v>
      </c>
      <c r="V38" s="129">
        <f t="shared" si="4"/>
        <v>17.025838839869543</v>
      </c>
      <c r="W38" s="131">
        <v>5342.1476000000002</v>
      </c>
      <c r="X38" s="132">
        <v>5190.4449999999997</v>
      </c>
      <c r="Y38" s="129">
        <f t="shared" si="8"/>
        <v>-2.8397305982335697</v>
      </c>
      <c r="Z38" s="132">
        <v>2510.3132999999998</v>
      </c>
      <c r="AA38" s="132" t="s">
        <v>131</v>
      </c>
      <c r="AB38" s="129" t="s">
        <v>132</v>
      </c>
      <c r="AC38" s="131">
        <v>93262.416200000007</v>
      </c>
      <c r="AD38" s="132" t="s">
        <v>131</v>
      </c>
      <c r="AE38" s="129" t="s">
        <v>132</v>
      </c>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c r="BM38" s="135"/>
      <c r="BN38" s="135"/>
      <c r="BO38" s="135"/>
      <c r="BP38" s="135"/>
      <c r="BQ38" s="135"/>
      <c r="BR38" s="135"/>
      <c r="BS38" s="135"/>
      <c r="BT38" s="135"/>
      <c r="BU38" s="135"/>
      <c r="BV38" s="135"/>
      <c r="BW38" s="135"/>
      <c r="BX38" s="135"/>
      <c r="BY38" s="135"/>
      <c r="BZ38" s="135"/>
      <c r="CA38" s="135"/>
      <c r="CB38" s="135"/>
      <c r="CC38" s="135"/>
      <c r="CD38" s="135"/>
      <c r="CE38" s="135"/>
      <c r="CF38" s="135"/>
      <c r="CG38" s="135"/>
      <c r="CH38" s="135"/>
      <c r="CI38" s="135"/>
      <c r="CJ38" s="135"/>
      <c r="CK38" s="135"/>
      <c r="CL38" s="135"/>
      <c r="CM38" s="135"/>
      <c r="CN38" s="135"/>
      <c r="CO38" s="135"/>
      <c r="CP38" s="135"/>
      <c r="CQ38" s="135"/>
      <c r="CR38" s="135"/>
      <c r="CS38" s="135"/>
      <c r="CT38" s="135"/>
      <c r="CU38" s="135"/>
      <c r="CV38" s="135"/>
      <c r="CW38" s="135"/>
      <c r="CX38" s="135"/>
      <c r="CY38" s="135"/>
      <c r="CZ38" s="135"/>
      <c r="DA38" s="135"/>
      <c r="DB38" s="135"/>
      <c r="DC38" s="135"/>
      <c r="DD38" s="135"/>
      <c r="DE38" s="135"/>
      <c r="DF38" s="135"/>
      <c r="DG38" s="135"/>
      <c r="DH38" s="135"/>
      <c r="DI38" s="135"/>
      <c r="DJ38" s="135"/>
      <c r="DK38" s="135"/>
      <c r="DL38" s="135"/>
      <c r="DM38" s="135"/>
      <c r="DN38" s="135"/>
      <c r="DO38" s="135"/>
      <c r="DP38" s="135"/>
      <c r="DQ38" s="135"/>
      <c r="DR38" s="135"/>
      <c r="DS38" s="135"/>
      <c r="DT38" s="135"/>
      <c r="DU38" s="135"/>
      <c r="DV38" s="135"/>
      <c r="DW38" s="135"/>
      <c r="DX38" s="135"/>
      <c r="DY38" s="135"/>
      <c r="DZ38" s="135"/>
      <c r="EA38" s="135"/>
      <c r="EB38" s="135"/>
      <c r="EC38" s="135"/>
      <c r="ED38" s="135"/>
      <c r="EE38" s="135"/>
      <c r="EF38" s="135"/>
      <c r="EG38" s="135"/>
      <c r="EH38" s="135"/>
      <c r="EI38" s="135"/>
      <c r="EJ38" s="135"/>
      <c r="EK38" s="135"/>
      <c r="EL38" s="135"/>
      <c r="EM38" s="135"/>
      <c r="EN38" s="135"/>
      <c r="EO38" s="135"/>
      <c r="EP38" s="135"/>
      <c r="EQ38" s="135"/>
      <c r="ER38" s="135"/>
      <c r="ES38" s="135"/>
      <c r="ET38" s="135"/>
      <c r="EU38" s="135"/>
      <c r="EV38" s="135"/>
      <c r="EW38" s="135"/>
      <c r="EX38" s="135"/>
      <c r="EY38" s="135"/>
      <c r="EZ38" s="135"/>
      <c r="FA38" s="135"/>
      <c r="FB38" s="135"/>
      <c r="FC38" s="135"/>
      <c r="FD38" s="135"/>
      <c r="FE38" s="135"/>
      <c r="FF38" s="135"/>
      <c r="FG38" s="135"/>
      <c r="FH38" s="135"/>
      <c r="FI38" s="135"/>
      <c r="FJ38" s="135"/>
      <c r="FK38" s="135"/>
      <c r="FL38" s="135"/>
      <c r="FM38" s="135"/>
      <c r="FN38" s="135"/>
      <c r="FO38" s="135"/>
      <c r="FP38" s="135"/>
      <c r="FQ38" s="135"/>
      <c r="FR38" s="135"/>
    </row>
    <row r="39" spans="1:174" s="136" customFormat="1" ht="12.75" x14ac:dyDescent="0.2">
      <c r="A39" s="137" t="s">
        <v>163</v>
      </c>
      <c r="B39" s="138">
        <v>730</v>
      </c>
      <c r="C39" s="122"/>
      <c r="D39" s="123">
        <v>40270.041811999901</v>
      </c>
      <c r="E39" s="124">
        <v>36019.360786290003</v>
      </c>
      <c r="F39" s="125">
        <f t="shared" si="0"/>
        <v>-10.555442295178485</v>
      </c>
      <c r="G39" s="123">
        <v>3231.2779</v>
      </c>
      <c r="H39" s="132">
        <v>3458.835</v>
      </c>
      <c r="I39" s="125">
        <f t="shared" si="1"/>
        <v>7.0423252670406278</v>
      </c>
      <c r="J39" s="131">
        <v>2122.2332999999999</v>
      </c>
      <c r="K39" s="132">
        <v>2470.6702</v>
      </c>
      <c r="L39" s="129">
        <f t="shared" si="2"/>
        <v>16.41840696779191</v>
      </c>
      <c r="M39" s="131">
        <v>21.6538</v>
      </c>
      <c r="N39" s="132">
        <v>20.421199999999999</v>
      </c>
      <c r="O39" s="147">
        <f t="shared" si="9"/>
        <v>-5.692303429421175</v>
      </c>
      <c r="P39" s="131">
        <v>32441.1286</v>
      </c>
      <c r="Q39" s="132">
        <v>28738.0285</v>
      </c>
      <c r="R39" s="129">
        <f t="shared" si="3"/>
        <v>-11.414831295357587</v>
      </c>
      <c r="S39" s="122"/>
      <c r="T39" s="131">
        <v>36739.687899999997</v>
      </c>
      <c r="U39" s="132">
        <v>38963.518199999999</v>
      </c>
      <c r="V39" s="129">
        <f t="shared" si="4"/>
        <v>6.0529373740270787</v>
      </c>
      <c r="W39" s="131">
        <v>111764.2132</v>
      </c>
      <c r="X39" s="132">
        <v>95844.484100000001</v>
      </c>
      <c r="Y39" s="129">
        <f t="shared" si="8"/>
        <v>-14.24403093279235</v>
      </c>
      <c r="Z39" s="132">
        <v>4572.4246999999996</v>
      </c>
      <c r="AA39" s="132">
        <v>2868.2141000000001</v>
      </c>
      <c r="AB39" s="129">
        <f t="shared" si="6"/>
        <v>-37.271485301879316</v>
      </c>
      <c r="AC39" s="131">
        <v>262069.02590000001</v>
      </c>
      <c r="AD39" s="132">
        <v>56032.669600000001</v>
      </c>
      <c r="AE39" s="129">
        <f t="shared" si="7"/>
        <v>-78.619117842113511</v>
      </c>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5"/>
      <c r="BR39" s="135"/>
      <c r="BS39" s="135"/>
      <c r="BT39" s="135"/>
      <c r="BU39" s="135"/>
      <c r="BV39" s="135"/>
      <c r="BW39" s="135"/>
      <c r="BX39" s="135"/>
      <c r="BY39" s="135"/>
      <c r="BZ39" s="135"/>
      <c r="CA39" s="135"/>
      <c r="CB39" s="135"/>
      <c r="CC39" s="135"/>
      <c r="CD39" s="135"/>
      <c r="CE39" s="135"/>
      <c r="CF39" s="135"/>
      <c r="CG39" s="135"/>
      <c r="CH39" s="135"/>
      <c r="CI39" s="135"/>
      <c r="CJ39" s="135"/>
      <c r="CK39" s="135"/>
      <c r="CL39" s="135"/>
      <c r="CM39" s="135"/>
      <c r="CN39" s="135"/>
      <c r="CO39" s="135"/>
      <c r="CP39" s="135"/>
      <c r="CQ39" s="135"/>
      <c r="CR39" s="135"/>
      <c r="CS39" s="135"/>
      <c r="CT39" s="135"/>
      <c r="CU39" s="135"/>
      <c r="CV39" s="135"/>
      <c r="CW39" s="135"/>
      <c r="CX39" s="135"/>
      <c r="CY39" s="135"/>
      <c r="CZ39" s="135"/>
      <c r="DA39" s="135"/>
      <c r="DB39" s="135"/>
      <c r="DC39" s="135"/>
      <c r="DD39" s="135"/>
      <c r="DE39" s="135"/>
      <c r="DF39" s="135"/>
      <c r="DG39" s="135"/>
      <c r="DH39" s="135"/>
      <c r="DI39" s="135"/>
      <c r="DJ39" s="135"/>
      <c r="DK39" s="135"/>
      <c r="DL39" s="135"/>
      <c r="DM39" s="135"/>
      <c r="DN39" s="135"/>
      <c r="DO39" s="135"/>
      <c r="DP39" s="135"/>
      <c r="DQ39" s="135"/>
      <c r="DR39" s="135"/>
      <c r="DS39" s="135"/>
      <c r="DT39" s="135"/>
      <c r="DU39" s="135"/>
      <c r="DV39" s="135"/>
      <c r="DW39" s="135"/>
      <c r="DX39" s="135"/>
      <c r="DY39" s="135"/>
      <c r="DZ39" s="135"/>
      <c r="EA39" s="135"/>
      <c r="EB39" s="135"/>
      <c r="EC39" s="135"/>
      <c r="ED39" s="135"/>
      <c r="EE39" s="135"/>
      <c r="EF39" s="135"/>
      <c r="EG39" s="135"/>
      <c r="EH39" s="135"/>
      <c r="EI39" s="135"/>
      <c r="EJ39" s="135"/>
      <c r="EK39" s="135"/>
      <c r="EL39" s="135"/>
      <c r="EM39" s="135"/>
      <c r="EN39" s="135"/>
      <c r="EO39" s="135"/>
      <c r="EP39" s="135"/>
      <c r="EQ39" s="135"/>
      <c r="ER39" s="135"/>
      <c r="ES39" s="135"/>
      <c r="ET39" s="135"/>
      <c r="EU39" s="135"/>
      <c r="EV39" s="135"/>
      <c r="EW39" s="135"/>
      <c r="EX39" s="135"/>
      <c r="EY39" s="135"/>
      <c r="EZ39" s="135"/>
      <c r="FA39" s="135"/>
      <c r="FB39" s="135"/>
      <c r="FC39" s="135"/>
      <c r="FD39" s="135"/>
      <c r="FE39" s="135"/>
      <c r="FF39" s="135"/>
      <c r="FG39" s="135"/>
      <c r="FH39" s="135"/>
      <c r="FI39" s="135"/>
      <c r="FJ39" s="135"/>
      <c r="FK39" s="135"/>
      <c r="FL39" s="135"/>
      <c r="FM39" s="135"/>
      <c r="FN39" s="135"/>
      <c r="FO39" s="135"/>
      <c r="FP39" s="135"/>
      <c r="FQ39" s="135"/>
      <c r="FR39" s="135"/>
    </row>
    <row r="40" spans="1:174" s="136" customFormat="1" ht="12.75" x14ac:dyDescent="0.2">
      <c r="A40" s="137" t="s">
        <v>164</v>
      </c>
      <c r="B40" s="138">
        <v>508</v>
      </c>
      <c r="C40" s="122"/>
      <c r="D40" s="123">
        <v>28143.427009999999</v>
      </c>
      <c r="E40" s="124">
        <v>26075.076313009999</v>
      </c>
      <c r="F40" s="125">
        <f t="shared" si="0"/>
        <v>-7.3493206646620184</v>
      </c>
      <c r="G40" s="131">
        <v>4042.3739</v>
      </c>
      <c r="H40" s="132">
        <v>4500.8064000000004</v>
      </c>
      <c r="I40" s="125">
        <f t="shared" si="1"/>
        <v>11.340675339309914</v>
      </c>
      <c r="J40" s="131">
        <v>2594.4845</v>
      </c>
      <c r="K40" s="132">
        <v>2784.6028999999999</v>
      </c>
      <c r="L40" s="129">
        <f t="shared" si="2"/>
        <v>7.3277909349622083</v>
      </c>
      <c r="M40" s="131">
        <v>99.173400000000001</v>
      </c>
      <c r="N40" s="132">
        <v>137.85659999999999</v>
      </c>
      <c r="O40" s="147">
        <f t="shared" si="9"/>
        <v>39.005620458711697</v>
      </c>
      <c r="P40" s="131">
        <v>19570.278300000002</v>
      </c>
      <c r="Q40" s="132">
        <v>17524.595700000002</v>
      </c>
      <c r="R40" s="129">
        <f t="shared" si="3"/>
        <v>-10.453007201231268</v>
      </c>
      <c r="S40" s="122"/>
      <c r="T40" s="131">
        <v>38183.707499999997</v>
      </c>
      <c r="U40" s="132">
        <v>39955.274100000002</v>
      </c>
      <c r="V40" s="129">
        <f t="shared" si="4"/>
        <v>4.6395877089724813</v>
      </c>
      <c r="W40" s="131">
        <v>17647.923999999999</v>
      </c>
      <c r="X40" s="132">
        <v>17970.5164</v>
      </c>
      <c r="Y40" s="129">
        <f t="shared" si="8"/>
        <v>1.8279339824899488</v>
      </c>
      <c r="Z40" s="132">
        <v>7977.7694000000001</v>
      </c>
      <c r="AA40" s="132">
        <v>8682.8577000000005</v>
      </c>
      <c r="AB40" s="129">
        <f t="shared" si="6"/>
        <v>8.8381634595755543</v>
      </c>
      <c r="AC40" s="131">
        <v>210868.76699999999</v>
      </c>
      <c r="AD40" s="132">
        <v>278400.30609999999</v>
      </c>
      <c r="AE40" s="129">
        <f t="shared" si="7"/>
        <v>32.025387192594536</v>
      </c>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c r="BM40" s="135"/>
      <c r="BN40" s="135"/>
      <c r="BO40" s="135"/>
      <c r="BP40" s="135"/>
      <c r="BQ40" s="135"/>
      <c r="BR40" s="135"/>
      <c r="BS40" s="135"/>
      <c r="BT40" s="135"/>
      <c r="BU40" s="135"/>
      <c r="BV40" s="135"/>
      <c r="BW40" s="135"/>
      <c r="BX40" s="135"/>
      <c r="BY40" s="135"/>
      <c r="BZ40" s="135"/>
      <c r="CA40" s="135"/>
      <c r="CB40" s="135"/>
      <c r="CC40" s="135"/>
      <c r="CD40" s="135"/>
      <c r="CE40" s="135"/>
      <c r="CF40" s="135"/>
      <c r="CG40" s="135"/>
      <c r="CH40" s="135"/>
      <c r="CI40" s="135"/>
      <c r="CJ40" s="135"/>
      <c r="CK40" s="135"/>
      <c r="CL40" s="135"/>
      <c r="CM40" s="135"/>
      <c r="CN40" s="135"/>
      <c r="CO40" s="135"/>
      <c r="CP40" s="135"/>
      <c r="CQ40" s="135"/>
      <c r="CR40" s="135"/>
      <c r="CS40" s="135"/>
      <c r="CT40" s="135"/>
      <c r="CU40" s="135"/>
      <c r="CV40" s="135"/>
      <c r="CW40" s="135"/>
      <c r="CX40" s="135"/>
      <c r="CY40" s="135"/>
      <c r="CZ40" s="135"/>
      <c r="DA40" s="135"/>
      <c r="DB40" s="135"/>
      <c r="DC40" s="135"/>
      <c r="DD40" s="135"/>
      <c r="DE40" s="135"/>
      <c r="DF40" s="135"/>
      <c r="DG40" s="135"/>
      <c r="DH40" s="135"/>
      <c r="DI40" s="135"/>
      <c r="DJ40" s="135"/>
      <c r="DK40" s="135"/>
      <c r="DL40" s="135"/>
      <c r="DM40" s="135"/>
      <c r="DN40" s="135"/>
      <c r="DO40" s="135"/>
      <c r="DP40" s="135"/>
      <c r="DQ40" s="135"/>
      <c r="DR40" s="135"/>
      <c r="DS40" s="135"/>
      <c r="DT40" s="135"/>
      <c r="DU40" s="135"/>
      <c r="DV40" s="135"/>
      <c r="DW40" s="135"/>
      <c r="DX40" s="135"/>
      <c r="DY40" s="135"/>
      <c r="DZ40" s="135"/>
      <c r="EA40" s="135"/>
      <c r="EB40" s="135"/>
      <c r="EC40" s="135"/>
      <c r="ED40" s="135"/>
      <c r="EE40" s="135"/>
      <c r="EF40" s="135"/>
      <c r="EG40" s="135"/>
      <c r="EH40" s="135"/>
      <c r="EI40" s="135"/>
      <c r="EJ40" s="135"/>
      <c r="EK40" s="135"/>
      <c r="EL40" s="135"/>
      <c r="EM40" s="135"/>
      <c r="EN40" s="135"/>
      <c r="EO40" s="135"/>
      <c r="EP40" s="135"/>
      <c r="EQ40" s="135"/>
      <c r="ER40" s="135"/>
      <c r="ES40" s="135"/>
      <c r="ET40" s="135"/>
      <c r="EU40" s="135"/>
      <c r="EV40" s="135"/>
      <c r="EW40" s="135"/>
      <c r="EX40" s="135"/>
      <c r="EY40" s="135"/>
      <c r="EZ40" s="135"/>
      <c r="FA40" s="135"/>
      <c r="FB40" s="135"/>
      <c r="FC40" s="135"/>
      <c r="FD40" s="135"/>
      <c r="FE40" s="135"/>
      <c r="FF40" s="135"/>
      <c r="FG40" s="135"/>
      <c r="FH40" s="135"/>
      <c r="FI40" s="135"/>
      <c r="FJ40" s="135"/>
      <c r="FK40" s="135"/>
      <c r="FL40" s="135"/>
      <c r="FM40" s="135"/>
      <c r="FN40" s="135"/>
      <c r="FO40" s="135"/>
      <c r="FP40" s="135"/>
      <c r="FQ40" s="135"/>
      <c r="FR40" s="135"/>
    </row>
    <row r="41" spans="1:174" s="136" customFormat="1" ht="12.75" x14ac:dyDescent="0.2">
      <c r="A41" s="137" t="s">
        <v>165</v>
      </c>
      <c r="B41" s="138">
        <v>125</v>
      </c>
      <c r="C41" s="122"/>
      <c r="D41" s="123">
        <v>3662.5025030000002</v>
      </c>
      <c r="E41" s="124">
        <v>3375.7898168900001</v>
      </c>
      <c r="F41" s="125">
        <f t="shared" si="0"/>
        <v>-7.8283273765724415</v>
      </c>
      <c r="G41" s="131" t="s">
        <v>131</v>
      </c>
      <c r="H41" s="132" t="s">
        <v>131</v>
      </c>
      <c r="I41" s="129" t="s">
        <v>132</v>
      </c>
      <c r="J41" s="131" t="s">
        <v>131</v>
      </c>
      <c r="K41" s="132" t="s">
        <v>131</v>
      </c>
      <c r="L41" s="134" t="s">
        <v>132</v>
      </c>
      <c r="M41" s="131" t="s">
        <v>131</v>
      </c>
      <c r="N41" s="132">
        <v>0</v>
      </c>
      <c r="O41" s="134" t="s">
        <v>132</v>
      </c>
      <c r="P41" s="131">
        <v>3444.3033</v>
      </c>
      <c r="Q41" s="132">
        <v>3115.5369000000001</v>
      </c>
      <c r="R41" s="129">
        <f t="shared" si="3"/>
        <v>-9.5452221063110247</v>
      </c>
      <c r="S41" s="122"/>
      <c r="T41" s="131">
        <v>2628.2372</v>
      </c>
      <c r="U41" s="132">
        <v>2619.5437999999999</v>
      </c>
      <c r="V41" s="129">
        <f t="shared" si="4"/>
        <v>-0.33076923193995356</v>
      </c>
      <c r="W41" s="131">
        <v>11568.497100000001</v>
      </c>
      <c r="X41" s="132">
        <v>9316.7134999999998</v>
      </c>
      <c r="Y41" s="129">
        <f t="shared" si="8"/>
        <v>-19.464789423684092</v>
      </c>
      <c r="Z41" s="132">
        <v>183.78299999999999</v>
      </c>
      <c r="AA41" s="132">
        <v>436.49380000000002</v>
      </c>
      <c r="AB41" s="129">
        <f t="shared" si="6"/>
        <v>137.50499230070247</v>
      </c>
      <c r="AC41" s="131">
        <v>17182.737700000001</v>
      </c>
      <c r="AD41" s="132">
        <v>7034.9750999999997</v>
      </c>
      <c r="AE41" s="129">
        <f t="shared" si="7"/>
        <v>-59.057891572191089</v>
      </c>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c r="BM41" s="135"/>
      <c r="BN41" s="135"/>
      <c r="BO41" s="135"/>
      <c r="BP41" s="135"/>
      <c r="BQ41" s="135"/>
      <c r="BR41" s="135"/>
      <c r="BS41" s="135"/>
      <c r="BT41" s="135"/>
      <c r="BU41" s="135"/>
      <c r="BV41" s="135"/>
      <c r="BW41" s="135"/>
      <c r="BX41" s="135"/>
      <c r="BY41" s="135"/>
      <c r="BZ41" s="135"/>
      <c r="CA41" s="135"/>
      <c r="CB41" s="135"/>
      <c r="CC41" s="135"/>
      <c r="CD41" s="135"/>
      <c r="CE41" s="135"/>
      <c r="CF41" s="135"/>
      <c r="CG41" s="135"/>
      <c r="CH41" s="135"/>
      <c r="CI41" s="135"/>
      <c r="CJ41" s="135"/>
      <c r="CK41" s="135"/>
      <c r="CL41" s="135"/>
      <c r="CM41" s="135"/>
      <c r="CN41" s="135"/>
      <c r="CO41" s="135"/>
      <c r="CP41" s="135"/>
      <c r="CQ41" s="135"/>
      <c r="CR41" s="135"/>
      <c r="CS41" s="135"/>
      <c r="CT41" s="135"/>
      <c r="CU41" s="135"/>
      <c r="CV41" s="135"/>
      <c r="CW41" s="135"/>
      <c r="CX41" s="135"/>
      <c r="CY41" s="135"/>
      <c r="CZ41" s="135"/>
      <c r="DA41" s="135"/>
      <c r="DB41" s="135"/>
      <c r="DC41" s="135"/>
      <c r="DD41" s="135"/>
      <c r="DE41" s="135"/>
      <c r="DF41" s="135"/>
      <c r="DG41" s="135"/>
      <c r="DH41" s="135"/>
      <c r="DI41" s="135"/>
      <c r="DJ41" s="135"/>
      <c r="DK41" s="135"/>
      <c r="DL41" s="135"/>
      <c r="DM41" s="135"/>
      <c r="DN41" s="135"/>
      <c r="DO41" s="135"/>
      <c r="DP41" s="135"/>
      <c r="DQ41" s="135"/>
      <c r="DR41" s="135"/>
      <c r="DS41" s="135"/>
      <c r="DT41" s="135"/>
      <c r="DU41" s="135"/>
      <c r="DV41" s="135"/>
      <c r="DW41" s="135"/>
      <c r="DX41" s="135"/>
      <c r="DY41" s="135"/>
      <c r="DZ41" s="135"/>
      <c r="EA41" s="135"/>
      <c r="EB41" s="135"/>
      <c r="EC41" s="135"/>
      <c r="ED41" s="135"/>
      <c r="EE41" s="135"/>
      <c r="EF41" s="135"/>
      <c r="EG41" s="135"/>
      <c r="EH41" s="135"/>
      <c r="EI41" s="135"/>
      <c r="EJ41" s="135"/>
      <c r="EK41" s="135"/>
      <c r="EL41" s="135"/>
      <c r="EM41" s="135"/>
      <c r="EN41" s="135"/>
      <c r="EO41" s="135"/>
      <c r="EP41" s="135"/>
      <c r="EQ41" s="135"/>
      <c r="ER41" s="135"/>
      <c r="ES41" s="135"/>
      <c r="ET41" s="135"/>
      <c r="EU41" s="135"/>
      <c r="EV41" s="135"/>
      <c r="EW41" s="135"/>
      <c r="EX41" s="135"/>
      <c r="EY41" s="135"/>
      <c r="EZ41" s="135"/>
      <c r="FA41" s="135"/>
      <c r="FB41" s="135"/>
      <c r="FC41" s="135"/>
      <c r="FD41" s="135"/>
      <c r="FE41" s="135"/>
      <c r="FF41" s="135"/>
      <c r="FG41" s="135"/>
      <c r="FH41" s="135"/>
      <c r="FI41" s="135"/>
      <c r="FJ41" s="135"/>
      <c r="FK41" s="135"/>
      <c r="FL41" s="135"/>
      <c r="FM41" s="135"/>
      <c r="FN41" s="135"/>
      <c r="FO41" s="135"/>
      <c r="FP41" s="135"/>
      <c r="FQ41" s="135"/>
      <c r="FR41" s="135"/>
    </row>
    <row r="42" spans="1:174" s="136" customFormat="1" ht="12.75" x14ac:dyDescent="0.2">
      <c r="A42" s="137" t="s">
        <v>166</v>
      </c>
      <c r="B42" s="138">
        <v>79</v>
      </c>
      <c r="C42" s="122"/>
      <c r="D42" s="123">
        <v>3444.9020660000001</v>
      </c>
      <c r="E42" s="124">
        <v>3366.6576363600002</v>
      </c>
      <c r="F42" s="125">
        <f t="shared" si="0"/>
        <v>-2.2713107119138654</v>
      </c>
      <c r="G42" s="131">
        <v>1068.5353</v>
      </c>
      <c r="H42" s="132">
        <v>1053.9262000000001</v>
      </c>
      <c r="I42" s="125">
        <f t="shared" si="1"/>
        <v>-1.3672079902273593</v>
      </c>
      <c r="J42" s="131">
        <v>275.37430000000001</v>
      </c>
      <c r="K42" s="132">
        <v>343.04039999999998</v>
      </c>
      <c r="L42" s="129">
        <f t="shared" si="2"/>
        <v>24.572409262592764</v>
      </c>
      <c r="M42" s="131">
        <v>81.110200000000006</v>
      </c>
      <c r="N42" s="132">
        <v>39.305199999999999</v>
      </c>
      <c r="O42" s="147">
        <f t="shared" si="9"/>
        <v>-51.54098991248943</v>
      </c>
      <c r="P42" s="131">
        <v>1451.412</v>
      </c>
      <c r="Q42" s="132">
        <v>1507.1856</v>
      </c>
      <c r="R42" s="129">
        <f t="shared" si="3"/>
        <v>3.8427131648353541</v>
      </c>
      <c r="S42" s="122"/>
      <c r="T42" s="131">
        <v>1681.8076000000001</v>
      </c>
      <c r="U42" s="132">
        <v>1425.3125</v>
      </c>
      <c r="V42" s="129">
        <f t="shared" si="4"/>
        <v>-15.251155958624519</v>
      </c>
      <c r="W42" s="131">
        <v>1032.3666000000001</v>
      </c>
      <c r="X42" s="132">
        <v>857.25760000000002</v>
      </c>
      <c r="Y42" s="129">
        <f t="shared" si="8"/>
        <v>-16.961900937128348</v>
      </c>
      <c r="Z42" s="132">
        <v>209.14840000000001</v>
      </c>
      <c r="AA42" s="132">
        <v>433.31389999999999</v>
      </c>
      <c r="AB42" s="129">
        <f t="shared" si="6"/>
        <v>107.18011708432864</v>
      </c>
      <c r="AC42" s="131">
        <v>132586.1986</v>
      </c>
      <c r="AD42" s="132">
        <v>147038.79870000001</v>
      </c>
      <c r="AE42" s="129">
        <f t="shared" si="7"/>
        <v>10.900531316688644</v>
      </c>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c r="DJ42" s="135"/>
      <c r="DK42" s="135"/>
      <c r="DL42" s="135"/>
      <c r="DM42" s="135"/>
      <c r="DN42" s="135"/>
      <c r="DO42" s="135"/>
      <c r="DP42" s="135"/>
      <c r="DQ42" s="135"/>
      <c r="DR42" s="135"/>
      <c r="DS42" s="135"/>
      <c r="DT42" s="135"/>
      <c r="DU42" s="135"/>
      <c r="DV42" s="135"/>
      <c r="DW42" s="135"/>
      <c r="DX42" s="135"/>
      <c r="DY42" s="135"/>
      <c r="DZ42" s="135"/>
      <c r="EA42" s="135"/>
      <c r="EB42" s="135"/>
      <c r="EC42" s="135"/>
      <c r="ED42" s="135"/>
      <c r="EE42" s="135"/>
      <c r="EF42" s="135"/>
      <c r="EG42" s="135"/>
      <c r="EH42" s="135"/>
      <c r="EI42" s="135"/>
      <c r="EJ42" s="135"/>
      <c r="EK42" s="135"/>
      <c r="EL42" s="135"/>
      <c r="EM42" s="135"/>
      <c r="EN42" s="135"/>
      <c r="EO42" s="135"/>
      <c r="EP42" s="135"/>
      <c r="EQ42" s="135"/>
      <c r="ER42" s="135"/>
      <c r="ES42" s="135"/>
      <c r="ET42" s="135"/>
      <c r="EU42" s="135"/>
      <c r="EV42" s="135"/>
      <c r="EW42" s="135"/>
      <c r="EX42" s="135"/>
      <c r="EY42" s="135"/>
      <c r="EZ42" s="135"/>
      <c r="FA42" s="135"/>
      <c r="FB42" s="135"/>
      <c r="FC42" s="135"/>
      <c r="FD42" s="135"/>
      <c r="FE42" s="135"/>
      <c r="FF42" s="135"/>
      <c r="FG42" s="135"/>
      <c r="FH42" s="135"/>
      <c r="FI42" s="135"/>
      <c r="FJ42" s="135"/>
      <c r="FK42" s="135"/>
      <c r="FL42" s="135"/>
      <c r="FM42" s="135"/>
      <c r="FN42" s="135"/>
      <c r="FO42" s="135"/>
      <c r="FP42" s="135"/>
      <c r="FQ42" s="135"/>
      <c r="FR42" s="135"/>
    </row>
    <row r="43" spans="1:174" s="136" customFormat="1" ht="12.75" x14ac:dyDescent="0.2">
      <c r="A43" s="137" t="s">
        <v>167</v>
      </c>
      <c r="B43" s="138">
        <v>73</v>
      </c>
      <c r="C43" s="122"/>
      <c r="D43" s="123">
        <v>2860.978349</v>
      </c>
      <c r="E43" s="124">
        <v>3628.1696000000002</v>
      </c>
      <c r="F43" s="125">
        <f t="shared" si="0"/>
        <v>26.815695800989104</v>
      </c>
      <c r="G43" s="131" t="s">
        <v>131</v>
      </c>
      <c r="H43" s="132">
        <v>0</v>
      </c>
      <c r="I43" s="129" t="s">
        <v>132</v>
      </c>
      <c r="J43" s="131" t="s">
        <v>131</v>
      </c>
      <c r="K43" s="132">
        <v>0</v>
      </c>
      <c r="L43" s="134" t="s">
        <v>132</v>
      </c>
      <c r="M43" s="131" t="s">
        <v>131</v>
      </c>
      <c r="N43" s="132">
        <v>0</v>
      </c>
      <c r="O43" s="134" t="s">
        <v>132</v>
      </c>
      <c r="P43" s="131">
        <v>2752.5178000000001</v>
      </c>
      <c r="Q43" s="132">
        <v>3559.6887999999999</v>
      </c>
      <c r="R43" s="129">
        <f t="shared" si="3"/>
        <v>29.324823984789482</v>
      </c>
      <c r="S43" s="122"/>
      <c r="T43" s="131">
        <v>2807.2046999999998</v>
      </c>
      <c r="U43" s="132">
        <v>2699.7260999999999</v>
      </c>
      <c r="V43" s="129">
        <f t="shared" si="4"/>
        <v>-3.8286698508306127</v>
      </c>
      <c r="W43" s="131">
        <v>3979.7914000000001</v>
      </c>
      <c r="X43" s="132">
        <v>2812.9463999999998</v>
      </c>
      <c r="Y43" s="129">
        <f t="shared" si="8"/>
        <v>-29.319250250151306</v>
      </c>
      <c r="Z43" s="132" t="s">
        <v>131</v>
      </c>
      <c r="AA43" s="132" t="s">
        <v>131</v>
      </c>
      <c r="AB43" s="129" t="s">
        <v>132</v>
      </c>
      <c r="AC43" s="131" t="s">
        <v>131</v>
      </c>
      <c r="AD43" s="132">
        <v>345.24829999999997</v>
      </c>
      <c r="AE43" s="129" t="s">
        <v>132</v>
      </c>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c r="BM43" s="135"/>
      <c r="BN43" s="135"/>
      <c r="BO43" s="135"/>
      <c r="BP43" s="135"/>
      <c r="BQ43" s="135"/>
      <c r="BR43" s="135"/>
      <c r="BS43" s="135"/>
      <c r="BT43" s="135"/>
      <c r="BU43" s="135"/>
      <c r="BV43" s="135"/>
      <c r="BW43" s="135"/>
      <c r="BX43" s="135"/>
      <c r="BY43" s="135"/>
      <c r="BZ43" s="135"/>
      <c r="CA43" s="135"/>
      <c r="CB43" s="135"/>
      <c r="CC43" s="135"/>
      <c r="CD43" s="135"/>
      <c r="CE43" s="135"/>
      <c r="CF43" s="135"/>
      <c r="CG43" s="135"/>
      <c r="CH43" s="135"/>
      <c r="CI43" s="135"/>
      <c r="CJ43" s="135"/>
      <c r="CK43" s="135"/>
      <c r="CL43" s="135"/>
      <c r="CM43" s="135"/>
      <c r="CN43" s="135"/>
      <c r="CO43" s="135"/>
      <c r="CP43" s="135"/>
      <c r="CQ43" s="135"/>
      <c r="CR43" s="135"/>
      <c r="CS43" s="135"/>
      <c r="CT43" s="135"/>
      <c r="CU43" s="135"/>
      <c r="CV43" s="135"/>
      <c r="CW43" s="135"/>
      <c r="CX43" s="135"/>
      <c r="CY43" s="135"/>
      <c r="CZ43" s="135"/>
      <c r="DA43" s="135"/>
      <c r="DB43" s="135"/>
      <c r="DC43" s="135"/>
      <c r="DD43" s="135"/>
      <c r="DE43" s="135"/>
      <c r="DF43" s="135"/>
      <c r="DG43" s="135"/>
      <c r="DH43" s="135"/>
      <c r="DI43" s="135"/>
      <c r="DJ43" s="135"/>
      <c r="DK43" s="135"/>
      <c r="DL43" s="135"/>
      <c r="DM43" s="135"/>
      <c r="DN43" s="135"/>
      <c r="DO43" s="135"/>
      <c r="DP43" s="135"/>
      <c r="DQ43" s="135"/>
      <c r="DR43" s="135"/>
      <c r="DS43" s="135"/>
      <c r="DT43" s="135"/>
      <c r="DU43" s="135"/>
      <c r="DV43" s="135"/>
      <c r="DW43" s="135"/>
      <c r="DX43" s="135"/>
      <c r="DY43" s="135"/>
      <c r="DZ43" s="135"/>
      <c r="EA43" s="135"/>
      <c r="EB43" s="135"/>
      <c r="EC43" s="135"/>
      <c r="ED43" s="135"/>
      <c r="EE43" s="135"/>
      <c r="EF43" s="135"/>
      <c r="EG43" s="135"/>
      <c r="EH43" s="135"/>
      <c r="EI43" s="135"/>
      <c r="EJ43" s="135"/>
      <c r="EK43" s="135"/>
      <c r="EL43" s="135"/>
      <c r="EM43" s="135"/>
      <c r="EN43" s="135"/>
      <c r="EO43" s="135"/>
      <c r="EP43" s="135"/>
      <c r="EQ43" s="135"/>
      <c r="ER43" s="135"/>
      <c r="ES43" s="135"/>
      <c r="ET43" s="135"/>
      <c r="EU43" s="135"/>
      <c r="EV43" s="135"/>
      <c r="EW43" s="135"/>
      <c r="EX43" s="135"/>
      <c r="EY43" s="135"/>
      <c r="EZ43" s="135"/>
      <c r="FA43" s="135"/>
      <c r="FB43" s="135"/>
      <c r="FC43" s="135"/>
      <c r="FD43" s="135"/>
      <c r="FE43" s="135"/>
      <c r="FF43" s="135"/>
      <c r="FG43" s="135"/>
      <c r="FH43" s="135"/>
      <c r="FI43" s="135"/>
      <c r="FJ43" s="135"/>
      <c r="FK43" s="135"/>
      <c r="FL43" s="135"/>
      <c r="FM43" s="135"/>
      <c r="FN43" s="135"/>
      <c r="FO43" s="135"/>
      <c r="FP43" s="135"/>
      <c r="FQ43" s="135"/>
      <c r="FR43" s="135"/>
    </row>
    <row r="44" spans="1:174" s="136" customFormat="1" ht="12.75" x14ac:dyDescent="0.2">
      <c r="A44" s="137" t="s">
        <v>168</v>
      </c>
      <c r="B44" s="138">
        <v>107</v>
      </c>
      <c r="C44" s="122"/>
      <c r="D44" s="123">
        <v>3719.0322959999999</v>
      </c>
      <c r="E44" s="124">
        <v>3423.3899144000002</v>
      </c>
      <c r="F44" s="125">
        <f t="shared" si="0"/>
        <v>-7.9494437818670605</v>
      </c>
      <c r="G44" s="131">
        <v>249.25530000000001</v>
      </c>
      <c r="H44" s="132">
        <v>250.20240000000001</v>
      </c>
      <c r="I44" s="125">
        <f t="shared" si="1"/>
        <v>0.37997186017710849</v>
      </c>
      <c r="J44" s="131">
        <v>35.828099999999999</v>
      </c>
      <c r="K44" s="132">
        <v>66.175700000000006</v>
      </c>
      <c r="L44" s="129">
        <f t="shared" si="2"/>
        <v>84.703347372593043</v>
      </c>
      <c r="M44" s="131">
        <v>0</v>
      </c>
      <c r="N44" s="132">
        <v>0</v>
      </c>
      <c r="O44" s="134" t="s">
        <v>132</v>
      </c>
      <c r="P44" s="131">
        <v>3339.0520000000001</v>
      </c>
      <c r="Q44" s="132">
        <v>2971.3533000000002</v>
      </c>
      <c r="R44" s="129">
        <f t="shared" si="3"/>
        <v>-11.012068694946942</v>
      </c>
      <c r="S44" s="122"/>
      <c r="T44" s="131">
        <v>3784.0628000000002</v>
      </c>
      <c r="U44" s="132">
        <v>3899.0956000000001</v>
      </c>
      <c r="V44" s="129">
        <f t="shared" si="4"/>
        <v>3.0399284071078281</v>
      </c>
      <c r="W44" s="131">
        <v>4125.7601999999997</v>
      </c>
      <c r="X44" s="132">
        <v>3683.2959999999998</v>
      </c>
      <c r="Y44" s="129">
        <f t="shared" si="8"/>
        <v>-10.7244284338193</v>
      </c>
      <c r="Z44" s="132">
        <v>1498.9356</v>
      </c>
      <c r="AA44" s="132">
        <v>1406.3606</v>
      </c>
      <c r="AB44" s="129">
        <f t="shared" si="6"/>
        <v>-6.1760491911727282</v>
      </c>
      <c r="AC44" s="131">
        <v>121019.4155</v>
      </c>
      <c r="AD44" s="132">
        <v>170548.6404</v>
      </c>
      <c r="AE44" s="129">
        <f t="shared" si="7"/>
        <v>40.92667667858634</v>
      </c>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c r="BM44" s="135"/>
      <c r="BN44" s="135"/>
      <c r="BO44" s="135"/>
      <c r="BP44" s="135"/>
      <c r="BQ44" s="135"/>
      <c r="BR44" s="135"/>
      <c r="BS44" s="135"/>
      <c r="BT44" s="135"/>
      <c r="BU44" s="135"/>
      <c r="BV44" s="135"/>
      <c r="BW44" s="135"/>
      <c r="BX44" s="135"/>
      <c r="BY44" s="135"/>
      <c r="BZ44" s="135"/>
      <c r="CA44" s="135"/>
      <c r="CB44" s="135"/>
      <c r="CC44" s="135"/>
      <c r="CD44" s="135"/>
      <c r="CE44" s="135"/>
      <c r="CF44" s="135"/>
      <c r="CG44" s="135"/>
      <c r="CH44" s="135"/>
      <c r="CI44" s="135"/>
      <c r="CJ44" s="135"/>
      <c r="CK44" s="135"/>
      <c r="CL44" s="135"/>
      <c r="CM44" s="135"/>
      <c r="CN44" s="135"/>
      <c r="CO44" s="135"/>
      <c r="CP44" s="135"/>
      <c r="CQ44" s="135"/>
      <c r="CR44" s="135"/>
      <c r="CS44" s="135"/>
      <c r="CT44" s="135"/>
      <c r="CU44" s="135"/>
      <c r="CV44" s="135"/>
      <c r="CW44" s="135"/>
      <c r="CX44" s="135"/>
      <c r="CY44" s="135"/>
      <c r="CZ44" s="135"/>
      <c r="DA44" s="135"/>
      <c r="DB44" s="135"/>
      <c r="DC44" s="135"/>
      <c r="DD44" s="135"/>
      <c r="DE44" s="135"/>
      <c r="DF44" s="135"/>
      <c r="DG44" s="135"/>
      <c r="DH44" s="135"/>
      <c r="DI44" s="135"/>
      <c r="DJ44" s="135"/>
      <c r="DK44" s="135"/>
      <c r="DL44" s="135"/>
      <c r="DM44" s="135"/>
      <c r="DN44" s="135"/>
      <c r="DO44" s="135"/>
      <c r="DP44" s="135"/>
      <c r="DQ44" s="135"/>
      <c r="DR44" s="135"/>
      <c r="DS44" s="135"/>
      <c r="DT44" s="135"/>
      <c r="DU44" s="135"/>
      <c r="DV44" s="135"/>
      <c r="DW44" s="135"/>
      <c r="DX44" s="135"/>
      <c r="DY44" s="135"/>
      <c r="DZ44" s="135"/>
      <c r="EA44" s="135"/>
      <c r="EB44" s="135"/>
      <c r="EC44" s="135"/>
      <c r="ED44" s="135"/>
      <c r="EE44" s="135"/>
      <c r="EF44" s="135"/>
      <c r="EG44" s="135"/>
      <c r="EH44" s="135"/>
      <c r="EI44" s="135"/>
      <c r="EJ44" s="135"/>
      <c r="EK44" s="135"/>
      <c r="EL44" s="135"/>
      <c r="EM44" s="135"/>
      <c r="EN44" s="135"/>
      <c r="EO44" s="135"/>
      <c r="EP44" s="135"/>
      <c r="EQ44" s="135"/>
      <c r="ER44" s="135"/>
      <c r="ES44" s="135"/>
      <c r="ET44" s="135"/>
      <c r="EU44" s="135"/>
      <c r="EV44" s="135"/>
      <c r="EW44" s="135"/>
      <c r="EX44" s="135"/>
      <c r="EY44" s="135"/>
      <c r="EZ44" s="135"/>
      <c r="FA44" s="135"/>
      <c r="FB44" s="135"/>
      <c r="FC44" s="135"/>
      <c r="FD44" s="135"/>
      <c r="FE44" s="135"/>
      <c r="FF44" s="135"/>
      <c r="FG44" s="135"/>
      <c r="FH44" s="135"/>
      <c r="FI44" s="135"/>
      <c r="FJ44" s="135"/>
      <c r="FK44" s="135"/>
      <c r="FL44" s="135"/>
      <c r="FM44" s="135"/>
      <c r="FN44" s="135"/>
      <c r="FO44" s="135"/>
      <c r="FP44" s="135"/>
      <c r="FQ44" s="135"/>
      <c r="FR44" s="135"/>
    </row>
    <row r="45" spans="1:174" s="136" customFormat="1" ht="12.75" x14ac:dyDescent="0.2">
      <c r="A45" s="137" t="s">
        <v>169</v>
      </c>
      <c r="B45" s="138">
        <v>92</v>
      </c>
      <c r="C45" s="122"/>
      <c r="D45" s="123">
        <v>3417.017597</v>
      </c>
      <c r="E45" s="124">
        <v>3100.5268420299999</v>
      </c>
      <c r="F45" s="125">
        <f t="shared" si="0"/>
        <v>-9.262192715889606</v>
      </c>
      <c r="G45" s="131" t="s">
        <v>131</v>
      </c>
      <c r="H45" s="132" t="s">
        <v>131</v>
      </c>
      <c r="I45" s="129" t="s">
        <v>132</v>
      </c>
      <c r="J45" s="131" t="s">
        <v>131</v>
      </c>
      <c r="K45" s="132" t="s">
        <v>131</v>
      </c>
      <c r="L45" s="134" t="s">
        <v>132</v>
      </c>
      <c r="M45" s="131" t="s">
        <v>131</v>
      </c>
      <c r="N45" s="132">
        <v>0</v>
      </c>
      <c r="O45" s="134" t="s">
        <v>132</v>
      </c>
      <c r="P45" s="131">
        <v>3216.9841999999999</v>
      </c>
      <c r="Q45" s="132">
        <v>2962.1703000000002</v>
      </c>
      <c r="R45" s="129">
        <f t="shared" si="3"/>
        <v>-7.9208937364379839</v>
      </c>
      <c r="S45" s="122"/>
      <c r="T45" s="131">
        <v>4208.9907000000003</v>
      </c>
      <c r="U45" s="132">
        <v>3031.2287000000001</v>
      </c>
      <c r="V45" s="129">
        <f t="shared" si="4"/>
        <v>-27.982052799498945</v>
      </c>
      <c r="W45" s="131">
        <v>5511.5011999999997</v>
      </c>
      <c r="X45" s="132">
        <v>4549.1422000000002</v>
      </c>
      <c r="Y45" s="129">
        <f t="shared" si="8"/>
        <v>-17.460923350610891</v>
      </c>
      <c r="Z45" s="132">
        <v>93.892700000000005</v>
      </c>
      <c r="AA45" s="132">
        <v>72.064800000000005</v>
      </c>
      <c r="AB45" s="129">
        <f t="shared" si="6"/>
        <v>-23.24770722324525</v>
      </c>
      <c r="AC45" s="131">
        <v>219626.04920000001</v>
      </c>
      <c r="AD45" s="132">
        <v>286661.54790000001</v>
      </c>
      <c r="AE45" s="129">
        <f t="shared" si="7"/>
        <v>30.522562758006401</v>
      </c>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c r="BM45" s="135"/>
      <c r="BN45" s="135"/>
      <c r="BO45" s="135"/>
      <c r="BP45" s="135"/>
      <c r="BQ45" s="135"/>
      <c r="BR45" s="135"/>
      <c r="BS45" s="135"/>
      <c r="BT45" s="135"/>
      <c r="BU45" s="135"/>
      <c r="BV45" s="135"/>
      <c r="BW45" s="135"/>
      <c r="BX45" s="135"/>
      <c r="BY45" s="135"/>
      <c r="BZ45" s="135"/>
      <c r="CA45" s="135"/>
      <c r="CB45" s="135"/>
      <c r="CC45" s="135"/>
      <c r="CD45" s="135"/>
      <c r="CE45" s="135"/>
      <c r="CF45" s="135"/>
      <c r="CG45" s="135"/>
      <c r="CH45" s="135"/>
      <c r="CI45" s="135"/>
      <c r="CJ45" s="135"/>
      <c r="CK45" s="135"/>
      <c r="CL45" s="135"/>
      <c r="CM45" s="135"/>
      <c r="CN45" s="135"/>
      <c r="CO45" s="135"/>
      <c r="CP45" s="135"/>
      <c r="CQ45" s="135"/>
      <c r="CR45" s="135"/>
      <c r="CS45" s="135"/>
      <c r="CT45" s="135"/>
      <c r="CU45" s="135"/>
      <c r="CV45" s="135"/>
      <c r="CW45" s="135"/>
      <c r="CX45" s="135"/>
      <c r="CY45" s="135"/>
      <c r="CZ45" s="135"/>
      <c r="DA45" s="135"/>
      <c r="DB45" s="135"/>
      <c r="DC45" s="135"/>
      <c r="DD45" s="135"/>
      <c r="DE45" s="135"/>
      <c r="DF45" s="135"/>
      <c r="DG45" s="135"/>
      <c r="DH45" s="135"/>
      <c r="DI45" s="135"/>
      <c r="DJ45" s="135"/>
      <c r="DK45" s="135"/>
      <c r="DL45" s="135"/>
      <c r="DM45" s="135"/>
      <c r="DN45" s="135"/>
      <c r="DO45" s="135"/>
      <c r="DP45" s="135"/>
      <c r="DQ45" s="135"/>
      <c r="DR45" s="135"/>
      <c r="DS45" s="135"/>
      <c r="DT45" s="135"/>
      <c r="DU45" s="135"/>
      <c r="DV45" s="135"/>
      <c r="DW45" s="135"/>
      <c r="DX45" s="135"/>
      <c r="DY45" s="135"/>
      <c r="DZ45" s="135"/>
      <c r="EA45" s="135"/>
      <c r="EB45" s="135"/>
      <c r="EC45" s="135"/>
      <c r="ED45" s="135"/>
      <c r="EE45" s="135"/>
      <c r="EF45" s="135"/>
      <c r="EG45" s="135"/>
      <c r="EH45" s="135"/>
      <c r="EI45" s="135"/>
      <c r="EJ45" s="135"/>
      <c r="EK45" s="135"/>
      <c r="EL45" s="135"/>
      <c r="EM45" s="135"/>
      <c r="EN45" s="135"/>
      <c r="EO45" s="135"/>
      <c r="EP45" s="135"/>
      <c r="EQ45" s="135"/>
      <c r="ER45" s="135"/>
      <c r="ES45" s="135"/>
      <c r="ET45" s="135"/>
      <c r="EU45" s="135"/>
      <c r="EV45" s="135"/>
      <c r="EW45" s="135"/>
      <c r="EX45" s="135"/>
      <c r="EY45" s="135"/>
      <c r="EZ45" s="135"/>
      <c r="FA45" s="135"/>
      <c r="FB45" s="135"/>
      <c r="FC45" s="135"/>
      <c r="FD45" s="135"/>
      <c r="FE45" s="135"/>
      <c r="FF45" s="135"/>
      <c r="FG45" s="135"/>
      <c r="FH45" s="135"/>
      <c r="FI45" s="135"/>
      <c r="FJ45" s="135"/>
      <c r="FK45" s="135"/>
      <c r="FL45" s="135"/>
      <c r="FM45" s="135"/>
      <c r="FN45" s="135"/>
      <c r="FO45" s="135"/>
      <c r="FP45" s="135"/>
      <c r="FQ45" s="135"/>
      <c r="FR45" s="135"/>
    </row>
    <row r="46" spans="1:174" s="136" customFormat="1" ht="12.75" x14ac:dyDescent="0.2">
      <c r="A46" s="137" t="s">
        <v>170</v>
      </c>
      <c r="B46" s="138">
        <v>124</v>
      </c>
      <c r="C46" s="122"/>
      <c r="D46" s="123">
        <v>7735.7421940000004</v>
      </c>
      <c r="E46" s="124">
        <v>9531.0966000000008</v>
      </c>
      <c r="F46" s="125">
        <f t="shared" si="0"/>
        <v>23.20856048424822</v>
      </c>
      <c r="G46" s="131">
        <v>0</v>
      </c>
      <c r="H46" s="132">
        <v>0</v>
      </c>
      <c r="I46" s="129" t="s">
        <v>132</v>
      </c>
      <c r="J46" s="131" t="s">
        <v>131</v>
      </c>
      <c r="K46" s="132">
        <v>0</v>
      </c>
      <c r="L46" s="134" t="s">
        <v>132</v>
      </c>
      <c r="M46" s="131" t="s">
        <v>131</v>
      </c>
      <c r="N46" s="132" t="s">
        <v>131</v>
      </c>
      <c r="O46" s="134" t="s">
        <v>132</v>
      </c>
      <c r="P46" s="131">
        <v>7680.0601999999999</v>
      </c>
      <c r="Q46" s="132">
        <v>9498.5357000000004</v>
      </c>
      <c r="R46" s="129">
        <f t="shared" si="3"/>
        <v>23.677880806194729</v>
      </c>
      <c r="S46" s="122"/>
      <c r="T46" s="131">
        <v>2450.7791000000002</v>
      </c>
      <c r="U46" s="132">
        <v>2606.4684999999999</v>
      </c>
      <c r="V46" s="129">
        <f t="shared" si="4"/>
        <v>6.3526492452950833</v>
      </c>
      <c r="W46" s="131">
        <v>14500.254199999999</v>
      </c>
      <c r="X46" s="132">
        <v>13055.4894</v>
      </c>
      <c r="Y46" s="129">
        <f t="shared" si="8"/>
        <v>-9.9637204980861593</v>
      </c>
      <c r="Z46" s="132">
        <v>1565.3158000000001</v>
      </c>
      <c r="AA46" s="132">
        <v>807.14769999999999</v>
      </c>
      <c r="AB46" s="129">
        <f t="shared" si="6"/>
        <v>-48.435472254224997</v>
      </c>
      <c r="AC46" s="131">
        <v>8548.0223000000005</v>
      </c>
      <c r="AD46" s="132">
        <v>4236.7172</v>
      </c>
      <c r="AE46" s="129">
        <f t="shared" si="7"/>
        <v>-50.436287467336157</v>
      </c>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c r="BM46" s="135"/>
      <c r="BN46" s="135"/>
      <c r="BO46" s="135"/>
      <c r="BP46" s="135"/>
      <c r="BQ46" s="135"/>
      <c r="BR46" s="135"/>
      <c r="BS46" s="135"/>
      <c r="BT46" s="135"/>
      <c r="BU46" s="135"/>
      <c r="BV46" s="135"/>
      <c r="BW46" s="135"/>
      <c r="BX46" s="135"/>
      <c r="BY46" s="135"/>
      <c r="BZ46" s="135"/>
      <c r="CA46" s="135"/>
      <c r="CB46" s="135"/>
      <c r="CC46" s="135"/>
      <c r="CD46" s="135"/>
      <c r="CE46" s="135"/>
      <c r="CF46" s="135"/>
      <c r="CG46" s="135"/>
      <c r="CH46" s="135"/>
      <c r="CI46" s="135"/>
      <c r="CJ46" s="135"/>
      <c r="CK46" s="135"/>
      <c r="CL46" s="135"/>
      <c r="CM46" s="135"/>
      <c r="CN46" s="135"/>
      <c r="CO46" s="135"/>
      <c r="CP46" s="135"/>
      <c r="CQ46" s="135"/>
      <c r="CR46" s="135"/>
      <c r="CS46" s="135"/>
      <c r="CT46" s="135"/>
      <c r="CU46" s="135"/>
      <c r="CV46" s="135"/>
      <c r="CW46" s="135"/>
      <c r="CX46" s="135"/>
      <c r="CY46" s="135"/>
      <c r="CZ46" s="135"/>
      <c r="DA46" s="135"/>
      <c r="DB46" s="135"/>
      <c r="DC46" s="135"/>
      <c r="DD46" s="135"/>
      <c r="DE46" s="135"/>
      <c r="DF46" s="135"/>
      <c r="DG46" s="135"/>
      <c r="DH46" s="135"/>
      <c r="DI46" s="135"/>
      <c r="DJ46" s="135"/>
      <c r="DK46" s="135"/>
      <c r="DL46" s="135"/>
      <c r="DM46" s="135"/>
      <c r="DN46" s="135"/>
      <c r="DO46" s="135"/>
      <c r="DP46" s="135"/>
      <c r="DQ46" s="135"/>
      <c r="DR46" s="135"/>
      <c r="DS46" s="135"/>
      <c r="DT46" s="135"/>
      <c r="DU46" s="135"/>
      <c r="DV46" s="135"/>
      <c r="DW46" s="135"/>
      <c r="DX46" s="135"/>
      <c r="DY46" s="135"/>
      <c r="DZ46" s="135"/>
      <c r="EA46" s="135"/>
      <c r="EB46" s="135"/>
      <c r="EC46" s="135"/>
      <c r="ED46" s="135"/>
      <c r="EE46" s="135"/>
      <c r="EF46" s="135"/>
      <c r="EG46" s="135"/>
      <c r="EH46" s="135"/>
      <c r="EI46" s="135"/>
      <c r="EJ46" s="135"/>
      <c r="EK46" s="135"/>
      <c r="EL46" s="135"/>
      <c r="EM46" s="135"/>
      <c r="EN46" s="135"/>
      <c r="EO46" s="135"/>
      <c r="EP46" s="135"/>
      <c r="EQ46" s="135"/>
      <c r="ER46" s="135"/>
      <c r="ES46" s="135"/>
      <c r="ET46" s="135"/>
      <c r="EU46" s="135"/>
      <c r="EV46" s="135"/>
      <c r="EW46" s="135"/>
      <c r="EX46" s="135"/>
      <c r="EY46" s="135"/>
      <c r="EZ46" s="135"/>
      <c r="FA46" s="135"/>
      <c r="FB46" s="135"/>
      <c r="FC46" s="135"/>
      <c r="FD46" s="135"/>
      <c r="FE46" s="135"/>
      <c r="FF46" s="135"/>
      <c r="FG46" s="135"/>
      <c r="FH46" s="135"/>
      <c r="FI46" s="135"/>
      <c r="FJ46" s="135"/>
      <c r="FK46" s="135"/>
      <c r="FL46" s="135"/>
      <c r="FM46" s="135"/>
      <c r="FN46" s="135"/>
      <c r="FO46" s="135"/>
      <c r="FP46" s="135"/>
      <c r="FQ46" s="135"/>
      <c r="FR46" s="135"/>
    </row>
    <row r="47" spans="1:174" s="136" customFormat="1" ht="12.75" x14ac:dyDescent="0.2">
      <c r="A47" s="137" t="s">
        <v>171</v>
      </c>
      <c r="B47" s="138">
        <v>167</v>
      </c>
      <c r="C47" s="122"/>
      <c r="D47" s="123">
        <v>6175.2757000000001</v>
      </c>
      <c r="E47" s="124">
        <v>5193.0739999999996</v>
      </c>
      <c r="F47" s="125">
        <f t="shared" si="0"/>
        <v>-15.90539026459985</v>
      </c>
      <c r="G47" s="131" t="s">
        <v>131</v>
      </c>
      <c r="H47" s="132">
        <v>0</v>
      </c>
      <c r="I47" s="129" t="s">
        <v>132</v>
      </c>
      <c r="J47" s="131" t="s">
        <v>131</v>
      </c>
      <c r="K47" s="132" t="s">
        <v>131</v>
      </c>
      <c r="L47" s="134" t="s">
        <v>132</v>
      </c>
      <c r="M47" s="131" t="s">
        <v>131</v>
      </c>
      <c r="N47" s="132" t="s">
        <v>131</v>
      </c>
      <c r="O47" s="134" t="s">
        <v>132</v>
      </c>
      <c r="P47" s="131">
        <v>6020.7186000000002</v>
      </c>
      <c r="Q47" s="132">
        <v>5083.4952999999996</v>
      </c>
      <c r="R47" s="129">
        <f t="shared" si="3"/>
        <v>-15.566635185374722</v>
      </c>
      <c r="S47" s="122"/>
      <c r="T47" s="131">
        <v>4490.6414999999997</v>
      </c>
      <c r="U47" s="132">
        <v>4063.8798000000002</v>
      </c>
      <c r="V47" s="129">
        <f t="shared" si="4"/>
        <v>-9.5033571484163133</v>
      </c>
      <c r="W47" s="131">
        <v>17114.119600000002</v>
      </c>
      <c r="X47" s="132">
        <v>15031.760700000001</v>
      </c>
      <c r="Y47" s="129">
        <f t="shared" si="8"/>
        <v>-12.167490637379919</v>
      </c>
      <c r="Z47" s="132">
        <v>3227.0693999999999</v>
      </c>
      <c r="AA47" s="132">
        <v>2084.6423</v>
      </c>
      <c r="AB47" s="129">
        <f t="shared" si="6"/>
        <v>-35.401379964124722</v>
      </c>
      <c r="AC47" s="131">
        <v>110400.4666</v>
      </c>
      <c r="AD47" s="132">
        <v>70031.911200000002</v>
      </c>
      <c r="AE47" s="129">
        <f t="shared" si="7"/>
        <v>-36.565565928504874</v>
      </c>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c r="BM47" s="135"/>
      <c r="BN47" s="135"/>
      <c r="BO47" s="135"/>
      <c r="BP47" s="135"/>
      <c r="BQ47" s="135"/>
      <c r="BR47" s="135"/>
      <c r="BS47" s="135"/>
      <c r="BT47" s="135"/>
      <c r="BU47" s="135"/>
      <c r="BV47" s="135"/>
      <c r="BW47" s="135"/>
      <c r="BX47" s="135"/>
      <c r="BY47" s="135"/>
      <c r="BZ47" s="135"/>
      <c r="CA47" s="135"/>
      <c r="CB47" s="135"/>
      <c r="CC47" s="135"/>
      <c r="CD47" s="135"/>
      <c r="CE47" s="135"/>
      <c r="CF47" s="135"/>
      <c r="CG47" s="135"/>
      <c r="CH47" s="135"/>
      <c r="CI47" s="135"/>
      <c r="CJ47" s="135"/>
      <c r="CK47" s="135"/>
      <c r="CL47" s="135"/>
      <c r="CM47" s="135"/>
      <c r="CN47" s="135"/>
      <c r="CO47" s="135"/>
      <c r="CP47" s="135"/>
      <c r="CQ47" s="135"/>
      <c r="CR47" s="135"/>
      <c r="CS47" s="135"/>
      <c r="CT47" s="135"/>
      <c r="CU47" s="135"/>
      <c r="CV47" s="135"/>
      <c r="CW47" s="135"/>
      <c r="CX47" s="135"/>
      <c r="CY47" s="135"/>
      <c r="CZ47" s="135"/>
      <c r="DA47" s="135"/>
      <c r="DB47" s="135"/>
      <c r="DC47" s="135"/>
      <c r="DD47" s="135"/>
      <c r="DE47" s="135"/>
      <c r="DF47" s="135"/>
      <c r="DG47" s="135"/>
      <c r="DH47" s="135"/>
      <c r="DI47" s="135"/>
      <c r="DJ47" s="135"/>
      <c r="DK47" s="135"/>
      <c r="DL47" s="135"/>
      <c r="DM47" s="135"/>
      <c r="DN47" s="135"/>
      <c r="DO47" s="135"/>
      <c r="DP47" s="135"/>
      <c r="DQ47" s="135"/>
      <c r="DR47" s="135"/>
      <c r="DS47" s="135"/>
      <c r="DT47" s="135"/>
      <c r="DU47" s="135"/>
      <c r="DV47" s="135"/>
      <c r="DW47" s="135"/>
      <c r="DX47" s="135"/>
      <c r="DY47" s="135"/>
      <c r="DZ47" s="135"/>
      <c r="EA47" s="135"/>
      <c r="EB47" s="135"/>
      <c r="EC47" s="135"/>
      <c r="ED47" s="135"/>
      <c r="EE47" s="135"/>
      <c r="EF47" s="135"/>
      <c r="EG47" s="135"/>
      <c r="EH47" s="135"/>
      <c r="EI47" s="135"/>
      <c r="EJ47" s="135"/>
      <c r="EK47" s="135"/>
      <c r="EL47" s="135"/>
      <c r="EM47" s="135"/>
      <c r="EN47" s="135"/>
      <c r="EO47" s="135"/>
      <c r="EP47" s="135"/>
      <c r="EQ47" s="135"/>
      <c r="ER47" s="135"/>
      <c r="ES47" s="135"/>
      <c r="ET47" s="135"/>
      <c r="EU47" s="135"/>
      <c r="EV47" s="135"/>
      <c r="EW47" s="135"/>
      <c r="EX47" s="135"/>
      <c r="EY47" s="135"/>
      <c r="EZ47" s="135"/>
      <c r="FA47" s="135"/>
      <c r="FB47" s="135"/>
      <c r="FC47" s="135"/>
      <c r="FD47" s="135"/>
      <c r="FE47" s="135"/>
      <c r="FF47" s="135"/>
      <c r="FG47" s="135"/>
      <c r="FH47" s="135"/>
      <c r="FI47" s="135"/>
      <c r="FJ47" s="135"/>
      <c r="FK47" s="135"/>
      <c r="FL47" s="135"/>
      <c r="FM47" s="135"/>
      <c r="FN47" s="135"/>
      <c r="FO47" s="135"/>
      <c r="FP47" s="135"/>
      <c r="FQ47" s="135"/>
      <c r="FR47" s="135"/>
    </row>
    <row r="48" spans="1:174" s="136" customFormat="1" ht="12.75" x14ac:dyDescent="0.2">
      <c r="A48" s="137" t="s">
        <v>172</v>
      </c>
      <c r="B48" s="138">
        <v>141</v>
      </c>
      <c r="C48" s="122"/>
      <c r="D48" s="123">
        <v>7565.7956800000002</v>
      </c>
      <c r="E48" s="124">
        <v>6559.3843646100004</v>
      </c>
      <c r="F48" s="125">
        <f t="shared" si="0"/>
        <v>-13.302121256729471</v>
      </c>
      <c r="G48" s="131">
        <v>2276.4926</v>
      </c>
      <c r="H48" s="132">
        <v>2449.0834</v>
      </c>
      <c r="I48" s="125">
        <f t="shared" si="1"/>
        <v>7.5814347035435103</v>
      </c>
      <c r="J48" s="131">
        <v>278.29950000000002</v>
      </c>
      <c r="K48" s="132">
        <v>516.59680000000003</v>
      </c>
      <c r="L48" s="129">
        <f t="shared" si="2"/>
        <v>85.626204862028146</v>
      </c>
      <c r="M48" s="131">
        <v>16.673300000000001</v>
      </c>
      <c r="N48" s="132">
        <v>17.1753</v>
      </c>
      <c r="O48" s="147">
        <f t="shared" si="9"/>
        <v>3.010801700923027</v>
      </c>
      <c r="P48" s="131">
        <v>4379.2191000000003</v>
      </c>
      <c r="Q48" s="132">
        <v>3334.2215999999999</v>
      </c>
      <c r="R48" s="129">
        <f t="shared" si="3"/>
        <v>-23.862644826334456</v>
      </c>
      <c r="S48" s="122"/>
      <c r="T48" s="131">
        <v>4708.9193999999998</v>
      </c>
      <c r="U48" s="132">
        <v>4171.1859000000004</v>
      </c>
      <c r="V48" s="129">
        <f t="shared" si="4"/>
        <v>-11.419467064991585</v>
      </c>
      <c r="W48" s="131">
        <v>4090.1727999999998</v>
      </c>
      <c r="X48" s="132">
        <v>2314.8404999999998</v>
      </c>
      <c r="Y48" s="129">
        <f t="shared" si="8"/>
        <v>-43.404823874433859</v>
      </c>
      <c r="Z48" s="132">
        <v>960.31910000000005</v>
      </c>
      <c r="AA48" s="132">
        <v>1979.9766999999999</v>
      </c>
      <c r="AB48" s="129">
        <f t="shared" si="6"/>
        <v>106.17903986289554</v>
      </c>
      <c r="AC48" s="131">
        <v>13494.2708</v>
      </c>
      <c r="AD48" s="132">
        <v>11282.474200000001</v>
      </c>
      <c r="AE48" s="129">
        <f t="shared" si="7"/>
        <v>-16.390634460959529</v>
      </c>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c r="BM48" s="135"/>
      <c r="BN48" s="135"/>
      <c r="BO48" s="135"/>
      <c r="BP48" s="135"/>
      <c r="BQ48" s="135"/>
      <c r="BR48" s="135"/>
      <c r="BS48" s="135"/>
      <c r="BT48" s="135"/>
      <c r="BU48" s="135"/>
      <c r="BV48" s="135"/>
      <c r="BW48" s="135"/>
      <c r="BX48" s="135"/>
      <c r="BY48" s="135"/>
      <c r="BZ48" s="135"/>
      <c r="CA48" s="135"/>
      <c r="CB48" s="135"/>
      <c r="CC48" s="135"/>
      <c r="CD48" s="135"/>
      <c r="CE48" s="135"/>
      <c r="CF48" s="135"/>
      <c r="CG48" s="135"/>
      <c r="CH48" s="135"/>
      <c r="CI48" s="135"/>
      <c r="CJ48" s="135"/>
      <c r="CK48" s="135"/>
      <c r="CL48" s="135"/>
      <c r="CM48" s="135"/>
      <c r="CN48" s="135"/>
      <c r="CO48" s="135"/>
      <c r="CP48" s="135"/>
      <c r="CQ48" s="135"/>
      <c r="CR48" s="135"/>
      <c r="CS48" s="135"/>
      <c r="CT48" s="135"/>
      <c r="CU48" s="135"/>
      <c r="CV48" s="135"/>
      <c r="CW48" s="135"/>
      <c r="CX48" s="135"/>
      <c r="CY48" s="135"/>
      <c r="CZ48" s="135"/>
      <c r="DA48" s="135"/>
      <c r="DB48" s="135"/>
      <c r="DC48" s="135"/>
      <c r="DD48" s="135"/>
      <c r="DE48" s="135"/>
      <c r="DF48" s="135"/>
      <c r="DG48" s="135"/>
      <c r="DH48" s="135"/>
      <c r="DI48" s="135"/>
      <c r="DJ48" s="135"/>
      <c r="DK48" s="135"/>
      <c r="DL48" s="135"/>
      <c r="DM48" s="135"/>
      <c r="DN48" s="135"/>
      <c r="DO48" s="135"/>
      <c r="DP48" s="135"/>
      <c r="DQ48" s="135"/>
      <c r="DR48" s="135"/>
      <c r="DS48" s="135"/>
      <c r="DT48" s="135"/>
      <c r="DU48" s="135"/>
      <c r="DV48" s="135"/>
      <c r="DW48" s="135"/>
      <c r="DX48" s="135"/>
      <c r="DY48" s="135"/>
      <c r="DZ48" s="135"/>
      <c r="EA48" s="135"/>
      <c r="EB48" s="135"/>
      <c r="EC48" s="135"/>
      <c r="ED48" s="135"/>
      <c r="EE48" s="135"/>
      <c r="EF48" s="135"/>
      <c r="EG48" s="135"/>
      <c r="EH48" s="135"/>
      <c r="EI48" s="135"/>
      <c r="EJ48" s="135"/>
      <c r="EK48" s="135"/>
      <c r="EL48" s="135"/>
      <c r="EM48" s="135"/>
      <c r="EN48" s="135"/>
      <c r="EO48" s="135"/>
      <c r="EP48" s="135"/>
      <c r="EQ48" s="135"/>
      <c r="ER48" s="135"/>
      <c r="ES48" s="135"/>
      <c r="ET48" s="135"/>
      <c r="EU48" s="135"/>
      <c r="EV48" s="135"/>
      <c r="EW48" s="135"/>
      <c r="EX48" s="135"/>
      <c r="EY48" s="135"/>
      <c r="EZ48" s="135"/>
      <c r="FA48" s="135"/>
      <c r="FB48" s="135"/>
      <c r="FC48" s="135"/>
      <c r="FD48" s="135"/>
      <c r="FE48" s="135"/>
      <c r="FF48" s="135"/>
      <c r="FG48" s="135"/>
      <c r="FH48" s="135"/>
      <c r="FI48" s="135"/>
      <c r="FJ48" s="135"/>
      <c r="FK48" s="135"/>
      <c r="FL48" s="135"/>
      <c r="FM48" s="135"/>
      <c r="FN48" s="135"/>
      <c r="FO48" s="135"/>
      <c r="FP48" s="135"/>
      <c r="FQ48" s="135"/>
      <c r="FR48" s="135"/>
    </row>
    <row r="49" spans="1:174" s="136" customFormat="1" ht="12.75" x14ac:dyDescent="0.2">
      <c r="A49" s="137" t="s">
        <v>173</v>
      </c>
      <c r="B49" s="138">
        <v>130</v>
      </c>
      <c r="C49" s="122"/>
      <c r="D49" s="123">
        <v>6504.414213</v>
      </c>
      <c r="E49" s="124">
        <v>5600.5776059299997</v>
      </c>
      <c r="F49" s="125">
        <f t="shared" si="0"/>
        <v>-13.895741837344156</v>
      </c>
      <c r="G49" s="131">
        <v>0</v>
      </c>
      <c r="H49" s="132">
        <v>0</v>
      </c>
      <c r="I49" s="129" t="s">
        <v>132</v>
      </c>
      <c r="J49" s="131" t="s">
        <v>131</v>
      </c>
      <c r="K49" s="132">
        <v>0</v>
      </c>
      <c r="L49" s="134" t="s">
        <v>132</v>
      </c>
      <c r="M49" s="131" t="s">
        <v>131</v>
      </c>
      <c r="N49" s="132" t="s">
        <v>131</v>
      </c>
      <c r="O49" s="134" t="s">
        <v>132</v>
      </c>
      <c r="P49" s="131">
        <v>6307.3257999999996</v>
      </c>
      <c r="Q49" s="132">
        <v>5465.0843999999997</v>
      </c>
      <c r="R49" s="129">
        <f t="shared" si="3"/>
        <v>-13.353383457692958</v>
      </c>
      <c r="S49" s="122"/>
      <c r="T49" s="131">
        <v>4479.3164999999999</v>
      </c>
      <c r="U49" s="132">
        <v>4143.1921000000002</v>
      </c>
      <c r="V49" s="129">
        <f t="shared" si="4"/>
        <v>-7.5039216362585588</v>
      </c>
      <c r="W49" s="131">
        <v>16657.4323</v>
      </c>
      <c r="X49" s="132">
        <v>14712.0146</v>
      </c>
      <c r="Y49" s="129">
        <f t="shared" si="8"/>
        <v>-11.678977077397457</v>
      </c>
      <c r="Z49" s="132">
        <v>283.5206</v>
      </c>
      <c r="AA49" s="132">
        <v>212.15260000000001</v>
      </c>
      <c r="AB49" s="129">
        <f t="shared" si="6"/>
        <v>-25.172068625701272</v>
      </c>
      <c r="AC49" s="131" t="s">
        <v>131</v>
      </c>
      <c r="AD49" s="132">
        <v>7809.6422000000002</v>
      </c>
      <c r="AE49" s="129" t="s">
        <v>132</v>
      </c>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c r="BO49" s="135"/>
      <c r="BP49" s="135"/>
      <c r="BQ49" s="135"/>
      <c r="BR49" s="135"/>
      <c r="BS49" s="135"/>
      <c r="BT49" s="135"/>
      <c r="BU49" s="135"/>
      <c r="BV49" s="135"/>
      <c r="BW49" s="135"/>
      <c r="BX49" s="135"/>
      <c r="BY49" s="135"/>
      <c r="BZ49" s="135"/>
      <c r="CA49" s="135"/>
      <c r="CB49" s="135"/>
      <c r="CC49" s="135"/>
      <c r="CD49" s="135"/>
      <c r="CE49" s="135"/>
      <c r="CF49" s="135"/>
      <c r="CG49" s="135"/>
      <c r="CH49" s="135"/>
      <c r="CI49" s="135"/>
      <c r="CJ49" s="135"/>
      <c r="CK49" s="135"/>
      <c r="CL49" s="135"/>
      <c r="CM49" s="135"/>
      <c r="CN49" s="135"/>
      <c r="CO49" s="135"/>
      <c r="CP49" s="135"/>
      <c r="CQ49" s="135"/>
      <c r="CR49" s="135"/>
      <c r="CS49" s="135"/>
      <c r="CT49" s="135"/>
      <c r="CU49" s="135"/>
      <c r="CV49" s="135"/>
      <c r="CW49" s="135"/>
      <c r="CX49" s="135"/>
      <c r="CY49" s="135"/>
      <c r="CZ49" s="135"/>
      <c r="DA49" s="135"/>
      <c r="DB49" s="135"/>
      <c r="DC49" s="135"/>
      <c r="DD49" s="135"/>
      <c r="DE49" s="135"/>
      <c r="DF49" s="135"/>
      <c r="DG49" s="135"/>
      <c r="DH49" s="135"/>
      <c r="DI49" s="135"/>
      <c r="DJ49" s="135"/>
      <c r="DK49" s="135"/>
      <c r="DL49" s="135"/>
      <c r="DM49" s="135"/>
      <c r="DN49" s="135"/>
      <c r="DO49" s="135"/>
      <c r="DP49" s="135"/>
      <c r="DQ49" s="135"/>
      <c r="DR49" s="135"/>
      <c r="DS49" s="135"/>
      <c r="DT49" s="135"/>
      <c r="DU49" s="135"/>
      <c r="DV49" s="135"/>
      <c r="DW49" s="135"/>
      <c r="DX49" s="135"/>
      <c r="DY49" s="135"/>
      <c r="DZ49" s="135"/>
      <c r="EA49" s="135"/>
      <c r="EB49" s="135"/>
      <c r="EC49" s="135"/>
      <c r="ED49" s="135"/>
      <c r="EE49" s="135"/>
      <c r="EF49" s="135"/>
      <c r="EG49" s="135"/>
      <c r="EH49" s="135"/>
      <c r="EI49" s="135"/>
      <c r="EJ49" s="135"/>
      <c r="EK49" s="135"/>
      <c r="EL49" s="135"/>
      <c r="EM49" s="135"/>
      <c r="EN49" s="135"/>
      <c r="EO49" s="135"/>
      <c r="EP49" s="135"/>
      <c r="EQ49" s="135"/>
      <c r="ER49" s="135"/>
      <c r="ES49" s="135"/>
      <c r="ET49" s="135"/>
      <c r="EU49" s="135"/>
      <c r="EV49" s="135"/>
      <c r="EW49" s="135"/>
      <c r="EX49" s="135"/>
      <c r="EY49" s="135"/>
      <c r="EZ49" s="135"/>
      <c r="FA49" s="135"/>
      <c r="FB49" s="135"/>
      <c r="FC49" s="135"/>
      <c r="FD49" s="135"/>
      <c r="FE49" s="135"/>
      <c r="FF49" s="135"/>
      <c r="FG49" s="135"/>
      <c r="FH49" s="135"/>
      <c r="FI49" s="135"/>
      <c r="FJ49" s="135"/>
      <c r="FK49" s="135"/>
      <c r="FL49" s="135"/>
      <c r="FM49" s="135"/>
      <c r="FN49" s="135"/>
      <c r="FO49" s="135"/>
      <c r="FP49" s="135"/>
      <c r="FQ49" s="135"/>
      <c r="FR49" s="135"/>
    </row>
    <row r="50" spans="1:174" s="136" customFormat="1" ht="12.75" x14ac:dyDescent="0.2">
      <c r="A50" s="137" t="s">
        <v>174</v>
      </c>
      <c r="B50" s="138">
        <v>170</v>
      </c>
      <c r="C50" s="122"/>
      <c r="D50" s="123">
        <v>12032.002751</v>
      </c>
      <c r="E50" s="124">
        <v>10881.057216790001</v>
      </c>
      <c r="F50" s="125">
        <f t="shared" si="0"/>
        <v>-9.5657020533372332</v>
      </c>
      <c r="G50" s="131">
        <v>1872.3701000000001</v>
      </c>
      <c r="H50" s="132">
        <v>1991.0843</v>
      </c>
      <c r="I50" s="125">
        <f t="shared" si="1"/>
        <v>6.34031701318023</v>
      </c>
      <c r="J50" s="131">
        <v>1041.8711000000001</v>
      </c>
      <c r="K50" s="132">
        <v>1162.7313999999999</v>
      </c>
      <c r="L50" s="129">
        <f t="shared" si="2"/>
        <v>11.600312169134908</v>
      </c>
      <c r="M50" s="131">
        <v>7.3042999999999996</v>
      </c>
      <c r="N50" s="132" t="s">
        <v>131</v>
      </c>
      <c r="O50" s="134" t="s">
        <v>132</v>
      </c>
      <c r="P50" s="131">
        <v>8360.5933000000005</v>
      </c>
      <c r="Q50" s="132">
        <v>7282.8654999999999</v>
      </c>
      <c r="R50" s="129">
        <f t="shared" si="3"/>
        <v>-12.890566031958528</v>
      </c>
      <c r="S50" s="122"/>
      <c r="T50" s="131">
        <v>17276.655500000001</v>
      </c>
      <c r="U50" s="132">
        <v>16755.971399999999</v>
      </c>
      <c r="V50" s="129">
        <f t="shared" si="4"/>
        <v>-3.0138014848996808</v>
      </c>
      <c r="W50" s="131">
        <v>17948.8302</v>
      </c>
      <c r="X50" s="132">
        <v>16733.7238</v>
      </c>
      <c r="Y50" s="129">
        <f t="shared" si="8"/>
        <v>-6.769836175730271</v>
      </c>
      <c r="Z50" s="132">
        <v>17887.274600000001</v>
      </c>
      <c r="AA50" s="132">
        <v>18094.873800000001</v>
      </c>
      <c r="AB50" s="129">
        <f t="shared" si="6"/>
        <v>1.160597154359122</v>
      </c>
      <c r="AC50" s="131">
        <v>377290.17969999998</v>
      </c>
      <c r="AD50" s="132">
        <v>226911.16459999999</v>
      </c>
      <c r="AE50" s="129">
        <f t="shared" si="7"/>
        <v>-39.85765418532042</v>
      </c>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c r="BM50" s="135"/>
      <c r="BN50" s="135"/>
      <c r="BO50" s="135"/>
      <c r="BP50" s="135"/>
      <c r="BQ50" s="135"/>
      <c r="BR50" s="135"/>
      <c r="BS50" s="135"/>
      <c r="BT50" s="135"/>
      <c r="BU50" s="135"/>
      <c r="BV50" s="135"/>
      <c r="BW50" s="135"/>
      <c r="BX50" s="135"/>
      <c r="BY50" s="135"/>
      <c r="BZ50" s="135"/>
      <c r="CA50" s="135"/>
      <c r="CB50" s="135"/>
      <c r="CC50" s="135"/>
      <c r="CD50" s="135"/>
      <c r="CE50" s="135"/>
      <c r="CF50" s="135"/>
      <c r="CG50" s="135"/>
      <c r="CH50" s="135"/>
      <c r="CI50" s="135"/>
      <c r="CJ50" s="135"/>
      <c r="CK50" s="135"/>
      <c r="CL50" s="135"/>
      <c r="CM50" s="135"/>
      <c r="CN50" s="135"/>
      <c r="CO50" s="135"/>
      <c r="CP50" s="135"/>
      <c r="CQ50" s="135"/>
      <c r="CR50" s="135"/>
      <c r="CS50" s="135"/>
      <c r="CT50" s="135"/>
      <c r="CU50" s="135"/>
      <c r="CV50" s="135"/>
      <c r="CW50" s="135"/>
      <c r="CX50" s="135"/>
      <c r="CY50" s="135"/>
      <c r="CZ50" s="135"/>
      <c r="DA50" s="135"/>
      <c r="DB50" s="135"/>
      <c r="DC50" s="135"/>
      <c r="DD50" s="135"/>
      <c r="DE50" s="135"/>
      <c r="DF50" s="135"/>
      <c r="DG50" s="135"/>
      <c r="DH50" s="135"/>
      <c r="DI50" s="135"/>
      <c r="DJ50" s="135"/>
      <c r="DK50" s="135"/>
      <c r="DL50" s="135"/>
      <c r="DM50" s="135"/>
      <c r="DN50" s="135"/>
      <c r="DO50" s="135"/>
      <c r="DP50" s="135"/>
      <c r="DQ50" s="135"/>
      <c r="DR50" s="135"/>
      <c r="DS50" s="135"/>
      <c r="DT50" s="135"/>
      <c r="DU50" s="135"/>
      <c r="DV50" s="135"/>
      <c r="DW50" s="135"/>
      <c r="DX50" s="135"/>
      <c r="DY50" s="135"/>
      <c r="DZ50" s="135"/>
      <c r="EA50" s="135"/>
      <c r="EB50" s="135"/>
      <c r="EC50" s="135"/>
      <c r="ED50" s="135"/>
      <c r="EE50" s="135"/>
      <c r="EF50" s="135"/>
      <c r="EG50" s="135"/>
      <c r="EH50" s="135"/>
      <c r="EI50" s="135"/>
      <c r="EJ50" s="135"/>
      <c r="EK50" s="135"/>
      <c r="EL50" s="135"/>
      <c r="EM50" s="135"/>
      <c r="EN50" s="135"/>
      <c r="EO50" s="135"/>
      <c r="EP50" s="135"/>
      <c r="EQ50" s="135"/>
      <c r="ER50" s="135"/>
      <c r="ES50" s="135"/>
      <c r="ET50" s="135"/>
      <c r="EU50" s="135"/>
      <c r="EV50" s="135"/>
      <c r="EW50" s="135"/>
      <c r="EX50" s="135"/>
      <c r="EY50" s="135"/>
      <c r="EZ50" s="135"/>
      <c r="FA50" s="135"/>
      <c r="FB50" s="135"/>
      <c r="FC50" s="135"/>
      <c r="FD50" s="135"/>
      <c r="FE50" s="135"/>
      <c r="FF50" s="135"/>
      <c r="FG50" s="135"/>
      <c r="FH50" s="135"/>
      <c r="FI50" s="135"/>
      <c r="FJ50" s="135"/>
      <c r="FK50" s="135"/>
      <c r="FL50" s="135"/>
      <c r="FM50" s="135"/>
      <c r="FN50" s="135"/>
      <c r="FO50" s="135"/>
      <c r="FP50" s="135"/>
      <c r="FQ50" s="135"/>
      <c r="FR50" s="135"/>
    </row>
    <row r="51" spans="1:174" s="136" customFormat="1" ht="12.75" x14ac:dyDescent="0.2">
      <c r="A51" s="137" t="s">
        <v>175</v>
      </c>
      <c r="B51" s="138">
        <v>101</v>
      </c>
      <c r="C51" s="122"/>
      <c r="D51" s="123">
        <v>5633.0402029999996</v>
      </c>
      <c r="E51" s="124">
        <v>5424.6831000000002</v>
      </c>
      <c r="F51" s="125">
        <f t="shared" si="0"/>
        <v>-3.6988392678084292</v>
      </c>
      <c r="G51" s="131">
        <v>0</v>
      </c>
      <c r="H51" s="132">
        <v>0</v>
      </c>
      <c r="I51" s="129" t="s">
        <v>132</v>
      </c>
      <c r="J51" s="131" t="s">
        <v>131</v>
      </c>
      <c r="K51" s="132" t="s">
        <v>131</v>
      </c>
      <c r="L51" s="134" t="s">
        <v>132</v>
      </c>
      <c r="M51" s="131" t="s">
        <v>131</v>
      </c>
      <c r="N51" s="132" t="s">
        <v>131</v>
      </c>
      <c r="O51" s="134" t="s">
        <v>132</v>
      </c>
      <c r="P51" s="131">
        <v>5462.3042999999998</v>
      </c>
      <c r="Q51" s="132">
        <v>5208.1643000000004</v>
      </c>
      <c r="R51" s="129">
        <f t="shared" si="3"/>
        <v>-4.6526151975824437</v>
      </c>
      <c r="S51" s="122"/>
      <c r="T51" s="131">
        <v>2932.4567999999999</v>
      </c>
      <c r="U51" s="132">
        <v>2912.6138000000001</v>
      </c>
      <c r="V51" s="129">
        <f t="shared" si="4"/>
        <v>-0.67666810982517367</v>
      </c>
      <c r="W51" s="131">
        <v>22799.5733</v>
      </c>
      <c r="X51" s="132">
        <v>22631.009399999999</v>
      </c>
      <c r="Y51" s="129">
        <f t="shared" si="8"/>
        <v>-0.73932918735808428</v>
      </c>
      <c r="Z51" s="132">
        <v>73.332700000000003</v>
      </c>
      <c r="AA51" s="132">
        <v>46</v>
      </c>
      <c r="AB51" s="129">
        <f t="shared" si="6"/>
        <v>-37.272185532511415</v>
      </c>
      <c r="AC51" s="131">
        <v>821.19820000000004</v>
      </c>
      <c r="AD51" s="132">
        <v>1072.6550999999999</v>
      </c>
      <c r="AE51" s="129">
        <f t="shared" si="7"/>
        <v>30.620731998681915</v>
      </c>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c r="BO51" s="135"/>
      <c r="BP51" s="135"/>
      <c r="BQ51" s="135"/>
      <c r="BR51" s="135"/>
      <c r="BS51" s="135"/>
      <c r="BT51" s="135"/>
      <c r="BU51" s="135"/>
      <c r="BV51" s="135"/>
      <c r="BW51" s="135"/>
      <c r="BX51" s="135"/>
      <c r="BY51" s="135"/>
      <c r="BZ51" s="135"/>
      <c r="CA51" s="135"/>
      <c r="CB51" s="135"/>
      <c r="CC51" s="135"/>
      <c r="CD51" s="135"/>
      <c r="CE51" s="135"/>
      <c r="CF51" s="135"/>
      <c r="CG51" s="135"/>
      <c r="CH51" s="135"/>
      <c r="CI51" s="135"/>
      <c r="CJ51" s="135"/>
      <c r="CK51" s="135"/>
      <c r="CL51" s="135"/>
      <c r="CM51" s="135"/>
      <c r="CN51" s="135"/>
      <c r="CO51" s="135"/>
      <c r="CP51" s="135"/>
      <c r="CQ51" s="135"/>
      <c r="CR51" s="135"/>
      <c r="CS51" s="135"/>
      <c r="CT51" s="135"/>
      <c r="CU51" s="135"/>
      <c r="CV51" s="135"/>
      <c r="CW51" s="135"/>
      <c r="CX51" s="135"/>
      <c r="CY51" s="135"/>
      <c r="CZ51" s="135"/>
      <c r="DA51" s="135"/>
      <c r="DB51" s="135"/>
      <c r="DC51" s="135"/>
      <c r="DD51" s="135"/>
      <c r="DE51" s="135"/>
      <c r="DF51" s="135"/>
      <c r="DG51" s="135"/>
      <c r="DH51" s="135"/>
      <c r="DI51" s="135"/>
      <c r="DJ51" s="135"/>
      <c r="DK51" s="135"/>
      <c r="DL51" s="135"/>
      <c r="DM51" s="135"/>
      <c r="DN51" s="135"/>
      <c r="DO51" s="135"/>
      <c r="DP51" s="135"/>
      <c r="DQ51" s="135"/>
      <c r="DR51" s="135"/>
      <c r="DS51" s="135"/>
      <c r="DT51" s="135"/>
      <c r="DU51" s="135"/>
      <c r="DV51" s="135"/>
      <c r="DW51" s="135"/>
      <c r="DX51" s="135"/>
      <c r="DY51" s="135"/>
      <c r="DZ51" s="135"/>
      <c r="EA51" s="135"/>
      <c r="EB51" s="135"/>
      <c r="EC51" s="135"/>
      <c r="ED51" s="135"/>
      <c r="EE51" s="135"/>
      <c r="EF51" s="135"/>
      <c r="EG51" s="135"/>
      <c r="EH51" s="135"/>
      <c r="EI51" s="135"/>
      <c r="EJ51" s="135"/>
      <c r="EK51" s="135"/>
      <c r="EL51" s="135"/>
      <c r="EM51" s="135"/>
      <c r="EN51" s="135"/>
      <c r="EO51" s="135"/>
      <c r="EP51" s="135"/>
      <c r="EQ51" s="135"/>
      <c r="ER51" s="135"/>
      <c r="ES51" s="135"/>
      <c r="ET51" s="135"/>
      <c r="EU51" s="135"/>
      <c r="EV51" s="135"/>
      <c r="EW51" s="135"/>
      <c r="EX51" s="135"/>
      <c r="EY51" s="135"/>
      <c r="EZ51" s="135"/>
      <c r="FA51" s="135"/>
      <c r="FB51" s="135"/>
      <c r="FC51" s="135"/>
      <c r="FD51" s="135"/>
      <c r="FE51" s="135"/>
      <c r="FF51" s="135"/>
      <c r="FG51" s="135"/>
      <c r="FH51" s="135"/>
      <c r="FI51" s="135"/>
      <c r="FJ51" s="135"/>
      <c r="FK51" s="135"/>
      <c r="FL51" s="135"/>
      <c r="FM51" s="135"/>
      <c r="FN51" s="135"/>
      <c r="FO51" s="135"/>
      <c r="FP51" s="135"/>
      <c r="FQ51" s="135"/>
      <c r="FR51" s="135"/>
    </row>
    <row r="52" spans="1:174" s="136" customFormat="1" ht="12.75" x14ac:dyDescent="0.2">
      <c r="A52" s="137" t="s">
        <v>176</v>
      </c>
      <c r="B52" s="138">
        <v>254</v>
      </c>
      <c r="C52" s="122"/>
      <c r="D52" s="123">
        <v>14590.780876000001</v>
      </c>
      <c r="E52" s="124">
        <v>13203.380999999999</v>
      </c>
      <c r="F52" s="125">
        <f t="shared" si="0"/>
        <v>-9.5087431426106868</v>
      </c>
      <c r="G52" s="131">
        <v>1229.3851</v>
      </c>
      <c r="H52" s="132">
        <v>1123.0567000000001</v>
      </c>
      <c r="I52" s="125">
        <f t="shared" si="1"/>
        <v>-8.6489091172489267</v>
      </c>
      <c r="J52" s="131">
        <v>339.1746</v>
      </c>
      <c r="K52" s="132">
        <v>404.70139999999998</v>
      </c>
      <c r="L52" s="129">
        <f t="shared" si="2"/>
        <v>19.31948913627377</v>
      </c>
      <c r="M52" s="131">
        <v>47.187199999999997</v>
      </c>
      <c r="N52" s="132" t="s">
        <v>131</v>
      </c>
      <c r="O52" s="134" t="s">
        <v>132</v>
      </c>
      <c r="P52" s="131">
        <v>12366.1836</v>
      </c>
      <c r="Q52" s="132">
        <v>11215.726199999999</v>
      </c>
      <c r="R52" s="129">
        <f t="shared" si="3"/>
        <v>-9.3032534305895425</v>
      </c>
      <c r="S52" s="122"/>
      <c r="T52" s="131">
        <v>14178.6415</v>
      </c>
      <c r="U52" s="132">
        <v>12750.8346</v>
      </c>
      <c r="V52" s="129">
        <f t="shared" si="4"/>
        <v>-10.070124842355311</v>
      </c>
      <c r="W52" s="131">
        <v>30642.449799999999</v>
      </c>
      <c r="X52" s="132">
        <v>27755.308300000001</v>
      </c>
      <c r="Y52" s="129">
        <f t="shared" si="8"/>
        <v>-9.4220322423437466</v>
      </c>
      <c r="Z52" s="132">
        <v>3497.3971999999999</v>
      </c>
      <c r="AA52" s="132">
        <v>1446.0704000000001</v>
      </c>
      <c r="AB52" s="129">
        <f t="shared" si="6"/>
        <v>-58.652954831667394</v>
      </c>
      <c r="AC52" s="131">
        <v>422792.6311</v>
      </c>
      <c r="AD52" s="132">
        <v>556207.54500000004</v>
      </c>
      <c r="AE52" s="129">
        <f t="shared" si="7"/>
        <v>31.555638411409404</v>
      </c>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c r="BM52" s="135"/>
      <c r="BN52" s="135"/>
      <c r="BO52" s="135"/>
      <c r="BP52" s="135"/>
      <c r="BQ52" s="135"/>
      <c r="BR52" s="135"/>
      <c r="BS52" s="135"/>
      <c r="BT52" s="135"/>
      <c r="BU52" s="135"/>
      <c r="BV52" s="135"/>
      <c r="BW52" s="135"/>
      <c r="BX52" s="135"/>
      <c r="BY52" s="135"/>
      <c r="BZ52" s="135"/>
      <c r="CA52" s="135"/>
      <c r="CB52" s="135"/>
      <c r="CC52" s="135"/>
      <c r="CD52" s="135"/>
      <c r="CE52" s="135"/>
      <c r="CF52" s="135"/>
      <c r="CG52" s="135"/>
      <c r="CH52" s="135"/>
      <c r="CI52" s="135"/>
      <c r="CJ52" s="135"/>
      <c r="CK52" s="135"/>
      <c r="CL52" s="135"/>
      <c r="CM52" s="135"/>
      <c r="CN52" s="135"/>
      <c r="CO52" s="135"/>
      <c r="CP52" s="135"/>
      <c r="CQ52" s="135"/>
      <c r="CR52" s="135"/>
      <c r="CS52" s="135"/>
      <c r="CT52" s="135"/>
      <c r="CU52" s="135"/>
      <c r="CV52" s="135"/>
      <c r="CW52" s="135"/>
      <c r="CX52" s="135"/>
      <c r="CY52" s="135"/>
      <c r="CZ52" s="135"/>
      <c r="DA52" s="135"/>
      <c r="DB52" s="135"/>
      <c r="DC52" s="135"/>
      <c r="DD52" s="135"/>
      <c r="DE52" s="135"/>
      <c r="DF52" s="135"/>
      <c r="DG52" s="135"/>
      <c r="DH52" s="135"/>
      <c r="DI52" s="135"/>
      <c r="DJ52" s="135"/>
      <c r="DK52" s="135"/>
      <c r="DL52" s="135"/>
      <c r="DM52" s="135"/>
      <c r="DN52" s="135"/>
      <c r="DO52" s="135"/>
      <c r="DP52" s="135"/>
      <c r="DQ52" s="135"/>
      <c r="DR52" s="135"/>
      <c r="DS52" s="135"/>
      <c r="DT52" s="135"/>
      <c r="DU52" s="135"/>
      <c r="DV52" s="135"/>
      <c r="DW52" s="135"/>
      <c r="DX52" s="135"/>
      <c r="DY52" s="135"/>
      <c r="DZ52" s="135"/>
      <c r="EA52" s="135"/>
      <c r="EB52" s="135"/>
      <c r="EC52" s="135"/>
      <c r="ED52" s="135"/>
      <c r="EE52" s="135"/>
      <c r="EF52" s="135"/>
      <c r="EG52" s="135"/>
      <c r="EH52" s="135"/>
      <c r="EI52" s="135"/>
      <c r="EJ52" s="135"/>
      <c r="EK52" s="135"/>
      <c r="EL52" s="135"/>
      <c r="EM52" s="135"/>
      <c r="EN52" s="135"/>
      <c r="EO52" s="135"/>
      <c r="EP52" s="135"/>
      <c r="EQ52" s="135"/>
      <c r="ER52" s="135"/>
      <c r="ES52" s="135"/>
      <c r="ET52" s="135"/>
      <c r="EU52" s="135"/>
      <c r="EV52" s="135"/>
      <c r="EW52" s="135"/>
      <c r="EX52" s="135"/>
      <c r="EY52" s="135"/>
      <c r="EZ52" s="135"/>
      <c r="FA52" s="135"/>
      <c r="FB52" s="135"/>
      <c r="FC52" s="135"/>
      <c r="FD52" s="135"/>
      <c r="FE52" s="135"/>
      <c r="FF52" s="135"/>
      <c r="FG52" s="135"/>
      <c r="FH52" s="135"/>
      <c r="FI52" s="135"/>
      <c r="FJ52" s="135"/>
      <c r="FK52" s="135"/>
      <c r="FL52" s="135"/>
      <c r="FM52" s="135"/>
      <c r="FN52" s="135"/>
      <c r="FO52" s="135"/>
      <c r="FP52" s="135"/>
      <c r="FQ52" s="135"/>
      <c r="FR52" s="135"/>
    </row>
    <row r="53" spans="1:174" s="136" customFormat="1" ht="12.75" x14ac:dyDescent="0.2">
      <c r="A53" s="137" t="s">
        <v>177</v>
      </c>
      <c r="B53" s="138">
        <v>109</v>
      </c>
      <c r="C53" s="122"/>
      <c r="D53" s="123">
        <v>4727.8966</v>
      </c>
      <c r="E53" s="124">
        <v>4406.0907999999999</v>
      </c>
      <c r="F53" s="125">
        <f t="shared" si="0"/>
        <v>-6.8065321056302253</v>
      </c>
      <c r="G53" s="131">
        <v>0</v>
      </c>
      <c r="H53" s="132">
        <v>0</v>
      </c>
      <c r="I53" s="129" t="s">
        <v>132</v>
      </c>
      <c r="J53" s="131" t="s">
        <v>131</v>
      </c>
      <c r="K53" s="132">
        <v>0</v>
      </c>
      <c r="L53" s="134" t="s">
        <v>132</v>
      </c>
      <c r="M53" s="131" t="s">
        <v>131</v>
      </c>
      <c r="N53" s="132">
        <v>0</v>
      </c>
      <c r="O53" s="134" t="s">
        <v>132</v>
      </c>
      <c r="P53" s="131">
        <v>4593.4171999999999</v>
      </c>
      <c r="Q53" s="132">
        <v>4312.2978000000003</v>
      </c>
      <c r="R53" s="129">
        <f t="shared" si="3"/>
        <v>-6.1200493610726099</v>
      </c>
      <c r="S53" s="122"/>
      <c r="T53" s="131">
        <v>3633.7298999999998</v>
      </c>
      <c r="U53" s="132">
        <v>3293.6597999999999</v>
      </c>
      <c r="V53" s="129">
        <f t="shared" si="4"/>
        <v>-9.3587060502212882</v>
      </c>
      <c r="W53" s="131">
        <v>14514.0015</v>
      </c>
      <c r="X53" s="132">
        <v>15792.527</v>
      </c>
      <c r="Y53" s="129">
        <f t="shared" si="8"/>
        <v>8.8089111744958704</v>
      </c>
      <c r="Z53" s="132">
        <v>605.66340000000002</v>
      </c>
      <c r="AA53" s="132" t="s">
        <v>131</v>
      </c>
      <c r="AB53" s="129" t="s">
        <v>132</v>
      </c>
      <c r="AC53" s="131">
        <v>184851.14350000001</v>
      </c>
      <c r="AD53" s="132" t="s">
        <v>131</v>
      </c>
      <c r="AE53" s="129" t="s">
        <v>132</v>
      </c>
      <c r="AF53" s="135"/>
      <c r="AG53" s="135"/>
      <c r="AH53" s="135"/>
      <c r="AI53" s="135"/>
      <c r="AJ53" s="135"/>
      <c r="AK53" s="135"/>
      <c r="AL53" s="135"/>
      <c r="AM53" s="135"/>
      <c r="AN53" s="135"/>
      <c r="AO53" s="135"/>
      <c r="AP53" s="135"/>
      <c r="AQ53" s="135"/>
      <c r="AR53" s="135"/>
      <c r="AS53" s="135"/>
      <c r="AT53" s="135"/>
      <c r="AU53" s="135"/>
      <c r="AV53" s="135"/>
      <c r="AW53" s="135"/>
      <c r="AX53" s="135"/>
      <c r="AY53" s="135"/>
      <c r="AZ53" s="135"/>
      <c r="BA53" s="135"/>
      <c r="BB53" s="135"/>
      <c r="BC53" s="135"/>
      <c r="BD53" s="135"/>
      <c r="BE53" s="135"/>
      <c r="BF53" s="135"/>
      <c r="BG53" s="135"/>
      <c r="BH53" s="135"/>
      <c r="BI53" s="135"/>
      <c r="BJ53" s="135"/>
      <c r="BK53" s="135"/>
      <c r="BL53" s="135"/>
      <c r="BM53" s="135"/>
      <c r="BN53" s="135"/>
      <c r="BO53" s="135"/>
      <c r="BP53" s="135"/>
      <c r="BQ53" s="135"/>
      <c r="BR53" s="135"/>
      <c r="BS53" s="135"/>
      <c r="BT53" s="135"/>
      <c r="BU53" s="135"/>
      <c r="BV53" s="135"/>
      <c r="BW53" s="135"/>
      <c r="BX53" s="135"/>
      <c r="BY53" s="135"/>
      <c r="BZ53" s="135"/>
      <c r="CA53" s="135"/>
      <c r="CB53" s="135"/>
      <c r="CC53" s="135"/>
      <c r="CD53" s="135"/>
      <c r="CE53" s="135"/>
      <c r="CF53" s="135"/>
      <c r="CG53" s="135"/>
      <c r="CH53" s="135"/>
      <c r="CI53" s="135"/>
      <c r="CJ53" s="135"/>
      <c r="CK53" s="135"/>
      <c r="CL53" s="135"/>
      <c r="CM53" s="135"/>
      <c r="CN53" s="135"/>
      <c r="CO53" s="135"/>
      <c r="CP53" s="135"/>
      <c r="CQ53" s="135"/>
      <c r="CR53" s="135"/>
      <c r="CS53" s="135"/>
      <c r="CT53" s="135"/>
      <c r="CU53" s="135"/>
      <c r="CV53" s="135"/>
      <c r="CW53" s="135"/>
      <c r="CX53" s="135"/>
      <c r="CY53" s="135"/>
      <c r="CZ53" s="135"/>
      <c r="DA53" s="135"/>
      <c r="DB53" s="135"/>
      <c r="DC53" s="135"/>
      <c r="DD53" s="135"/>
      <c r="DE53" s="135"/>
      <c r="DF53" s="135"/>
      <c r="DG53" s="135"/>
      <c r="DH53" s="135"/>
      <c r="DI53" s="135"/>
      <c r="DJ53" s="135"/>
      <c r="DK53" s="135"/>
      <c r="DL53" s="135"/>
      <c r="DM53" s="135"/>
      <c r="DN53" s="135"/>
      <c r="DO53" s="135"/>
      <c r="DP53" s="135"/>
      <c r="DQ53" s="135"/>
      <c r="DR53" s="135"/>
      <c r="DS53" s="135"/>
      <c r="DT53" s="135"/>
      <c r="DU53" s="135"/>
      <c r="DV53" s="135"/>
      <c r="DW53" s="135"/>
      <c r="DX53" s="135"/>
      <c r="DY53" s="135"/>
      <c r="DZ53" s="135"/>
      <c r="EA53" s="135"/>
      <c r="EB53" s="135"/>
      <c r="EC53" s="135"/>
      <c r="ED53" s="135"/>
      <c r="EE53" s="135"/>
      <c r="EF53" s="135"/>
      <c r="EG53" s="135"/>
      <c r="EH53" s="135"/>
      <c r="EI53" s="135"/>
      <c r="EJ53" s="135"/>
      <c r="EK53" s="135"/>
      <c r="EL53" s="135"/>
      <c r="EM53" s="135"/>
      <c r="EN53" s="135"/>
      <c r="EO53" s="135"/>
      <c r="EP53" s="135"/>
      <c r="EQ53" s="135"/>
      <c r="ER53" s="135"/>
      <c r="ES53" s="135"/>
      <c r="ET53" s="135"/>
      <c r="EU53" s="135"/>
      <c r="EV53" s="135"/>
      <c r="EW53" s="135"/>
      <c r="EX53" s="135"/>
      <c r="EY53" s="135"/>
      <c r="EZ53" s="135"/>
      <c r="FA53" s="135"/>
      <c r="FB53" s="135"/>
      <c r="FC53" s="135"/>
      <c r="FD53" s="135"/>
      <c r="FE53" s="135"/>
      <c r="FF53" s="135"/>
      <c r="FG53" s="135"/>
      <c r="FH53" s="135"/>
      <c r="FI53" s="135"/>
      <c r="FJ53" s="135"/>
      <c r="FK53" s="135"/>
      <c r="FL53" s="135"/>
      <c r="FM53" s="135"/>
      <c r="FN53" s="135"/>
      <c r="FO53" s="135"/>
      <c r="FP53" s="135"/>
      <c r="FQ53" s="135"/>
      <c r="FR53" s="135"/>
    </row>
    <row r="54" spans="1:174" s="136" customFormat="1" ht="12.75" x14ac:dyDescent="0.2">
      <c r="A54" s="137" t="s">
        <v>178</v>
      </c>
      <c r="B54" s="138">
        <v>497</v>
      </c>
      <c r="C54" s="122"/>
      <c r="D54" s="123">
        <v>45948.116681999898</v>
      </c>
      <c r="E54" s="124">
        <v>41882.121099999997</v>
      </c>
      <c r="F54" s="125">
        <f t="shared" si="0"/>
        <v>-8.8491017164861301</v>
      </c>
      <c r="G54" s="131">
        <v>352.1927</v>
      </c>
      <c r="H54" s="132">
        <v>350.76960000000003</v>
      </c>
      <c r="I54" s="125">
        <f t="shared" si="1"/>
        <v>-0.40406856814464431</v>
      </c>
      <c r="J54" s="131">
        <v>485.40280000000001</v>
      </c>
      <c r="K54" s="132">
        <v>432.40940000000001</v>
      </c>
      <c r="L54" s="129">
        <f t="shared" si="2"/>
        <v>-10.917407151339054</v>
      </c>
      <c r="M54" s="131">
        <v>12.2462</v>
      </c>
      <c r="N54" s="132">
        <v>12.184100000000001</v>
      </c>
      <c r="O54" s="147">
        <f t="shared" si="9"/>
        <v>-0.50709607878361984</v>
      </c>
      <c r="P54" s="131">
        <v>43426.273099999897</v>
      </c>
      <c r="Q54" s="132">
        <v>39830.855600000003</v>
      </c>
      <c r="R54" s="129">
        <f t="shared" si="3"/>
        <v>-8.2793600356183994</v>
      </c>
      <c r="S54" s="122"/>
      <c r="T54" s="131">
        <v>51487.391799999998</v>
      </c>
      <c r="U54" s="132">
        <v>53583.798900000002</v>
      </c>
      <c r="V54" s="129">
        <f t="shared" si="4"/>
        <v>4.0716902268877586</v>
      </c>
      <c r="W54" s="131">
        <v>185058.08679999999</v>
      </c>
      <c r="X54" s="132">
        <v>175987.75690000001</v>
      </c>
      <c r="Y54" s="129">
        <f t="shared" si="8"/>
        <v>-4.9013420903906031</v>
      </c>
      <c r="Z54" s="132">
        <v>5730.1958999999997</v>
      </c>
      <c r="AA54" s="132">
        <v>4944.9120000000003</v>
      </c>
      <c r="AB54" s="129">
        <f t="shared" si="6"/>
        <v>-13.704311575106875</v>
      </c>
      <c r="AC54" s="131">
        <v>44104.2379</v>
      </c>
      <c r="AD54" s="132">
        <v>95857.781700000007</v>
      </c>
      <c r="AE54" s="129">
        <f t="shared" si="7"/>
        <v>117.34369816647484</v>
      </c>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c r="BD54" s="135"/>
      <c r="BE54" s="135"/>
      <c r="BF54" s="135"/>
      <c r="BG54" s="135"/>
      <c r="BH54" s="135"/>
      <c r="BI54" s="135"/>
      <c r="BJ54" s="135"/>
      <c r="BK54" s="135"/>
      <c r="BL54" s="135"/>
      <c r="BM54" s="135"/>
      <c r="BN54" s="135"/>
      <c r="BO54" s="135"/>
      <c r="BP54" s="135"/>
      <c r="BQ54" s="135"/>
      <c r="BR54" s="135"/>
      <c r="BS54" s="135"/>
      <c r="BT54" s="135"/>
      <c r="BU54" s="135"/>
      <c r="BV54" s="135"/>
      <c r="BW54" s="135"/>
      <c r="BX54" s="135"/>
      <c r="BY54" s="135"/>
      <c r="BZ54" s="135"/>
      <c r="CA54" s="135"/>
      <c r="CB54" s="135"/>
      <c r="CC54" s="135"/>
      <c r="CD54" s="135"/>
      <c r="CE54" s="135"/>
      <c r="CF54" s="135"/>
      <c r="CG54" s="135"/>
      <c r="CH54" s="135"/>
      <c r="CI54" s="135"/>
      <c r="CJ54" s="135"/>
      <c r="CK54" s="135"/>
      <c r="CL54" s="135"/>
      <c r="CM54" s="135"/>
      <c r="CN54" s="135"/>
      <c r="CO54" s="135"/>
      <c r="CP54" s="135"/>
      <c r="CQ54" s="135"/>
      <c r="CR54" s="135"/>
      <c r="CS54" s="135"/>
      <c r="CT54" s="135"/>
      <c r="CU54" s="135"/>
      <c r="CV54" s="135"/>
      <c r="CW54" s="135"/>
      <c r="CX54" s="135"/>
      <c r="CY54" s="135"/>
      <c r="CZ54" s="135"/>
      <c r="DA54" s="135"/>
      <c r="DB54" s="135"/>
      <c r="DC54" s="135"/>
      <c r="DD54" s="135"/>
      <c r="DE54" s="135"/>
      <c r="DF54" s="135"/>
      <c r="DG54" s="135"/>
      <c r="DH54" s="135"/>
      <c r="DI54" s="135"/>
      <c r="DJ54" s="135"/>
      <c r="DK54" s="135"/>
      <c r="DL54" s="135"/>
      <c r="DM54" s="135"/>
      <c r="DN54" s="135"/>
      <c r="DO54" s="135"/>
      <c r="DP54" s="135"/>
      <c r="DQ54" s="135"/>
      <c r="DR54" s="135"/>
      <c r="DS54" s="135"/>
      <c r="DT54" s="135"/>
      <c r="DU54" s="135"/>
      <c r="DV54" s="135"/>
      <c r="DW54" s="135"/>
      <c r="DX54" s="135"/>
      <c r="DY54" s="135"/>
      <c r="DZ54" s="135"/>
      <c r="EA54" s="135"/>
      <c r="EB54" s="135"/>
      <c r="EC54" s="135"/>
      <c r="ED54" s="135"/>
      <c r="EE54" s="135"/>
      <c r="EF54" s="135"/>
      <c r="EG54" s="135"/>
      <c r="EH54" s="135"/>
      <c r="EI54" s="135"/>
      <c r="EJ54" s="135"/>
      <c r="EK54" s="135"/>
      <c r="EL54" s="135"/>
      <c r="EM54" s="135"/>
      <c r="EN54" s="135"/>
      <c r="EO54" s="135"/>
      <c r="EP54" s="135"/>
      <c r="EQ54" s="135"/>
      <c r="ER54" s="135"/>
      <c r="ES54" s="135"/>
      <c r="ET54" s="135"/>
      <c r="EU54" s="135"/>
      <c r="EV54" s="135"/>
      <c r="EW54" s="135"/>
      <c r="EX54" s="135"/>
      <c r="EY54" s="135"/>
      <c r="EZ54" s="135"/>
      <c r="FA54" s="135"/>
      <c r="FB54" s="135"/>
      <c r="FC54" s="135"/>
      <c r="FD54" s="135"/>
      <c r="FE54" s="135"/>
      <c r="FF54" s="135"/>
      <c r="FG54" s="135"/>
      <c r="FH54" s="135"/>
      <c r="FI54" s="135"/>
      <c r="FJ54" s="135"/>
      <c r="FK54" s="135"/>
      <c r="FL54" s="135"/>
      <c r="FM54" s="135"/>
      <c r="FN54" s="135"/>
      <c r="FO54" s="135"/>
      <c r="FP54" s="135"/>
      <c r="FQ54" s="135"/>
      <c r="FR54" s="135"/>
    </row>
    <row r="55" spans="1:174" s="136" customFormat="1" ht="12.75" x14ac:dyDescent="0.2">
      <c r="A55" s="137" t="s">
        <v>179</v>
      </c>
      <c r="B55" s="138">
        <v>236</v>
      </c>
      <c r="C55" s="122"/>
      <c r="D55" s="123">
        <v>12347.798192</v>
      </c>
      <c r="E55" s="124">
        <v>11871.31553768</v>
      </c>
      <c r="F55" s="125">
        <f t="shared" si="0"/>
        <v>-3.8588471151780546</v>
      </c>
      <c r="G55" s="131" t="s">
        <v>131</v>
      </c>
      <c r="H55" s="132" t="s">
        <v>131</v>
      </c>
      <c r="I55" s="129" t="s">
        <v>132</v>
      </c>
      <c r="J55" s="131" t="s">
        <v>131</v>
      </c>
      <c r="K55" s="132" t="s">
        <v>131</v>
      </c>
      <c r="L55" s="134" t="s">
        <v>132</v>
      </c>
      <c r="M55" s="131" t="s">
        <v>131</v>
      </c>
      <c r="N55" s="132" t="s">
        <v>131</v>
      </c>
      <c r="O55" s="134" t="s">
        <v>132</v>
      </c>
      <c r="P55" s="131">
        <v>12047.259400000001</v>
      </c>
      <c r="Q55" s="132">
        <v>11643.3135</v>
      </c>
      <c r="R55" s="129">
        <f t="shared" si="3"/>
        <v>-3.3530107270704268</v>
      </c>
      <c r="S55" s="122"/>
      <c r="T55" s="131">
        <v>10254.7227</v>
      </c>
      <c r="U55" s="132">
        <v>9771.4586999999992</v>
      </c>
      <c r="V55" s="129">
        <f t="shared" si="4"/>
        <v>-4.7125993957886418</v>
      </c>
      <c r="W55" s="131">
        <v>58285.205000000002</v>
      </c>
      <c r="X55" s="132">
        <v>51205.648699999998</v>
      </c>
      <c r="Y55" s="129">
        <f t="shared" si="8"/>
        <v>-12.146403705708853</v>
      </c>
      <c r="Z55" s="132">
        <v>399.12650000000002</v>
      </c>
      <c r="AA55" s="132">
        <v>805.97969999999998</v>
      </c>
      <c r="AB55" s="129">
        <f t="shared" si="6"/>
        <v>101.93590252714361</v>
      </c>
      <c r="AC55" s="131" t="s">
        <v>131</v>
      </c>
      <c r="AD55" s="132">
        <v>1460.4175</v>
      </c>
      <c r="AE55" s="129" t="s">
        <v>132</v>
      </c>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c r="BD55" s="135"/>
      <c r="BE55" s="135"/>
      <c r="BF55" s="135"/>
      <c r="BG55" s="135"/>
      <c r="BH55" s="135"/>
      <c r="BI55" s="135"/>
      <c r="BJ55" s="135"/>
      <c r="BK55" s="135"/>
      <c r="BL55" s="135"/>
      <c r="BM55" s="135"/>
      <c r="BN55" s="135"/>
      <c r="BO55" s="135"/>
      <c r="BP55" s="135"/>
      <c r="BQ55" s="135"/>
      <c r="BR55" s="135"/>
      <c r="BS55" s="135"/>
      <c r="BT55" s="135"/>
      <c r="BU55" s="135"/>
      <c r="BV55" s="135"/>
      <c r="BW55" s="135"/>
      <c r="BX55" s="135"/>
      <c r="BY55" s="135"/>
      <c r="BZ55" s="135"/>
      <c r="CA55" s="135"/>
      <c r="CB55" s="135"/>
      <c r="CC55" s="135"/>
      <c r="CD55" s="135"/>
      <c r="CE55" s="135"/>
      <c r="CF55" s="135"/>
      <c r="CG55" s="135"/>
      <c r="CH55" s="135"/>
      <c r="CI55" s="135"/>
      <c r="CJ55" s="135"/>
      <c r="CK55" s="135"/>
      <c r="CL55" s="135"/>
      <c r="CM55" s="135"/>
      <c r="CN55" s="135"/>
      <c r="CO55" s="135"/>
      <c r="CP55" s="135"/>
      <c r="CQ55" s="135"/>
      <c r="CR55" s="135"/>
      <c r="CS55" s="135"/>
      <c r="CT55" s="135"/>
      <c r="CU55" s="135"/>
      <c r="CV55" s="135"/>
      <c r="CW55" s="135"/>
      <c r="CX55" s="135"/>
      <c r="CY55" s="135"/>
      <c r="CZ55" s="135"/>
      <c r="DA55" s="135"/>
      <c r="DB55" s="135"/>
      <c r="DC55" s="135"/>
      <c r="DD55" s="135"/>
      <c r="DE55" s="135"/>
      <c r="DF55" s="135"/>
      <c r="DG55" s="135"/>
      <c r="DH55" s="135"/>
      <c r="DI55" s="135"/>
      <c r="DJ55" s="135"/>
      <c r="DK55" s="135"/>
      <c r="DL55" s="135"/>
      <c r="DM55" s="135"/>
      <c r="DN55" s="135"/>
      <c r="DO55" s="135"/>
      <c r="DP55" s="135"/>
      <c r="DQ55" s="135"/>
      <c r="DR55" s="135"/>
      <c r="DS55" s="135"/>
      <c r="DT55" s="135"/>
      <c r="DU55" s="135"/>
      <c r="DV55" s="135"/>
      <c r="DW55" s="135"/>
      <c r="DX55" s="135"/>
      <c r="DY55" s="135"/>
      <c r="DZ55" s="135"/>
      <c r="EA55" s="135"/>
      <c r="EB55" s="135"/>
      <c r="EC55" s="135"/>
      <c r="ED55" s="135"/>
      <c r="EE55" s="135"/>
      <c r="EF55" s="135"/>
      <c r="EG55" s="135"/>
      <c r="EH55" s="135"/>
      <c r="EI55" s="135"/>
      <c r="EJ55" s="135"/>
      <c r="EK55" s="135"/>
      <c r="EL55" s="135"/>
      <c r="EM55" s="135"/>
      <c r="EN55" s="135"/>
      <c r="EO55" s="135"/>
      <c r="EP55" s="135"/>
      <c r="EQ55" s="135"/>
      <c r="ER55" s="135"/>
      <c r="ES55" s="135"/>
      <c r="ET55" s="135"/>
      <c r="EU55" s="135"/>
      <c r="EV55" s="135"/>
      <c r="EW55" s="135"/>
      <c r="EX55" s="135"/>
      <c r="EY55" s="135"/>
      <c r="EZ55" s="135"/>
      <c r="FA55" s="135"/>
      <c r="FB55" s="135"/>
      <c r="FC55" s="135"/>
      <c r="FD55" s="135"/>
      <c r="FE55" s="135"/>
      <c r="FF55" s="135"/>
      <c r="FG55" s="135"/>
      <c r="FH55" s="135"/>
      <c r="FI55" s="135"/>
      <c r="FJ55" s="135"/>
      <c r="FK55" s="135"/>
      <c r="FL55" s="135"/>
      <c r="FM55" s="135"/>
      <c r="FN55" s="135"/>
      <c r="FO55" s="135"/>
      <c r="FP55" s="135"/>
      <c r="FQ55" s="135"/>
      <c r="FR55" s="135"/>
    </row>
    <row r="56" spans="1:174" s="136" customFormat="1" ht="12.75" x14ac:dyDescent="0.2">
      <c r="A56" s="137" t="s">
        <v>180</v>
      </c>
      <c r="B56" s="138">
        <v>204</v>
      </c>
      <c r="C56" s="122"/>
      <c r="D56" s="123">
        <v>9182.9153260000003</v>
      </c>
      <c r="E56" s="124">
        <v>8623.67068311</v>
      </c>
      <c r="F56" s="125">
        <f t="shared" si="0"/>
        <v>-6.090055532871852</v>
      </c>
      <c r="G56" s="131">
        <v>213.1514</v>
      </c>
      <c r="H56" s="132">
        <v>268.93619999999999</v>
      </c>
      <c r="I56" s="125">
        <f t="shared" si="1"/>
        <v>26.171444334871818</v>
      </c>
      <c r="J56" s="131">
        <v>139.07550000000001</v>
      </c>
      <c r="K56" s="132">
        <v>137.29230000000001</v>
      </c>
      <c r="L56" s="129">
        <f t="shared" si="2"/>
        <v>-1.2821812612573646</v>
      </c>
      <c r="M56" s="131" t="s">
        <v>131</v>
      </c>
      <c r="N56" s="132" t="s">
        <v>131</v>
      </c>
      <c r="O56" s="134" t="s">
        <v>132</v>
      </c>
      <c r="P56" s="131">
        <v>8658.4446000000007</v>
      </c>
      <c r="Q56" s="132">
        <v>8070.9611000000004</v>
      </c>
      <c r="R56" s="129">
        <f t="shared" si="3"/>
        <v>-6.7850927867575734</v>
      </c>
      <c r="S56" s="122"/>
      <c r="T56" s="131">
        <v>17982.649300000001</v>
      </c>
      <c r="U56" s="132">
        <v>18141.4097</v>
      </c>
      <c r="V56" s="129">
        <f t="shared" si="4"/>
        <v>0.88285322897332374</v>
      </c>
      <c r="W56" s="131">
        <v>18773.896100000002</v>
      </c>
      <c r="X56" s="132">
        <v>15111.786400000001</v>
      </c>
      <c r="Y56" s="129">
        <f t="shared" si="8"/>
        <v>-19.506391643447952</v>
      </c>
      <c r="Z56" s="132">
        <v>3446.5052000000001</v>
      </c>
      <c r="AA56" s="132">
        <v>2394.1918000000001</v>
      </c>
      <c r="AB56" s="129">
        <f t="shared" si="6"/>
        <v>-30.532766931557219</v>
      </c>
      <c r="AC56" s="131">
        <v>467258.21039999998</v>
      </c>
      <c r="AD56" s="132">
        <v>470480.08230000001</v>
      </c>
      <c r="AE56" s="129">
        <f t="shared" si="7"/>
        <v>0.68952708123457551</v>
      </c>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c r="BD56" s="135"/>
      <c r="BE56" s="135"/>
      <c r="BF56" s="135"/>
      <c r="BG56" s="135"/>
      <c r="BH56" s="135"/>
      <c r="BI56" s="135"/>
      <c r="BJ56" s="135"/>
      <c r="BK56" s="135"/>
      <c r="BL56" s="135"/>
      <c r="BM56" s="135"/>
      <c r="BN56" s="135"/>
      <c r="BO56" s="135"/>
      <c r="BP56" s="135"/>
      <c r="BQ56" s="135"/>
      <c r="BR56" s="135"/>
      <c r="BS56" s="135"/>
      <c r="BT56" s="135"/>
      <c r="BU56" s="135"/>
      <c r="BV56" s="135"/>
      <c r="BW56" s="135"/>
      <c r="BX56" s="135"/>
      <c r="BY56" s="135"/>
      <c r="BZ56" s="135"/>
      <c r="CA56" s="135"/>
      <c r="CB56" s="135"/>
      <c r="CC56" s="135"/>
      <c r="CD56" s="135"/>
      <c r="CE56" s="135"/>
      <c r="CF56" s="135"/>
      <c r="CG56" s="135"/>
      <c r="CH56" s="135"/>
      <c r="CI56" s="135"/>
      <c r="CJ56" s="135"/>
      <c r="CK56" s="135"/>
      <c r="CL56" s="135"/>
      <c r="CM56" s="135"/>
      <c r="CN56" s="135"/>
      <c r="CO56" s="135"/>
      <c r="CP56" s="135"/>
      <c r="CQ56" s="135"/>
      <c r="CR56" s="135"/>
      <c r="CS56" s="135"/>
      <c r="CT56" s="135"/>
      <c r="CU56" s="135"/>
      <c r="CV56" s="135"/>
      <c r="CW56" s="135"/>
      <c r="CX56" s="135"/>
      <c r="CY56" s="135"/>
      <c r="CZ56" s="135"/>
      <c r="DA56" s="135"/>
      <c r="DB56" s="135"/>
      <c r="DC56" s="135"/>
      <c r="DD56" s="135"/>
      <c r="DE56" s="135"/>
      <c r="DF56" s="135"/>
      <c r="DG56" s="135"/>
      <c r="DH56" s="135"/>
      <c r="DI56" s="135"/>
      <c r="DJ56" s="135"/>
      <c r="DK56" s="135"/>
      <c r="DL56" s="135"/>
      <c r="DM56" s="135"/>
      <c r="DN56" s="135"/>
      <c r="DO56" s="135"/>
      <c r="DP56" s="135"/>
      <c r="DQ56" s="135"/>
      <c r="DR56" s="135"/>
      <c r="DS56" s="135"/>
      <c r="DT56" s="135"/>
      <c r="DU56" s="135"/>
      <c r="DV56" s="135"/>
      <c r="DW56" s="135"/>
      <c r="DX56" s="135"/>
      <c r="DY56" s="135"/>
      <c r="DZ56" s="135"/>
      <c r="EA56" s="135"/>
      <c r="EB56" s="135"/>
      <c r="EC56" s="135"/>
      <c r="ED56" s="135"/>
      <c r="EE56" s="135"/>
      <c r="EF56" s="135"/>
      <c r="EG56" s="135"/>
      <c r="EH56" s="135"/>
      <c r="EI56" s="135"/>
      <c r="EJ56" s="135"/>
      <c r="EK56" s="135"/>
      <c r="EL56" s="135"/>
      <c r="EM56" s="135"/>
      <c r="EN56" s="135"/>
      <c r="EO56" s="135"/>
      <c r="EP56" s="135"/>
      <c r="EQ56" s="135"/>
      <c r="ER56" s="135"/>
      <c r="ES56" s="135"/>
      <c r="ET56" s="135"/>
      <c r="EU56" s="135"/>
      <c r="EV56" s="135"/>
      <c r="EW56" s="135"/>
      <c r="EX56" s="135"/>
      <c r="EY56" s="135"/>
      <c r="EZ56" s="135"/>
      <c r="FA56" s="135"/>
      <c r="FB56" s="135"/>
      <c r="FC56" s="135"/>
      <c r="FD56" s="135"/>
      <c r="FE56" s="135"/>
      <c r="FF56" s="135"/>
      <c r="FG56" s="135"/>
      <c r="FH56" s="135"/>
      <c r="FI56" s="135"/>
      <c r="FJ56" s="135"/>
      <c r="FK56" s="135"/>
      <c r="FL56" s="135"/>
      <c r="FM56" s="135"/>
      <c r="FN56" s="135"/>
      <c r="FO56" s="135"/>
      <c r="FP56" s="135"/>
      <c r="FQ56" s="135"/>
      <c r="FR56" s="135"/>
    </row>
    <row r="57" spans="1:174" s="136" customFormat="1" ht="12.75" x14ac:dyDescent="0.2">
      <c r="A57" s="137" t="s">
        <v>181</v>
      </c>
      <c r="B57" s="138">
        <v>626</v>
      </c>
      <c r="C57" s="122"/>
      <c r="D57" s="123">
        <v>50265.249001999902</v>
      </c>
      <c r="E57" s="124">
        <v>47852.635900000001</v>
      </c>
      <c r="F57" s="125">
        <f t="shared" si="0"/>
        <v>-4.7997635541483401</v>
      </c>
      <c r="G57" s="131">
        <v>103.0175</v>
      </c>
      <c r="H57" s="132">
        <v>250.8554</v>
      </c>
      <c r="I57" s="125">
        <f t="shared" si="1"/>
        <v>143.50755939524839</v>
      </c>
      <c r="J57" s="131">
        <v>147.13759999999999</v>
      </c>
      <c r="K57" s="132">
        <v>111.0461</v>
      </c>
      <c r="L57" s="129">
        <f t="shared" si="2"/>
        <v>-24.529080262285095</v>
      </c>
      <c r="M57" s="131" t="s">
        <v>131</v>
      </c>
      <c r="N57" s="132" t="s">
        <v>131</v>
      </c>
      <c r="O57" s="134" t="s">
        <v>132</v>
      </c>
      <c r="P57" s="131">
        <v>48865.744700000003</v>
      </c>
      <c r="Q57" s="132">
        <v>46301.958899999998</v>
      </c>
      <c r="R57" s="129">
        <f t="shared" si="3"/>
        <v>-5.2465910746674949</v>
      </c>
      <c r="S57" s="122"/>
      <c r="T57" s="131">
        <v>44438.756399999998</v>
      </c>
      <c r="U57" s="132">
        <v>41443.3914</v>
      </c>
      <c r="V57" s="129">
        <f t="shared" si="4"/>
        <v>-6.7404338974706324</v>
      </c>
      <c r="W57" s="131">
        <v>218658.19159999999</v>
      </c>
      <c r="X57" s="132">
        <v>207893.88879999999</v>
      </c>
      <c r="Y57" s="129">
        <f t="shared" si="8"/>
        <v>-4.9228902522396982</v>
      </c>
      <c r="Z57" s="132">
        <v>1533.8351</v>
      </c>
      <c r="AA57" s="132">
        <v>1572.7235000000001</v>
      </c>
      <c r="AB57" s="129">
        <f t="shared" si="6"/>
        <v>2.5353703276186579</v>
      </c>
      <c r="AC57" s="131">
        <v>107062.8104</v>
      </c>
      <c r="AD57" s="132">
        <v>242961.16800000001</v>
      </c>
      <c r="AE57" s="129">
        <f t="shared" si="7"/>
        <v>126.93329933360316</v>
      </c>
      <c r="AF57" s="135"/>
      <c r="AG57" s="135"/>
      <c r="AH57" s="135"/>
      <c r="AI57" s="135"/>
      <c r="AJ57" s="135"/>
      <c r="AK57" s="135"/>
      <c r="AL57" s="135"/>
      <c r="AM57" s="135"/>
      <c r="AN57" s="135"/>
      <c r="AO57" s="135"/>
      <c r="AP57" s="135"/>
      <c r="AQ57" s="135"/>
      <c r="AR57" s="135"/>
      <c r="AS57" s="135"/>
      <c r="AT57" s="135"/>
      <c r="AU57" s="135"/>
      <c r="AV57" s="135"/>
      <c r="AW57" s="135"/>
      <c r="AX57" s="135"/>
      <c r="AY57" s="135"/>
      <c r="AZ57" s="135"/>
      <c r="BA57" s="135"/>
      <c r="BB57" s="135"/>
      <c r="BC57" s="135"/>
      <c r="BD57" s="135"/>
      <c r="BE57" s="135"/>
      <c r="BF57" s="135"/>
      <c r="BG57" s="135"/>
      <c r="BH57" s="135"/>
      <c r="BI57" s="135"/>
      <c r="BJ57" s="135"/>
      <c r="BK57" s="135"/>
      <c r="BL57" s="135"/>
      <c r="BM57" s="135"/>
      <c r="BN57" s="135"/>
      <c r="BO57" s="135"/>
      <c r="BP57" s="135"/>
      <c r="BQ57" s="135"/>
      <c r="BR57" s="135"/>
      <c r="BS57" s="135"/>
      <c r="BT57" s="135"/>
      <c r="BU57" s="135"/>
      <c r="BV57" s="135"/>
      <c r="BW57" s="135"/>
      <c r="BX57" s="135"/>
      <c r="BY57" s="135"/>
      <c r="BZ57" s="135"/>
      <c r="CA57" s="135"/>
      <c r="CB57" s="135"/>
      <c r="CC57" s="135"/>
      <c r="CD57" s="135"/>
      <c r="CE57" s="135"/>
      <c r="CF57" s="135"/>
      <c r="CG57" s="135"/>
      <c r="CH57" s="135"/>
      <c r="CI57" s="135"/>
      <c r="CJ57" s="135"/>
      <c r="CK57" s="135"/>
      <c r="CL57" s="135"/>
      <c r="CM57" s="135"/>
      <c r="CN57" s="135"/>
      <c r="CO57" s="135"/>
      <c r="CP57" s="135"/>
      <c r="CQ57" s="135"/>
      <c r="CR57" s="135"/>
      <c r="CS57" s="135"/>
      <c r="CT57" s="135"/>
      <c r="CU57" s="135"/>
      <c r="CV57" s="135"/>
      <c r="CW57" s="135"/>
      <c r="CX57" s="135"/>
      <c r="CY57" s="135"/>
      <c r="CZ57" s="135"/>
      <c r="DA57" s="135"/>
      <c r="DB57" s="135"/>
      <c r="DC57" s="135"/>
      <c r="DD57" s="135"/>
      <c r="DE57" s="135"/>
      <c r="DF57" s="135"/>
      <c r="DG57" s="135"/>
      <c r="DH57" s="135"/>
      <c r="DI57" s="135"/>
      <c r="DJ57" s="135"/>
      <c r="DK57" s="135"/>
      <c r="DL57" s="135"/>
      <c r="DM57" s="135"/>
      <c r="DN57" s="135"/>
      <c r="DO57" s="135"/>
      <c r="DP57" s="135"/>
      <c r="DQ57" s="135"/>
      <c r="DR57" s="135"/>
      <c r="DS57" s="135"/>
      <c r="DT57" s="135"/>
      <c r="DU57" s="135"/>
      <c r="DV57" s="135"/>
      <c r="DW57" s="135"/>
      <c r="DX57" s="135"/>
      <c r="DY57" s="135"/>
      <c r="DZ57" s="135"/>
      <c r="EA57" s="135"/>
      <c r="EB57" s="135"/>
      <c r="EC57" s="135"/>
      <c r="ED57" s="135"/>
      <c r="EE57" s="135"/>
      <c r="EF57" s="135"/>
      <c r="EG57" s="135"/>
      <c r="EH57" s="135"/>
      <c r="EI57" s="135"/>
      <c r="EJ57" s="135"/>
      <c r="EK57" s="135"/>
      <c r="EL57" s="135"/>
      <c r="EM57" s="135"/>
      <c r="EN57" s="135"/>
      <c r="EO57" s="135"/>
      <c r="EP57" s="135"/>
      <c r="EQ57" s="135"/>
      <c r="ER57" s="135"/>
      <c r="ES57" s="135"/>
      <c r="ET57" s="135"/>
      <c r="EU57" s="135"/>
      <c r="EV57" s="135"/>
      <c r="EW57" s="135"/>
      <c r="EX57" s="135"/>
      <c r="EY57" s="135"/>
      <c r="EZ57" s="135"/>
      <c r="FA57" s="135"/>
      <c r="FB57" s="135"/>
      <c r="FC57" s="135"/>
      <c r="FD57" s="135"/>
      <c r="FE57" s="135"/>
      <c r="FF57" s="135"/>
      <c r="FG57" s="135"/>
      <c r="FH57" s="135"/>
      <c r="FI57" s="135"/>
      <c r="FJ57" s="135"/>
      <c r="FK57" s="135"/>
      <c r="FL57" s="135"/>
      <c r="FM57" s="135"/>
      <c r="FN57" s="135"/>
      <c r="FO57" s="135"/>
      <c r="FP57" s="135"/>
      <c r="FQ57" s="135"/>
      <c r="FR57" s="135"/>
    </row>
    <row r="58" spans="1:174" s="136" customFormat="1" ht="12.75" x14ac:dyDescent="0.2">
      <c r="A58" s="137" t="s">
        <v>182</v>
      </c>
      <c r="B58" s="138">
        <v>208</v>
      </c>
      <c r="C58" s="122"/>
      <c r="D58" s="123">
        <v>8819.5503500000104</v>
      </c>
      <c r="E58" s="124">
        <v>8428.86867876</v>
      </c>
      <c r="F58" s="125">
        <f t="shared" si="0"/>
        <v>-4.4297232368542439</v>
      </c>
      <c r="G58" s="131" t="s">
        <v>131</v>
      </c>
      <c r="H58" s="132" t="s">
        <v>131</v>
      </c>
      <c r="I58" s="129" t="s">
        <v>132</v>
      </c>
      <c r="J58" s="131" t="s">
        <v>131</v>
      </c>
      <c r="K58" s="132" t="s">
        <v>131</v>
      </c>
      <c r="L58" s="134" t="s">
        <v>132</v>
      </c>
      <c r="M58" s="131" t="s">
        <v>131</v>
      </c>
      <c r="N58" s="132" t="s">
        <v>131</v>
      </c>
      <c r="O58" s="134" t="s">
        <v>132</v>
      </c>
      <c r="P58" s="131">
        <v>8701.5015000000094</v>
      </c>
      <c r="Q58" s="132">
        <v>8313.6646999999994</v>
      </c>
      <c r="R58" s="129">
        <f t="shared" si="3"/>
        <v>-4.457125014573748</v>
      </c>
      <c r="S58" s="122"/>
      <c r="T58" s="131">
        <v>4960.7419</v>
      </c>
      <c r="U58" s="132">
        <v>4529.6850999999997</v>
      </c>
      <c r="V58" s="129">
        <f t="shared" si="4"/>
        <v>-8.6893615650513905</v>
      </c>
      <c r="W58" s="131">
        <v>39651.8943</v>
      </c>
      <c r="X58" s="132">
        <v>33538.993999999999</v>
      </c>
      <c r="Y58" s="129">
        <f t="shared" si="8"/>
        <v>-15.416414292217063</v>
      </c>
      <c r="Z58" s="132">
        <v>190.21969999999999</v>
      </c>
      <c r="AA58" s="132">
        <v>153.30170000000001</v>
      </c>
      <c r="AB58" s="129">
        <f t="shared" si="6"/>
        <v>-19.408084441306539</v>
      </c>
      <c r="AC58" s="131">
        <v>3108.9247999999998</v>
      </c>
      <c r="AD58" s="132">
        <v>2052.6226999999999</v>
      </c>
      <c r="AE58" s="129">
        <f t="shared" si="7"/>
        <v>-33.976444203475111</v>
      </c>
      <c r="AF58" s="135"/>
      <c r="AG58" s="135"/>
      <c r="AH58" s="135"/>
      <c r="AI58" s="135"/>
      <c r="AJ58" s="135"/>
      <c r="AK58" s="135"/>
      <c r="AL58" s="135"/>
      <c r="AM58" s="135"/>
      <c r="AN58" s="135"/>
      <c r="AO58" s="135"/>
      <c r="AP58" s="135"/>
      <c r="AQ58" s="135"/>
      <c r="AR58" s="135"/>
      <c r="AS58" s="135"/>
      <c r="AT58" s="135"/>
      <c r="AU58" s="135"/>
      <c r="AV58" s="135"/>
      <c r="AW58" s="135"/>
      <c r="AX58" s="135"/>
      <c r="AY58" s="135"/>
      <c r="AZ58" s="135"/>
      <c r="BA58" s="135"/>
      <c r="BB58" s="135"/>
      <c r="BC58" s="135"/>
      <c r="BD58" s="135"/>
      <c r="BE58" s="135"/>
      <c r="BF58" s="135"/>
      <c r="BG58" s="135"/>
      <c r="BH58" s="135"/>
      <c r="BI58" s="135"/>
      <c r="BJ58" s="135"/>
      <c r="BK58" s="135"/>
      <c r="BL58" s="135"/>
      <c r="BM58" s="135"/>
      <c r="BN58" s="135"/>
      <c r="BO58" s="135"/>
      <c r="BP58" s="135"/>
      <c r="BQ58" s="135"/>
      <c r="BR58" s="135"/>
      <c r="BS58" s="135"/>
      <c r="BT58" s="135"/>
      <c r="BU58" s="135"/>
      <c r="BV58" s="135"/>
      <c r="BW58" s="135"/>
      <c r="BX58" s="135"/>
      <c r="BY58" s="135"/>
      <c r="BZ58" s="135"/>
      <c r="CA58" s="135"/>
      <c r="CB58" s="135"/>
      <c r="CC58" s="135"/>
      <c r="CD58" s="135"/>
      <c r="CE58" s="135"/>
      <c r="CF58" s="135"/>
      <c r="CG58" s="135"/>
      <c r="CH58" s="135"/>
      <c r="CI58" s="135"/>
      <c r="CJ58" s="135"/>
      <c r="CK58" s="135"/>
      <c r="CL58" s="135"/>
      <c r="CM58" s="135"/>
      <c r="CN58" s="135"/>
      <c r="CO58" s="135"/>
      <c r="CP58" s="135"/>
      <c r="CQ58" s="135"/>
      <c r="CR58" s="135"/>
      <c r="CS58" s="135"/>
      <c r="CT58" s="135"/>
      <c r="CU58" s="135"/>
      <c r="CV58" s="135"/>
      <c r="CW58" s="135"/>
      <c r="CX58" s="135"/>
      <c r="CY58" s="135"/>
      <c r="CZ58" s="135"/>
      <c r="DA58" s="135"/>
      <c r="DB58" s="135"/>
      <c r="DC58" s="135"/>
      <c r="DD58" s="135"/>
      <c r="DE58" s="135"/>
      <c r="DF58" s="135"/>
      <c r="DG58" s="135"/>
      <c r="DH58" s="135"/>
      <c r="DI58" s="135"/>
      <c r="DJ58" s="135"/>
      <c r="DK58" s="135"/>
      <c r="DL58" s="135"/>
      <c r="DM58" s="135"/>
      <c r="DN58" s="135"/>
      <c r="DO58" s="135"/>
      <c r="DP58" s="135"/>
      <c r="DQ58" s="135"/>
      <c r="DR58" s="135"/>
      <c r="DS58" s="135"/>
      <c r="DT58" s="135"/>
      <c r="DU58" s="135"/>
      <c r="DV58" s="135"/>
      <c r="DW58" s="135"/>
      <c r="DX58" s="135"/>
      <c r="DY58" s="135"/>
      <c r="DZ58" s="135"/>
      <c r="EA58" s="135"/>
      <c r="EB58" s="135"/>
      <c r="EC58" s="135"/>
      <c r="ED58" s="135"/>
      <c r="EE58" s="135"/>
      <c r="EF58" s="135"/>
      <c r="EG58" s="135"/>
      <c r="EH58" s="135"/>
      <c r="EI58" s="135"/>
      <c r="EJ58" s="135"/>
      <c r="EK58" s="135"/>
      <c r="EL58" s="135"/>
      <c r="EM58" s="135"/>
      <c r="EN58" s="135"/>
      <c r="EO58" s="135"/>
      <c r="EP58" s="135"/>
      <c r="EQ58" s="135"/>
      <c r="ER58" s="135"/>
      <c r="ES58" s="135"/>
      <c r="ET58" s="135"/>
      <c r="EU58" s="135"/>
      <c r="EV58" s="135"/>
      <c r="EW58" s="135"/>
      <c r="EX58" s="135"/>
      <c r="EY58" s="135"/>
      <c r="EZ58" s="135"/>
      <c r="FA58" s="135"/>
      <c r="FB58" s="135"/>
      <c r="FC58" s="135"/>
      <c r="FD58" s="135"/>
      <c r="FE58" s="135"/>
      <c r="FF58" s="135"/>
      <c r="FG58" s="135"/>
      <c r="FH58" s="135"/>
      <c r="FI58" s="135"/>
      <c r="FJ58" s="135"/>
      <c r="FK58" s="135"/>
      <c r="FL58" s="135"/>
      <c r="FM58" s="135"/>
      <c r="FN58" s="135"/>
      <c r="FO58" s="135"/>
      <c r="FP58" s="135"/>
      <c r="FQ58" s="135"/>
      <c r="FR58" s="135"/>
    </row>
    <row r="59" spans="1:174" s="136" customFormat="1" ht="12.75" x14ac:dyDescent="0.2">
      <c r="A59" s="137" t="s">
        <v>183</v>
      </c>
      <c r="B59" s="138">
        <v>172</v>
      </c>
      <c r="C59" s="122"/>
      <c r="D59" s="123">
        <v>7003.4656599999998</v>
      </c>
      <c r="E59" s="124">
        <v>6339.1520821499998</v>
      </c>
      <c r="F59" s="125">
        <f t="shared" si="0"/>
        <v>-9.4854977535507761</v>
      </c>
      <c r="G59" s="123">
        <v>543.32370000000003</v>
      </c>
      <c r="H59" s="132">
        <v>489.15480000000002</v>
      </c>
      <c r="I59" s="125">
        <f t="shared" si="1"/>
        <v>-9.9699129634875145</v>
      </c>
      <c r="J59" s="131">
        <v>269.1583</v>
      </c>
      <c r="K59" s="132">
        <v>254.42619999999999</v>
      </c>
      <c r="L59" s="129">
        <f t="shared" si="2"/>
        <v>-5.4733961390007302</v>
      </c>
      <c r="M59" s="131">
        <v>210.77600000000001</v>
      </c>
      <c r="N59" s="132">
        <v>170.01130000000001</v>
      </c>
      <c r="O59" s="147">
        <f t="shared" si="9"/>
        <v>-19.340294910236466</v>
      </c>
      <c r="P59" s="131">
        <v>5609.7902999999997</v>
      </c>
      <c r="Q59" s="132">
        <v>5210.6530000000002</v>
      </c>
      <c r="R59" s="129">
        <f t="shared" si="3"/>
        <v>-7.115012837467372</v>
      </c>
      <c r="S59" s="122"/>
      <c r="T59" s="131">
        <v>11041.138999999999</v>
      </c>
      <c r="U59" s="132">
        <v>11357.5895</v>
      </c>
      <c r="V59" s="129">
        <f t="shared" si="4"/>
        <v>2.8661037597661032</v>
      </c>
      <c r="W59" s="131">
        <v>12088.2808</v>
      </c>
      <c r="X59" s="132">
        <v>9522.9348000000009</v>
      </c>
      <c r="Y59" s="129">
        <f t="shared" si="8"/>
        <v>-21.221760500467525</v>
      </c>
      <c r="Z59" s="132">
        <v>3727.6100999999999</v>
      </c>
      <c r="AA59" s="132">
        <v>2948.9351000000001</v>
      </c>
      <c r="AB59" s="129">
        <f t="shared" si="6"/>
        <v>-20.889389692339332</v>
      </c>
      <c r="AC59" s="131">
        <v>383806.41210000002</v>
      </c>
      <c r="AD59" s="132">
        <v>459663.05739999999</v>
      </c>
      <c r="AE59" s="129">
        <f t="shared" si="7"/>
        <v>19.764298591300154</v>
      </c>
      <c r="AF59" s="135"/>
      <c r="AG59" s="135"/>
      <c r="AH59" s="135"/>
      <c r="AI59" s="135"/>
      <c r="AJ59" s="135"/>
      <c r="AK59" s="135"/>
      <c r="AL59" s="135"/>
      <c r="AM59" s="135"/>
      <c r="AN59" s="135"/>
      <c r="AO59" s="135"/>
      <c r="AP59" s="135"/>
      <c r="AQ59" s="135"/>
      <c r="AR59" s="135"/>
      <c r="AS59" s="135"/>
      <c r="AT59" s="135"/>
      <c r="AU59" s="135"/>
      <c r="AV59" s="135"/>
      <c r="AW59" s="135"/>
      <c r="AX59" s="135"/>
      <c r="AY59" s="135"/>
      <c r="AZ59" s="135"/>
      <c r="BA59" s="135"/>
      <c r="BB59" s="135"/>
      <c r="BC59" s="135"/>
      <c r="BD59" s="135"/>
      <c r="BE59" s="135"/>
      <c r="BF59" s="135"/>
      <c r="BG59" s="135"/>
      <c r="BH59" s="135"/>
      <c r="BI59" s="135"/>
      <c r="BJ59" s="135"/>
      <c r="BK59" s="135"/>
      <c r="BL59" s="135"/>
      <c r="BM59" s="135"/>
      <c r="BN59" s="135"/>
      <c r="BO59" s="135"/>
      <c r="BP59" s="135"/>
      <c r="BQ59" s="135"/>
      <c r="BR59" s="135"/>
      <c r="BS59" s="135"/>
      <c r="BT59" s="135"/>
      <c r="BU59" s="135"/>
      <c r="BV59" s="135"/>
      <c r="BW59" s="135"/>
      <c r="BX59" s="135"/>
      <c r="BY59" s="135"/>
      <c r="BZ59" s="135"/>
      <c r="CA59" s="135"/>
      <c r="CB59" s="135"/>
      <c r="CC59" s="135"/>
      <c r="CD59" s="135"/>
      <c r="CE59" s="135"/>
      <c r="CF59" s="135"/>
      <c r="CG59" s="135"/>
      <c r="CH59" s="135"/>
      <c r="CI59" s="135"/>
      <c r="CJ59" s="135"/>
      <c r="CK59" s="135"/>
      <c r="CL59" s="135"/>
      <c r="CM59" s="135"/>
      <c r="CN59" s="135"/>
      <c r="CO59" s="135"/>
      <c r="CP59" s="135"/>
      <c r="CQ59" s="135"/>
      <c r="CR59" s="135"/>
      <c r="CS59" s="135"/>
      <c r="CT59" s="135"/>
      <c r="CU59" s="135"/>
      <c r="CV59" s="135"/>
      <c r="CW59" s="135"/>
      <c r="CX59" s="135"/>
      <c r="CY59" s="135"/>
      <c r="CZ59" s="135"/>
      <c r="DA59" s="135"/>
      <c r="DB59" s="135"/>
      <c r="DC59" s="135"/>
      <c r="DD59" s="135"/>
      <c r="DE59" s="135"/>
      <c r="DF59" s="135"/>
      <c r="DG59" s="135"/>
      <c r="DH59" s="135"/>
      <c r="DI59" s="135"/>
      <c r="DJ59" s="135"/>
      <c r="DK59" s="135"/>
      <c r="DL59" s="135"/>
      <c r="DM59" s="135"/>
      <c r="DN59" s="135"/>
      <c r="DO59" s="135"/>
      <c r="DP59" s="135"/>
      <c r="DQ59" s="135"/>
      <c r="DR59" s="135"/>
      <c r="DS59" s="135"/>
      <c r="DT59" s="135"/>
      <c r="DU59" s="135"/>
      <c r="DV59" s="135"/>
      <c r="DW59" s="135"/>
      <c r="DX59" s="135"/>
      <c r="DY59" s="135"/>
      <c r="DZ59" s="135"/>
      <c r="EA59" s="135"/>
      <c r="EB59" s="135"/>
      <c r="EC59" s="135"/>
      <c r="ED59" s="135"/>
      <c r="EE59" s="135"/>
      <c r="EF59" s="135"/>
      <c r="EG59" s="135"/>
      <c r="EH59" s="135"/>
      <c r="EI59" s="135"/>
      <c r="EJ59" s="135"/>
      <c r="EK59" s="135"/>
      <c r="EL59" s="135"/>
      <c r="EM59" s="135"/>
      <c r="EN59" s="135"/>
      <c r="EO59" s="135"/>
      <c r="EP59" s="135"/>
      <c r="EQ59" s="135"/>
      <c r="ER59" s="135"/>
      <c r="ES59" s="135"/>
      <c r="ET59" s="135"/>
      <c r="EU59" s="135"/>
      <c r="EV59" s="135"/>
      <c r="EW59" s="135"/>
      <c r="EX59" s="135"/>
      <c r="EY59" s="135"/>
      <c r="EZ59" s="135"/>
      <c r="FA59" s="135"/>
      <c r="FB59" s="135"/>
      <c r="FC59" s="135"/>
      <c r="FD59" s="135"/>
      <c r="FE59" s="135"/>
      <c r="FF59" s="135"/>
      <c r="FG59" s="135"/>
      <c r="FH59" s="135"/>
      <c r="FI59" s="135"/>
      <c r="FJ59" s="135"/>
      <c r="FK59" s="135"/>
      <c r="FL59" s="135"/>
      <c r="FM59" s="135"/>
      <c r="FN59" s="135"/>
      <c r="FO59" s="135"/>
      <c r="FP59" s="135"/>
      <c r="FQ59" s="135"/>
      <c r="FR59" s="135"/>
    </row>
    <row r="60" spans="1:174" s="136" customFormat="1" ht="12.75" x14ac:dyDescent="0.2">
      <c r="A60" s="137" t="s">
        <v>184</v>
      </c>
      <c r="B60" s="138">
        <v>419</v>
      </c>
      <c r="C60" s="122"/>
      <c r="D60" s="123">
        <v>24589.697897999999</v>
      </c>
      <c r="E60" s="124">
        <v>22477.9907552</v>
      </c>
      <c r="F60" s="125">
        <f t="shared" si="0"/>
        <v>-8.5877718041088791</v>
      </c>
      <c r="G60" s="123">
        <v>8519.3556000000008</v>
      </c>
      <c r="H60" s="132">
        <v>8628.9892999999993</v>
      </c>
      <c r="I60" s="125">
        <f t="shared" si="1"/>
        <v>1.2868778478972942</v>
      </c>
      <c r="J60" s="131">
        <v>3788.672</v>
      </c>
      <c r="K60" s="132">
        <v>3679.5151000000001</v>
      </c>
      <c r="L60" s="129">
        <f t="shared" si="2"/>
        <v>-2.8811388264806226</v>
      </c>
      <c r="M60" s="131">
        <v>3558.7595999999999</v>
      </c>
      <c r="N60" s="132">
        <v>3611.6927999999998</v>
      </c>
      <c r="O60" s="147">
        <f t="shared" si="9"/>
        <v>1.4874058927722977</v>
      </c>
      <c r="P60" s="131">
        <v>5644.9930000000004</v>
      </c>
      <c r="Q60" s="132">
        <v>4998.7587000000003</v>
      </c>
      <c r="R60" s="129">
        <f t="shared" si="3"/>
        <v>-11.447920307429971</v>
      </c>
      <c r="S60" s="122"/>
      <c r="T60" s="131">
        <v>6958.1764999999996</v>
      </c>
      <c r="U60" s="132">
        <v>7033.5456999999997</v>
      </c>
      <c r="V60" s="129">
        <f t="shared" si="4"/>
        <v>1.083174593228553</v>
      </c>
      <c r="W60" s="131">
        <v>13216.9139</v>
      </c>
      <c r="X60" s="132">
        <v>10999.2533</v>
      </c>
      <c r="Y60" s="129">
        <f t="shared" si="8"/>
        <v>-16.778959269758118</v>
      </c>
      <c r="Z60" s="132">
        <v>14933.1234</v>
      </c>
      <c r="AA60" s="132">
        <v>7688.5072</v>
      </c>
      <c r="AB60" s="129">
        <f t="shared" si="6"/>
        <v>-48.513736918560525</v>
      </c>
      <c r="AC60" s="131">
        <v>394036.87689999997</v>
      </c>
      <c r="AD60" s="132">
        <v>380332.06359999999</v>
      </c>
      <c r="AE60" s="129">
        <f t="shared" si="7"/>
        <v>-3.4780534775880945</v>
      </c>
      <c r="AF60" s="135"/>
      <c r="AG60" s="135"/>
      <c r="AH60" s="135"/>
      <c r="AI60" s="135"/>
      <c r="AJ60" s="135"/>
      <c r="AK60" s="135"/>
      <c r="AL60" s="135"/>
      <c r="AM60" s="135"/>
      <c r="AN60" s="135"/>
      <c r="AO60" s="135"/>
      <c r="AP60" s="135"/>
      <c r="AQ60" s="135"/>
      <c r="AR60" s="135"/>
      <c r="AS60" s="135"/>
      <c r="AT60" s="135"/>
      <c r="AU60" s="135"/>
      <c r="AV60" s="135"/>
      <c r="AW60" s="135"/>
      <c r="AX60" s="135"/>
      <c r="AY60" s="135"/>
      <c r="AZ60" s="135"/>
      <c r="BA60" s="135"/>
      <c r="BB60" s="135"/>
      <c r="BC60" s="135"/>
      <c r="BD60" s="135"/>
      <c r="BE60" s="135"/>
      <c r="BF60" s="135"/>
      <c r="BG60" s="135"/>
      <c r="BH60" s="135"/>
      <c r="BI60" s="135"/>
      <c r="BJ60" s="135"/>
      <c r="BK60" s="135"/>
      <c r="BL60" s="135"/>
      <c r="BM60" s="135"/>
      <c r="BN60" s="135"/>
      <c r="BO60" s="135"/>
      <c r="BP60" s="135"/>
      <c r="BQ60" s="135"/>
      <c r="BR60" s="135"/>
      <c r="BS60" s="135"/>
      <c r="BT60" s="135"/>
      <c r="BU60" s="135"/>
      <c r="BV60" s="135"/>
      <c r="BW60" s="135"/>
      <c r="BX60" s="135"/>
      <c r="BY60" s="135"/>
      <c r="BZ60" s="135"/>
      <c r="CA60" s="135"/>
      <c r="CB60" s="135"/>
      <c r="CC60" s="135"/>
      <c r="CD60" s="135"/>
      <c r="CE60" s="135"/>
      <c r="CF60" s="135"/>
      <c r="CG60" s="135"/>
      <c r="CH60" s="135"/>
      <c r="CI60" s="135"/>
      <c r="CJ60" s="135"/>
      <c r="CK60" s="135"/>
      <c r="CL60" s="135"/>
      <c r="CM60" s="135"/>
      <c r="CN60" s="135"/>
      <c r="CO60" s="135"/>
      <c r="CP60" s="135"/>
      <c r="CQ60" s="135"/>
      <c r="CR60" s="135"/>
      <c r="CS60" s="135"/>
      <c r="CT60" s="135"/>
      <c r="CU60" s="135"/>
      <c r="CV60" s="135"/>
      <c r="CW60" s="135"/>
      <c r="CX60" s="135"/>
      <c r="CY60" s="135"/>
      <c r="CZ60" s="135"/>
      <c r="DA60" s="135"/>
      <c r="DB60" s="135"/>
      <c r="DC60" s="135"/>
      <c r="DD60" s="135"/>
      <c r="DE60" s="135"/>
      <c r="DF60" s="135"/>
      <c r="DG60" s="135"/>
      <c r="DH60" s="135"/>
      <c r="DI60" s="135"/>
      <c r="DJ60" s="135"/>
      <c r="DK60" s="135"/>
      <c r="DL60" s="135"/>
      <c r="DM60" s="135"/>
      <c r="DN60" s="135"/>
      <c r="DO60" s="135"/>
      <c r="DP60" s="135"/>
      <c r="DQ60" s="135"/>
      <c r="DR60" s="135"/>
      <c r="DS60" s="135"/>
      <c r="DT60" s="135"/>
      <c r="DU60" s="135"/>
      <c r="DV60" s="135"/>
      <c r="DW60" s="135"/>
      <c r="DX60" s="135"/>
      <c r="DY60" s="135"/>
      <c r="DZ60" s="135"/>
      <c r="EA60" s="135"/>
      <c r="EB60" s="135"/>
      <c r="EC60" s="135"/>
      <c r="ED60" s="135"/>
      <c r="EE60" s="135"/>
      <c r="EF60" s="135"/>
      <c r="EG60" s="135"/>
      <c r="EH60" s="135"/>
      <c r="EI60" s="135"/>
      <c r="EJ60" s="135"/>
      <c r="EK60" s="135"/>
      <c r="EL60" s="135"/>
      <c r="EM60" s="135"/>
      <c r="EN60" s="135"/>
      <c r="EO60" s="135"/>
      <c r="EP60" s="135"/>
      <c r="EQ60" s="135"/>
      <c r="ER60" s="135"/>
      <c r="ES60" s="135"/>
      <c r="ET60" s="135"/>
      <c r="EU60" s="135"/>
      <c r="EV60" s="135"/>
      <c r="EW60" s="135"/>
      <c r="EX60" s="135"/>
      <c r="EY60" s="135"/>
      <c r="EZ60" s="135"/>
      <c r="FA60" s="135"/>
      <c r="FB60" s="135"/>
      <c r="FC60" s="135"/>
      <c r="FD60" s="135"/>
      <c r="FE60" s="135"/>
      <c r="FF60" s="135"/>
      <c r="FG60" s="135"/>
      <c r="FH60" s="135"/>
      <c r="FI60" s="135"/>
      <c r="FJ60" s="135"/>
      <c r="FK60" s="135"/>
      <c r="FL60" s="135"/>
      <c r="FM60" s="135"/>
      <c r="FN60" s="135"/>
      <c r="FO60" s="135"/>
      <c r="FP60" s="135"/>
      <c r="FQ60" s="135"/>
      <c r="FR60" s="135"/>
    </row>
    <row r="61" spans="1:174" s="136" customFormat="1" ht="12.75" x14ac:dyDescent="0.2">
      <c r="A61" s="137" t="s">
        <v>185</v>
      </c>
      <c r="B61" s="138">
        <v>399</v>
      </c>
      <c r="C61" s="122"/>
      <c r="D61" s="123">
        <v>22582.899902000001</v>
      </c>
      <c r="E61" s="124">
        <v>20229.074817550001</v>
      </c>
      <c r="F61" s="125">
        <f t="shared" si="0"/>
        <v>-10.423041746917272</v>
      </c>
      <c r="G61" s="123">
        <v>1867.1451999999999</v>
      </c>
      <c r="H61" s="132">
        <v>2005.8014000000001</v>
      </c>
      <c r="I61" s="125">
        <f t="shared" si="1"/>
        <v>7.4261069787181055</v>
      </c>
      <c r="J61" s="131">
        <v>1193.5780999999999</v>
      </c>
      <c r="K61" s="132">
        <v>1183.1165000000001</v>
      </c>
      <c r="L61" s="129">
        <f t="shared" si="2"/>
        <v>-0.87649061255395955</v>
      </c>
      <c r="M61" s="131">
        <v>18.8797</v>
      </c>
      <c r="N61" s="132">
        <v>31.006399999999999</v>
      </c>
      <c r="O61" s="147">
        <f t="shared" si="9"/>
        <v>64.231423168800347</v>
      </c>
      <c r="P61" s="131">
        <v>18726.800500000001</v>
      </c>
      <c r="Q61" s="132">
        <v>16563.177100000001</v>
      </c>
      <c r="R61" s="129">
        <f t="shared" si="3"/>
        <v>-11.553620171262036</v>
      </c>
      <c r="S61" s="122"/>
      <c r="T61" s="131">
        <v>35160.978199999998</v>
      </c>
      <c r="U61" s="132">
        <v>34004.418299999998</v>
      </c>
      <c r="V61" s="129">
        <f t="shared" si="4"/>
        <v>-3.2893279971374589</v>
      </c>
      <c r="W61" s="131">
        <v>54146.1466</v>
      </c>
      <c r="X61" s="132">
        <v>45617.429499999998</v>
      </c>
      <c r="Y61" s="129">
        <f t="shared" si="8"/>
        <v>-15.751290969983822</v>
      </c>
      <c r="Z61" s="132">
        <v>9768.5666999999994</v>
      </c>
      <c r="AA61" s="132">
        <v>11850.341</v>
      </c>
      <c r="AB61" s="129">
        <f t="shared" si="6"/>
        <v>21.310949333027551</v>
      </c>
      <c r="AC61" s="131">
        <v>361153.98220000003</v>
      </c>
      <c r="AD61" s="132">
        <v>564220.46420000005</v>
      </c>
      <c r="AE61" s="129">
        <f t="shared" si="7"/>
        <v>56.227119735189788</v>
      </c>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c r="BH61" s="135"/>
      <c r="BI61" s="135"/>
      <c r="BJ61" s="135"/>
      <c r="BK61" s="135"/>
      <c r="BL61" s="135"/>
      <c r="BM61" s="135"/>
      <c r="BN61" s="135"/>
      <c r="BO61" s="135"/>
      <c r="BP61" s="135"/>
      <c r="BQ61" s="135"/>
      <c r="BR61" s="135"/>
      <c r="BS61" s="135"/>
      <c r="BT61" s="135"/>
      <c r="BU61" s="135"/>
      <c r="BV61" s="135"/>
      <c r="BW61" s="135"/>
      <c r="BX61" s="135"/>
      <c r="BY61" s="135"/>
      <c r="BZ61" s="135"/>
      <c r="CA61" s="135"/>
      <c r="CB61" s="135"/>
      <c r="CC61" s="135"/>
      <c r="CD61" s="135"/>
      <c r="CE61" s="135"/>
      <c r="CF61" s="135"/>
      <c r="CG61" s="135"/>
      <c r="CH61" s="135"/>
      <c r="CI61" s="135"/>
      <c r="CJ61" s="135"/>
      <c r="CK61" s="135"/>
      <c r="CL61" s="135"/>
      <c r="CM61" s="135"/>
      <c r="CN61" s="135"/>
      <c r="CO61" s="135"/>
      <c r="CP61" s="135"/>
      <c r="CQ61" s="135"/>
      <c r="CR61" s="135"/>
      <c r="CS61" s="135"/>
      <c r="CT61" s="135"/>
      <c r="CU61" s="135"/>
      <c r="CV61" s="135"/>
      <c r="CW61" s="135"/>
      <c r="CX61" s="135"/>
      <c r="CY61" s="135"/>
      <c r="CZ61" s="135"/>
      <c r="DA61" s="135"/>
      <c r="DB61" s="135"/>
      <c r="DC61" s="135"/>
      <c r="DD61" s="135"/>
      <c r="DE61" s="135"/>
      <c r="DF61" s="135"/>
      <c r="DG61" s="135"/>
      <c r="DH61" s="135"/>
      <c r="DI61" s="135"/>
      <c r="DJ61" s="135"/>
      <c r="DK61" s="135"/>
      <c r="DL61" s="135"/>
      <c r="DM61" s="135"/>
      <c r="DN61" s="135"/>
      <c r="DO61" s="135"/>
      <c r="DP61" s="135"/>
      <c r="DQ61" s="135"/>
      <c r="DR61" s="135"/>
      <c r="DS61" s="135"/>
      <c r="DT61" s="135"/>
      <c r="DU61" s="135"/>
      <c r="DV61" s="135"/>
      <c r="DW61" s="135"/>
      <c r="DX61" s="135"/>
      <c r="DY61" s="135"/>
      <c r="DZ61" s="135"/>
      <c r="EA61" s="135"/>
      <c r="EB61" s="135"/>
      <c r="EC61" s="135"/>
      <c r="ED61" s="135"/>
      <c r="EE61" s="135"/>
      <c r="EF61" s="135"/>
      <c r="EG61" s="135"/>
      <c r="EH61" s="135"/>
      <c r="EI61" s="135"/>
      <c r="EJ61" s="135"/>
      <c r="EK61" s="135"/>
      <c r="EL61" s="135"/>
      <c r="EM61" s="135"/>
      <c r="EN61" s="135"/>
      <c r="EO61" s="135"/>
      <c r="EP61" s="135"/>
      <c r="EQ61" s="135"/>
      <c r="ER61" s="135"/>
      <c r="ES61" s="135"/>
      <c r="ET61" s="135"/>
      <c r="EU61" s="135"/>
      <c r="EV61" s="135"/>
      <c r="EW61" s="135"/>
      <c r="EX61" s="135"/>
      <c r="EY61" s="135"/>
      <c r="EZ61" s="135"/>
      <c r="FA61" s="135"/>
      <c r="FB61" s="135"/>
      <c r="FC61" s="135"/>
      <c r="FD61" s="135"/>
      <c r="FE61" s="135"/>
      <c r="FF61" s="135"/>
      <c r="FG61" s="135"/>
      <c r="FH61" s="135"/>
      <c r="FI61" s="135"/>
      <c r="FJ61" s="135"/>
      <c r="FK61" s="135"/>
      <c r="FL61" s="135"/>
      <c r="FM61" s="135"/>
      <c r="FN61" s="135"/>
      <c r="FO61" s="135"/>
      <c r="FP61" s="135"/>
      <c r="FQ61" s="135"/>
      <c r="FR61" s="135"/>
    </row>
    <row r="62" spans="1:174" s="136" customFormat="1" ht="12.75" x14ac:dyDescent="0.2">
      <c r="A62" s="137" t="s">
        <v>186</v>
      </c>
      <c r="B62" s="138">
        <v>43</v>
      </c>
      <c r="C62" s="122"/>
      <c r="D62" s="123">
        <v>2634.025001</v>
      </c>
      <c r="E62" s="124">
        <v>2366.3566000000001</v>
      </c>
      <c r="F62" s="125">
        <f t="shared" si="0"/>
        <v>-10.161953698175996</v>
      </c>
      <c r="G62" s="123">
        <v>993.22720000000004</v>
      </c>
      <c r="H62" s="132">
        <v>1241.0482999999999</v>
      </c>
      <c r="I62" s="125">
        <f t="shared" si="1"/>
        <v>24.951098801965934</v>
      </c>
      <c r="J62" s="131">
        <v>192.76480000000001</v>
      </c>
      <c r="K62" s="132">
        <v>195.03569999999999</v>
      </c>
      <c r="L62" s="129">
        <f t="shared" si="2"/>
        <v>1.1780677800096173</v>
      </c>
      <c r="M62" s="131" t="s">
        <v>131</v>
      </c>
      <c r="N62" s="132" t="s">
        <v>131</v>
      </c>
      <c r="O62" s="134" t="s">
        <v>132</v>
      </c>
      <c r="P62" s="131">
        <v>1119.2281</v>
      </c>
      <c r="Q62" s="132">
        <v>755.39509999999996</v>
      </c>
      <c r="R62" s="129">
        <f t="shared" si="3"/>
        <v>-32.507493334021909</v>
      </c>
      <c r="S62" s="122"/>
      <c r="T62" s="131">
        <v>812.05790000000002</v>
      </c>
      <c r="U62" s="132">
        <v>76.2136</v>
      </c>
      <c r="V62" s="129">
        <f t="shared" si="4"/>
        <v>-90.614757888569272</v>
      </c>
      <c r="W62" s="131" t="s">
        <v>131</v>
      </c>
      <c r="X62" s="132" t="s">
        <v>131</v>
      </c>
      <c r="Y62" s="129" t="s">
        <v>132</v>
      </c>
      <c r="Z62" s="132" t="s">
        <v>131</v>
      </c>
      <c r="AA62" s="132" t="s">
        <v>131</v>
      </c>
      <c r="AB62" s="129" t="s">
        <v>132</v>
      </c>
      <c r="AC62" s="131">
        <v>437.36219999999997</v>
      </c>
      <c r="AD62" s="132">
        <v>146.57149999999999</v>
      </c>
      <c r="AE62" s="129">
        <f t="shared" si="7"/>
        <v>-66.487387341658703</v>
      </c>
      <c r="AF62" s="135"/>
      <c r="AG62" s="135"/>
      <c r="AH62" s="135"/>
      <c r="AI62" s="135"/>
      <c r="AJ62" s="135"/>
      <c r="AK62" s="135"/>
      <c r="AL62" s="135"/>
      <c r="AM62" s="135"/>
      <c r="AN62" s="135"/>
      <c r="AO62" s="135"/>
      <c r="AP62" s="135"/>
      <c r="AQ62" s="135"/>
      <c r="AR62" s="135"/>
      <c r="AS62" s="135"/>
      <c r="AT62" s="135"/>
      <c r="AU62" s="135"/>
      <c r="AV62" s="135"/>
      <c r="AW62" s="135"/>
      <c r="AX62" s="135"/>
      <c r="AY62" s="135"/>
      <c r="AZ62" s="135"/>
      <c r="BA62" s="135"/>
      <c r="BB62" s="135"/>
      <c r="BC62" s="135"/>
      <c r="BD62" s="135"/>
      <c r="BE62" s="135"/>
      <c r="BF62" s="135"/>
      <c r="BG62" s="135"/>
      <c r="BH62" s="135"/>
      <c r="BI62" s="135"/>
      <c r="BJ62" s="135"/>
      <c r="BK62" s="135"/>
      <c r="BL62" s="135"/>
      <c r="BM62" s="135"/>
      <c r="BN62" s="135"/>
      <c r="BO62" s="135"/>
      <c r="BP62" s="135"/>
      <c r="BQ62" s="135"/>
      <c r="BR62" s="135"/>
      <c r="BS62" s="135"/>
      <c r="BT62" s="135"/>
      <c r="BU62" s="135"/>
      <c r="BV62" s="135"/>
      <c r="BW62" s="135"/>
      <c r="BX62" s="135"/>
      <c r="BY62" s="135"/>
      <c r="BZ62" s="135"/>
      <c r="CA62" s="135"/>
      <c r="CB62" s="135"/>
      <c r="CC62" s="135"/>
      <c r="CD62" s="135"/>
      <c r="CE62" s="135"/>
      <c r="CF62" s="135"/>
      <c r="CG62" s="135"/>
      <c r="CH62" s="135"/>
      <c r="CI62" s="135"/>
      <c r="CJ62" s="135"/>
      <c r="CK62" s="135"/>
      <c r="CL62" s="135"/>
      <c r="CM62" s="135"/>
      <c r="CN62" s="135"/>
      <c r="CO62" s="135"/>
      <c r="CP62" s="135"/>
      <c r="CQ62" s="135"/>
      <c r="CR62" s="135"/>
      <c r="CS62" s="135"/>
      <c r="CT62" s="135"/>
      <c r="CU62" s="135"/>
      <c r="CV62" s="135"/>
      <c r="CW62" s="135"/>
      <c r="CX62" s="135"/>
      <c r="CY62" s="135"/>
      <c r="CZ62" s="135"/>
      <c r="DA62" s="135"/>
      <c r="DB62" s="135"/>
      <c r="DC62" s="135"/>
      <c r="DD62" s="135"/>
      <c r="DE62" s="135"/>
      <c r="DF62" s="135"/>
      <c r="DG62" s="135"/>
      <c r="DH62" s="135"/>
      <c r="DI62" s="135"/>
      <c r="DJ62" s="135"/>
      <c r="DK62" s="135"/>
      <c r="DL62" s="135"/>
      <c r="DM62" s="135"/>
      <c r="DN62" s="135"/>
      <c r="DO62" s="135"/>
      <c r="DP62" s="135"/>
      <c r="DQ62" s="135"/>
      <c r="DR62" s="135"/>
      <c r="DS62" s="135"/>
      <c r="DT62" s="135"/>
      <c r="DU62" s="135"/>
      <c r="DV62" s="135"/>
      <c r="DW62" s="135"/>
      <c r="DX62" s="135"/>
      <c r="DY62" s="135"/>
      <c r="DZ62" s="135"/>
      <c r="EA62" s="135"/>
      <c r="EB62" s="135"/>
      <c r="EC62" s="135"/>
      <c r="ED62" s="135"/>
      <c r="EE62" s="135"/>
      <c r="EF62" s="135"/>
      <c r="EG62" s="135"/>
      <c r="EH62" s="135"/>
      <c r="EI62" s="135"/>
      <c r="EJ62" s="135"/>
      <c r="EK62" s="135"/>
      <c r="EL62" s="135"/>
      <c r="EM62" s="135"/>
      <c r="EN62" s="135"/>
      <c r="EO62" s="135"/>
      <c r="EP62" s="135"/>
      <c r="EQ62" s="135"/>
      <c r="ER62" s="135"/>
      <c r="ES62" s="135"/>
      <c r="ET62" s="135"/>
      <c r="EU62" s="135"/>
      <c r="EV62" s="135"/>
      <c r="EW62" s="135"/>
      <c r="EX62" s="135"/>
      <c r="EY62" s="135"/>
      <c r="EZ62" s="135"/>
      <c r="FA62" s="135"/>
      <c r="FB62" s="135"/>
      <c r="FC62" s="135"/>
      <c r="FD62" s="135"/>
      <c r="FE62" s="135"/>
      <c r="FF62" s="135"/>
      <c r="FG62" s="135"/>
      <c r="FH62" s="135"/>
      <c r="FI62" s="135"/>
      <c r="FJ62" s="135"/>
      <c r="FK62" s="135"/>
      <c r="FL62" s="135"/>
      <c r="FM62" s="135"/>
      <c r="FN62" s="135"/>
      <c r="FO62" s="135"/>
      <c r="FP62" s="135"/>
      <c r="FQ62" s="135"/>
      <c r="FR62" s="135"/>
    </row>
    <row r="63" spans="1:174" s="136" customFormat="1" ht="12.75" x14ac:dyDescent="0.2">
      <c r="A63" s="137" t="s">
        <v>187</v>
      </c>
      <c r="B63" s="138">
        <v>87</v>
      </c>
      <c r="C63" s="122"/>
      <c r="D63" s="123">
        <v>6091.3928649999998</v>
      </c>
      <c r="E63" s="124">
        <v>5577.8525</v>
      </c>
      <c r="F63" s="125">
        <f t="shared" si="0"/>
        <v>-8.4305901192271886</v>
      </c>
      <c r="G63" s="123">
        <v>2771.4996000000001</v>
      </c>
      <c r="H63" s="132">
        <v>2769.4072999999999</v>
      </c>
      <c r="I63" s="125">
        <f t="shared" si="1"/>
        <v>-7.5493426013850673E-2</v>
      </c>
      <c r="J63" s="131">
        <v>728.87339999999995</v>
      </c>
      <c r="K63" s="132">
        <v>583.89030000000002</v>
      </c>
      <c r="L63" s="129">
        <f t="shared" si="2"/>
        <v>-19.891396777547364</v>
      </c>
      <c r="M63" s="131">
        <v>391.05959999999999</v>
      </c>
      <c r="N63" s="132">
        <v>536.17240000000004</v>
      </c>
      <c r="O63" s="147">
        <f t="shared" si="9"/>
        <v>37.107591783963386</v>
      </c>
      <c r="P63" s="131">
        <v>1420.3119999999999</v>
      </c>
      <c r="Q63" s="132">
        <v>1336.7496000000001</v>
      </c>
      <c r="R63" s="129">
        <f t="shared" si="3"/>
        <v>-5.8833833692878645</v>
      </c>
      <c r="S63" s="122"/>
      <c r="T63" s="131">
        <v>1855.2822000000001</v>
      </c>
      <c r="U63" s="132">
        <v>2108.7698</v>
      </c>
      <c r="V63" s="129">
        <f t="shared" si="4"/>
        <v>13.6630211835159</v>
      </c>
      <c r="W63" s="131">
        <v>2774.4124999999999</v>
      </c>
      <c r="X63" s="132">
        <v>2020.2620999999999</v>
      </c>
      <c r="Y63" s="129">
        <f t="shared" si="8"/>
        <v>-27.18234581195118</v>
      </c>
      <c r="Z63" s="132">
        <v>2857.8436999999999</v>
      </c>
      <c r="AA63" s="132">
        <v>1531.2971</v>
      </c>
      <c r="AB63" s="129">
        <f t="shared" si="6"/>
        <v>-46.417744959250214</v>
      </c>
      <c r="AC63" s="131">
        <v>3210.7325000000001</v>
      </c>
      <c r="AD63" s="132">
        <v>947.58119999999997</v>
      </c>
      <c r="AE63" s="129">
        <f t="shared" si="7"/>
        <v>-70.487071096704568</v>
      </c>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5"/>
      <c r="BC63" s="135"/>
      <c r="BD63" s="135"/>
      <c r="BE63" s="135"/>
      <c r="BF63" s="135"/>
      <c r="BG63" s="135"/>
      <c r="BH63" s="135"/>
      <c r="BI63" s="135"/>
      <c r="BJ63" s="135"/>
      <c r="BK63" s="135"/>
      <c r="BL63" s="135"/>
      <c r="BM63" s="135"/>
      <c r="BN63" s="135"/>
      <c r="BO63" s="135"/>
      <c r="BP63" s="135"/>
      <c r="BQ63" s="135"/>
      <c r="BR63" s="135"/>
      <c r="BS63" s="135"/>
      <c r="BT63" s="135"/>
      <c r="BU63" s="135"/>
      <c r="BV63" s="135"/>
      <c r="BW63" s="135"/>
      <c r="BX63" s="135"/>
      <c r="BY63" s="135"/>
      <c r="BZ63" s="135"/>
      <c r="CA63" s="135"/>
      <c r="CB63" s="135"/>
      <c r="CC63" s="135"/>
      <c r="CD63" s="135"/>
      <c r="CE63" s="135"/>
      <c r="CF63" s="135"/>
      <c r="CG63" s="135"/>
      <c r="CH63" s="135"/>
      <c r="CI63" s="135"/>
      <c r="CJ63" s="135"/>
      <c r="CK63" s="135"/>
      <c r="CL63" s="135"/>
      <c r="CM63" s="135"/>
      <c r="CN63" s="135"/>
      <c r="CO63" s="135"/>
      <c r="CP63" s="135"/>
      <c r="CQ63" s="135"/>
      <c r="CR63" s="135"/>
      <c r="CS63" s="135"/>
      <c r="CT63" s="135"/>
      <c r="CU63" s="135"/>
      <c r="CV63" s="135"/>
      <c r="CW63" s="135"/>
      <c r="CX63" s="135"/>
      <c r="CY63" s="135"/>
      <c r="CZ63" s="135"/>
      <c r="DA63" s="135"/>
      <c r="DB63" s="135"/>
      <c r="DC63" s="135"/>
      <c r="DD63" s="135"/>
      <c r="DE63" s="135"/>
      <c r="DF63" s="135"/>
      <c r="DG63" s="135"/>
      <c r="DH63" s="135"/>
      <c r="DI63" s="135"/>
      <c r="DJ63" s="135"/>
      <c r="DK63" s="135"/>
      <c r="DL63" s="135"/>
      <c r="DM63" s="135"/>
      <c r="DN63" s="135"/>
      <c r="DO63" s="135"/>
      <c r="DP63" s="135"/>
      <c r="DQ63" s="135"/>
      <c r="DR63" s="135"/>
      <c r="DS63" s="135"/>
      <c r="DT63" s="135"/>
      <c r="DU63" s="135"/>
      <c r="DV63" s="135"/>
      <c r="DW63" s="135"/>
      <c r="DX63" s="135"/>
      <c r="DY63" s="135"/>
      <c r="DZ63" s="135"/>
      <c r="EA63" s="135"/>
      <c r="EB63" s="135"/>
      <c r="EC63" s="135"/>
      <c r="ED63" s="135"/>
      <c r="EE63" s="135"/>
      <c r="EF63" s="135"/>
      <c r="EG63" s="135"/>
      <c r="EH63" s="135"/>
      <c r="EI63" s="135"/>
      <c r="EJ63" s="135"/>
      <c r="EK63" s="135"/>
      <c r="EL63" s="135"/>
      <c r="EM63" s="135"/>
      <c r="EN63" s="135"/>
      <c r="EO63" s="135"/>
      <c r="EP63" s="135"/>
      <c r="EQ63" s="135"/>
      <c r="ER63" s="135"/>
      <c r="ES63" s="135"/>
      <c r="ET63" s="135"/>
      <c r="EU63" s="135"/>
      <c r="EV63" s="135"/>
      <c r="EW63" s="135"/>
      <c r="EX63" s="135"/>
      <c r="EY63" s="135"/>
      <c r="EZ63" s="135"/>
      <c r="FA63" s="135"/>
      <c r="FB63" s="135"/>
      <c r="FC63" s="135"/>
      <c r="FD63" s="135"/>
      <c r="FE63" s="135"/>
      <c r="FF63" s="135"/>
      <c r="FG63" s="135"/>
      <c r="FH63" s="135"/>
      <c r="FI63" s="135"/>
      <c r="FJ63" s="135"/>
      <c r="FK63" s="135"/>
      <c r="FL63" s="135"/>
      <c r="FM63" s="135"/>
      <c r="FN63" s="135"/>
      <c r="FO63" s="135"/>
      <c r="FP63" s="135"/>
      <c r="FQ63" s="135"/>
      <c r="FR63" s="135"/>
    </row>
    <row r="64" spans="1:174" s="136" customFormat="1" ht="12.75" x14ac:dyDescent="0.2">
      <c r="A64" s="137" t="s">
        <v>188</v>
      </c>
      <c r="B64" s="138">
        <v>60</v>
      </c>
      <c r="C64" s="122"/>
      <c r="D64" s="123">
        <v>5252.8828990000002</v>
      </c>
      <c r="E64" s="124">
        <v>4297.8697428200003</v>
      </c>
      <c r="F64" s="125">
        <f t="shared" si="0"/>
        <v>-18.180743308818236</v>
      </c>
      <c r="G64" s="123">
        <v>1543.8729000000001</v>
      </c>
      <c r="H64" s="132">
        <v>1440.3896999999999</v>
      </c>
      <c r="I64" s="125">
        <f t="shared" si="1"/>
        <v>-6.7028315608104849</v>
      </c>
      <c r="J64" s="131">
        <v>497.73489999999998</v>
      </c>
      <c r="K64" s="132">
        <v>657.59090000000003</v>
      </c>
      <c r="L64" s="129">
        <f t="shared" si="2"/>
        <v>32.116695051924246</v>
      </c>
      <c r="M64" s="131">
        <v>139.05950000000001</v>
      </c>
      <c r="N64" s="132">
        <v>166.2251</v>
      </c>
      <c r="O64" s="147">
        <f t="shared" si="9"/>
        <v>19.535234917427413</v>
      </c>
      <c r="P64" s="131">
        <v>1627.1149</v>
      </c>
      <c r="Q64" s="132">
        <v>1151.2438999999999</v>
      </c>
      <c r="R64" s="129">
        <f t="shared" si="3"/>
        <v>-29.246305838634999</v>
      </c>
      <c r="S64" s="122"/>
      <c r="T64" s="131">
        <v>519.75469999999996</v>
      </c>
      <c r="U64" s="132">
        <v>520.8184</v>
      </c>
      <c r="V64" s="129">
        <f t="shared" si="4"/>
        <v>0.20465423400692906</v>
      </c>
      <c r="W64" s="131" t="s">
        <v>131</v>
      </c>
      <c r="X64" s="132">
        <v>1538.2574999999999</v>
      </c>
      <c r="Y64" s="129" t="s">
        <v>132</v>
      </c>
      <c r="Z64" s="132">
        <v>1346.6329000000001</v>
      </c>
      <c r="AA64" s="132">
        <v>1627.0231000000001</v>
      </c>
      <c r="AB64" s="129">
        <f t="shared" si="6"/>
        <v>20.821576541015752</v>
      </c>
      <c r="AC64" s="131">
        <v>48147.061999999998</v>
      </c>
      <c r="AD64" s="132">
        <v>593.21079999999995</v>
      </c>
      <c r="AE64" s="129">
        <f t="shared" si="7"/>
        <v>-98.76791900614829</v>
      </c>
      <c r="AF64" s="135"/>
      <c r="AG64" s="135"/>
      <c r="AH64" s="135"/>
      <c r="AI64" s="135"/>
      <c r="AJ64" s="135"/>
      <c r="AK64" s="135"/>
      <c r="AL64" s="135"/>
      <c r="AM64" s="135"/>
      <c r="AN64" s="135"/>
      <c r="AO64" s="135"/>
      <c r="AP64" s="135"/>
      <c r="AQ64" s="135"/>
      <c r="AR64" s="135"/>
      <c r="AS64" s="135"/>
      <c r="AT64" s="135"/>
      <c r="AU64" s="135"/>
      <c r="AV64" s="135"/>
      <c r="AW64" s="135"/>
      <c r="AX64" s="135"/>
      <c r="AY64" s="135"/>
      <c r="AZ64" s="135"/>
      <c r="BA64" s="135"/>
      <c r="BB64" s="135"/>
      <c r="BC64" s="135"/>
      <c r="BD64" s="135"/>
      <c r="BE64" s="135"/>
      <c r="BF64" s="135"/>
      <c r="BG64" s="135"/>
      <c r="BH64" s="135"/>
      <c r="BI64" s="135"/>
      <c r="BJ64" s="135"/>
      <c r="BK64" s="135"/>
      <c r="BL64" s="135"/>
      <c r="BM64" s="135"/>
      <c r="BN64" s="135"/>
      <c r="BO64" s="135"/>
      <c r="BP64" s="135"/>
      <c r="BQ64" s="135"/>
      <c r="BR64" s="135"/>
      <c r="BS64" s="135"/>
      <c r="BT64" s="135"/>
      <c r="BU64" s="135"/>
      <c r="BV64" s="135"/>
      <c r="BW64" s="135"/>
      <c r="BX64" s="135"/>
      <c r="BY64" s="135"/>
      <c r="BZ64" s="135"/>
      <c r="CA64" s="135"/>
      <c r="CB64" s="135"/>
      <c r="CC64" s="135"/>
      <c r="CD64" s="135"/>
      <c r="CE64" s="135"/>
      <c r="CF64" s="135"/>
      <c r="CG64" s="135"/>
      <c r="CH64" s="135"/>
      <c r="CI64" s="135"/>
      <c r="CJ64" s="135"/>
      <c r="CK64" s="135"/>
      <c r="CL64" s="135"/>
      <c r="CM64" s="135"/>
      <c r="CN64" s="135"/>
      <c r="CO64" s="135"/>
      <c r="CP64" s="135"/>
      <c r="CQ64" s="135"/>
      <c r="CR64" s="135"/>
      <c r="CS64" s="135"/>
      <c r="CT64" s="135"/>
      <c r="CU64" s="135"/>
      <c r="CV64" s="135"/>
      <c r="CW64" s="135"/>
      <c r="CX64" s="135"/>
      <c r="CY64" s="135"/>
      <c r="CZ64" s="135"/>
      <c r="DA64" s="135"/>
      <c r="DB64" s="135"/>
      <c r="DC64" s="135"/>
      <c r="DD64" s="135"/>
      <c r="DE64" s="135"/>
      <c r="DF64" s="135"/>
      <c r="DG64" s="135"/>
      <c r="DH64" s="135"/>
      <c r="DI64" s="135"/>
      <c r="DJ64" s="135"/>
      <c r="DK64" s="135"/>
      <c r="DL64" s="135"/>
      <c r="DM64" s="135"/>
      <c r="DN64" s="135"/>
      <c r="DO64" s="135"/>
      <c r="DP64" s="135"/>
      <c r="DQ64" s="135"/>
      <c r="DR64" s="135"/>
      <c r="DS64" s="135"/>
      <c r="DT64" s="135"/>
      <c r="DU64" s="135"/>
      <c r="DV64" s="135"/>
      <c r="DW64" s="135"/>
      <c r="DX64" s="135"/>
      <c r="DY64" s="135"/>
      <c r="DZ64" s="135"/>
      <c r="EA64" s="135"/>
      <c r="EB64" s="135"/>
      <c r="EC64" s="135"/>
      <c r="ED64" s="135"/>
      <c r="EE64" s="135"/>
      <c r="EF64" s="135"/>
      <c r="EG64" s="135"/>
      <c r="EH64" s="135"/>
      <c r="EI64" s="135"/>
      <c r="EJ64" s="135"/>
      <c r="EK64" s="135"/>
      <c r="EL64" s="135"/>
      <c r="EM64" s="135"/>
      <c r="EN64" s="135"/>
      <c r="EO64" s="135"/>
      <c r="EP64" s="135"/>
      <c r="EQ64" s="135"/>
      <c r="ER64" s="135"/>
      <c r="ES64" s="135"/>
      <c r="ET64" s="135"/>
      <c r="EU64" s="135"/>
      <c r="EV64" s="135"/>
      <c r="EW64" s="135"/>
      <c r="EX64" s="135"/>
      <c r="EY64" s="135"/>
      <c r="EZ64" s="135"/>
      <c r="FA64" s="135"/>
      <c r="FB64" s="135"/>
      <c r="FC64" s="135"/>
      <c r="FD64" s="135"/>
      <c r="FE64" s="135"/>
      <c r="FF64" s="135"/>
      <c r="FG64" s="135"/>
      <c r="FH64" s="135"/>
      <c r="FI64" s="135"/>
      <c r="FJ64" s="135"/>
      <c r="FK64" s="135"/>
      <c r="FL64" s="135"/>
      <c r="FM64" s="135"/>
      <c r="FN64" s="135"/>
      <c r="FO64" s="135"/>
      <c r="FP64" s="135"/>
      <c r="FQ64" s="135"/>
      <c r="FR64" s="135"/>
    </row>
    <row r="65" spans="1:174" s="136" customFormat="1" ht="12.75" x14ac:dyDescent="0.2">
      <c r="A65" s="137" t="s">
        <v>189</v>
      </c>
      <c r="B65" s="138">
        <v>68</v>
      </c>
      <c r="C65" s="122"/>
      <c r="D65" s="123">
        <v>4381.0838739999999</v>
      </c>
      <c r="E65" s="124">
        <v>4422.5651179799997</v>
      </c>
      <c r="F65" s="125">
        <f t="shared" si="0"/>
        <v>0.9468260634354575</v>
      </c>
      <c r="G65" s="123">
        <v>960.57100000000003</v>
      </c>
      <c r="H65" s="132">
        <v>1045.8458000000001</v>
      </c>
      <c r="I65" s="125">
        <f t="shared" si="1"/>
        <v>8.877511396867078</v>
      </c>
      <c r="J65" s="131">
        <v>349.27760000000001</v>
      </c>
      <c r="K65" s="132">
        <v>346.1318</v>
      </c>
      <c r="L65" s="129">
        <f t="shared" si="2"/>
        <v>-0.90065896009363655</v>
      </c>
      <c r="M65" s="131">
        <v>53.7102</v>
      </c>
      <c r="N65" s="132">
        <v>32.0565</v>
      </c>
      <c r="O65" s="147">
        <f t="shared" si="9"/>
        <v>-40.31580593630261</v>
      </c>
      <c r="P65" s="131">
        <v>2743.1428999999998</v>
      </c>
      <c r="Q65" s="132">
        <v>2885.4036000000001</v>
      </c>
      <c r="R65" s="129">
        <f t="shared" si="3"/>
        <v>5.1860477264965121</v>
      </c>
      <c r="S65" s="122"/>
      <c r="T65" s="131">
        <v>4575.0259999999998</v>
      </c>
      <c r="U65" s="132">
        <v>4592.2781999999997</v>
      </c>
      <c r="V65" s="129">
        <f t="shared" si="4"/>
        <v>0.3770951247052956</v>
      </c>
      <c r="W65" s="131">
        <v>851.91459999999995</v>
      </c>
      <c r="X65" s="132" t="s">
        <v>131</v>
      </c>
      <c r="Y65" s="129" t="s">
        <v>132</v>
      </c>
      <c r="Z65" s="132">
        <v>74.183700000000002</v>
      </c>
      <c r="AA65" s="132">
        <v>34.165199999999999</v>
      </c>
      <c r="AB65" s="129">
        <f t="shared" si="6"/>
        <v>-53.945138891697233</v>
      </c>
      <c r="AC65" s="131">
        <v>7799.8698999999997</v>
      </c>
      <c r="AD65" s="132">
        <v>9289.6394999999993</v>
      </c>
      <c r="AE65" s="129">
        <f t="shared" si="7"/>
        <v>19.099928833428347</v>
      </c>
      <c r="AF65" s="135"/>
      <c r="AG65" s="135"/>
      <c r="AH65" s="135"/>
      <c r="AI65" s="135"/>
      <c r="AJ65" s="135"/>
      <c r="AK65" s="135"/>
      <c r="AL65" s="135"/>
      <c r="AM65" s="135"/>
      <c r="AN65" s="135"/>
      <c r="AO65" s="135"/>
      <c r="AP65" s="135"/>
      <c r="AQ65" s="135"/>
      <c r="AR65" s="135"/>
      <c r="AS65" s="135"/>
      <c r="AT65" s="135"/>
      <c r="AU65" s="135"/>
      <c r="AV65" s="135"/>
      <c r="AW65" s="135"/>
      <c r="AX65" s="135"/>
      <c r="AY65" s="135"/>
      <c r="AZ65" s="135"/>
      <c r="BA65" s="135"/>
      <c r="BB65" s="135"/>
      <c r="BC65" s="135"/>
      <c r="BD65" s="135"/>
      <c r="BE65" s="135"/>
      <c r="BF65" s="135"/>
      <c r="BG65" s="135"/>
      <c r="BH65" s="135"/>
      <c r="BI65" s="135"/>
      <c r="BJ65" s="135"/>
      <c r="BK65" s="135"/>
      <c r="BL65" s="135"/>
      <c r="BM65" s="135"/>
      <c r="BN65" s="135"/>
      <c r="BO65" s="135"/>
      <c r="BP65" s="135"/>
      <c r="BQ65" s="135"/>
      <c r="BR65" s="135"/>
      <c r="BS65" s="135"/>
      <c r="BT65" s="135"/>
      <c r="BU65" s="135"/>
      <c r="BV65" s="135"/>
      <c r="BW65" s="135"/>
      <c r="BX65" s="135"/>
      <c r="BY65" s="135"/>
      <c r="BZ65" s="135"/>
      <c r="CA65" s="135"/>
      <c r="CB65" s="135"/>
      <c r="CC65" s="135"/>
      <c r="CD65" s="135"/>
      <c r="CE65" s="135"/>
      <c r="CF65" s="135"/>
      <c r="CG65" s="135"/>
      <c r="CH65" s="135"/>
      <c r="CI65" s="135"/>
      <c r="CJ65" s="135"/>
      <c r="CK65" s="135"/>
      <c r="CL65" s="135"/>
      <c r="CM65" s="135"/>
      <c r="CN65" s="135"/>
      <c r="CO65" s="135"/>
      <c r="CP65" s="135"/>
      <c r="CQ65" s="135"/>
      <c r="CR65" s="135"/>
      <c r="CS65" s="135"/>
      <c r="CT65" s="135"/>
      <c r="CU65" s="135"/>
      <c r="CV65" s="135"/>
      <c r="CW65" s="135"/>
      <c r="CX65" s="135"/>
      <c r="CY65" s="135"/>
      <c r="CZ65" s="135"/>
      <c r="DA65" s="135"/>
      <c r="DB65" s="135"/>
      <c r="DC65" s="135"/>
      <c r="DD65" s="135"/>
      <c r="DE65" s="135"/>
      <c r="DF65" s="135"/>
      <c r="DG65" s="135"/>
      <c r="DH65" s="135"/>
      <c r="DI65" s="135"/>
      <c r="DJ65" s="135"/>
      <c r="DK65" s="135"/>
      <c r="DL65" s="135"/>
      <c r="DM65" s="135"/>
      <c r="DN65" s="135"/>
      <c r="DO65" s="135"/>
      <c r="DP65" s="135"/>
      <c r="DQ65" s="135"/>
      <c r="DR65" s="135"/>
      <c r="DS65" s="135"/>
      <c r="DT65" s="135"/>
      <c r="DU65" s="135"/>
      <c r="DV65" s="135"/>
      <c r="DW65" s="135"/>
      <c r="DX65" s="135"/>
      <c r="DY65" s="135"/>
      <c r="DZ65" s="135"/>
      <c r="EA65" s="135"/>
      <c r="EB65" s="135"/>
      <c r="EC65" s="135"/>
      <c r="ED65" s="135"/>
      <c r="EE65" s="135"/>
      <c r="EF65" s="135"/>
      <c r="EG65" s="135"/>
      <c r="EH65" s="135"/>
      <c r="EI65" s="135"/>
      <c r="EJ65" s="135"/>
      <c r="EK65" s="135"/>
      <c r="EL65" s="135"/>
      <c r="EM65" s="135"/>
      <c r="EN65" s="135"/>
      <c r="EO65" s="135"/>
      <c r="EP65" s="135"/>
      <c r="EQ65" s="135"/>
      <c r="ER65" s="135"/>
      <c r="ES65" s="135"/>
      <c r="ET65" s="135"/>
      <c r="EU65" s="135"/>
      <c r="EV65" s="135"/>
      <c r="EW65" s="135"/>
      <c r="EX65" s="135"/>
      <c r="EY65" s="135"/>
      <c r="EZ65" s="135"/>
      <c r="FA65" s="135"/>
      <c r="FB65" s="135"/>
      <c r="FC65" s="135"/>
      <c r="FD65" s="135"/>
      <c r="FE65" s="135"/>
      <c r="FF65" s="135"/>
      <c r="FG65" s="135"/>
      <c r="FH65" s="135"/>
      <c r="FI65" s="135"/>
      <c r="FJ65" s="135"/>
      <c r="FK65" s="135"/>
      <c r="FL65" s="135"/>
      <c r="FM65" s="135"/>
      <c r="FN65" s="135"/>
      <c r="FO65" s="135"/>
      <c r="FP65" s="135"/>
      <c r="FQ65" s="135"/>
      <c r="FR65" s="135"/>
    </row>
    <row r="66" spans="1:174" s="152" customFormat="1" ht="12.75" x14ac:dyDescent="0.2">
      <c r="A66" s="139" t="s">
        <v>190</v>
      </c>
      <c r="B66" s="140">
        <v>12336</v>
      </c>
      <c r="C66" s="141"/>
      <c r="D66" s="142">
        <v>919119.18823899899</v>
      </c>
      <c r="E66" s="143">
        <v>878790.78768738196</v>
      </c>
      <c r="F66" s="144">
        <f t="shared" si="0"/>
        <v>-4.3877226226649579</v>
      </c>
      <c r="G66" s="142">
        <v>72417.192600000097</v>
      </c>
      <c r="H66" s="145">
        <v>76456.604300000006</v>
      </c>
      <c r="I66" s="153">
        <f t="shared" si="1"/>
        <v>5.5779733444125679</v>
      </c>
      <c r="J66" s="146">
        <v>29719.0481</v>
      </c>
      <c r="K66" s="145">
        <v>32426.210800000001</v>
      </c>
      <c r="L66" s="129">
        <f t="shared" si="2"/>
        <v>9.1091837493947114</v>
      </c>
      <c r="M66" s="146">
        <v>5416.4422000000004</v>
      </c>
      <c r="N66" s="145">
        <v>5379.6918999999998</v>
      </c>
      <c r="O66" s="147">
        <f t="shared" si="9"/>
        <v>-0.6784951937639172</v>
      </c>
      <c r="P66" s="146">
        <v>769598.61070000404</v>
      </c>
      <c r="Q66" s="145">
        <v>734947.09499999904</v>
      </c>
      <c r="R66" s="129">
        <f t="shared" si="3"/>
        <v>-4.5025439519033146</v>
      </c>
      <c r="S66" s="141"/>
      <c r="T66" s="146">
        <v>964646.88359999901</v>
      </c>
      <c r="U66" s="145">
        <v>952845.61389999499</v>
      </c>
      <c r="V66" s="148">
        <f t="shared" si="4"/>
        <v>-1.2233771653273218</v>
      </c>
      <c r="W66" s="149">
        <v>2969865.69639999</v>
      </c>
      <c r="X66" s="150">
        <v>2795081.2760000001</v>
      </c>
      <c r="Y66" s="148">
        <f t="shared" si="8"/>
        <v>-5.8852634518746116</v>
      </c>
      <c r="Z66" s="150">
        <v>160269.06150000001</v>
      </c>
      <c r="AA66" s="150">
        <v>138283.984</v>
      </c>
      <c r="AB66" s="148">
        <f t="shared" si="6"/>
        <v>-13.717605440648327</v>
      </c>
      <c r="AC66" s="149">
        <v>8817950.7993000001</v>
      </c>
      <c r="AD66" s="150">
        <v>8758666.8377999905</v>
      </c>
      <c r="AE66" s="148">
        <f t="shared" si="7"/>
        <v>-0.67230996009544075</v>
      </c>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c r="BI66" s="151"/>
      <c r="BJ66" s="151"/>
      <c r="BK66" s="151"/>
      <c r="BL66" s="151"/>
      <c r="BM66" s="151"/>
      <c r="BN66" s="151"/>
      <c r="BO66" s="151"/>
      <c r="BP66" s="151"/>
      <c r="BQ66" s="151"/>
      <c r="BR66" s="151"/>
      <c r="BS66" s="151"/>
      <c r="BT66" s="151"/>
      <c r="BU66" s="151"/>
      <c r="BV66" s="151"/>
      <c r="BW66" s="151"/>
      <c r="BX66" s="151"/>
      <c r="BY66" s="151"/>
      <c r="BZ66" s="151"/>
      <c r="CA66" s="151"/>
      <c r="CB66" s="151"/>
      <c r="CC66" s="151"/>
      <c r="CD66" s="151"/>
      <c r="CE66" s="151"/>
      <c r="CF66" s="151"/>
      <c r="CG66" s="151"/>
      <c r="CH66" s="151"/>
      <c r="CI66" s="151"/>
      <c r="CJ66" s="151"/>
      <c r="CK66" s="151"/>
      <c r="CL66" s="151"/>
      <c r="CM66" s="151"/>
      <c r="CN66" s="151"/>
      <c r="CO66" s="151"/>
      <c r="CP66" s="151"/>
      <c r="CQ66" s="151"/>
      <c r="CR66" s="151"/>
      <c r="CS66" s="151"/>
      <c r="CT66" s="151"/>
      <c r="CU66" s="151"/>
      <c r="CV66" s="151"/>
      <c r="CW66" s="151"/>
      <c r="CX66" s="151"/>
      <c r="CY66" s="151"/>
      <c r="CZ66" s="151"/>
      <c r="DA66" s="151"/>
      <c r="DB66" s="151"/>
      <c r="DC66" s="151"/>
      <c r="DD66" s="151"/>
      <c r="DE66" s="151"/>
      <c r="DF66" s="151"/>
      <c r="DG66" s="151"/>
      <c r="DH66" s="151"/>
      <c r="DI66" s="151"/>
      <c r="DJ66" s="151"/>
      <c r="DK66" s="151"/>
      <c r="DL66" s="151"/>
      <c r="DM66" s="151"/>
      <c r="DN66" s="151"/>
      <c r="DO66" s="151"/>
      <c r="DP66" s="151"/>
      <c r="DQ66" s="151"/>
      <c r="DR66" s="151"/>
      <c r="DS66" s="151"/>
      <c r="DT66" s="151"/>
      <c r="DU66" s="151"/>
      <c r="DV66" s="151"/>
      <c r="DW66" s="151"/>
      <c r="DX66" s="151"/>
      <c r="DY66" s="151"/>
      <c r="DZ66" s="151"/>
      <c r="EA66" s="151"/>
      <c r="EB66" s="151"/>
      <c r="EC66" s="151"/>
      <c r="ED66" s="151"/>
      <c r="EE66" s="151"/>
      <c r="EF66" s="151"/>
      <c r="EG66" s="151"/>
      <c r="EH66" s="151"/>
      <c r="EI66" s="151"/>
      <c r="EJ66" s="151"/>
      <c r="EK66" s="151"/>
      <c r="EL66" s="151"/>
      <c r="EM66" s="151"/>
      <c r="EN66" s="151"/>
      <c r="EO66" s="151"/>
      <c r="EP66" s="151"/>
      <c r="EQ66" s="151"/>
      <c r="ER66" s="151"/>
      <c r="ES66" s="151"/>
      <c r="ET66" s="151"/>
      <c r="EU66" s="151"/>
      <c r="EV66" s="151"/>
      <c r="EW66" s="151"/>
      <c r="EX66" s="151"/>
      <c r="EY66" s="151"/>
      <c r="EZ66" s="151"/>
      <c r="FA66" s="151"/>
      <c r="FB66" s="151"/>
      <c r="FC66" s="151"/>
      <c r="FD66" s="151"/>
      <c r="FE66" s="151"/>
      <c r="FF66" s="151"/>
      <c r="FG66" s="151"/>
      <c r="FH66" s="151"/>
      <c r="FI66" s="151"/>
      <c r="FJ66" s="151"/>
      <c r="FK66" s="151"/>
      <c r="FL66" s="151"/>
      <c r="FM66" s="151"/>
      <c r="FN66" s="151"/>
      <c r="FO66" s="151"/>
      <c r="FP66" s="151"/>
      <c r="FQ66" s="151"/>
      <c r="FR66" s="151"/>
    </row>
    <row r="67" spans="1:174" s="136" customFormat="1" ht="12.75" x14ac:dyDescent="0.2">
      <c r="A67" s="137"/>
      <c r="B67" s="138"/>
      <c r="C67" s="122"/>
      <c r="D67" s="123"/>
      <c r="E67" s="124"/>
      <c r="F67" s="125"/>
      <c r="G67" s="123"/>
      <c r="H67" s="132"/>
      <c r="I67" s="125"/>
      <c r="J67" s="131"/>
      <c r="K67" s="132"/>
      <c r="L67" s="129"/>
      <c r="M67" s="131"/>
      <c r="N67" s="132"/>
      <c r="O67" s="147"/>
      <c r="P67" s="131"/>
      <c r="Q67" s="132"/>
      <c r="R67" s="129"/>
      <c r="S67" s="122"/>
      <c r="T67" s="131"/>
      <c r="U67" s="132"/>
      <c r="V67" s="129"/>
      <c r="W67" s="131"/>
      <c r="X67" s="132"/>
      <c r="Y67" s="129"/>
      <c r="Z67" s="132"/>
      <c r="AA67" s="132"/>
      <c r="AB67" s="129"/>
      <c r="AC67" s="131"/>
      <c r="AD67" s="132"/>
      <c r="AE67" s="129"/>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c r="BJ67" s="135"/>
      <c r="BK67" s="135"/>
      <c r="BL67" s="135"/>
      <c r="BM67" s="135"/>
      <c r="BN67" s="135"/>
      <c r="BO67" s="135"/>
      <c r="BP67" s="135"/>
      <c r="BQ67" s="135"/>
      <c r="BR67" s="135"/>
      <c r="BS67" s="135"/>
      <c r="BT67" s="135"/>
      <c r="BU67" s="135"/>
      <c r="BV67" s="135"/>
      <c r="BW67" s="135"/>
      <c r="BX67" s="135"/>
      <c r="BY67" s="135"/>
      <c r="BZ67" s="135"/>
      <c r="CA67" s="135"/>
      <c r="CB67" s="135"/>
      <c r="CC67" s="135"/>
      <c r="CD67" s="135"/>
      <c r="CE67" s="135"/>
      <c r="CF67" s="135"/>
      <c r="CG67" s="135"/>
      <c r="CH67" s="135"/>
      <c r="CI67" s="135"/>
      <c r="CJ67" s="135"/>
      <c r="CK67" s="135"/>
      <c r="CL67" s="135"/>
      <c r="CM67" s="135"/>
      <c r="CN67" s="135"/>
      <c r="CO67" s="135"/>
      <c r="CP67" s="135"/>
      <c r="CQ67" s="135"/>
      <c r="CR67" s="135"/>
      <c r="CS67" s="135"/>
      <c r="CT67" s="135"/>
      <c r="CU67" s="135"/>
      <c r="CV67" s="135"/>
      <c r="CW67" s="135"/>
      <c r="CX67" s="135"/>
      <c r="CY67" s="135"/>
      <c r="CZ67" s="135"/>
      <c r="DA67" s="135"/>
      <c r="DB67" s="135"/>
      <c r="DC67" s="135"/>
      <c r="DD67" s="135"/>
      <c r="DE67" s="135"/>
      <c r="DF67" s="135"/>
      <c r="DG67" s="135"/>
      <c r="DH67" s="135"/>
      <c r="DI67" s="135"/>
      <c r="DJ67" s="135"/>
      <c r="DK67" s="135"/>
      <c r="DL67" s="135"/>
      <c r="DM67" s="135"/>
      <c r="DN67" s="135"/>
      <c r="DO67" s="135"/>
      <c r="DP67" s="135"/>
      <c r="DQ67" s="135"/>
      <c r="DR67" s="135"/>
      <c r="DS67" s="135"/>
      <c r="DT67" s="135"/>
      <c r="DU67" s="135"/>
      <c r="DV67" s="135"/>
      <c r="DW67" s="135"/>
      <c r="DX67" s="135"/>
      <c r="DY67" s="135"/>
      <c r="DZ67" s="135"/>
      <c r="EA67" s="135"/>
      <c r="EB67" s="135"/>
      <c r="EC67" s="135"/>
      <c r="ED67" s="135"/>
      <c r="EE67" s="135"/>
      <c r="EF67" s="135"/>
      <c r="EG67" s="135"/>
      <c r="EH67" s="135"/>
      <c r="EI67" s="135"/>
      <c r="EJ67" s="135"/>
      <c r="EK67" s="135"/>
      <c r="EL67" s="135"/>
      <c r="EM67" s="135"/>
      <c r="EN67" s="135"/>
      <c r="EO67" s="135"/>
      <c r="EP67" s="135"/>
      <c r="EQ67" s="135"/>
      <c r="ER67" s="135"/>
      <c r="ES67" s="135"/>
      <c r="ET67" s="135"/>
      <c r="EU67" s="135"/>
      <c r="EV67" s="135"/>
      <c r="EW67" s="135"/>
      <c r="EX67" s="135"/>
      <c r="EY67" s="135"/>
      <c r="EZ67" s="135"/>
      <c r="FA67" s="135"/>
      <c r="FB67" s="135"/>
      <c r="FC67" s="135"/>
      <c r="FD67" s="135"/>
      <c r="FE67" s="135"/>
      <c r="FF67" s="135"/>
      <c r="FG67" s="135"/>
      <c r="FH67" s="135"/>
      <c r="FI67" s="135"/>
      <c r="FJ67" s="135"/>
      <c r="FK67" s="135"/>
      <c r="FL67" s="135"/>
      <c r="FM67" s="135"/>
      <c r="FN67" s="135"/>
      <c r="FO67" s="135"/>
      <c r="FP67" s="135"/>
      <c r="FQ67" s="135"/>
      <c r="FR67" s="135"/>
    </row>
    <row r="68" spans="1:174" s="136" customFormat="1" ht="12.75" x14ac:dyDescent="0.2">
      <c r="A68" s="137" t="s">
        <v>191</v>
      </c>
      <c r="B68" s="138">
        <v>1900</v>
      </c>
      <c r="C68" s="122"/>
      <c r="D68" s="123">
        <v>203799.873346999</v>
      </c>
      <c r="E68" s="124">
        <v>202973.55218055999</v>
      </c>
      <c r="F68" s="125">
        <f t="shared" si="0"/>
        <v>-0.40545715405430061</v>
      </c>
      <c r="G68" s="123">
        <v>102764.26390000001</v>
      </c>
      <c r="H68" s="132">
        <v>109703.85219999999</v>
      </c>
      <c r="I68" s="125">
        <f t="shared" si="1"/>
        <v>6.7529197764243376</v>
      </c>
      <c r="J68" s="131">
        <v>35706.303099999903</v>
      </c>
      <c r="K68" s="132">
        <v>42778.386899999998</v>
      </c>
      <c r="L68" s="129">
        <f t="shared" si="2"/>
        <v>19.806261600910769</v>
      </c>
      <c r="M68" s="131">
        <v>9157.8231000000105</v>
      </c>
      <c r="N68" s="132">
        <v>7609.3271000000004</v>
      </c>
      <c r="O68" s="147">
        <f t="shared" si="9"/>
        <v>-16.908996636984707</v>
      </c>
      <c r="P68" s="131">
        <v>30826.342700000001</v>
      </c>
      <c r="Q68" s="132">
        <v>30768.6193000001</v>
      </c>
      <c r="R68" s="129">
        <f t="shared" si="3"/>
        <v>-0.18725348174339906</v>
      </c>
      <c r="S68" s="122"/>
      <c r="T68" s="131">
        <v>52965.074399999998</v>
      </c>
      <c r="U68" s="132">
        <v>49415.882100000003</v>
      </c>
      <c r="V68" s="129">
        <f t="shared" si="4"/>
        <v>-6.7010050305904905</v>
      </c>
      <c r="W68" s="131">
        <v>87997.459199999998</v>
      </c>
      <c r="X68" s="132">
        <v>81748.969200000007</v>
      </c>
      <c r="Y68" s="129">
        <f t="shared" si="8"/>
        <v>-7.1007618365417464</v>
      </c>
      <c r="Z68" s="132">
        <v>481730.84409999999</v>
      </c>
      <c r="AA68" s="132">
        <v>433618.90730000002</v>
      </c>
      <c r="AB68" s="129">
        <f t="shared" si="6"/>
        <v>-9.987306685725251</v>
      </c>
      <c r="AC68" s="131">
        <v>1869909.1943000001</v>
      </c>
      <c r="AD68" s="132">
        <v>2736038.1247999999</v>
      </c>
      <c r="AE68" s="129">
        <f t="shared" si="7"/>
        <v>46.319304335215847</v>
      </c>
      <c r="AF68" s="135"/>
      <c r="AG68" s="135"/>
      <c r="AH68" s="135"/>
      <c r="AI68" s="135"/>
      <c r="AJ68" s="135"/>
      <c r="AK68" s="135"/>
      <c r="AL68" s="135"/>
      <c r="AM68" s="135"/>
      <c r="AN68" s="135"/>
      <c r="AO68" s="135"/>
      <c r="AP68" s="135"/>
      <c r="AQ68" s="135"/>
      <c r="AR68" s="135"/>
      <c r="AS68" s="135"/>
      <c r="AT68" s="135"/>
      <c r="AU68" s="135"/>
      <c r="AV68" s="135"/>
      <c r="AW68" s="135"/>
      <c r="AX68" s="135"/>
      <c r="AY68" s="135"/>
      <c r="AZ68" s="135"/>
      <c r="BA68" s="135"/>
      <c r="BB68" s="135"/>
      <c r="BC68" s="135"/>
      <c r="BD68" s="135"/>
      <c r="BE68" s="135"/>
      <c r="BF68" s="135"/>
      <c r="BG68" s="135"/>
      <c r="BH68" s="135"/>
      <c r="BI68" s="135"/>
      <c r="BJ68" s="135"/>
      <c r="BK68" s="135"/>
      <c r="BL68" s="135"/>
      <c r="BM68" s="135"/>
      <c r="BN68" s="135"/>
      <c r="BO68" s="135"/>
      <c r="BP68" s="135"/>
      <c r="BQ68" s="135"/>
      <c r="BR68" s="135"/>
      <c r="BS68" s="135"/>
      <c r="BT68" s="135"/>
      <c r="BU68" s="135"/>
      <c r="BV68" s="135"/>
      <c r="BW68" s="135"/>
      <c r="BX68" s="135"/>
      <c r="BY68" s="135"/>
      <c r="BZ68" s="135"/>
      <c r="CA68" s="135"/>
      <c r="CB68" s="135"/>
      <c r="CC68" s="135"/>
      <c r="CD68" s="135"/>
      <c r="CE68" s="135"/>
      <c r="CF68" s="135"/>
      <c r="CG68" s="135"/>
      <c r="CH68" s="135"/>
      <c r="CI68" s="135"/>
      <c r="CJ68" s="135"/>
      <c r="CK68" s="135"/>
      <c r="CL68" s="135"/>
      <c r="CM68" s="135"/>
      <c r="CN68" s="135"/>
      <c r="CO68" s="135"/>
      <c r="CP68" s="135"/>
      <c r="CQ68" s="135"/>
      <c r="CR68" s="135"/>
      <c r="CS68" s="135"/>
      <c r="CT68" s="135"/>
      <c r="CU68" s="135"/>
      <c r="CV68" s="135"/>
      <c r="CW68" s="135"/>
      <c r="CX68" s="135"/>
      <c r="CY68" s="135"/>
      <c r="CZ68" s="135"/>
      <c r="DA68" s="135"/>
      <c r="DB68" s="135"/>
      <c r="DC68" s="135"/>
      <c r="DD68" s="135"/>
      <c r="DE68" s="135"/>
      <c r="DF68" s="135"/>
      <c r="DG68" s="135"/>
      <c r="DH68" s="135"/>
      <c r="DI68" s="135"/>
      <c r="DJ68" s="135"/>
      <c r="DK68" s="135"/>
      <c r="DL68" s="135"/>
      <c r="DM68" s="135"/>
      <c r="DN68" s="135"/>
      <c r="DO68" s="135"/>
      <c r="DP68" s="135"/>
      <c r="DQ68" s="135"/>
      <c r="DR68" s="135"/>
      <c r="DS68" s="135"/>
      <c r="DT68" s="135"/>
      <c r="DU68" s="135"/>
      <c r="DV68" s="135"/>
      <c r="DW68" s="135"/>
      <c r="DX68" s="135"/>
      <c r="DY68" s="135"/>
      <c r="DZ68" s="135"/>
      <c r="EA68" s="135"/>
      <c r="EB68" s="135"/>
      <c r="EC68" s="135"/>
      <c r="ED68" s="135"/>
      <c r="EE68" s="135"/>
      <c r="EF68" s="135"/>
      <c r="EG68" s="135"/>
      <c r="EH68" s="135"/>
      <c r="EI68" s="135"/>
      <c r="EJ68" s="135"/>
      <c r="EK68" s="135"/>
      <c r="EL68" s="135"/>
      <c r="EM68" s="135"/>
      <c r="EN68" s="135"/>
      <c r="EO68" s="135"/>
      <c r="EP68" s="135"/>
      <c r="EQ68" s="135"/>
      <c r="ER68" s="135"/>
      <c r="ES68" s="135"/>
      <c r="ET68" s="135"/>
      <c r="EU68" s="135"/>
      <c r="EV68" s="135"/>
      <c r="EW68" s="135"/>
      <c r="EX68" s="135"/>
      <c r="EY68" s="135"/>
      <c r="EZ68" s="135"/>
      <c r="FA68" s="135"/>
      <c r="FB68" s="135"/>
      <c r="FC68" s="135"/>
      <c r="FD68" s="135"/>
      <c r="FE68" s="135"/>
      <c r="FF68" s="135"/>
      <c r="FG68" s="135"/>
      <c r="FH68" s="135"/>
      <c r="FI68" s="135"/>
      <c r="FJ68" s="135"/>
      <c r="FK68" s="135"/>
      <c r="FL68" s="135"/>
      <c r="FM68" s="135"/>
      <c r="FN68" s="135"/>
      <c r="FO68" s="135"/>
      <c r="FP68" s="135"/>
      <c r="FQ68" s="135"/>
      <c r="FR68" s="135"/>
    </row>
    <row r="69" spans="1:174" s="136" customFormat="1" ht="12.75" x14ac:dyDescent="0.2">
      <c r="A69" s="137" t="s">
        <v>192</v>
      </c>
      <c r="B69" s="138">
        <v>66</v>
      </c>
      <c r="C69" s="122"/>
      <c r="D69" s="123">
        <v>10186.866395999999</v>
      </c>
      <c r="E69" s="124">
        <v>10223.010430660001</v>
      </c>
      <c r="F69" s="125">
        <f t="shared" si="0"/>
        <v>0.35481013743532408</v>
      </c>
      <c r="G69" s="123">
        <v>5071.7583000000004</v>
      </c>
      <c r="H69" s="132">
        <v>5322.5240999999996</v>
      </c>
      <c r="I69" s="125">
        <f t="shared" si="1"/>
        <v>4.9443562797540919</v>
      </c>
      <c r="J69" s="131">
        <v>2472.9663</v>
      </c>
      <c r="K69" s="132">
        <v>2902.4540000000002</v>
      </c>
      <c r="L69" s="129">
        <f t="shared" si="2"/>
        <v>17.367309049055791</v>
      </c>
      <c r="M69" s="131" t="s">
        <v>131</v>
      </c>
      <c r="N69" s="132">
        <v>140.92580000000001</v>
      </c>
      <c r="O69" s="134" t="s">
        <v>132</v>
      </c>
      <c r="P69" s="131">
        <v>977.62049999999999</v>
      </c>
      <c r="Q69" s="132">
        <v>950.81820000000005</v>
      </c>
      <c r="R69" s="129">
        <f t="shared" si="3"/>
        <v>-2.7415853084095443</v>
      </c>
      <c r="S69" s="122"/>
      <c r="T69" s="131">
        <v>600.3329</v>
      </c>
      <c r="U69" s="132">
        <v>403.81279999999998</v>
      </c>
      <c r="V69" s="129">
        <f t="shared" si="4"/>
        <v>-32.735187426842671</v>
      </c>
      <c r="W69" s="131">
        <v>1077.0869</v>
      </c>
      <c r="X69" s="132">
        <v>694.60339999999997</v>
      </c>
      <c r="Y69" s="129">
        <f t="shared" si="8"/>
        <v>-35.510923027659146</v>
      </c>
      <c r="Z69" s="132" t="s">
        <v>131</v>
      </c>
      <c r="AA69" s="132" t="s">
        <v>131</v>
      </c>
      <c r="AB69" s="129" t="s">
        <v>132</v>
      </c>
      <c r="AC69" s="131">
        <v>947.86959999999999</v>
      </c>
      <c r="AD69" s="132">
        <v>1218.623</v>
      </c>
      <c r="AE69" s="129">
        <f t="shared" si="7"/>
        <v>28.564414345601975</v>
      </c>
      <c r="AF69" s="135"/>
      <c r="AG69" s="135"/>
      <c r="AH69" s="135"/>
      <c r="AI69" s="135"/>
      <c r="AJ69" s="135"/>
      <c r="AK69" s="135"/>
      <c r="AL69" s="135"/>
      <c r="AM69" s="135"/>
      <c r="AN69" s="135"/>
      <c r="AO69" s="135"/>
      <c r="AP69" s="135"/>
      <c r="AQ69" s="135"/>
      <c r="AR69" s="135"/>
      <c r="AS69" s="135"/>
      <c r="AT69" s="135"/>
      <c r="AU69" s="135"/>
      <c r="AV69" s="135"/>
      <c r="AW69" s="135"/>
      <c r="AX69" s="135"/>
      <c r="AY69" s="135"/>
      <c r="AZ69" s="135"/>
      <c r="BA69" s="135"/>
      <c r="BB69" s="135"/>
      <c r="BC69" s="135"/>
      <c r="BD69" s="135"/>
      <c r="BE69" s="135"/>
      <c r="BF69" s="135"/>
      <c r="BG69" s="135"/>
      <c r="BH69" s="135"/>
      <c r="BI69" s="135"/>
      <c r="BJ69" s="135"/>
      <c r="BK69" s="135"/>
      <c r="BL69" s="135"/>
      <c r="BM69" s="135"/>
      <c r="BN69" s="135"/>
      <c r="BO69" s="135"/>
      <c r="BP69" s="135"/>
      <c r="BQ69" s="135"/>
      <c r="BR69" s="135"/>
      <c r="BS69" s="135"/>
      <c r="BT69" s="135"/>
      <c r="BU69" s="135"/>
      <c r="BV69" s="135"/>
      <c r="BW69" s="135"/>
      <c r="BX69" s="135"/>
      <c r="BY69" s="135"/>
      <c r="BZ69" s="135"/>
      <c r="CA69" s="135"/>
      <c r="CB69" s="135"/>
      <c r="CC69" s="135"/>
      <c r="CD69" s="135"/>
      <c r="CE69" s="135"/>
      <c r="CF69" s="135"/>
      <c r="CG69" s="135"/>
      <c r="CH69" s="135"/>
      <c r="CI69" s="135"/>
      <c r="CJ69" s="135"/>
      <c r="CK69" s="135"/>
      <c r="CL69" s="135"/>
      <c r="CM69" s="135"/>
      <c r="CN69" s="135"/>
      <c r="CO69" s="135"/>
      <c r="CP69" s="135"/>
      <c r="CQ69" s="135"/>
      <c r="CR69" s="135"/>
      <c r="CS69" s="135"/>
      <c r="CT69" s="135"/>
      <c r="CU69" s="135"/>
      <c r="CV69" s="135"/>
      <c r="CW69" s="135"/>
      <c r="CX69" s="135"/>
      <c r="CY69" s="135"/>
      <c r="CZ69" s="135"/>
      <c r="DA69" s="135"/>
      <c r="DB69" s="135"/>
      <c r="DC69" s="135"/>
      <c r="DD69" s="135"/>
      <c r="DE69" s="135"/>
      <c r="DF69" s="135"/>
      <c r="DG69" s="135"/>
      <c r="DH69" s="135"/>
      <c r="DI69" s="135"/>
      <c r="DJ69" s="135"/>
      <c r="DK69" s="135"/>
      <c r="DL69" s="135"/>
      <c r="DM69" s="135"/>
      <c r="DN69" s="135"/>
      <c r="DO69" s="135"/>
      <c r="DP69" s="135"/>
      <c r="DQ69" s="135"/>
      <c r="DR69" s="135"/>
      <c r="DS69" s="135"/>
      <c r="DT69" s="135"/>
      <c r="DU69" s="135"/>
      <c r="DV69" s="135"/>
      <c r="DW69" s="135"/>
      <c r="DX69" s="135"/>
      <c r="DY69" s="135"/>
      <c r="DZ69" s="135"/>
      <c r="EA69" s="135"/>
      <c r="EB69" s="135"/>
      <c r="EC69" s="135"/>
      <c r="ED69" s="135"/>
      <c r="EE69" s="135"/>
      <c r="EF69" s="135"/>
      <c r="EG69" s="135"/>
      <c r="EH69" s="135"/>
      <c r="EI69" s="135"/>
      <c r="EJ69" s="135"/>
      <c r="EK69" s="135"/>
      <c r="EL69" s="135"/>
      <c r="EM69" s="135"/>
      <c r="EN69" s="135"/>
      <c r="EO69" s="135"/>
      <c r="EP69" s="135"/>
      <c r="EQ69" s="135"/>
      <c r="ER69" s="135"/>
      <c r="ES69" s="135"/>
      <c r="ET69" s="135"/>
      <c r="EU69" s="135"/>
      <c r="EV69" s="135"/>
      <c r="EW69" s="135"/>
      <c r="EX69" s="135"/>
      <c r="EY69" s="135"/>
      <c r="EZ69" s="135"/>
      <c r="FA69" s="135"/>
      <c r="FB69" s="135"/>
      <c r="FC69" s="135"/>
      <c r="FD69" s="135"/>
      <c r="FE69" s="135"/>
      <c r="FF69" s="135"/>
      <c r="FG69" s="135"/>
      <c r="FH69" s="135"/>
      <c r="FI69" s="135"/>
      <c r="FJ69" s="135"/>
      <c r="FK69" s="135"/>
      <c r="FL69" s="135"/>
      <c r="FM69" s="135"/>
      <c r="FN69" s="135"/>
      <c r="FO69" s="135"/>
      <c r="FP69" s="135"/>
      <c r="FQ69" s="135"/>
      <c r="FR69" s="135"/>
    </row>
    <row r="70" spans="1:174" s="136" customFormat="1" ht="12.75" x14ac:dyDescent="0.2">
      <c r="A70" s="137" t="s">
        <v>193</v>
      </c>
      <c r="B70" s="138">
        <v>499</v>
      </c>
      <c r="C70" s="122"/>
      <c r="D70" s="123">
        <v>66796.908687000003</v>
      </c>
      <c r="E70" s="124">
        <v>60636.96215444</v>
      </c>
      <c r="F70" s="125">
        <f t="shared" si="0"/>
        <v>-9.2219036084806856</v>
      </c>
      <c r="G70" s="123">
        <v>31616.040700000001</v>
      </c>
      <c r="H70" s="132">
        <v>30169.0226</v>
      </c>
      <c r="I70" s="125">
        <f t="shared" si="1"/>
        <v>-4.576847916317373</v>
      </c>
      <c r="J70" s="131">
        <v>15509.031800000001</v>
      </c>
      <c r="K70" s="132">
        <v>16506.1561</v>
      </c>
      <c r="L70" s="129">
        <f t="shared" si="2"/>
        <v>6.4293136596702327</v>
      </c>
      <c r="M70" s="131">
        <v>3254.1489999999999</v>
      </c>
      <c r="N70" s="132">
        <v>2264.3975</v>
      </c>
      <c r="O70" s="147">
        <f t="shared" si="9"/>
        <v>-30.415063969105283</v>
      </c>
      <c r="P70" s="131">
        <v>6890.0668999999998</v>
      </c>
      <c r="Q70" s="132">
        <v>6979.49369999999</v>
      </c>
      <c r="R70" s="129">
        <f t="shared" si="3"/>
        <v>1.2979090232054125</v>
      </c>
      <c r="S70" s="122"/>
      <c r="T70" s="131">
        <v>6327.3576999999996</v>
      </c>
      <c r="U70" s="132">
        <v>6513.1936999999998</v>
      </c>
      <c r="V70" s="129">
        <f t="shared" si="4"/>
        <v>2.9370237753430617</v>
      </c>
      <c r="W70" s="131">
        <v>9826.9223999999995</v>
      </c>
      <c r="X70" s="132">
        <v>10081.8195</v>
      </c>
      <c r="Y70" s="129">
        <f t="shared" si="8"/>
        <v>2.5938649927672142</v>
      </c>
      <c r="Z70" s="132">
        <v>75918.621599999999</v>
      </c>
      <c r="AA70" s="132">
        <v>70301.217199999999</v>
      </c>
      <c r="AB70" s="129">
        <f t="shared" si="6"/>
        <v>-7.3992444562507753</v>
      </c>
      <c r="AC70" s="131">
        <v>6353593.0100999996</v>
      </c>
      <c r="AD70" s="132">
        <v>5258578.5823999997</v>
      </c>
      <c r="AE70" s="129">
        <f t="shared" si="7"/>
        <v>-17.234569887610185</v>
      </c>
      <c r="AF70" s="135"/>
      <c r="AG70" s="135"/>
      <c r="AH70" s="135"/>
      <c r="AI70" s="135"/>
      <c r="AJ70" s="135"/>
      <c r="AK70" s="135"/>
      <c r="AL70" s="135"/>
      <c r="AM70" s="135"/>
      <c r="AN70" s="135"/>
      <c r="AO70" s="135"/>
      <c r="AP70" s="135"/>
      <c r="AQ70" s="135"/>
      <c r="AR70" s="135"/>
      <c r="AS70" s="135"/>
      <c r="AT70" s="135"/>
      <c r="AU70" s="135"/>
      <c r="AV70" s="135"/>
      <c r="AW70" s="135"/>
      <c r="AX70" s="135"/>
      <c r="AY70" s="135"/>
      <c r="AZ70" s="135"/>
      <c r="BA70" s="135"/>
      <c r="BB70" s="135"/>
      <c r="BC70" s="135"/>
      <c r="BD70" s="135"/>
      <c r="BE70" s="135"/>
      <c r="BF70" s="135"/>
      <c r="BG70" s="135"/>
      <c r="BH70" s="135"/>
      <c r="BI70" s="135"/>
      <c r="BJ70" s="135"/>
      <c r="BK70" s="135"/>
      <c r="BL70" s="135"/>
      <c r="BM70" s="135"/>
      <c r="BN70" s="135"/>
      <c r="BO70" s="135"/>
      <c r="BP70" s="135"/>
      <c r="BQ70" s="135"/>
      <c r="BR70" s="135"/>
      <c r="BS70" s="135"/>
      <c r="BT70" s="135"/>
      <c r="BU70" s="135"/>
      <c r="BV70" s="135"/>
      <c r="BW70" s="135"/>
      <c r="BX70" s="135"/>
      <c r="BY70" s="135"/>
      <c r="BZ70" s="135"/>
      <c r="CA70" s="135"/>
      <c r="CB70" s="135"/>
      <c r="CC70" s="135"/>
      <c r="CD70" s="135"/>
      <c r="CE70" s="135"/>
      <c r="CF70" s="135"/>
      <c r="CG70" s="135"/>
      <c r="CH70" s="135"/>
      <c r="CI70" s="135"/>
      <c r="CJ70" s="135"/>
      <c r="CK70" s="135"/>
      <c r="CL70" s="135"/>
      <c r="CM70" s="135"/>
      <c r="CN70" s="135"/>
      <c r="CO70" s="135"/>
      <c r="CP70" s="135"/>
      <c r="CQ70" s="135"/>
      <c r="CR70" s="135"/>
      <c r="CS70" s="135"/>
      <c r="CT70" s="135"/>
      <c r="CU70" s="135"/>
      <c r="CV70" s="135"/>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row>
    <row r="71" spans="1:174" s="136" customFormat="1" ht="12.75" x14ac:dyDescent="0.2">
      <c r="A71" s="137" t="s">
        <v>194</v>
      </c>
      <c r="B71" s="138">
        <v>248</v>
      </c>
      <c r="C71" s="122"/>
      <c r="D71" s="123">
        <v>17437.662324000001</v>
      </c>
      <c r="E71" s="124">
        <v>17331.753302919999</v>
      </c>
      <c r="F71" s="125">
        <f t="shared" si="0"/>
        <v>-0.60735790791313082</v>
      </c>
      <c r="G71" s="123">
        <v>6348.3266000000003</v>
      </c>
      <c r="H71" s="132">
        <v>7375.4268000000002</v>
      </c>
      <c r="I71" s="125">
        <f t="shared" si="1"/>
        <v>16.179069930019029</v>
      </c>
      <c r="J71" s="131">
        <v>2983.0061000000001</v>
      </c>
      <c r="K71" s="132">
        <v>3205.7968000000001</v>
      </c>
      <c r="L71" s="129">
        <f t="shared" si="2"/>
        <v>7.4686639092022</v>
      </c>
      <c r="M71" s="131">
        <v>578.28399999999999</v>
      </c>
      <c r="N71" s="132">
        <v>516.64030000000002</v>
      </c>
      <c r="O71" s="147">
        <f t="shared" si="9"/>
        <v>-10.659762331311251</v>
      </c>
      <c r="P71" s="131">
        <v>5491.1592000000001</v>
      </c>
      <c r="Q71" s="132">
        <v>5181.5869000000002</v>
      </c>
      <c r="R71" s="129">
        <f t="shared" si="3"/>
        <v>-5.6376493327674808</v>
      </c>
      <c r="S71" s="122"/>
      <c r="T71" s="131">
        <v>9773.3781999999992</v>
      </c>
      <c r="U71" s="132">
        <v>11181.6728</v>
      </c>
      <c r="V71" s="129">
        <f t="shared" si="4"/>
        <v>14.409496605789807</v>
      </c>
      <c r="W71" s="131">
        <v>11969.575500000001</v>
      </c>
      <c r="X71" s="132">
        <v>9613.9074999999993</v>
      </c>
      <c r="Y71" s="129">
        <f t="shared" si="8"/>
        <v>-19.680464023139344</v>
      </c>
      <c r="Z71" s="132">
        <v>16593.411700000001</v>
      </c>
      <c r="AA71" s="132">
        <v>11563.8717</v>
      </c>
      <c r="AB71" s="129">
        <f t="shared" si="6"/>
        <v>-30.310463519687158</v>
      </c>
      <c r="AC71" s="131">
        <v>44108.962200000002</v>
      </c>
      <c r="AD71" s="132">
        <v>75489.407600000006</v>
      </c>
      <c r="AE71" s="129">
        <f t="shared" si="7"/>
        <v>71.143014559521873</v>
      </c>
      <c r="AF71" s="135"/>
      <c r="AG71" s="135"/>
      <c r="AH71" s="135"/>
      <c r="AI71" s="135"/>
      <c r="AJ71" s="135"/>
      <c r="AK71" s="135"/>
      <c r="AL71" s="135"/>
      <c r="AM71" s="135"/>
      <c r="AN71" s="135"/>
      <c r="AO71" s="135"/>
      <c r="AP71" s="135"/>
      <c r="AQ71" s="135"/>
      <c r="AR71" s="135"/>
      <c r="AS71" s="135"/>
      <c r="AT71" s="135"/>
      <c r="AU71" s="135"/>
      <c r="AV71" s="135"/>
      <c r="AW71" s="135"/>
      <c r="AX71" s="135"/>
      <c r="AY71" s="135"/>
      <c r="AZ71" s="135"/>
      <c r="BA71" s="135"/>
      <c r="BB71" s="135"/>
      <c r="BC71" s="135"/>
      <c r="BD71" s="135"/>
      <c r="BE71" s="135"/>
      <c r="BF71" s="135"/>
      <c r="BG71" s="135"/>
      <c r="BH71" s="135"/>
      <c r="BI71" s="135"/>
      <c r="BJ71" s="135"/>
      <c r="BK71" s="135"/>
      <c r="BL71" s="135"/>
      <c r="BM71" s="135"/>
      <c r="BN71" s="135"/>
      <c r="BO71" s="135"/>
      <c r="BP71" s="135"/>
      <c r="BQ71" s="135"/>
      <c r="BR71" s="135"/>
      <c r="BS71" s="135"/>
      <c r="BT71" s="135"/>
      <c r="BU71" s="135"/>
      <c r="BV71" s="135"/>
      <c r="BW71" s="135"/>
      <c r="BX71" s="135"/>
      <c r="BY71" s="135"/>
      <c r="BZ71" s="135"/>
      <c r="CA71" s="135"/>
      <c r="CB71" s="135"/>
      <c r="CC71" s="135"/>
      <c r="CD71" s="135"/>
      <c r="CE71" s="135"/>
      <c r="CF71" s="135"/>
      <c r="CG71" s="135"/>
      <c r="CH71" s="135"/>
      <c r="CI71" s="135"/>
      <c r="CJ71" s="135"/>
      <c r="CK71" s="135"/>
      <c r="CL71" s="135"/>
      <c r="CM71" s="135"/>
      <c r="CN71" s="135"/>
      <c r="CO71" s="135"/>
      <c r="CP71" s="135"/>
      <c r="CQ71" s="135"/>
      <c r="CR71" s="135"/>
      <c r="CS71" s="135"/>
      <c r="CT71" s="135"/>
      <c r="CU71" s="135"/>
      <c r="CV71" s="135"/>
      <c r="CW71" s="135"/>
      <c r="CX71" s="135"/>
      <c r="CY71" s="135"/>
      <c r="CZ71" s="135"/>
      <c r="DA71" s="135"/>
      <c r="DB71" s="135"/>
      <c r="DC71" s="135"/>
      <c r="DD71" s="135"/>
      <c r="DE71" s="135"/>
      <c r="DF71" s="135"/>
      <c r="DG71" s="135"/>
      <c r="DH71" s="135"/>
      <c r="DI71" s="135"/>
      <c r="DJ71" s="135"/>
      <c r="DK71" s="135"/>
      <c r="DL71" s="135"/>
      <c r="DM71" s="135"/>
      <c r="DN71" s="135"/>
      <c r="DO71" s="135"/>
      <c r="DP71" s="135"/>
      <c r="DQ71" s="135"/>
      <c r="DR71" s="135"/>
      <c r="DS71" s="135"/>
      <c r="DT71" s="135"/>
      <c r="DU71" s="135"/>
      <c r="DV71" s="135"/>
      <c r="DW71" s="135"/>
      <c r="DX71" s="135"/>
      <c r="DY71" s="135"/>
      <c r="DZ71" s="135"/>
      <c r="EA71" s="135"/>
      <c r="EB71" s="135"/>
      <c r="EC71" s="135"/>
      <c r="ED71" s="135"/>
      <c r="EE71" s="135"/>
      <c r="EF71" s="135"/>
      <c r="EG71" s="135"/>
      <c r="EH71" s="135"/>
      <c r="EI71" s="135"/>
      <c r="EJ71" s="135"/>
      <c r="EK71" s="135"/>
      <c r="EL71" s="135"/>
      <c r="EM71" s="135"/>
      <c r="EN71" s="135"/>
      <c r="EO71" s="135"/>
      <c r="EP71" s="135"/>
      <c r="EQ71" s="135"/>
      <c r="ER71" s="135"/>
      <c r="ES71" s="135"/>
      <c r="ET71" s="135"/>
      <c r="EU71" s="135"/>
      <c r="EV71" s="135"/>
      <c r="EW71" s="135"/>
      <c r="EX71" s="135"/>
      <c r="EY71" s="135"/>
      <c r="EZ71" s="135"/>
      <c r="FA71" s="135"/>
      <c r="FB71" s="135"/>
      <c r="FC71" s="135"/>
      <c r="FD71" s="135"/>
      <c r="FE71" s="135"/>
      <c r="FF71" s="135"/>
      <c r="FG71" s="135"/>
      <c r="FH71" s="135"/>
      <c r="FI71" s="135"/>
      <c r="FJ71" s="135"/>
      <c r="FK71" s="135"/>
      <c r="FL71" s="135"/>
      <c r="FM71" s="135"/>
      <c r="FN71" s="135"/>
      <c r="FO71" s="135"/>
      <c r="FP71" s="135"/>
      <c r="FQ71" s="135"/>
      <c r="FR71" s="135"/>
    </row>
    <row r="72" spans="1:174" s="136" customFormat="1" ht="12.75" x14ac:dyDescent="0.2">
      <c r="A72" s="137" t="s">
        <v>195</v>
      </c>
      <c r="B72" s="138">
        <v>818</v>
      </c>
      <c r="C72" s="122"/>
      <c r="D72" s="123">
        <v>88487.048477000106</v>
      </c>
      <c r="E72" s="124">
        <v>90152.683799999999</v>
      </c>
      <c r="F72" s="125">
        <f t="shared" ref="F72:F135" si="10">(E72/D72-1)*100</f>
        <v>1.8823492835031486</v>
      </c>
      <c r="G72" s="123">
        <v>96.113900000000001</v>
      </c>
      <c r="H72" s="132">
        <v>247.79320000000001</v>
      </c>
      <c r="I72" s="125">
        <f t="shared" ref="I72:I135" si="11">(H72/G72-1)*100</f>
        <v>157.81203343116866</v>
      </c>
      <c r="J72" s="131">
        <v>172.9228</v>
      </c>
      <c r="K72" s="132" t="s">
        <v>131</v>
      </c>
      <c r="L72" s="134" t="s">
        <v>132</v>
      </c>
      <c r="M72" s="131" t="s">
        <v>131</v>
      </c>
      <c r="N72" s="132" t="s">
        <v>131</v>
      </c>
      <c r="O72" s="134" t="s">
        <v>132</v>
      </c>
      <c r="P72" s="131">
        <v>86479.568300000101</v>
      </c>
      <c r="Q72" s="132">
        <v>88352.919500000004</v>
      </c>
      <c r="R72" s="129">
        <f t="shared" ref="R72:R135" si="12">(Q72/P72-1)*100</f>
        <v>2.1662356055030196</v>
      </c>
      <c r="S72" s="122"/>
      <c r="T72" s="131">
        <v>56425.787400000001</v>
      </c>
      <c r="U72" s="132">
        <v>57217.685299999997</v>
      </c>
      <c r="V72" s="129">
        <f t="shared" ref="V72:V135" si="13">(U72/T72-1)*100</f>
        <v>1.4034326085452076</v>
      </c>
      <c r="W72" s="131">
        <v>469977.48550000001</v>
      </c>
      <c r="X72" s="132">
        <v>455356.23820000002</v>
      </c>
      <c r="Y72" s="129">
        <f t="shared" si="8"/>
        <v>-3.1110527102047758</v>
      </c>
      <c r="Z72" s="132">
        <v>2140.8337999999999</v>
      </c>
      <c r="AA72" s="132">
        <v>2587.5032000000001</v>
      </c>
      <c r="AB72" s="129">
        <f t="shared" si="6"/>
        <v>20.864272602571955</v>
      </c>
      <c r="AC72" s="131">
        <v>250481.64859999999</v>
      </c>
      <c r="AD72" s="132">
        <v>290119.91940000001</v>
      </c>
      <c r="AE72" s="129">
        <f t="shared" si="7"/>
        <v>15.824820309810118</v>
      </c>
      <c r="AF72" s="135"/>
      <c r="AG72" s="135"/>
      <c r="AH72" s="135"/>
      <c r="AI72" s="135"/>
      <c r="AJ72" s="135"/>
      <c r="AK72" s="135"/>
      <c r="AL72" s="135"/>
      <c r="AM72" s="135"/>
      <c r="AN72" s="135"/>
      <c r="AO72" s="135"/>
      <c r="AP72" s="135"/>
      <c r="AQ72" s="135"/>
      <c r="AR72" s="135"/>
      <c r="AS72" s="135"/>
      <c r="AT72" s="135"/>
      <c r="AU72" s="135"/>
      <c r="AV72" s="135"/>
      <c r="AW72" s="135"/>
      <c r="AX72" s="135"/>
      <c r="AY72" s="135"/>
      <c r="AZ72" s="135"/>
      <c r="BA72" s="135"/>
      <c r="BB72" s="135"/>
      <c r="BC72" s="135"/>
      <c r="BD72" s="135"/>
      <c r="BE72" s="135"/>
      <c r="BF72" s="135"/>
      <c r="BG72" s="135"/>
      <c r="BH72" s="135"/>
      <c r="BI72" s="135"/>
      <c r="BJ72" s="135"/>
      <c r="BK72" s="135"/>
      <c r="BL72" s="135"/>
      <c r="BM72" s="135"/>
      <c r="BN72" s="135"/>
      <c r="BO72" s="135"/>
      <c r="BP72" s="135"/>
      <c r="BQ72" s="135"/>
      <c r="BR72" s="135"/>
      <c r="BS72" s="135"/>
      <c r="BT72" s="135"/>
      <c r="BU72" s="135"/>
      <c r="BV72" s="135"/>
      <c r="BW72" s="135"/>
      <c r="BX72" s="135"/>
      <c r="BY72" s="135"/>
      <c r="BZ72" s="135"/>
      <c r="CA72" s="135"/>
      <c r="CB72" s="135"/>
      <c r="CC72" s="135"/>
      <c r="CD72" s="135"/>
      <c r="CE72" s="135"/>
      <c r="CF72" s="135"/>
      <c r="CG72" s="135"/>
      <c r="CH72" s="135"/>
      <c r="CI72" s="135"/>
      <c r="CJ72" s="135"/>
      <c r="CK72" s="135"/>
      <c r="CL72" s="135"/>
      <c r="CM72" s="135"/>
      <c r="CN72" s="135"/>
      <c r="CO72" s="135"/>
      <c r="CP72" s="135"/>
      <c r="CQ72" s="135"/>
      <c r="CR72" s="135"/>
      <c r="CS72" s="135"/>
      <c r="CT72" s="135"/>
      <c r="CU72" s="135"/>
      <c r="CV72" s="135"/>
      <c r="CW72" s="135"/>
      <c r="CX72" s="135"/>
      <c r="CY72" s="135"/>
      <c r="CZ72" s="135"/>
      <c r="DA72" s="135"/>
      <c r="DB72" s="135"/>
      <c r="DC72" s="135"/>
      <c r="DD72" s="135"/>
      <c r="DE72" s="135"/>
      <c r="DF72" s="135"/>
      <c r="DG72" s="135"/>
      <c r="DH72" s="135"/>
      <c r="DI72" s="135"/>
      <c r="DJ72" s="135"/>
      <c r="DK72" s="135"/>
      <c r="DL72" s="135"/>
      <c r="DM72" s="135"/>
      <c r="DN72" s="135"/>
      <c r="DO72" s="135"/>
      <c r="DP72" s="135"/>
      <c r="DQ72" s="135"/>
      <c r="DR72" s="135"/>
      <c r="DS72" s="135"/>
      <c r="DT72" s="135"/>
      <c r="DU72" s="135"/>
      <c r="DV72" s="135"/>
      <c r="DW72" s="135"/>
      <c r="DX72" s="135"/>
      <c r="DY72" s="135"/>
      <c r="DZ72" s="135"/>
      <c r="EA72" s="135"/>
      <c r="EB72" s="135"/>
      <c r="EC72" s="135"/>
      <c r="ED72" s="135"/>
      <c r="EE72" s="135"/>
      <c r="EF72" s="135"/>
      <c r="EG72" s="135"/>
      <c r="EH72" s="135"/>
      <c r="EI72" s="135"/>
      <c r="EJ72" s="135"/>
      <c r="EK72" s="135"/>
      <c r="EL72" s="135"/>
      <c r="EM72" s="135"/>
      <c r="EN72" s="135"/>
      <c r="EO72" s="135"/>
      <c r="EP72" s="135"/>
      <c r="EQ72" s="135"/>
      <c r="ER72" s="135"/>
      <c r="ES72" s="135"/>
      <c r="ET72" s="135"/>
      <c r="EU72" s="135"/>
      <c r="EV72" s="135"/>
      <c r="EW72" s="135"/>
      <c r="EX72" s="135"/>
      <c r="EY72" s="135"/>
      <c r="EZ72" s="135"/>
      <c r="FA72" s="135"/>
      <c r="FB72" s="135"/>
      <c r="FC72" s="135"/>
      <c r="FD72" s="135"/>
      <c r="FE72" s="135"/>
      <c r="FF72" s="135"/>
      <c r="FG72" s="135"/>
      <c r="FH72" s="135"/>
      <c r="FI72" s="135"/>
      <c r="FJ72" s="135"/>
      <c r="FK72" s="135"/>
      <c r="FL72" s="135"/>
      <c r="FM72" s="135"/>
      <c r="FN72" s="135"/>
      <c r="FO72" s="135"/>
      <c r="FP72" s="135"/>
      <c r="FQ72" s="135"/>
      <c r="FR72" s="135"/>
    </row>
    <row r="73" spans="1:174" s="136" customFormat="1" ht="12.75" x14ac:dyDescent="0.2">
      <c r="A73" s="137" t="s">
        <v>196</v>
      </c>
      <c r="B73" s="138">
        <v>1423</v>
      </c>
      <c r="C73" s="122"/>
      <c r="D73" s="123">
        <v>112550.539538</v>
      </c>
      <c r="E73" s="124">
        <v>107364.42240328999</v>
      </c>
      <c r="F73" s="125">
        <f t="shared" si="10"/>
        <v>-4.6078118825534702</v>
      </c>
      <c r="G73" s="123">
        <v>42348.512799999997</v>
      </c>
      <c r="H73" s="132">
        <v>45284.102700000003</v>
      </c>
      <c r="I73" s="125">
        <f t="shared" si="11"/>
        <v>6.9319787305494485</v>
      </c>
      <c r="J73" s="131">
        <v>14316.358700000001</v>
      </c>
      <c r="K73" s="132">
        <v>15144.750700000001</v>
      </c>
      <c r="L73" s="129">
        <f t="shared" ref="L73:L136" si="14">(K73/J73-1)*100</f>
        <v>5.7863316878194793</v>
      </c>
      <c r="M73" s="131">
        <v>201.203</v>
      </c>
      <c r="N73" s="132">
        <v>229.9101</v>
      </c>
      <c r="O73" s="147">
        <f t="shared" si="9"/>
        <v>14.267729606417401</v>
      </c>
      <c r="P73" s="131">
        <v>44107.251899999901</v>
      </c>
      <c r="Q73" s="132">
        <v>40678.837</v>
      </c>
      <c r="R73" s="129">
        <f t="shared" si="12"/>
        <v>-7.7729052532513609</v>
      </c>
      <c r="S73" s="122"/>
      <c r="T73" s="131">
        <v>87464.395099999994</v>
      </c>
      <c r="U73" s="132">
        <v>87567.669200000106</v>
      </c>
      <c r="V73" s="129">
        <f t="shared" si="13"/>
        <v>0.1180755893664287</v>
      </c>
      <c r="W73" s="131">
        <v>198617.4387</v>
      </c>
      <c r="X73" s="132">
        <v>195992.04639999999</v>
      </c>
      <c r="Y73" s="129">
        <f t="shared" si="8"/>
        <v>-1.3218337308062433</v>
      </c>
      <c r="Z73" s="132">
        <v>207624.9143</v>
      </c>
      <c r="AA73" s="132">
        <v>214074.23310000001</v>
      </c>
      <c r="AB73" s="129">
        <f t="shared" ref="AB73:AB136" si="15">(AA73/Z73-1)*100</f>
        <v>3.1062355024894961</v>
      </c>
      <c r="AC73" s="131">
        <v>2633689.6206999999</v>
      </c>
      <c r="AD73" s="132">
        <v>2462098.074</v>
      </c>
      <c r="AE73" s="129">
        <f t="shared" ref="AE73:AE136" si="16">(AD73/AC73-1)*100</f>
        <v>-6.5152531775704459</v>
      </c>
      <c r="AF73" s="135"/>
      <c r="AG73" s="135"/>
      <c r="AH73" s="135"/>
      <c r="AI73" s="135"/>
      <c r="AJ73" s="135"/>
      <c r="AK73" s="135"/>
      <c r="AL73" s="135"/>
      <c r="AM73" s="135"/>
      <c r="AN73" s="135"/>
      <c r="AO73" s="135"/>
      <c r="AP73" s="135"/>
      <c r="AQ73" s="135"/>
      <c r="AR73" s="135"/>
      <c r="AS73" s="135"/>
      <c r="AT73" s="135"/>
      <c r="AU73" s="135"/>
      <c r="AV73" s="135"/>
      <c r="AW73" s="135"/>
      <c r="AX73" s="135"/>
      <c r="AY73" s="135"/>
      <c r="AZ73" s="135"/>
      <c r="BA73" s="135"/>
      <c r="BB73" s="135"/>
      <c r="BC73" s="135"/>
      <c r="BD73" s="135"/>
      <c r="BE73" s="135"/>
      <c r="BF73" s="135"/>
      <c r="BG73" s="135"/>
      <c r="BH73" s="135"/>
      <c r="BI73" s="135"/>
      <c r="BJ73" s="135"/>
      <c r="BK73" s="135"/>
      <c r="BL73" s="135"/>
      <c r="BM73" s="135"/>
      <c r="BN73" s="135"/>
      <c r="BO73" s="135"/>
      <c r="BP73" s="135"/>
      <c r="BQ73" s="135"/>
      <c r="BR73" s="135"/>
      <c r="BS73" s="135"/>
      <c r="BT73" s="135"/>
      <c r="BU73" s="135"/>
      <c r="BV73" s="135"/>
      <c r="BW73" s="135"/>
      <c r="BX73" s="135"/>
      <c r="BY73" s="135"/>
      <c r="BZ73" s="135"/>
      <c r="CA73" s="135"/>
      <c r="CB73" s="135"/>
      <c r="CC73" s="135"/>
      <c r="CD73" s="135"/>
      <c r="CE73" s="135"/>
      <c r="CF73" s="135"/>
      <c r="CG73" s="135"/>
      <c r="CH73" s="135"/>
      <c r="CI73" s="135"/>
      <c r="CJ73" s="135"/>
      <c r="CK73" s="135"/>
      <c r="CL73" s="135"/>
      <c r="CM73" s="135"/>
      <c r="CN73" s="135"/>
      <c r="CO73" s="135"/>
      <c r="CP73" s="135"/>
      <c r="CQ73" s="135"/>
      <c r="CR73" s="135"/>
      <c r="CS73" s="135"/>
      <c r="CT73" s="135"/>
      <c r="CU73" s="135"/>
      <c r="CV73" s="135"/>
      <c r="CW73" s="135"/>
      <c r="CX73" s="135"/>
      <c r="CY73" s="135"/>
      <c r="CZ73" s="135"/>
      <c r="DA73" s="135"/>
      <c r="DB73" s="135"/>
      <c r="DC73" s="135"/>
      <c r="DD73" s="135"/>
      <c r="DE73" s="135"/>
      <c r="DF73" s="135"/>
      <c r="DG73" s="135"/>
      <c r="DH73" s="135"/>
      <c r="DI73" s="135"/>
      <c r="DJ73" s="135"/>
      <c r="DK73" s="135"/>
      <c r="DL73" s="135"/>
      <c r="DM73" s="135"/>
      <c r="DN73" s="135"/>
      <c r="DO73" s="135"/>
      <c r="DP73" s="135"/>
      <c r="DQ73" s="135"/>
      <c r="DR73" s="135"/>
      <c r="DS73" s="135"/>
      <c r="DT73" s="135"/>
      <c r="DU73" s="135"/>
      <c r="DV73" s="135"/>
      <c r="DW73" s="135"/>
      <c r="DX73" s="135"/>
      <c r="DY73" s="135"/>
      <c r="DZ73" s="135"/>
      <c r="EA73" s="135"/>
      <c r="EB73" s="135"/>
      <c r="EC73" s="135"/>
      <c r="ED73" s="135"/>
      <c r="EE73" s="135"/>
      <c r="EF73" s="135"/>
      <c r="EG73" s="135"/>
      <c r="EH73" s="135"/>
      <c r="EI73" s="135"/>
      <c r="EJ73" s="135"/>
      <c r="EK73" s="135"/>
      <c r="EL73" s="135"/>
      <c r="EM73" s="135"/>
      <c r="EN73" s="135"/>
      <c r="EO73" s="135"/>
      <c r="EP73" s="135"/>
      <c r="EQ73" s="135"/>
      <c r="ER73" s="135"/>
      <c r="ES73" s="135"/>
      <c r="ET73" s="135"/>
      <c r="EU73" s="135"/>
      <c r="EV73" s="135"/>
      <c r="EW73" s="135"/>
      <c r="EX73" s="135"/>
      <c r="EY73" s="135"/>
      <c r="EZ73" s="135"/>
      <c r="FA73" s="135"/>
      <c r="FB73" s="135"/>
      <c r="FC73" s="135"/>
      <c r="FD73" s="135"/>
      <c r="FE73" s="135"/>
      <c r="FF73" s="135"/>
      <c r="FG73" s="135"/>
      <c r="FH73" s="135"/>
      <c r="FI73" s="135"/>
      <c r="FJ73" s="135"/>
      <c r="FK73" s="135"/>
      <c r="FL73" s="135"/>
      <c r="FM73" s="135"/>
      <c r="FN73" s="135"/>
      <c r="FO73" s="135"/>
      <c r="FP73" s="135"/>
      <c r="FQ73" s="135"/>
      <c r="FR73" s="135"/>
    </row>
    <row r="74" spans="1:174" s="136" customFormat="1" ht="12.75" x14ac:dyDescent="0.2">
      <c r="A74" s="137" t="s">
        <v>197</v>
      </c>
      <c r="B74" s="138">
        <v>1201</v>
      </c>
      <c r="C74" s="122"/>
      <c r="D74" s="123">
        <v>101871.42845000001</v>
      </c>
      <c r="E74" s="124">
        <v>98515.184084659893</v>
      </c>
      <c r="F74" s="125">
        <f t="shared" si="10"/>
        <v>-3.2945884988619833</v>
      </c>
      <c r="G74" s="123">
        <v>20194.379400000002</v>
      </c>
      <c r="H74" s="132">
        <v>22426.786800000002</v>
      </c>
      <c r="I74" s="125">
        <f t="shared" si="11"/>
        <v>11.054597696624446</v>
      </c>
      <c r="J74" s="131">
        <v>8375.223</v>
      </c>
      <c r="K74" s="132">
        <v>8997.3034000000007</v>
      </c>
      <c r="L74" s="129">
        <f t="shared" si="14"/>
        <v>7.4276278971915133</v>
      </c>
      <c r="M74" s="131">
        <v>82.200800000000001</v>
      </c>
      <c r="N74" s="132">
        <v>72.213999999999999</v>
      </c>
      <c r="O74" s="147">
        <f t="shared" si="9"/>
        <v>-12.149273486389433</v>
      </c>
      <c r="P74" s="131">
        <v>65430.640300000101</v>
      </c>
      <c r="Q74" s="132">
        <v>62391.884099999901</v>
      </c>
      <c r="R74" s="129">
        <f t="shared" si="12"/>
        <v>-4.6442403529408764</v>
      </c>
      <c r="S74" s="122"/>
      <c r="T74" s="131">
        <v>82365.511699999901</v>
      </c>
      <c r="U74" s="132">
        <v>80797.14</v>
      </c>
      <c r="V74" s="129">
        <f t="shared" si="13"/>
        <v>-1.904160694967072</v>
      </c>
      <c r="W74" s="131">
        <v>299473.63280000002</v>
      </c>
      <c r="X74" s="132">
        <v>281119.95049999998</v>
      </c>
      <c r="Y74" s="129">
        <f t="shared" si="8"/>
        <v>-6.1286471628229533</v>
      </c>
      <c r="Z74" s="132">
        <v>109985.9317</v>
      </c>
      <c r="AA74" s="132">
        <v>129552.70789999999</v>
      </c>
      <c r="AB74" s="129">
        <f t="shared" si="15"/>
        <v>17.79025362386415</v>
      </c>
      <c r="AC74" s="131">
        <v>1211253.2849000001</v>
      </c>
      <c r="AD74" s="132">
        <v>1007017.3985</v>
      </c>
      <c r="AE74" s="129">
        <f t="shared" si="16"/>
        <v>-16.861534160203462</v>
      </c>
      <c r="AF74" s="135"/>
      <c r="AG74" s="135"/>
      <c r="AH74" s="135"/>
      <c r="AI74" s="135"/>
      <c r="AJ74" s="135"/>
      <c r="AK74" s="135"/>
      <c r="AL74" s="135"/>
      <c r="AM74" s="135"/>
      <c r="AN74" s="135"/>
      <c r="AO74" s="135"/>
      <c r="AP74" s="135"/>
      <c r="AQ74" s="135"/>
      <c r="AR74" s="135"/>
      <c r="AS74" s="135"/>
      <c r="AT74" s="135"/>
      <c r="AU74" s="135"/>
      <c r="AV74" s="135"/>
      <c r="AW74" s="135"/>
      <c r="AX74" s="135"/>
      <c r="AY74" s="135"/>
      <c r="AZ74" s="135"/>
      <c r="BA74" s="135"/>
      <c r="BB74" s="135"/>
      <c r="BC74" s="135"/>
      <c r="BD74" s="135"/>
      <c r="BE74" s="135"/>
      <c r="BF74" s="135"/>
      <c r="BG74" s="135"/>
      <c r="BH74" s="135"/>
      <c r="BI74" s="135"/>
      <c r="BJ74" s="135"/>
      <c r="BK74" s="135"/>
      <c r="BL74" s="135"/>
      <c r="BM74" s="135"/>
      <c r="BN74" s="135"/>
      <c r="BO74" s="135"/>
      <c r="BP74" s="135"/>
      <c r="BQ74" s="135"/>
      <c r="BR74" s="135"/>
      <c r="BS74" s="135"/>
      <c r="BT74" s="135"/>
      <c r="BU74" s="135"/>
      <c r="BV74" s="135"/>
      <c r="BW74" s="135"/>
      <c r="BX74" s="135"/>
      <c r="BY74" s="135"/>
      <c r="BZ74" s="135"/>
      <c r="CA74" s="135"/>
      <c r="CB74" s="135"/>
      <c r="CC74" s="135"/>
      <c r="CD74" s="135"/>
      <c r="CE74" s="135"/>
      <c r="CF74" s="135"/>
      <c r="CG74" s="135"/>
      <c r="CH74" s="135"/>
      <c r="CI74" s="135"/>
      <c r="CJ74" s="135"/>
      <c r="CK74" s="135"/>
      <c r="CL74" s="135"/>
      <c r="CM74" s="135"/>
      <c r="CN74" s="135"/>
      <c r="CO74" s="135"/>
      <c r="CP74" s="135"/>
      <c r="CQ74" s="135"/>
      <c r="CR74" s="135"/>
      <c r="CS74" s="135"/>
      <c r="CT74" s="135"/>
      <c r="CU74" s="135"/>
      <c r="CV74" s="135"/>
      <c r="CW74" s="135"/>
      <c r="CX74" s="135"/>
      <c r="CY74" s="135"/>
      <c r="CZ74" s="135"/>
      <c r="DA74" s="135"/>
      <c r="DB74" s="135"/>
      <c r="DC74" s="135"/>
      <c r="DD74" s="135"/>
      <c r="DE74" s="135"/>
      <c r="DF74" s="135"/>
      <c r="DG74" s="135"/>
      <c r="DH74" s="135"/>
      <c r="DI74" s="135"/>
      <c r="DJ74" s="135"/>
      <c r="DK74" s="135"/>
      <c r="DL74" s="135"/>
      <c r="DM74" s="135"/>
      <c r="DN74" s="135"/>
      <c r="DO74" s="135"/>
      <c r="DP74" s="135"/>
      <c r="DQ74" s="135"/>
      <c r="DR74" s="135"/>
      <c r="DS74" s="135"/>
      <c r="DT74" s="135"/>
      <c r="DU74" s="135"/>
      <c r="DV74" s="135"/>
      <c r="DW74" s="135"/>
      <c r="DX74" s="135"/>
      <c r="DY74" s="135"/>
      <c r="DZ74" s="135"/>
      <c r="EA74" s="135"/>
      <c r="EB74" s="135"/>
      <c r="EC74" s="135"/>
      <c r="ED74" s="135"/>
      <c r="EE74" s="135"/>
      <c r="EF74" s="135"/>
      <c r="EG74" s="135"/>
      <c r="EH74" s="135"/>
      <c r="EI74" s="135"/>
      <c r="EJ74" s="135"/>
      <c r="EK74" s="135"/>
      <c r="EL74" s="135"/>
      <c r="EM74" s="135"/>
      <c r="EN74" s="135"/>
      <c r="EO74" s="135"/>
      <c r="EP74" s="135"/>
      <c r="EQ74" s="135"/>
      <c r="ER74" s="135"/>
      <c r="ES74" s="135"/>
      <c r="ET74" s="135"/>
      <c r="EU74" s="135"/>
      <c r="EV74" s="135"/>
      <c r="EW74" s="135"/>
      <c r="EX74" s="135"/>
      <c r="EY74" s="135"/>
      <c r="EZ74" s="135"/>
      <c r="FA74" s="135"/>
      <c r="FB74" s="135"/>
      <c r="FC74" s="135"/>
      <c r="FD74" s="135"/>
      <c r="FE74" s="135"/>
      <c r="FF74" s="135"/>
      <c r="FG74" s="135"/>
      <c r="FH74" s="135"/>
      <c r="FI74" s="135"/>
      <c r="FJ74" s="135"/>
      <c r="FK74" s="135"/>
      <c r="FL74" s="135"/>
      <c r="FM74" s="135"/>
      <c r="FN74" s="135"/>
      <c r="FO74" s="135"/>
      <c r="FP74" s="135"/>
      <c r="FQ74" s="135"/>
      <c r="FR74" s="135"/>
    </row>
    <row r="75" spans="1:174" s="136" customFormat="1" ht="12.75" x14ac:dyDescent="0.2">
      <c r="A75" s="137" t="s">
        <v>198</v>
      </c>
      <c r="B75" s="138">
        <v>772</v>
      </c>
      <c r="C75" s="122"/>
      <c r="D75" s="123">
        <v>98214.70839</v>
      </c>
      <c r="E75" s="124">
        <v>96167.727580909996</v>
      </c>
      <c r="F75" s="125">
        <f t="shared" si="10"/>
        <v>-2.0841896724487219</v>
      </c>
      <c r="G75" s="123">
        <v>11985.6032</v>
      </c>
      <c r="H75" s="132">
        <v>13223.6608</v>
      </c>
      <c r="I75" s="125">
        <f t="shared" si="11"/>
        <v>10.329539359354056</v>
      </c>
      <c r="J75" s="131">
        <v>4619.2151000000003</v>
      </c>
      <c r="K75" s="132">
        <v>4363.0771000000004</v>
      </c>
      <c r="L75" s="129">
        <f t="shared" si="14"/>
        <v>-5.5450546132826739</v>
      </c>
      <c r="M75" s="131">
        <v>24.034500000000001</v>
      </c>
      <c r="N75" s="132">
        <v>21.657299999999999</v>
      </c>
      <c r="O75" s="147">
        <f t="shared" si="9"/>
        <v>-9.8907820008737541</v>
      </c>
      <c r="P75" s="131">
        <v>76911.880300000004</v>
      </c>
      <c r="Q75" s="132">
        <v>75577.124400000102</v>
      </c>
      <c r="R75" s="129">
        <f t="shared" si="12"/>
        <v>-1.7354352731900446</v>
      </c>
      <c r="S75" s="122"/>
      <c r="T75" s="131">
        <v>51688.104899999998</v>
      </c>
      <c r="U75" s="132">
        <v>49786.966999999997</v>
      </c>
      <c r="V75" s="129">
        <f t="shared" si="13"/>
        <v>-3.6780955766865464</v>
      </c>
      <c r="W75" s="131">
        <v>394737.1617</v>
      </c>
      <c r="X75" s="132">
        <v>368358.92619999999</v>
      </c>
      <c r="Y75" s="129">
        <f t="shared" si="8"/>
        <v>-6.6824809162628229</v>
      </c>
      <c r="Z75" s="132">
        <v>39574.031499999997</v>
      </c>
      <c r="AA75" s="132">
        <v>40388.715499999998</v>
      </c>
      <c r="AB75" s="129">
        <f t="shared" si="15"/>
        <v>2.0586328183419988</v>
      </c>
      <c r="AC75" s="131">
        <v>636750.89919999999</v>
      </c>
      <c r="AD75" s="132">
        <v>878645.97770000005</v>
      </c>
      <c r="AE75" s="129">
        <f t="shared" si="16"/>
        <v>37.988965355826231</v>
      </c>
      <c r="AF75" s="135"/>
      <c r="AG75" s="135"/>
      <c r="AH75" s="135"/>
      <c r="AI75" s="135"/>
      <c r="AJ75" s="135"/>
      <c r="AK75" s="135"/>
      <c r="AL75" s="135"/>
      <c r="AM75" s="135"/>
      <c r="AN75" s="135"/>
      <c r="AO75" s="135"/>
      <c r="AP75" s="135"/>
      <c r="AQ75" s="135"/>
      <c r="AR75" s="135"/>
      <c r="AS75" s="135"/>
      <c r="AT75" s="135"/>
      <c r="AU75" s="135"/>
      <c r="AV75" s="135"/>
      <c r="AW75" s="135"/>
      <c r="AX75" s="135"/>
      <c r="AY75" s="135"/>
      <c r="AZ75" s="135"/>
      <c r="BA75" s="135"/>
      <c r="BB75" s="135"/>
      <c r="BC75" s="135"/>
      <c r="BD75" s="135"/>
      <c r="BE75" s="135"/>
      <c r="BF75" s="135"/>
      <c r="BG75" s="135"/>
      <c r="BH75" s="135"/>
      <c r="BI75" s="135"/>
      <c r="BJ75" s="135"/>
      <c r="BK75" s="135"/>
      <c r="BL75" s="135"/>
      <c r="BM75" s="135"/>
      <c r="BN75" s="135"/>
      <c r="BO75" s="135"/>
      <c r="BP75" s="135"/>
      <c r="BQ75" s="135"/>
      <c r="BR75" s="135"/>
      <c r="BS75" s="135"/>
      <c r="BT75" s="135"/>
      <c r="BU75" s="135"/>
      <c r="BV75" s="135"/>
      <c r="BW75" s="135"/>
      <c r="BX75" s="135"/>
      <c r="BY75" s="135"/>
      <c r="BZ75" s="135"/>
      <c r="CA75" s="135"/>
      <c r="CB75" s="135"/>
      <c r="CC75" s="135"/>
      <c r="CD75" s="135"/>
      <c r="CE75" s="135"/>
      <c r="CF75" s="135"/>
      <c r="CG75" s="135"/>
      <c r="CH75" s="135"/>
      <c r="CI75" s="135"/>
      <c r="CJ75" s="135"/>
      <c r="CK75" s="135"/>
      <c r="CL75" s="135"/>
      <c r="CM75" s="135"/>
      <c r="CN75" s="135"/>
      <c r="CO75" s="135"/>
      <c r="CP75" s="135"/>
      <c r="CQ75" s="135"/>
      <c r="CR75" s="135"/>
      <c r="CS75" s="135"/>
      <c r="CT75" s="135"/>
      <c r="CU75" s="135"/>
      <c r="CV75" s="135"/>
      <c r="CW75" s="135"/>
      <c r="CX75" s="135"/>
      <c r="CY75" s="135"/>
      <c r="CZ75" s="135"/>
      <c r="DA75" s="135"/>
      <c r="DB75" s="135"/>
      <c r="DC75" s="135"/>
      <c r="DD75" s="135"/>
      <c r="DE75" s="135"/>
      <c r="DF75" s="135"/>
      <c r="DG75" s="135"/>
      <c r="DH75" s="135"/>
      <c r="DI75" s="135"/>
      <c r="DJ75" s="135"/>
      <c r="DK75" s="135"/>
      <c r="DL75" s="135"/>
      <c r="DM75" s="135"/>
      <c r="DN75" s="135"/>
      <c r="DO75" s="135"/>
      <c r="DP75" s="135"/>
      <c r="DQ75" s="135"/>
      <c r="DR75" s="135"/>
      <c r="DS75" s="135"/>
      <c r="DT75" s="135"/>
      <c r="DU75" s="135"/>
      <c r="DV75" s="135"/>
      <c r="DW75" s="135"/>
      <c r="DX75" s="135"/>
      <c r="DY75" s="135"/>
      <c r="DZ75" s="135"/>
      <c r="EA75" s="135"/>
      <c r="EB75" s="135"/>
      <c r="EC75" s="135"/>
      <c r="ED75" s="135"/>
      <c r="EE75" s="135"/>
      <c r="EF75" s="135"/>
      <c r="EG75" s="135"/>
      <c r="EH75" s="135"/>
      <c r="EI75" s="135"/>
      <c r="EJ75" s="135"/>
      <c r="EK75" s="135"/>
      <c r="EL75" s="135"/>
      <c r="EM75" s="135"/>
      <c r="EN75" s="135"/>
      <c r="EO75" s="135"/>
      <c r="EP75" s="135"/>
      <c r="EQ75" s="135"/>
      <c r="ER75" s="135"/>
      <c r="ES75" s="135"/>
      <c r="ET75" s="135"/>
      <c r="EU75" s="135"/>
      <c r="EV75" s="135"/>
      <c r="EW75" s="135"/>
      <c r="EX75" s="135"/>
      <c r="EY75" s="135"/>
      <c r="EZ75" s="135"/>
      <c r="FA75" s="135"/>
      <c r="FB75" s="135"/>
      <c r="FC75" s="135"/>
      <c r="FD75" s="135"/>
      <c r="FE75" s="135"/>
      <c r="FF75" s="135"/>
      <c r="FG75" s="135"/>
      <c r="FH75" s="135"/>
      <c r="FI75" s="135"/>
      <c r="FJ75" s="135"/>
      <c r="FK75" s="135"/>
      <c r="FL75" s="135"/>
      <c r="FM75" s="135"/>
      <c r="FN75" s="135"/>
      <c r="FO75" s="135"/>
      <c r="FP75" s="135"/>
      <c r="FQ75" s="135"/>
      <c r="FR75" s="135"/>
    </row>
    <row r="76" spans="1:174" s="136" customFormat="1" ht="12.75" x14ac:dyDescent="0.2">
      <c r="A76" s="137" t="s">
        <v>199</v>
      </c>
      <c r="B76" s="138">
        <v>1120</v>
      </c>
      <c r="C76" s="122"/>
      <c r="D76" s="123">
        <v>113278.728835</v>
      </c>
      <c r="E76" s="124">
        <v>112397.23388973001</v>
      </c>
      <c r="F76" s="125">
        <f t="shared" si="10"/>
        <v>-0.77816458070779637</v>
      </c>
      <c r="G76" s="123">
        <v>42459.006300000001</v>
      </c>
      <c r="H76" s="132">
        <v>42964.6829</v>
      </c>
      <c r="I76" s="125">
        <f t="shared" si="11"/>
        <v>1.190976059182991</v>
      </c>
      <c r="J76" s="131">
        <v>15895.192300000001</v>
      </c>
      <c r="K76" s="132">
        <v>15917.190699999999</v>
      </c>
      <c r="L76" s="129">
        <f t="shared" si="14"/>
        <v>0.13839656409817547</v>
      </c>
      <c r="M76" s="131">
        <v>280.90589999999997</v>
      </c>
      <c r="N76" s="132">
        <v>200.7013</v>
      </c>
      <c r="O76" s="147">
        <f t="shared" si="9"/>
        <v>-28.552123682699428</v>
      </c>
      <c r="P76" s="131">
        <v>41554.929199999999</v>
      </c>
      <c r="Q76" s="132">
        <v>45765.394099999903</v>
      </c>
      <c r="R76" s="129">
        <f t="shared" si="12"/>
        <v>10.132287507302284</v>
      </c>
      <c r="S76" s="122"/>
      <c r="T76" s="131">
        <v>62537.397799999999</v>
      </c>
      <c r="U76" s="132">
        <v>57842.063600000001</v>
      </c>
      <c r="V76" s="129">
        <f t="shared" si="13"/>
        <v>-7.5080421718474515</v>
      </c>
      <c r="W76" s="131">
        <v>239762.29380000001</v>
      </c>
      <c r="X76" s="132">
        <v>214465.63889999999</v>
      </c>
      <c r="Y76" s="129">
        <f t="shared" si="8"/>
        <v>-10.55072275922646</v>
      </c>
      <c r="Z76" s="132">
        <v>154560.69589999999</v>
      </c>
      <c r="AA76" s="132">
        <v>177993.0147</v>
      </c>
      <c r="AB76" s="129">
        <f t="shared" si="15"/>
        <v>15.160593489537998</v>
      </c>
      <c r="AC76" s="131">
        <v>890194.73510000005</v>
      </c>
      <c r="AD76" s="132">
        <v>1164583.1477000001</v>
      </c>
      <c r="AE76" s="129">
        <f t="shared" si="16"/>
        <v>30.823414448657303</v>
      </c>
      <c r="AF76" s="135"/>
      <c r="AG76" s="135"/>
      <c r="AH76" s="135"/>
      <c r="AI76" s="135"/>
      <c r="AJ76" s="135"/>
      <c r="AK76" s="135"/>
      <c r="AL76" s="135"/>
      <c r="AM76" s="135"/>
      <c r="AN76" s="135"/>
      <c r="AO76" s="135"/>
      <c r="AP76" s="135"/>
      <c r="AQ76" s="135"/>
      <c r="AR76" s="135"/>
      <c r="AS76" s="135"/>
      <c r="AT76" s="135"/>
      <c r="AU76" s="135"/>
      <c r="AV76" s="135"/>
      <c r="AW76" s="135"/>
      <c r="AX76" s="135"/>
      <c r="AY76" s="135"/>
      <c r="AZ76" s="135"/>
      <c r="BA76" s="135"/>
      <c r="BB76" s="135"/>
      <c r="BC76" s="135"/>
      <c r="BD76" s="135"/>
      <c r="BE76" s="135"/>
      <c r="BF76" s="135"/>
      <c r="BG76" s="135"/>
      <c r="BH76" s="135"/>
      <c r="BI76" s="135"/>
      <c r="BJ76" s="135"/>
      <c r="BK76" s="135"/>
      <c r="BL76" s="135"/>
      <c r="BM76" s="135"/>
      <c r="BN76" s="135"/>
      <c r="BO76" s="135"/>
      <c r="BP76" s="135"/>
      <c r="BQ76" s="135"/>
      <c r="BR76" s="135"/>
      <c r="BS76" s="135"/>
      <c r="BT76" s="135"/>
      <c r="BU76" s="135"/>
      <c r="BV76" s="135"/>
      <c r="BW76" s="135"/>
      <c r="BX76" s="135"/>
      <c r="BY76" s="135"/>
      <c r="BZ76" s="135"/>
      <c r="CA76" s="135"/>
      <c r="CB76" s="135"/>
      <c r="CC76" s="135"/>
      <c r="CD76" s="135"/>
      <c r="CE76" s="135"/>
      <c r="CF76" s="135"/>
      <c r="CG76" s="135"/>
      <c r="CH76" s="135"/>
      <c r="CI76" s="135"/>
      <c r="CJ76" s="135"/>
      <c r="CK76" s="135"/>
      <c r="CL76" s="135"/>
      <c r="CM76" s="135"/>
      <c r="CN76" s="135"/>
      <c r="CO76" s="135"/>
      <c r="CP76" s="135"/>
      <c r="CQ76" s="135"/>
      <c r="CR76" s="135"/>
      <c r="CS76" s="135"/>
      <c r="CT76" s="135"/>
      <c r="CU76" s="135"/>
      <c r="CV76" s="135"/>
      <c r="CW76" s="135"/>
      <c r="CX76" s="135"/>
      <c r="CY76" s="135"/>
      <c r="CZ76" s="135"/>
      <c r="DA76" s="135"/>
      <c r="DB76" s="135"/>
      <c r="DC76" s="135"/>
      <c r="DD76" s="135"/>
      <c r="DE76" s="135"/>
      <c r="DF76" s="135"/>
      <c r="DG76" s="135"/>
      <c r="DH76" s="135"/>
      <c r="DI76" s="135"/>
      <c r="DJ76" s="135"/>
      <c r="DK76" s="135"/>
      <c r="DL76" s="135"/>
      <c r="DM76" s="135"/>
      <c r="DN76" s="135"/>
      <c r="DO76" s="135"/>
      <c r="DP76" s="135"/>
      <c r="DQ76" s="135"/>
      <c r="DR76" s="135"/>
      <c r="DS76" s="135"/>
      <c r="DT76" s="135"/>
      <c r="DU76" s="135"/>
      <c r="DV76" s="135"/>
      <c r="DW76" s="135"/>
      <c r="DX76" s="135"/>
      <c r="DY76" s="135"/>
      <c r="DZ76" s="135"/>
      <c r="EA76" s="135"/>
      <c r="EB76" s="135"/>
      <c r="EC76" s="135"/>
      <c r="ED76" s="135"/>
      <c r="EE76" s="135"/>
      <c r="EF76" s="135"/>
      <c r="EG76" s="135"/>
      <c r="EH76" s="135"/>
      <c r="EI76" s="135"/>
      <c r="EJ76" s="135"/>
      <c r="EK76" s="135"/>
      <c r="EL76" s="135"/>
      <c r="EM76" s="135"/>
      <c r="EN76" s="135"/>
      <c r="EO76" s="135"/>
      <c r="EP76" s="135"/>
      <c r="EQ76" s="135"/>
      <c r="ER76" s="135"/>
      <c r="ES76" s="135"/>
      <c r="ET76" s="135"/>
      <c r="EU76" s="135"/>
      <c r="EV76" s="135"/>
      <c r="EW76" s="135"/>
      <c r="EX76" s="135"/>
      <c r="EY76" s="135"/>
      <c r="EZ76" s="135"/>
      <c r="FA76" s="135"/>
      <c r="FB76" s="135"/>
      <c r="FC76" s="135"/>
      <c r="FD76" s="135"/>
      <c r="FE76" s="135"/>
      <c r="FF76" s="135"/>
      <c r="FG76" s="135"/>
      <c r="FH76" s="135"/>
      <c r="FI76" s="135"/>
      <c r="FJ76" s="135"/>
      <c r="FK76" s="135"/>
      <c r="FL76" s="135"/>
      <c r="FM76" s="135"/>
      <c r="FN76" s="135"/>
      <c r="FO76" s="135"/>
      <c r="FP76" s="135"/>
      <c r="FQ76" s="135"/>
      <c r="FR76" s="135"/>
    </row>
    <row r="77" spans="1:174" s="136" customFormat="1" ht="12.75" x14ac:dyDescent="0.2">
      <c r="A77" s="137" t="s">
        <v>200</v>
      </c>
      <c r="B77" s="138">
        <v>674</v>
      </c>
      <c r="C77" s="122"/>
      <c r="D77" s="123">
        <v>48685.646022000001</v>
      </c>
      <c r="E77" s="124">
        <v>48322.284725719903</v>
      </c>
      <c r="F77" s="125">
        <f t="shared" si="10"/>
        <v>-0.74634173718451935</v>
      </c>
      <c r="G77" s="123">
        <v>11101.0437</v>
      </c>
      <c r="H77" s="132">
        <v>10761.081099999999</v>
      </c>
      <c r="I77" s="125">
        <f t="shared" si="11"/>
        <v>-3.0624381741691575</v>
      </c>
      <c r="J77" s="131">
        <v>3888.5183000000002</v>
      </c>
      <c r="K77" s="132">
        <v>4163.0429999999997</v>
      </c>
      <c r="L77" s="129">
        <f t="shared" si="14"/>
        <v>7.0598793375872715</v>
      </c>
      <c r="M77" s="131">
        <v>116.9192</v>
      </c>
      <c r="N77" s="132">
        <v>75.170100000000005</v>
      </c>
      <c r="O77" s="147">
        <f t="shared" si="9"/>
        <v>-35.707651095799484</v>
      </c>
      <c r="P77" s="131">
        <v>29506.1963</v>
      </c>
      <c r="Q77" s="132">
        <v>30548.829000000002</v>
      </c>
      <c r="R77" s="129">
        <f t="shared" si="12"/>
        <v>3.5336059226312555</v>
      </c>
      <c r="S77" s="122"/>
      <c r="T77" s="131">
        <v>41697.413099999998</v>
      </c>
      <c r="U77" s="132">
        <v>40500.875399999997</v>
      </c>
      <c r="V77" s="129">
        <f t="shared" si="13"/>
        <v>-2.8695729807756365</v>
      </c>
      <c r="W77" s="131">
        <v>133069.5851</v>
      </c>
      <c r="X77" s="132">
        <v>123866.1744</v>
      </c>
      <c r="Y77" s="129">
        <f t="shared" si="8"/>
        <v>-6.9162391188668408</v>
      </c>
      <c r="Z77" s="132">
        <v>19840.114000000001</v>
      </c>
      <c r="AA77" s="132">
        <v>23893.480500000001</v>
      </c>
      <c r="AB77" s="129">
        <f t="shared" si="15"/>
        <v>20.430157306555795</v>
      </c>
      <c r="AC77" s="131">
        <v>105660.7188</v>
      </c>
      <c r="AD77" s="132">
        <v>120428.8085</v>
      </c>
      <c r="AE77" s="129">
        <f t="shared" si="16"/>
        <v>13.976896871157752</v>
      </c>
      <c r="AF77" s="135"/>
      <c r="AG77" s="135"/>
      <c r="AH77" s="135"/>
      <c r="AI77" s="135"/>
      <c r="AJ77" s="135"/>
      <c r="AK77" s="135"/>
      <c r="AL77" s="135"/>
      <c r="AM77" s="135"/>
      <c r="AN77" s="135"/>
      <c r="AO77" s="135"/>
      <c r="AP77" s="135"/>
      <c r="AQ77" s="135"/>
      <c r="AR77" s="135"/>
      <c r="AS77" s="135"/>
      <c r="AT77" s="135"/>
      <c r="AU77" s="135"/>
      <c r="AV77" s="135"/>
      <c r="AW77" s="135"/>
      <c r="AX77" s="135"/>
      <c r="AY77" s="135"/>
      <c r="AZ77" s="135"/>
      <c r="BA77" s="135"/>
      <c r="BB77" s="135"/>
      <c r="BC77" s="135"/>
      <c r="BD77" s="135"/>
      <c r="BE77" s="135"/>
      <c r="BF77" s="135"/>
      <c r="BG77" s="135"/>
      <c r="BH77" s="135"/>
      <c r="BI77" s="135"/>
      <c r="BJ77" s="135"/>
      <c r="BK77" s="135"/>
      <c r="BL77" s="135"/>
      <c r="BM77" s="135"/>
      <c r="BN77" s="135"/>
      <c r="BO77" s="135"/>
      <c r="BP77" s="135"/>
      <c r="BQ77" s="135"/>
      <c r="BR77" s="135"/>
      <c r="BS77" s="135"/>
      <c r="BT77" s="135"/>
      <c r="BU77" s="135"/>
      <c r="BV77" s="135"/>
      <c r="BW77" s="135"/>
      <c r="BX77" s="135"/>
      <c r="BY77" s="135"/>
      <c r="BZ77" s="135"/>
      <c r="CA77" s="135"/>
      <c r="CB77" s="135"/>
      <c r="CC77" s="135"/>
      <c r="CD77" s="135"/>
      <c r="CE77" s="135"/>
      <c r="CF77" s="135"/>
      <c r="CG77" s="135"/>
      <c r="CH77" s="135"/>
      <c r="CI77" s="135"/>
      <c r="CJ77" s="135"/>
      <c r="CK77" s="135"/>
      <c r="CL77" s="135"/>
      <c r="CM77" s="135"/>
      <c r="CN77" s="135"/>
      <c r="CO77" s="135"/>
      <c r="CP77" s="135"/>
      <c r="CQ77" s="135"/>
      <c r="CR77" s="135"/>
      <c r="CS77" s="135"/>
      <c r="CT77" s="135"/>
      <c r="CU77" s="135"/>
      <c r="CV77" s="135"/>
      <c r="CW77" s="135"/>
      <c r="CX77" s="135"/>
      <c r="CY77" s="135"/>
      <c r="CZ77" s="135"/>
      <c r="DA77" s="135"/>
      <c r="DB77" s="135"/>
      <c r="DC77" s="135"/>
      <c r="DD77" s="135"/>
      <c r="DE77" s="135"/>
      <c r="DF77" s="135"/>
      <c r="DG77" s="135"/>
      <c r="DH77" s="135"/>
      <c r="DI77" s="135"/>
      <c r="DJ77" s="135"/>
      <c r="DK77" s="135"/>
      <c r="DL77" s="135"/>
      <c r="DM77" s="135"/>
      <c r="DN77" s="135"/>
      <c r="DO77" s="135"/>
      <c r="DP77" s="135"/>
      <c r="DQ77" s="135"/>
      <c r="DR77" s="135"/>
      <c r="DS77" s="135"/>
      <c r="DT77" s="135"/>
      <c r="DU77" s="135"/>
      <c r="DV77" s="135"/>
      <c r="DW77" s="135"/>
      <c r="DX77" s="135"/>
      <c r="DY77" s="135"/>
      <c r="DZ77" s="135"/>
      <c r="EA77" s="135"/>
      <c r="EB77" s="135"/>
      <c r="EC77" s="135"/>
      <c r="ED77" s="135"/>
      <c r="EE77" s="135"/>
      <c r="EF77" s="135"/>
      <c r="EG77" s="135"/>
      <c r="EH77" s="135"/>
      <c r="EI77" s="135"/>
      <c r="EJ77" s="135"/>
      <c r="EK77" s="135"/>
      <c r="EL77" s="135"/>
      <c r="EM77" s="135"/>
      <c r="EN77" s="135"/>
      <c r="EO77" s="135"/>
      <c r="EP77" s="135"/>
      <c r="EQ77" s="135"/>
      <c r="ER77" s="135"/>
      <c r="ES77" s="135"/>
      <c r="ET77" s="135"/>
      <c r="EU77" s="135"/>
      <c r="EV77" s="135"/>
      <c r="EW77" s="135"/>
      <c r="EX77" s="135"/>
      <c r="EY77" s="135"/>
      <c r="EZ77" s="135"/>
      <c r="FA77" s="135"/>
      <c r="FB77" s="135"/>
      <c r="FC77" s="135"/>
      <c r="FD77" s="135"/>
      <c r="FE77" s="135"/>
      <c r="FF77" s="135"/>
      <c r="FG77" s="135"/>
      <c r="FH77" s="135"/>
      <c r="FI77" s="135"/>
      <c r="FJ77" s="135"/>
      <c r="FK77" s="135"/>
      <c r="FL77" s="135"/>
      <c r="FM77" s="135"/>
      <c r="FN77" s="135"/>
      <c r="FO77" s="135"/>
      <c r="FP77" s="135"/>
      <c r="FQ77" s="135"/>
      <c r="FR77" s="135"/>
    </row>
    <row r="78" spans="1:174" s="136" customFormat="1" ht="12.75" x14ac:dyDescent="0.2">
      <c r="A78" s="137" t="s">
        <v>201</v>
      </c>
      <c r="B78" s="138">
        <v>492</v>
      </c>
      <c r="C78" s="122"/>
      <c r="D78" s="123">
        <v>49349.068535999999</v>
      </c>
      <c r="E78" s="124">
        <v>47962.842498309998</v>
      </c>
      <c r="F78" s="125">
        <f t="shared" si="10"/>
        <v>-2.8090216873673191</v>
      </c>
      <c r="G78" s="123">
        <v>22566.516199999998</v>
      </c>
      <c r="H78" s="132">
        <v>24027.5082</v>
      </c>
      <c r="I78" s="125">
        <f t="shared" si="11"/>
        <v>6.4741583816114279</v>
      </c>
      <c r="J78" s="131">
        <v>10499.438599999999</v>
      </c>
      <c r="K78" s="132">
        <v>11459.688700000001</v>
      </c>
      <c r="L78" s="129">
        <f t="shared" si="14"/>
        <v>9.1457280392115656</v>
      </c>
      <c r="M78" s="131">
        <v>1248.5127</v>
      </c>
      <c r="N78" s="132">
        <v>980.25459999999998</v>
      </c>
      <c r="O78" s="147">
        <f t="shared" si="9"/>
        <v>-21.486213155861368</v>
      </c>
      <c r="P78" s="131">
        <v>9114.7675999999992</v>
      </c>
      <c r="Q78" s="132">
        <v>8419.0010000000002</v>
      </c>
      <c r="R78" s="129">
        <f t="shared" si="12"/>
        <v>-7.6333992322524917</v>
      </c>
      <c r="S78" s="122"/>
      <c r="T78" s="131">
        <v>14165.938700000001</v>
      </c>
      <c r="U78" s="132">
        <v>13944.4984</v>
      </c>
      <c r="V78" s="129">
        <f t="shared" si="13"/>
        <v>-1.5631883258114043</v>
      </c>
      <c r="W78" s="131">
        <v>26240.468799999999</v>
      </c>
      <c r="X78" s="132">
        <v>23543.012699999999</v>
      </c>
      <c r="Y78" s="129">
        <f t="shared" si="8"/>
        <v>-10.279755748875951</v>
      </c>
      <c r="Z78" s="132">
        <v>35579.712899999999</v>
      </c>
      <c r="AA78" s="132">
        <v>27163.450700000001</v>
      </c>
      <c r="AB78" s="129">
        <f t="shared" si="15"/>
        <v>-23.654665858756829</v>
      </c>
      <c r="AC78" s="131">
        <v>364412.28269999998</v>
      </c>
      <c r="AD78" s="132">
        <v>270384.61829999997</v>
      </c>
      <c r="AE78" s="129">
        <f t="shared" si="16"/>
        <v>-25.80255080957512</v>
      </c>
      <c r="AF78" s="135"/>
      <c r="AG78" s="135"/>
      <c r="AH78" s="135"/>
      <c r="AI78" s="135"/>
      <c r="AJ78" s="135"/>
      <c r="AK78" s="135"/>
      <c r="AL78" s="135"/>
      <c r="AM78" s="135"/>
      <c r="AN78" s="135"/>
      <c r="AO78" s="135"/>
      <c r="AP78" s="135"/>
      <c r="AQ78" s="135"/>
      <c r="AR78" s="135"/>
      <c r="AS78" s="135"/>
      <c r="AT78" s="135"/>
      <c r="AU78" s="135"/>
      <c r="AV78" s="135"/>
      <c r="AW78" s="135"/>
      <c r="AX78" s="135"/>
      <c r="AY78" s="135"/>
      <c r="AZ78" s="135"/>
      <c r="BA78" s="135"/>
      <c r="BB78" s="135"/>
      <c r="BC78" s="135"/>
      <c r="BD78" s="135"/>
      <c r="BE78" s="135"/>
      <c r="BF78" s="135"/>
      <c r="BG78" s="135"/>
      <c r="BH78" s="135"/>
      <c r="BI78" s="135"/>
      <c r="BJ78" s="135"/>
      <c r="BK78" s="135"/>
      <c r="BL78" s="135"/>
      <c r="BM78" s="135"/>
      <c r="BN78" s="135"/>
      <c r="BO78" s="135"/>
      <c r="BP78" s="135"/>
      <c r="BQ78" s="135"/>
      <c r="BR78" s="135"/>
      <c r="BS78" s="135"/>
      <c r="BT78" s="135"/>
      <c r="BU78" s="135"/>
      <c r="BV78" s="135"/>
      <c r="BW78" s="135"/>
      <c r="BX78" s="135"/>
      <c r="BY78" s="135"/>
      <c r="BZ78" s="135"/>
      <c r="CA78" s="135"/>
      <c r="CB78" s="135"/>
      <c r="CC78" s="135"/>
      <c r="CD78" s="135"/>
      <c r="CE78" s="135"/>
      <c r="CF78" s="135"/>
      <c r="CG78" s="135"/>
      <c r="CH78" s="135"/>
      <c r="CI78" s="135"/>
      <c r="CJ78" s="135"/>
      <c r="CK78" s="135"/>
      <c r="CL78" s="135"/>
      <c r="CM78" s="135"/>
      <c r="CN78" s="135"/>
      <c r="CO78" s="135"/>
      <c r="CP78" s="135"/>
      <c r="CQ78" s="135"/>
      <c r="CR78" s="135"/>
      <c r="CS78" s="135"/>
      <c r="CT78" s="135"/>
      <c r="CU78" s="135"/>
      <c r="CV78" s="135"/>
      <c r="CW78" s="135"/>
      <c r="CX78" s="135"/>
      <c r="CY78" s="135"/>
      <c r="CZ78" s="135"/>
      <c r="DA78" s="135"/>
      <c r="DB78" s="135"/>
      <c r="DC78" s="135"/>
      <c r="DD78" s="135"/>
      <c r="DE78" s="135"/>
      <c r="DF78" s="135"/>
      <c r="DG78" s="135"/>
      <c r="DH78" s="135"/>
      <c r="DI78" s="135"/>
      <c r="DJ78" s="135"/>
      <c r="DK78" s="135"/>
      <c r="DL78" s="135"/>
      <c r="DM78" s="135"/>
      <c r="DN78" s="135"/>
      <c r="DO78" s="135"/>
      <c r="DP78" s="135"/>
      <c r="DQ78" s="135"/>
      <c r="DR78" s="135"/>
      <c r="DS78" s="135"/>
      <c r="DT78" s="135"/>
      <c r="DU78" s="135"/>
      <c r="DV78" s="135"/>
      <c r="DW78" s="135"/>
      <c r="DX78" s="135"/>
      <c r="DY78" s="135"/>
      <c r="DZ78" s="135"/>
      <c r="EA78" s="135"/>
      <c r="EB78" s="135"/>
      <c r="EC78" s="135"/>
      <c r="ED78" s="135"/>
      <c r="EE78" s="135"/>
      <c r="EF78" s="135"/>
      <c r="EG78" s="135"/>
      <c r="EH78" s="135"/>
      <c r="EI78" s="135"/>
      <c r="EJ78" s="135"/>
      <c r="EK78" s="135"/>
      <c r="EL78" s="135"/>
      <c r="EM78" s="135"/>
      <c r="EN78" s="135"/>
      <c r="EO78" s="135"/>
      <c r="EP78" s="135"/>
      <c r="EQ78" s="135"/>
      <c r="ER78" s="135"/>
      <c r="ES78" s="135"/>
      <c r="ET78" s="135"/>
      <c r="EU78" s="135"/>
      <c r="EV78" s="135"/>
      <c r="EW78" s="135"/>
      <c r="EX78" s="135"/>
      <c r="EY78" s="135"/>
      <c r="EZ78" s="135"/>
      <c r="FA78" s="135"/>
      <c r="FB78" s="135"/>
      <c r="FC78" s="135"/>
      <c r="FD78" s="135"/>
      <c r="FE78" s="135"/>
      <c r="FF78" s="135"/>
      <c r="FG78" s="135"/>
      <c r="FH78" s="135"/>
      <c r="FI78" s="135"/>
      <c r="FJ78" s="135"/>
      <c r="FK78" s="135"/>
      <c r="FL78" s="135"/>
      <c r="FM78" s="135"/>
      <c r="FN78" s="135"/>
      <c r="FO78" s="135"/>
      <c r="FP78" s="135"/>
      <c r="FQ78" s="135"/>
      <c r="FR78" s="135"/>
    </row>
    <row r="79" spans="1:174" s="136" customFormat="1" ht="12.75" x14ac:dyDescent="0.2">
      <c r="A79" s="137" t="s">
        <v>202</v>
      </c>
      <c r="B79" s="138">
        <v>291</v>
      </c>
      <c r="C79" s="122"/>
      <c r="D79" s="123">
        <v>20794.122394999999</v>
      </c>
      <c r="E79" s="124">
        <v>19385.84627966</v>
      </c>
      <c r="F79" s="125">
        <f t="shared" si="10"/>
        <v>-6.7724719927522496</v>
      </c>
      <c r="G79" s="123">
        <v>4607.7075000000004</v>
      </c>
      <c r="H79" s="132">
        <v>4943.3125</v>
      </c>
      <c r="I79" s="125">
        <f t="shared" si="11"/>
        <v>7.283556953213699</v>
      </c>
      <c r="J79" s="131">
        <v>1579.2788</v>
      </c>
      <c r="K79" s="132">
        <v>1800.9822999999999</v>
      </c>
      <c r="L79" s="129">
        <f t="shared" si="14"/>
        <v>14.038274939168428</v>
      </c>
      <c r="M79" s="131">
        <v>12.675599999999999</v>
      </c>
      <c r="N79" s="132">
        <v>17.909500000000001</v>
      </c>
      <c r="O79" s="147">
        <f t="shared" si="9"/>
        <v>41.291142036668901</v>
      </c>
      <c r="P79" s="131">
        <v>13196.321</v>
      </c>
      <c r="Q79" s="132">
        <v>11919.2094</v>
      </c>
      <c r="R79" s="129">
        <f t="shared" si="12"/>
        <v>-9.6777851948281697</v>
      </c>
      <c r="S79" s="122"/>
      <c r="T79" s="131">
        <v>19370.312699999999</v>
      </c>
      <c r="U79" s="132">
        <v>17126.9614</v>
      </c>
      <c r="V79" s="129">
        <f t="shared" si="13"/>
        <v>-11.581389184285074</v>
      </c>
      <c r="W79" s="131">
        <v>30059.4218</v>
      </c>
      <c r="X79" s="132">
        <v>27598.274099999999</v>
      </c>
      <c r="Y79" s="129">
        <f t="shared" si="8"/>
        <v>-8.1876082526644023</v>
      </c>
      <c r="Z79" s="132">
        <v>18414.220600000001</v>
      </c>
      <c r="AA79" s="132">
        <v>18239.1535</v>
      </c>
      <c r="AB79" s="129">
        <f t="shared" si="15"/>
        <v>-0.95071686064193139</v>
      </c>
      <c r="AC79" s="131">
        <v>14207.237300000001</v>
      </c>
      <c r="AD79" s="132">
        <v>22282.8711</v>
      </c>
      <c r="AE79" s="129">
        <f t="shared" si="16"/>
        <v>56.841690115220359</v>
      </c>
      <c r="AF79" s="135"/>
      <c r="AG79" s="135"/>
      <c r="AH79" s="135"/>
      <c r="AI79" s="135"/>
      <c r="AJ79" s="135"/>
      <c r="AK79" s="135"/>
      <c r="AL79" s="135"/>
      <c r="AM79" s="135"/>
      <c r="AN79" s="135"/>
      <c r="AO79" s="135"/>
      <c r="AP79" s="135"/>
      <c r="AQ79" s="135"/>
      <c r="AR79" s="135"/>
      <c r="AS79" s="135"/>
      <c r="AT79" s="135"/>
      <c r="AU79" s="135"/>
      <c r="AV79" s="135"/>
      <c r="AW79" s="135"/>
      <c r="AX79" s="135"/>
      <c r="AY79" s="135"/>
      <c r="AZ79" s="135"/>
      <c r="BA79" s="135"/>
      <c r="BB79" s="135"/>
      <c r="BC79" s="135"/>
      <c r="BD79" s="135"/>
      <c r="BE79" s="135"/>
      <c r="BF79" s="135"/>
      <c r="BG79" s="135"/>
      <c r="BH79" s="135"/>
      <c r="BI79" s="135"/>
      <c r="BJ79" s="135"/>
      <c r="BK79" s="135"/>
      <c r="BL79" s="135"/>
      <c r="BM79" s="135"/>
      <c r="BN79" s="135"/>
      <c r="BO79" s="135"/>
      <c r="BP79" s="135"/>
      <c r="BQ79" s="135"/>
      <c r="BR79" s="135"/>
      <c r="BS79" s="135"/>
      <c r="BT79" s="135"/>
      <c r="BU79" s="135"/>
      <c r="BV79" s="135"/>
      <c r="BW79" s="135"/>
      <c r="BX79" s="135"/>
      <c r="BY79" s="135"/>
      <c r="BZ79" s="135"/>
      <c r="CA79" s="135"/>
      <c r="CB79" s="135"/>
      <c r="CC79" s="135"/>
      <c r="CD79" s="135"/>
      <c r="CE79" s="135"/>
      <c r="CF79" s="135"/>
      <c r="CG79" s="135"/>
      <c r="CH79" s="135"/>
      <c r="CI79" s="135"/>
      <c r="CJ79" s="135"/>
      <c r="CK79" s="135"/>
      <c r="CL79" s="135"/>
      <c r="CM79" s="135"/>
      <c r="CN79" s="135"/>
      <c r="CO79" s="135"/>
      <c r="CP79" s="135"/>
      <c r="CQ79" s="135"/>
      <c r="CR79" s="135"/>
      <c r="CS79" s="135"/>
      <c r="CT79" s="135"/>
      <c r="CU79" s="135"/>
      <c r="CV79" s="135"/>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row>
    <row r="80" spans="1:174" s="136" customFormat="1" ht="12.75" x14ac:dyDescent="0.2">
      <c r="A80" s="137" t="s">
        <v>203</v>
      </c>
      <c r="B80" s="138">
        <v>357</v>
      </c>
      <c r="C80" s="122"/>
      <c r="D80" s="123">
        <v>33779.133957999999</v>
      </c>
      <c r="E80" s="124">
        <v>33375.092799999999</v>
      </c>
      <c r="F80" s="125">
        <f t="shared" si="10"/>
        <v>-1.1961264563572716</v>
      </c>
      <c r="G80" s="123">
        <v>13623.0939</v>
      </c>
      <c r="H80" s="132">
        <v>14750.290499999999</v>
      </c>
      <c r="I80" s="125">
        <f t="shared" si="11"/>
        <v>8.2741601010325461</v>
      </c>
      <c r="J80" s="131">
        <v>7333.0977999999996</v>
      </c>
      <c r="K80" s="132">
        <v>9137.9565000000002</v>
      </c>
      <c r="L80" s="129">
        <f t="shared" si="14"/>
        <v>24.612500054206301</v>
      </c>
      <c r="M80" s="131">
        <v>418.2002</v>
      </c>
      <c r="N80" s="132">
        <v>435.38029999999998</v>
      </c>
      <c r="O80" s="147">
        <f t="shared" si="9"/>
        <v>4.1081042046369198</v>
      </c>
      <c r="P80" s="131">
        <v>7438.7788999999902</v>
      </c>
      <c r="Q80" s="132">
        <v>6733.2175999999999</v>
      </c>
      <c r="R80" s="129">
        <f t="shared" si="12"/>
        <v>-9.4849075296483338</v>
      </c>
      <c r="S80" s="122"/>
      <c r="T80" s="131">
        <v>8986.2133999999896</v>
      </c>
      <c r="U80" s="132">
        <v>8546.6442000000006</v>
      </c>
      <c r="V80" s="129">
        <f t="shared" si="13"/>
        <v>-4.8915953854377641</v>
      </c>
      <c r="W80" s="131">
        <v>13127.9997</v>
      </c>
      <c r="X80" s="132">
        <v>10076.213900000001</v>
      </c>
      <c r="Y80" s="129">
        <f t="shared" si="8"/>
        <v>-23.246388404472619</v>
      </c>
      <c r="Z80" s="132">
        <v>14234.687599999999</v>
      </c>
      <c r="AA80" s="132">
        <v>19221.252100000002</v>
      </c>
      <c r="AB80" s="129">
        <f t="shared" si="15"/>
        <v>35.031077886106907</v>
      </c>
      <c r="AC80" s="131">
        <v>22833.187300000001</v>
      </c>
      <c r="AD80" s="132">
        <v>21980.028600000001</v>
      </c>
      <c r="AE80" s="129">
        <f t="shared" si="16"/>
        <v>-3.7364853569961332</v>
      </c>
      <c r="AF80" s="135"/>
      <c r="AG80" s="135"/>
      <c r="AH80" s="135"/>
      <c r="AI80" s="135"/>
      <c r="AJ80" s="135"/>
      <c r="AK80" s="135"/>
      <c r="AL80" s="135"/>
      <c r="AM80" s="135"/>
      <c r="AN80" s="135"/>
      <c r="AO80" s="135"/>
      <c r="AP80" s="135"/>
      <c r="AQ80" s="135"/>
      <c r="AR80" s="135"/>
      <c r="AS80" s="135"/>
      <c r="AT80" s="135"/>
      <c r="AU80" s="135"/>
      <c r="AV80" s="135"/>
      <c r="AW80" s="135"/>
      <c r="AX80" s="135"/>
      <c r="AY80" s="135"/>
      <c r="AZ80" s="135"/>
      <c r="BA80" s="135"/>
      <c r="BB80" s="135"/>
      <c r="BC80" s="135"/>
      <c r="BD80" s="135"/>
      <c r="BE80" s="135"/>
      <c r="BF80" s="135"/>
      <c r="BG80" s="135"/>
      <c r="BH80" s="135"/>
      <c r="BI80" s="135"/>
      <c r="BJ80" s="135"/>
      <c r="BK80" s="135"/>
      <c r="BL80" s="135"/>
      <c r="BM80" s="135"/>
      <c r="BN80" s="135"/>
      <c r="BO80" s="135"/>
      <c r="BP80" s="135"/>
      <c r="BQ80" s="135"/>
      <c r="BR80" s="135"/>
      <c r="BS80" s="135"/>
      <c r="BT80" s="135"/>
      <c r="BU80" s="135"/>
      <c r="BV80" s="135"/>
      <c r="BW80" s="135"/>
      <c r="BX80" s="135"/>
      <c r="BY80" s="135"/>
      <c r="BZ80" s="135"/>
      <c r="CA80" s="135"/>
      <c r="CB80" s="135"/>
      <c r="CC80" s="135"/>
      <c r="CD80" s="135"/>
      <c r="CE80" s="135"/>
      <c r="CF80" s="135"/>
      <c r="CG80" s="135"/>
      <c r="CH80" s="135"/>
      <c r="CI80" s="135"/>
      <c r="CJ80" s="135"/>
      <c r="CK80" s="135"/>
      <c r="CL80" s="135"/>
      <c r="CM80" s="135"/>
      <c r="CN80" s="135"/>
      <c r="CO80" s="135"/>
      <c r="CP80" s="135"/>
      <c r="CQ80" s="135"/>
      <c r="CR80" s="135"/>
      <c r="CS80" s="135"/>
      <c r="CT80" s="135"/>
      <c r="CU80" s="135"/>
      <c r="CV80" s="135"/>
      <c r="CW80" s="135"/>
      <c r="CX80" s="135"/>
      <c r="CY80" s="135"/>
      <c r="CZ80" s="135"/>
      <c r="DA80" s="135"/>
      <c r="DB80" s="135"/>
      <c r="DC80" s="135"/>
      <c r="DD80" s="135"/>
      <c r="DE80" s="135"/>
      <c r="DF80" s="135"/>
      <c r="DG80" s="135"/>
      <c r="DH80" s="135"/>
      <c r="DI80" s="135"/>
      <c r="DJ80" s="135"/>
      <c r="DK80" s="135"/>
      <c r="DL80" s="135"/>
      <c r="DM80" s="135"/>
      <c r="DN80" s="135"/>
      <c r="DO80" s="135"/>
      <c r="DP80" s="135"/>
      <c r="DQ80" s="135"/>
      <c r="DR80" s="135"/>
      <c r="DS80" s="135"/>
      <c r="DT80" s="135"/>
      <c r="DU80" s="135"/>
      <c r="DV80" s="135"/>
      <c r="DW80" s="135"/>
      <c r="DX80" s="135"/>
      <c r="DY80" s="135"/>
      <c r="DZ80" s="135"/>
      <c r="EA80" s="135"/>
      <c r="EB80" s="135"/>
      <c r="EC80" s="135"/>
      <c r="ED80" s="135"/>
      <c r="EE80" s="135"/>
      <c r="EF80" s="135"/>
      <c r="EG80" s="135"/>
      <c r="EH80" s="135"/>
      <c r="EI80" s="135"/>
      <c r="EJ80" s="135"/>
      <c r="EK80" s="135"/>
      <c r="EL80" s="135"/>
      <c r="EM80" s="135"/>
      <c r="EN80" s="135"/>
      <c r="EO80" s="135"/>
      <c r="EP80" s="135"/>
      <c r="EQ80" s="135"/>
      <c r="ER80" s="135"/>
      <c r="ES80" s="135"/>
      <c r="ET80" s="135"/>
      <c r="EU80" s="135"/>
      <c r="EV80" s="135"/>
      <c r="EW80" s="135"/>
      <c r="EX80" s="135"/>
      <c r="EY80" s="135"/>
      <c r="EZ80" s="135"/>
      <c r="FA80" s="135"/>
      <c r="FB80" s="135"/>
      <c r="FC80" s="135"/>
      <c r="FD80" s="135"/>
      <c r="FE80" s="135"/>
      <c r="FF80" s="135"/>
      <c r="FG80" s="135"/>
      <c r="FH80" s="135"/>
      <c r="FI80" s="135"/>
      <c r="FJ80" s="135"/>
      <c r="FK80" s="135"/>
      <c r="FL80" s="135"/>
      <c r="FM80" s="135"/>
      <c r="FN80" s="135"/>
      <c r="FO80" s="135"/>
      <c r="FP80" s="135"/>
      <c r="FQ80" s="135"/>
      <c r="FR80" s="135"/>
    </row>
    <row r="81" spans="1:174" s="136" customFormat="1" ht="12.75" x14ac:dyDescent="0.2">
      <c r="A81" s="137" t="s">
        <v>204</v>
      </c>
      <c r="B81" s="138">
        <v>165</v>
      </c>
      <c r="C81" s="122"/>
      <c r="D81" s="123">
        <v>14260.069116000001</v>
      </c>
      <c r="E81" s="124">
        <v>14215.7644</v>
      </c>
      <c r="F81" s="125">
        <f t="shared" si="10"/>
        <v>-0.31069075219480879</v>
      </c>
      <c r="G81" s="123">
        <v>6197.5160999999998</v>
      </c>
      <c r="H81" s="132">
        <v>6793.9831000000004</v>
      </c>
      <c r="I81" s="125">
        <f t="shared" si="11"/>
        <v>9.6242912543623724</v>
      </c>
      <c r="J81" s="131">
        <v>3227.2601</v>
      </c>
      <c r="K81" s="132">
        <v>3200.7746000000002</v>
      </c>
      <c r="L81" s="129">
        <f t="shared" si="14"/>
        <v>-0.82068067584635251</v>
      </c>
      <c r="M81" s="131">
        <v>38.657800000000002</v>
      </c>
      <c r="N81" s="132">
        <v>126.7607</v>
      </c>
      <c r="O81" s="147">
        <f t="shared" si="9"/>
        <v>227.90458846597579</v>
      </c>
      <c r="P81" s="131">
        <v>3081.2660999999998</v>
      </c>
      <c r="Q81" s="132">
        <v>3227.9029999999998</v>
      </c>
      <c r="R81" s="129">
        <f t="shared" si="12"/>
        <v>4.7589820301466412</v>
      </c>
      <c r="S81" s="122"/>
      <c r="T81" s="131">
        <v>3819.9133000000002</v>
      </c>
      <c r="U81" s="132">
        <v>3185.4571000000001</v>
      </c>
      <c r="V81" s="129">
        <f t="shared" si="13"/>
        <v>-16.609178014590022</v>
      </c>
      <c r="W81" s="131">
        <v>3080.5335</v>
      </c>
      <c r="X81" s="132">
        <v>2450.9893000000002</v>
      </c>
      <c r="Y81" s="129">
        <f t="shared" si="8"/>
        <v>-20.436206910264076</v>
      </c>
      <c r="Z81" s="132">
        <v>6876.0608000000002</v>
      </c>
      <c r="AA81" s="132" t="s">
        <v>131</v>
      </c>
      <c r="AB81" s="129" t="s">
        <v>132</v>
      </c>
      <c r="AC81" s="131">
        <v>57446.027699999999</v>
      </c>
      <c r="AD81" s="132">
        <v>102501.61259999999</v>
      </c>
      <c r="AE81" s="129">
        <f t="shared" si="16"/>
        <v>78.431158260921848</v>
      </c>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c r="BM81" s="135"/>
      <c r="BN81" s="135"/>
      <c r="BO81" s="135"/>
      <c r="BP81" s="135"/>
      <c r="BQ81" s="135"/>
      <c r="BR81" s="135"/>
      <c r="BS81" s="135"/>
      <c r="BT81" s="135"/>
      <c r="BU81" s="135"/>
      <c r="BV81" s="135"/>
      <c r="BW81" s="135"/>
      <c r="BX81" s="135"/>
      <c r="BY81" s="135"/>
      <c r="BZ81" s="135"/>
      <c r="CA81" s="135"/>
      <c r="CB81" s="135"/>
      <c r="CC81" s="135"/>
      <c r="CD81" s="135"/>
      <c r="CE81" s="135"/>
      <c r="CF81" s="135"/>
      <c r="CG81" s="135"/>
      <c r="CH81" s="135"/>
      <c r="CI81" s="135"/>
      <c r="CJ81" s="135"/>
      <c r="CK81" s="135"/>
      <c r="CL81" s="135"/>
      <c r="CM81" s="135"/>
      <c r="CN81" s="135"/>
      <c r="CO81" s="135"/>
      <c r="CP81" s="135"/>
      <c r="CQ81" s="135"/>
      <c r="CR81" s="135"/>
      <c r="CS81" s="135"/>
      <c r="CT81" s="135"/>
      <c r="CU81" s="135"/>
      <c r="CV81" s="135"/>
      <c r="CW81" s="135"/>
      <c r="CX81" s="135"/>
      <c r="CY81" s="135"/>
      <c r="CZ81" s="135"/>
      <c r="DA81" s="135"/>
      <c r="DB81" s="135"/>
      <c r="DC81" s="135"/>
      <c r="DD81" s="135"/>
      <c r="DE81" s="135"/>
      <c r="DF81" s="135"/>
      <c r="DG81" s="135"/>
      <c r="DH81" s="135"/>
      <c r="DI81" s="135"/>
      <c r="DJ81" s="135"/>
      <c r="DK81" s="135"/>
      <c r="DL81" s="135"/>
      <c r="DM81" s="135"/>
      <c r="DN81" s="135"/>
      <c r="DO81" s="135"/>
      <c r="DP81" s="135"/>
      <c r="DQ81" s="135"/>
      <c r="DR81" s="135"/>
      <c r="DS81" s="135"/>
      <c r="DT81" s="135"/>
      <c r="DU81" s="135"/>
      <c r="DV81" s="135"/>
      <c r="DW81" s="135"/>
      <c r="DX81" s="135"/>
      <c r="DY81" s="135"/>
      <c r="DZ81" s="135"/>
      <c r="EA81" s="135"/>
      <c r="EB81" s="135"/>
      <c r="EC81" s="135"/>
      <c r="ED81" s="135"/>
      <c r="EE81" s="135"/>
      <c r="EF81" s="135"/>
      <c r="EG81" s="135"/>
      <c r="EH81" s="135"/>
      <c r="EI81" s="135"/>
      <c r="EJ81" s="135"/>
      <c r="EK81" s="135"/>
      <c r="EL81" s="135"/>
      <c r="EM81" s="135"/>
      <c r="EN81" s="135"/>
      <c r="EO81" s="135"/>
      <c r="EP81" s="135"/>
      <c r="EQ81" s="135"/>
      <c r="ER81" s="135"/>
      <c r="ES81" s="135"/>
      <c r="ET81" s="135"/>
      <c r="EU81" s="135"/>
      <c r="EV81" s="135"/>
      <c r="EW81" s="135"/>
      <c r="EX81" s="135"/>
      <c r="EY81" s="135"/>
      <c r="EZ81" s="135"/>
      <c r="FA81" s="135"/>
      <c r="FB81" s="135"/>
      <c r="FC81" s="135"/>
      <c r="FD81" s="135"/>
      <c r="FE81" s="135"/>
      <c r="FF81" s="135"/>
      <c r="FG81" s="135"/>
      <c r="FH81" s="135"/>
      <c r="FI81" s="135"/>
      <c r="FJ81" s="135"/>
      <c r="FK81" s="135"/>
      <c r="FL81" s="135"/>
      <c r="FM81" s="135"/>
      <c r="FN81" s="135"/>
      <c r="FO81" s="135"/>
      <c r="FP81" s="135"/>
      <c r="FQ81" s="135"/>
      <c r="FR81" s="135"/>
    </row>
    <row r="82" spans="1:174" s="136" customFormat="1" ht="12.75" x14ac:dyDescent="0.2">
      <c r="A82" s="137" t="s">
        <v>205</v>
      </c>
      <c r="B82" s="138">
        <v>197</v>
      </c>
      <c r="C82" s="122"/>
      <c r="D82" s="123">
        <v>12464.530795999999</v>
      </c>
      <c r="E82" s="124">
        <v>13561.641748149999</v>
      </c>
      <c r="F82" s="125">
        <f t="shared" si="10"/>
        <v>8.801863223781158</v>
      </c>
      <c r="G82" s="123">
        <v>388.37150000000003</v>
      </c>
      <c r="H82" s="132">
        <v>375.56360000000001</v>
      </c>
      <c r="I82" s="125">
        <f t="shared" si="11"/>
        <v>-3.2978475506055482</v>
      </c>
      <c r="J82" s="131">
        <v>223.92320000000001</v>
      </c>
      <c r="K82" s="132">
        <v>260.96140000000003</v>
      </c>
      <c r="L82" s="129">
        <f t="shared" si="14"/>
        <v>16.540581770892882</v>
      </c>
      <c r="M82" s="131">
        <v>10.8565</v>
      </c>
      <c r="N82" s="132">
        <v>16.527000000000001</v>
      </c>
      <c r="O82" s="147">
        <f t="shared" si="9"/>
        <v>52.231382121309821</v>
      </c>
      <c r="P82" s="131">
        <v>11375.6358</v>
      </c>
      <c r="Q82" s="132">
        <v>12409.864799999999</v>
      </c>
      <c r="R82" s="129">
        <f t="shared" si="12"/>
        <v>9.0916149056037732</v>
      </c>
      <c r="S82" s="122"/>
      <c r="T82" s="131">
        <v>9847.2068999999992</v>
      </c>
      <c r="U82" s="132">
        <v>9899.2919999999995</v>
      </c>
      <c r="V82" s="129">
        <f t="shared" si="13"/>
        <v>0.52893272710661243</v>
      </c>
      <c r="W82" s="131">
        <v>33867.252999999997</v>
      </c>
      <c r="X82" s="132">
        <v>34008.237999999998</v>
      </c>
      <c r="Y82" s="129">
        <f t="shared" si="8"/>
        <v>0.41628708416356908</v>
      </c>
      <c r="Z82" s="132" t="s">
        <v>131</v>
      </c>
      <c r="AA82" s="132">
        <v>2902.3995</v>
      </c>
      <c r="AB82" s="129" t="s">
        <v>132</v>
      </c>
      <c r="AC82" s="131">
        <v>15048.3205</v>
      </c>
      <c r="AD82" s="132">
        <v>16195.2192</v>
      </c>
      <c r="AE82" s="129">
        <f t="shared" si="16"/>
        <v>7.6214398809488326</v>
      </c>
      <c r="AF82" s="135"/>
      <c r="AG82" s="135"/>
      <c r="AH82" s="135"/>
      <c r="AI82" s="135"/>
      <c r="AJ82" s="135"/>
      <c r="AK82" s="135"/>
      <c r="AL82" s="135"/>
      <c r="AM82" s="135"/>
      <c r="AN82" s="135"/>
      <c r="AO82" s="135"/>
      <c r="AP82" s="135"/>
      <c r="AQ82" s="135"/>
      <c r="AR82" s="135"/>
      <c r="AS82" s="135"/>
      <c r="AT82" s="135"/>
      <c r="AU82" s="135"/>
      <c r="AV82" s="135"/>
      <c r="AW82" s="135"/>
      <c r="AX82" s="135"/>
      <c r="AY82" s="135"/>
      <c r="AZ82" s="135"/>
      <c r="BA82" s="135"/>
      <c r="BB82" s="135"/>
      <c r="BC82" s="135"/>
      <c r="BD82" s="135"/>
      <c r="BE82" s="135"/>
      <c r="BF82" s="135"/>
      <c r="BG82" s="135"/>
      <c r="BH82" s="135"/>
      <c r="BI82" s="135"/>
      <c r="BJ82" s="135"/>
      <c r="BK82" s="135"/>
      <c r="BL82" s="135"/>
      <c r="BM82" s="135"/>
      <c r="BN82" s="135"/>
      <c r="BO82" s="135"/>
      <c r="BP82" s="135"/>
      <c r="BQ82" s="135"/>
      <c r="BR82" s="135"/>
      <c r="BS82" s="135"/>
      <c r="BT82" s="135"/>
      <c r="BU82" s="135"/>
      <c r="BV82" s="135"/>
      <c r="BW82" s="135"/>
      <c r="BX82" s="135"/>
      <c r="BY82" s="135"/>
      <c r="BZ82" s="135"/>
      <c r="CA82" s="135"/>
      <c r="CB82" s="135"/>
      <c r="CC82" s="135"/>
      <c r="CD82" s="135"/>
      <c r="CE82" s="135"/>
      <c r="CF82" s="135"/>
      <c r="CG82" s="135"/>
      <c r="CH82" s="135"/>
      <c r="CI82" s="135"/>
      <c r="CJ82" s="135"/>
      <c r="CK82" s="135"/>
      <c r="CL82" s="135"/>
      <c r="CM82" s="135"/>
      <c r="CN82" s="135"/>
      <c r="CO82" s="135"/>
      <c r="CP82" s="135"/>
      <c r="CQ82" s="135"/>
      <c r="CR82" s="135"/>
      <c r="CS82" s="135"/>
      <c r="CT82" s="135"/>
      <c r="CU82" s="135"/>
      <c r="CV82" s="135"/>
      <c r="CW82" s="135"/>
      <c r="CX82" s="135"/>
      <c r="CY82" s="135"/>
      <c r="CZ82" s="135"/>
      <c r="DA82" s="135"/>
      <c r="DB82" s="135"/>
      <c r="DC82" s="135"/>
      <c r="DD82" s="135"/>
      <c r="DE82" s="135"/>
      <c r="DF82" s="135"/>
      <c r="DG82" s="135"/>
      <c r="DH82" s="135"/>
      <c r="DI82" s="135"/>
      <c r="DJ82" s="135"/>
      <c r="DK82" s="135"/>
      <c r="DL82" s="135"/>
      <c r="DM82" s="135"/>
      <c r="DN82" s="135"/>
      <c r="DO82" s="135"/>
      <c r="DP82" s="135"/>
      <c r="DQ82" s="135"/>
      <c r="DR82" s="135"/>
      <c r="DS82" s="135"/>
      <c r="DT82" s="135"/>
      <c r="DU82" s="135"/>
      <c r="DV82" s="135"/>
      <c r="DW82" s="135"/>
      <c r="DX82" s="135"/>
      <c r="DY82" s="135"/>
      <c r="DZ82" s="135"/>
      <c r="EA82" s="135"/>
      <c r="EB82" s="135"/>
      <c r="EC82" s="135"/>
      <c r="ED82" s="135"/>
      <c r="EE82" s="135"/>
      <c r="EF82" s="135"/>
      <c r="EG82" s="135"/>
      <c r="EH82" s="135"/>
      <c r="EI82" s="135"/>
      <c r="EJ82" s="135"/>
      <c r="EK82" s="135"/>
      <c r="EL82" s="135"/>
      <c r="EM82" s="135"/>
      <c r="EN82" s="135"/>
      <c r="EO82" s="135"/>
      <c r="EP82" s="135"/>
      <c r="EQ82" s="135"/>
      <c r="ER82" s="135"/>
      <c r="ES82" s="135"/>
      <c r="ET82" s="135"/>
      <c r="EU82" s="135"/>
      <c r="EV82" s="135"/>
      <c r="EW82" s="135"/>
      <c r="EX82" s="135"/>
      <c r="EY82" s="135"/>
      <c r="EZ82" s="135"/>
      <c r="FA82" s="135"/>
      <c r="FB82" s="135"/>
      <c r="FC82" s="135"/>
      <c r="FD82" s="135"/>
      <c r="FE82" s="135"/>
      <c r="FF82" s="135"/>
      <c r="FG82" s="135"/>
      <c r="FH82" s="135"/>
      <c r="FI82" s="135"/>
      <c r="FJ82" s="135"/>
      <c r="FK82" s="135"/>
      <c r="FL82" s="135"/>
      <c r="FM82" s="135"/>
      <c r="FN82" s="135"/>
      <c r="FO82" s="135"/>
      <c r="FP82" s="135"/>
      <c r="FQ82" s="135"/>
      <c r="FR82" s="135"/>
    </row>
    <row r="83" spans="1:174" s="136" customFormat="1" ht="12.75" x14ac:dyDescent="0.2">
      <c r="A83" s="137" t="s">
        <v>206</v>
      </c>
      <c r="B83" s="138">
        <v>417</v>
      </c>
      <c r="C83" s="122"/>
      <c r="D83" s="123">
        <v>16887.916245</v>
      </c>
      <c r="E83" s="124">
        <v>14701.0995</v>
      </c>
      <c r="F83" s="125">
        <f t="shared" si="10"/>
        <v>-12.949002785630526</v>
      </c>
      <c r="G83" s="131" t="s">
        <v>131</v>
      </c>
      <c r="H83" s="132" t="s">
        <v>131</v>
      </c>
      <c r="I83" s="129" t="s">
        <v>132</v>
      </c>
      <c r="J83" s="131" t="s">
        <v>131</v>
      </c>
      <c r="K83" s="132">
        <v>0</v>
      </c>
      <c r="L83" s="134" t="s">
        <v>132</v>
      </c>
      <c r="M83" s="131" t="s">
        <v>131</v>
      </c>
      <c r="N83" s="132">
        <v>0</v>
      </c>
      <c r="O83" s="134" t="s">
        <v>132</v>
      </c>
      <c r="P83" s="131">
        <v>16455.8799</v>
      </c>
      <c r="Q83" s="132">
        <v>14359.522300000001</v>
      </c>
      <c r="R83" s="129">
        <f t="shared" si="12"/>
        <v>-12.7392616665852</v>
      </c>
      <c r="S83" s="122"/>
      <c r="T83" s="131">
        <v>17222.489099999999</v>
      </c>
      <c r="U83" s="132">
        <v>16486.7078</v>
      </c>
      <c r="V83" s="129">
        <f t="shared" si="13"/>
        <v>-4.2722123133757677</v>
      </c>
      <c r="W83" s="131">
        <v>71225.407000000007</v>
      </c>
      <c r="X83" s="132">
        <v>63097.146999999997</v>
      </c>
      <c r="Y83" s="129">
        <f t="shared" si="8"/>
        <v>-11.412023240527091</v>
      </c>
      <c r="Z83" s="132">
        <v>10417.3182</v>
      </c>
      <c r="AA83" s="132">
        <v>5257.3627999999999</v>
      </c>
      <c r="AB83" s="129">
        <f t="shared" si="15"/>
        <v>-49.532473722459592</v>
      </c>
      <c r="AC83" s="131">
        <v>74458.411300000094</v>
      </c>
      <c r="AD83" s="132">
        <v>73671.619099999894</v>
      </c>
      <c r="AE83" s="129">
        <f t="shared" si="16"/>
        <v>-1.0566867950353331</v>
      </c>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35"/>
      <c r="BB83" s="135"/>
      <c r="BC83" s="135"/>
      <c r="BD83" s="135"/>
      <c r="BE83" s="135"/>
      <c r="BF83" s="135"/>
      <c r="BG83" s="135"/>
      <c r="BH83" s="135"/>
      <c r="BI83" s="135"/>
      <c r="BJ83" s="135"/>
      <c r="BK83" s="135"/>
      <c r="BL83" s="135"/>
      <c r="BM83" s="135"/>
      <c r="BN83" s="135"/>
      <c r="BO83" s="135"/>
      <c r="BP83" s="135"/>
      <c r="BQ83" s="135"/>
      <c r="BR83" s="135"/>
      <c r="BS83" s="135"/>
      <c r="BT83" s="135"/>
      <c r="BU83" s="135"/>
      <c r="BV83" s="135"/>
      <c r="BW83" s="135"/>
      <c r="BX83" s="135"/>
      <c r="BY83" s="135"/>
      <c r="BZ83" s="135"/>
      <c r="CA83" s="135"/>
      <c r="CB83" s="135"/>
      <c r="CC83" s="135"/>
      <c r="CD83" s="135"/>
      <c r="CE83" s="135"/>
      <c r="CF83" s="135"/>
      <c r="CG83" s="135"/>
      <c r="CH83" s="135"/>
      <c r="CI83" s="135"/>
      <c r="CJ83" s="135"/>
      <c r="CK83" s="135"/>
      <c r="CL83" s="135"/>
      <c r="CM83" s="135"/>
      <c r="CN83" s="135"/>
      <c r="CO83" s="135"/>
      <c r="CP83" s="135"/>
      <c r="CQ83" s="135"/>
      <c r="CR83" s="135"/>
      <c r="CS83" s="135"/>
      <c r="CT83" s="135"/>
      <c r="CU83" s="135"/>
      <c r="CV83" s="135"/>
      <c r="CW83" s="135"/>
      <c r="CX83" s="135"/>
      <c r="CY83" s="135"/>
      <c r="CZ83" s="135"/>
      <c r="DA83" s="135"/>
      <c r="DB83" s="135"/>
      <c r="DC83" s="135"/>
      <c r="DD83" s="135"/>
      <c r="DE83" s="135"/>
      <c r="DF83" s="135"/>
      <c r="DG83" s="135"/>
      <c r="DH83" s="135"/>
      <c r="DI83" s="135"/>
      <c r="DJ83" s="135"/>
      <c r="DK83" s="135"/>
      <c r="DL83" s="135"/>
      <c r="DM83" s="135"/>
      <c r="DN83" s="135"/>
      <c r="DO83" s="135"/>
      <c r="DP83" s="135"/>
      <c r="DQ83" s="135"/>
      <c r="DR83" s="135"/>
      <c r="DS83" s="135"/>
      <c r="DT83" s="135"/>
      <c r="DU83" s="135"/>
      <c r="DV83" s="135"/>
      <c r="DW83" s="135"/>
      <c r="DX83" s="135"/>
      <c r="DY83" s="135"/>
      <c r="DZ83" s="135"/>
      <c r="EA83" s="135"/>
      <c r="EB83" s="135"/>
      <c r="EC83" s="135"/>
      <c r="ED83" s="135"/>
      <c r="EE83" s="135"/>
      <c r="EF83" s="135"/>
      <c r="EG83" s="135"/>
      <c r="EH83" s="135"/>
      <c r="EI83" s="135"/>
      <c r="EJ83" s="135"/>
      <c r="EK83" s="135"/>
      <c r="EL83" s="135"/>
      <c r="EM83" s="135"/>
      <c r="EN83" s="135"/>
      <c r="EO83" s="135"/>
      <c r="EP83" s="135"/>
      <c r="EQ83" s="135"/>
      <c r="ER83" s="135"/>
      <c r="ES83" s="135"/>
      <c r="ET83" s="135"/>
      <c r="EU83" s="135"/>
      <c r="EV83" s="135"/>
      <c r="EW83" s="135"/>
      <c r="EX83" s="135"/>
      <c r="EY83" s="135"/>
      <c r="EZ83" s="135"/>
      <c r="FA83" s="135"/>
      <c r="FB83" s="135"/>
      <c r="FC83" s="135"/>
      <c r="FD83" s="135"/>
      <c r="FE83" s="135"/>
      <c r="FF83" s="135"/>
      <c r="FG83" s="135"/>
      <c r="FH83" s="135"/>
      <c r="FI83" s="135"/>
      <c r="FJ83" s="135"/>
      <c r="FK83" s="135"/>
      <c r="FL83" s="135"/>
      <c r="FM83" s="135"/>
      <c r="FN83" s="135"/>
      <c r="FO83" s="135"/>
      <c r="FP83" s="135"/>
      <c r="FQ83" s="135"/>
      <c r="FR83" s="135"/>
    </row>
    <row r="84" spans="1:174" s="136" customFormat="1" ht="12.75" x14ac:dyDescent="0.2">
      <c r="A84" s="137" t="s">
        <v>207</v>
      </c>
      <c r="B84" s="138">
        <v>355</v>
      </c>
      <c r="C84" s="122"/>
      <c r="D84" s="123">
        <v>24608.626130000001</v>
      </c>
      <c r="E84" s="124">
        <v>22584.044399260001</v>
      </c>
      <c r="F84" s="125">
        <f t="shared" si="10"/>
        <v>-8.2271221483261279</v>
      </c>
      <c r="G84" s="131">
        <v>7310.6985999999997</v>
      </c>
      <c r="H84" s="132">
        <v>7061.1032999999998</v>
      </c>
      <c r="I84" s="125">
        <f t="shared" si="11"/>
        <v>-3.4141101098053794</v>
      </c>
      <c r="J84" s="131">
        <v>2750.1019000000001</v>
      </c>
      <c r="K84" s="132">
        <v>2742.8420000000001</v>
      </c>
      <c r="L84" s="129">
        <f t="shared" si="14"/>
        <v>-0.26398658173357736</v>
      </c>
      <c r="M84" s="131">
        <v>844.83209999999997</v>
      </c>
      <c r="N84" s="132">
        <v>789.69619999999998</v>
      </c>
      <c r="O84" s="147">
        <f t="shared" si="9"/>
        <v>-6.526255335231701</v>
      </c>
      <c r="P84" s="131">
        <v>11339.411400000001</v>
      </c>
      <c r="Q84" s="132">
        <v>10744.633099999999</v>
      </c>
      <c r="R84" s="129">
        <f t="shared" si="12"/>
        <v>-5.2452308062480357</v>
      </c>
      <c r="S84" s="122"/>
      <c r="T84" s="131">
        <v>13584.578</v>
      </c>
      <c r="U84" s="132">
        <v>14731.8866</v>
      </c>
      <c r="V84" s="129">
        <f t="shared" si="13"/>
        <v>8.4456697881965859</v>
      </c>
      <c r="W84" s="131">
        <v>34710.543799999999</v>
      </c>
      <c r="X84" s="132">
        <v>25995.332699999999</v>
      </c>
      <c r="Y84" s="129">
        <f t="shared" si="8"/>
        <v>-25.108252841604862</v>
      </c>
      <c r="Z84" s="132">
        <v>9787.8343000000004</v>
      </c>
      <c r="AA84" s="132">
        <v>9395.6036999999997</v>
      </c>
      <c r="AB84" s="129">
        <f t="shared" si="15"/>
        <v>-4.007327749714773</v>
      </c>
      <c r="AC84" s="131">
        <v>325864.54239999998</v>
      </c>
      <c r="AD84" s="132">
        <v>290334.00939999998</v>
      </c>
      <c r="AE84" s="129">
        <f t="shared" si="16"/>
        <v>-10.90346704747831</v>
      </c>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c r="BJ84" s="135"/>
      <c r="BK84" s="135"/>
      <c r="BL84" s="135"/>
      <c r="BM84" s="135"/>
      <c r="BN84" s="135"/>
      <c r="BO84" s="135"/>
      <c r="BP84" s="135"/>
      <c r="BQ84" s="135"/>
      <c r="BR84" s="135"/>
      <c r="BS84" s="135"/>
      <c r="BT84" s="135"/>
      <c r="BU84" s="135"/>
      <c r="BV84" s="135"/>
      <c r="BW84" s="135"/>
      <c r="BX84" s="135"/>
      <c r="BY84" s="135"/>
      <c r="BZ84" s="135"/>
      <c r="CA84" s="135"/>
      <c r="CB84" s="135"/>
      <c r="CC84" s="135"/>
      <c r="CD84" s="135"/>
      <c r="CE84" s="135"/>
      <c r="CF84" s="135"/>
      <c r="CG84" s="135"/>
      <c r="CH84" s="135"/>
      <c r="CI84" s="135"/>
      <c r="CJ84" s="135"/>
      <c r="CK84" s="135"/>
      <c r="CL84" s="135"/>
      <c r="CM84" s="135"/>
      <c r="CN84" s="135"/>
      <c r="CO84" s="135"/>
      <c r="CP84" s="135"/>
      <c r="CQ84" s="135"/>
      <c r="CR84" s="135"/>
      <c r="CS84" s="135"/>
      <c r="CT84" s="135"/>
      <c r="CU84" s="135"/>
      <c r="CV84" s="135"/>
      <c r="CW84" s="135"/>
      <c r="CX84" s="135"/>
      <c r="CY84" s="135"/>
      <c r="CZ84" s="135"/>
      <c r="DA84" s="135"/>
      <c r="DB84" s="135"/>
      <c r="DC84" s="135"/>
      <c r="DD84" s="135"/>
      <c r="DE84" s="135"/>
      <c r="DF84" s="135"/>
      <c r="DG84" s="135"/>
      <c r="DH84" s="135"/>
      <c r="DI84" s="135"/>
      <c r="DJ84" s="135"/>
      <c r="DK84" s="135"/>
      <c r="DL84" s="135"/>
      <c r="DM84" s="135"/>
      <c r="DN84" s="135"/>
      <c r="DO84" s="135"/>
      <c r="DP84" s="135"/>
      <c r="DQ84" s="135"/>
      <c r="DR84" s="135"/>
      <c r="DS84" s="135"/>
      <c r="DT84" s="135"/>
      <c r="DU84" s="135"/>
      <c r="DV84" s="135"/>
      <c r="DW84" s="135"/>
      <c r="DX84" s="135"/>
      <c r="DY84" s="135"/>
      <c r="DZ84" s="135"/>
      <c r="EA84" s="135"/>
      <c r="EB84" s="135"/>
      <c r="EC84" s="135"/>
      <c r="ED84" s="135"/>
      <c r="EE84" s="135"/>
      <c r="EF84" s="135"/>
      <c r="EG84" s="135"/>
      <c r="EH84" s="135"/>
      <c r="EI84" s="135"/>
      <c r="EJ84" s="135"/>
      <c r="EK84" s="135"/>
      <c r="EL84" s="135"/>
      <c r="EM84" s="135"/>
      <c r="EN84" s="135"/>
      <c r="EO84" s="135"/>
      <c r="EP84" s="135"/>
      <c r="EQ84" s="135"/>
      <c r="ER84" s="135"/>
      <c r="ES84" s="135"/>
      <c r="ET84" s="135"/>
      <c r="EU84" s="135"/>
      <c r="EV84" s="135"/>
      <c r="EW84" s="135"/>
      <c r="EX84" s="135"/>
      <c r="EY84" s="135"/>
      <c r="EZ84" s="135"/>
      <c r="FA84" s="135"/>
      <c r="FB84" s="135"/>
      <c r="FC84" s="135"/>
      <c r="FD84" s="135"/>
      <c r="FE84" s="135"/>
      <c r="FF84" s="135"/>
      <c r="FG84" s="135"/>
      <c r="FH84" s="135"/>
      <c r="FI84" s="135"/>
      <c r="FJ84" s="135"/>
      <c r="FK84" s="135"/>
      <c r="FL84" s="135"/>
      <c r="FM84" s="135"/>
      <c r="FN84" s="135"/>
      <c r="FO84" s="135"/>
      <c r="FP84" s="135"/>
      <c r="FQ84" s="135"/>
      <c r="FR84" s="135"/>
    </row>
    <row r="85" spans="1:174" s="136" customFormat="1" ht="12.75" x14ac:dyDescent="0.2">
      <c r="A85" s="137" t="s">
        <v>208</v>
      </c>
      <c r="B85" s="138">
        <v>464</v>
      </c>
      <c r="C85" s="122"/>
      <c r="D85" s="123">
        <v>19909.786453000001</v>
      </c>
      <c r="E85" s="124">
        <v>17579.670458789999</v>
      </c>
      <c r="F85" s="125">
        <f t="shared" si="10"/>
        <v>-11.703370097467324</v>
      </c>
      <c r="G85" s="131" t="s">
        <v>131</v>
      </c>
      <c r="H85" s="132" t="s">
        <v>131</v>
      </c>
      <c r="I85" s="129" t="s">
        <v>132</v>
      </c>
      <c r="J85" s="131" t="s">
        <v>131</v>
      </c>
      <c r="K85" s="132" t="s">
        <v>131</v>
      </c>
      <c r="L85" s="134" t="s">
        <v>132</v>
      </c>
      <c r="M85" s="131">
        <v>36.702300000000001</v>
      </c>
      <c r="N85" s="132">
        <v>31.683</v>
      </c>
      <c r="O85" s="147">
        <f t="shared" si="9"/>
        <v>-13.675709696667514</v>
      </c>
      <c r="P85" s="131">
        <v>18739.475999999999</v>
      </c>
      <c r="Q85" s="132">
        <v>17108.815500000001</v>
      </c>
      <c r="R85" s="129">
        <f t="shared" si="12"/>
        <v>-8.7017401126904375</v>
      </c>
      <c r="S85" s="122"/>
      <c r="T85" s="131">
        <v>12696.4069</v>
      </c>
      <c r="U85" s="132">
        <v>11100.2462</v>
      </c>
      <c r="V85" s="129">
        <f t="shared" si="13"/>
        <v>-12.571751303906309</v>
      </c>
      <c r="W85" s="131">
        <v>70427.703200000004</v>
      </c>
      <c r="X85" s="132">
        <v>58858.157599999999</v>
      </c>
      <c r="Y85" s="129">
        <f t="shared" si="8"/>
        <v>-16.427549209073177</v>
      </c>
      <c r="Z85" s="132">
        <v>1979.4748999999999</v>
      </c>
      <c r="AA85" s="132">
        <v>793.87040000000002</v>
      </c>
      <c r="AB85" s="129">
        <f t="shared" si="15"/>
        <v>-59.894899399835786</v>
      </c>
      <c r="AC85" s="131">
        <v>23736.7637</v>
      </c>
      <c r="AD85" s="132">
        <v>21343.223699999999</v>
      </c>
      <c r="AE85" s="129">
        <f t="shared" si="16"/>
        <v>-10.083682974861485</v>
      </c>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35"/>
      <c r="BB85" s="135"/>
      <c r="BC85" s="135"/>
      <c r="BD85" s="135"/>
      <c r="BE85" s="135"/>
      <c r="BF85" s="135"/>
      <c r="BG85" s="135"/>
      <c r="BH85" s="135"/>
      <c r="BI85" s="135"/>
      <c r="BJ85" s="135"/>
      <c r="BK85" s="135"/>
      <c r="BL85" s="135"/>
      <c r="BM85" s="135"/>
      <c r="BN85" s="135"/>
      <c r="BO85" s="135"/>
      <c r="BP85" s="135"/>
      <c r="BQ85" s="135"/>
      <c r="BR85" s="135"/>
      <c r="BS85" s="135"/>
      <c r="BT85" s="135"/>
      <c r="BU85" s="135"/>
      <c r="BV85" s="135"/>
      <c r="BW85" s="135"/>
      <c r="BX85" s="135"/>
      <c r="BY85" s="135"/>
      <c r="BZ85" s="135"/>
      <c r="CA85" s="135"/>
      <c r="CB85" s="135"/>
      <c r="CC85" s="135"/>
      <c r="CD85" s="135"/>
      <c r="CE85" s="135"/>
      <c r="CF85" s="135"/>
      <c r="CG85" s="135"/>
      <c r="CH85" s="135"/>
      <c r="CI85" s="135"/>
      <c r="CJ85" s="135"/>
      <c r="CK85" s="135"/>
      <c r="CL85" s="135"/>
      <c r="CM85" s="135"/>
      <c r="CN85" s="135"/>
      <c r="CO85" s="135"/>
      <c r="CP85" s="135"/>
      <c r="CQ85" s="135"/>
      <c r="CR85" s="135"/>
      <c r="CS85" s="135"/>
      <c r="CT85" s="135"/>
      <c r="CU85" s="135"/>
      <c r="CV85" s="135"/>
      <c r="CW85" s="135"/>
      <c r="CX85" s="135"/>
      <c r="CY85" s="135"/>
      <c r="CZ85" s="135"/>
      <c r="DA85" s="135"/>
      <c r="DB85" s="135"/>
      <c r="DC85" s="135"/>
      <c r="DD85" s="135"/>
      <c r="DE85" s="135"/>
      <c r="DF85" s="135"/>
      <c r="DG85" s="135"/>
      <c r="DH85" s="135"/>
      <c r="DI85" s="135"/>
      <c r="DJ85" s="135"/>
      <c r="DK85" s="135"/>
      <c r="DL85" s="135"/>
      <c r="DM85" s="135"/>
      <c r="DN85" s="135"/>
      <c r="DO85" s="135"/>
      <c r="DP85" s="135"/>
      <c r="DQ85" s="135"/>
      <c r="DR85" s="135"/>
      <c r="DS85" s="135"/>
      <c r="DT85" s="135"/>
      <c r="DU85" s="135"/>
      <c r="DV85" s="135"/>
      <c r="DW85" s="135"/>
      <c r="DX85" s="135"/>
      <c r="DY85" s="135"/>
      <c r="DZ85" s="135"/>
      <c r="EA85" s="135"/>
      <c r="EB85" s="135"/>
      <c r="EC85" s="135"/>
      <c r="ED85" s="135"/>
      <c r="EE85" s="135"/>
      <c r="EF85" s="135"/>
      <c r="EG85" s="135"/>
      <c r="EH85" s="135"/>
      <c r="EI85" s="135"/>
      <c r="EJ85" s="135"/>
      <c r="EK85" s="135"/>
      <c r="EL85" s="135"/>
      <c r="EM85" s="135"/>
      <c r="EN85" s="135"/>
      <c r="EO85" s="135"/>
      <c r="EP85" s="135"/>
      <c r="EQ85" s="135"/>
      <c r="ER85" s="135"/>
      <c r="ES85" s="135"/>
      <c r="ET85" s="135"/>
      <c r="EU85" s="135"/>
      <c r="EV85" s="135"/>
      <c r="EW85" s="135"/>
      <c r="EX85" s="135"/>
      <c r="EY85" s="135"/>
      <c r="EZ85" s="135"/>
      <c r="FA85" s="135"/>
      <c r="FB85" s="135"/>
      <c r="FC85" s="135"/>
      <c r="FD85" s="135"/>
      <c r="FE85" s="135"/>
      <c r="FF85" s="135"/>
      <c r="FG85" s="135"/>
      <c r="FH85" s="135"/>
      <c r="FI85" s="135"/>
      <c r="FJ85" s="135"/>
      <c r="FK85" s="135"/>
      <c r="FL85" s="135"/>
      <c r="FM85" s="135"/>
      <c r="FN85" s="135"/>
      <c r="FO85" s="135"/>
      <c r="FP85" s="135"/>
      <c r="FQ85" s="135"/>
      <c r="FR85" s="135"/>
    </row>
    <row r="86" spans="1:174" s="136" customFormat="1" ht="12.75" x14ac:dyDescent="0.2">
      <c r="A86" s="137" t="s">
        <v>209</v>
      </c>
      <c r="B86" s="138">
        <v>458</v>
      </c>
      <c r="C86" s="122"/>
      <c r="D86" s="123">
        <v>19853.143666</v>
      </c>
      <c r="E86" s="124">
        <v>21905.160273490001</v>
      </c>
      <c r="F86" s="125">
        <f t="shared" si="10"/>
        <v>10.335978231015531</v>
      </c>
      <c r="G86" s="123">
        <v>1412.6148000000001</v>
      </c>
      <c r="H86" s="132">
        <v>1748.3856000000001</v>
      </c>
      <c r="I86" s="125">
        <f t="shared" si="11"/>
        <v>23.769452224343102</v>
      </c>
      <c r="J86" s="131">
        <v>257.87310000000002</v>
      </c>
      <c r="K86" s="132">
        <v>345.22820000000002</v>
      </c>
      <c r="L86" s="129">
        <f t="shared" si="14"/>
        <v>33.875227776763062</v>
      </c>
      <c r="M86" s="131">
        <v>20.299399999999999</v>
      </c>
      <c r="N86" s="132" t="s">
        <v>131</v>
      </c>
      <c r="O86" s="134" t="s">
        <v>132</v>
      </c>
      <c r="P86" s="131">
        <v>17306.098999999998</v>
      </c>
      <c r="Q86" s="132">
        <v>19260.0609</v>
      </c>
      <c r="R86" s="129">
        <f t="shared" si="12"/>
        <v>11.290597031716976</v>
      </c>
      <c r="S86" s="122"/>
      <c r="T86" s="131">
        <v>25998.0268</v>
      </c>
      <c r="U86" s="132">
        <v>24844.4444</v>
      </c>
      <c r="V86" s="129">
        <f t="shared" si="13"/>
        <v>-4.437192133366052</v>
      </c>
      <c r="W86" s="131">
        <v>30275.351200000001</v>
      </c>
      <c r="X86" s="132">
        <v>30588.052100000001</v>
      </c>
      <c r="Y86" s="129">
        <f t="shared" si="8"/>
        <v>1.032856391769954</v>
      </c>
      <c r="Z86" s="132">
        <v>3423.2044000000001</v>
      </c>
      <c r="AA86" s="132">
        <v>4014.5486000000001</v>
      </c>
      <c r="AB86" s="129">
        <f t="shared" si="15"/>
        <v>17.274580507082771</v>
      </c>
      <c r="AC86" s="131">
        <v>305450.20329999999</v>
      </c>
      <c r="AD86" s="132">
        <v>258640.2205</v>
      </c>
      <c r="AE86" s="129">
        <f t="shared" si="16"/>
        <v>-15.324914599590311</v>
      </c>
      <c r="AF86" s="135"/>
      <c r="AG86" s="135"/>
      <c r="AH86" s="135"/>
      <c r="AI86" s="135"/>
      <c r="AJ86" s="135"/>
      <c r="AK86" s="135"/>
      <c r="AL86" s="135"/>
      <c r="AM86" s="135"/>
      <c r="AN86" s="135"/>
      <c r="AO86" s="135"/>
      <c r="AP86" s="135"/>
      <c r="AQ86" s="135"/>
      <c r="AR86" s="135"/>
      <c r="AS86" s="135"/>
      <c r="AT86" s="135"/>
      <c r="AU86" s="135"/>
      <c r="AV86" s="135"/>
      <c r="AW86" s="135"/>
      <c r="AX86" s="135"/>
      <c r="AY86" s="135"/>
      <c r="AZ86" s="135"/>
      <c r="BA86" s="135"/>
      <c r="BB86" s="135"/>
      <c r="BC86" s="135"/>
      <c r="BD86" s="135"/>
      <c r="BE86" s="135"/>
      <c r="BF86" s="135"/>
      <c r="BG86" s="135"/>
      <c r="BH86" s="135"/>
      <c r="BI86" s="135"/>
      <c r="BJ86" s="135"/>
      <c r="BK86" s="135"/>
      <c r="BL86" s="135"/>
      <c r="BM86" s="135"/>
      <c r="BN86" s="135"/>
      <c r="BO86" s="135"/>
      <c r="BP86" s="135"/>
      <c r="BQ86" s="135"/>
      <c r="BR86" s="135"/>
      <c r="BS86" s="135"/>
      <c r="BT86" s="135"/>
      <c r="BU86" s="135"/>
      <c r="BV86" s="135"/>
      <c r="BW86" s="135"/>
      <c r="BX86" s="135"/>
      <c r="BY86" s="135"/>
      <c r="BZ86" s="135"/>
      <c r="CA86" s="135"/>
      <c r="CB86" s="135"/>
      <c r="CC86" s="135"/>
      <c r="CD86" s="135"/>
      <c r="CE86" s="135"/>
      <c r="CF86" s="135"/>
      <c r="CG86" s="135"/>
      <c r="CH86" s="135"/>
      <c r="CI86" s="135"/>
      <c r="CJ86" s="135"/>
      <c r="CK86" s="135"/>
      <c r="CL86" s="135"/>
      <c r="CM86" s="135"/>
      <c r="CN86" s="135"/>
      <c r="CO86" s="135"/>
      <c r="CP86" s="135"/>
      <c r="CQ86" s="135"/>
      <c r="CR86" s="135"/>
      <c r="CS86" s="135"/>
      <c r="CT86" s="135"/>
      <c r="CU86" s="135"/>
      <c r="CV86" s="135"/>
      <c r="CW86" s="135"/>
      <c r="CX86" s="135"/>
      <c r="CY86" s="135"/>
      <c r="CZ86" s="135"/>
      <c r="DA86" s="135"/>
      <c r="DB86" s="135"/>
      <c r="DC86" s="135"/>
      <c r="DD86" s="135"/>
      <c r="DE86" s="135"/>
      <c r="DF86" s="135"/>
      <c r="DG86" s="135"/>
      <c r="DH86" s="135"/>
      <c r="DI86" s="135"/>
      <c r="DJ86" s="135"/>
      <c r="DK86" s="135"/>
      <c r="DL86" s="135"/>
      <c r="DM86" s="135"/>
      <c r="DN86" s="135"/>
      <c r="DO86" s="135"/>
      <c r="DP86" s="135"/>
      <c r="DQ86" s="135"/>
      <c r="DR86" s="135"/>
      <c r="DS86" s="135"/>
      <c r="DT86" s="135"/>
      <c r="DU86" s="135"/>
      <c r="DV86" s="135"/>
      <c r="DW86" s="135"/>
      <c r="DX86" s="135"/>
      <c r="DY86" s="135"/>
      <c r="DZ86" s="135"/>
      <c r="EA86" s="135"/>
      <c r="EB86" s="135"/>
      <c r="EC86" s="135"/>
      <c r="ED86" s="135"/>
      <c r="EE86" s="135"/>
      <c r="EF86" s="135"/>
      <c r="EG86" s="135"/>
      <c r="EH86" s="135"/>
      <c r="EI86" s="135"/>
      <c r="EJ86" s="135"/>
      <c r="EK86" s="135"/>
      <c r="EL86" s="135"/>
      <c r="EM86" s="135"/>
      <c r="EN86" s="135"/>
      <c r="EO86" s="135"/>
      <c r="EP86" s="135"/>
      <c r="EQ86" s="135"/>
      <c r="ER86" s="135"/>
      <c r="ES86" s="135"/>
      <c r="ET86" s="135"/>
      <c r="EU86" s="135"/>
      <c r="EV86" s="135"/>
      <c r="EW86" s="135"/>
      <c r="EX86" s="135"/>
      <c r="EY86" s="135"/>
      <c r="EZ86" s="135"/>
      <c r="FA86" s="135"/>
      <c r="FB86" s="135"/>
      <c r="FC86" s="135"/>
      <c r="FD86" s="135"/>
      <c r="FE86" s="135"/>
      <c r="FF86" s="135"/>
      <c r="FG86" s="135"/>
      <c r="FH86" s="135"/>
      <c r="FI86" s="135"/>
      <c r="FJ86" s="135"/>
      <c r="FK86" s="135"/>
      <c r="FL86" s="135"/>
      <c r="FM86" s="135"/>
      <c r="FN86" s="135"/>
      <c r="FO86" s="135"/>
      <c r="FP86" s="135"/>
      <c r="FQ86" s="135"/>
      <c r="FR86" s="135"/>
    </row>
    <row r="87" spans="1:174" s="136" customFormat="1" ht="12.75" x14ac:dyDescent="0.2">
      <c r="A87" s="137" t="s">
        <v>210</v>
      </c>
      <c r="B87" s="138">
        <v>226</v>
      </c>
      <c r="C87" s="122"/>
      <c r="D87" s="123">
        <v>17684.576529000002</v>
      </c>
      <c r="E87" s="124">
        <v>16721.33297137</v>
      </c>
      <c r="F87" s="125">
        <f t="shared" si="10"/>
        <v>-5.4468002445545061</v>
      </c>
      <c r="G87" s="123">
        <v>7946.9657999999999</v>
      </c>
      <c r="H87" s="132">
        <v>8202.7387999999992</v>
      </c>
      <c r="I87" s="125">
        <f t="shared" si="11"/>
        <v>3.2184988137233361</v>
      </c>
      <c r="J87" s="131">
        <v>4011.4187000000002</v>
      </c>
      <c r="K87" s="132">
        <v>4473.4827999999998</v>
      </c>
      <c r="L87" s="129">
        <f t="shared" si="14"/>
        <v>11.518720297135765</v>
      </c>
      <c r="M87" s="131">
        <v>80.864699999999999</v>
      </c>
      <c r="N87" s="132">
        <v>63.451500000000003</v>
      </c>
      <c r="O87" s="147">
        <f t="shared" si="9"/>
        <v>-21.533747110914891</v>
      </c>
      <c r="P87" s="131">
        <v>3632.9998000000001</v>
      </c>
      <c r="Q87" s="132">
        <v>3285.2629000000002</v>
      </c>
      <c r="R87" s="129">
        <f t="shared" si="12"/>
        <v>-9.57161902403627</v>
      </c>
      <c r="S87" s="122"/>
      <c r="T87" s="131">
        <v>5259.5694000000003</v>
      </c>
      <c r="U87" s="132">
        <v>5282.7524000000003</v>
      </c>
      <c r="V87" s="129">
        <f t="shared" si="13"/>
        <v>0.44077752828968197</v>
      </c>
      <c r="W87" s="131">
        <v>2383.5475000000001</v>
      </c>
      <c r="X87" s="132">
        <v>2412.7224000000001</v>
      </c>
      <c r="Y87" s="129">
        <f t="shared" si="8"/>
        <v>1.2240116884601582</v>
      </c>
      <c r="Z87" s="132">
        <v>27474.2261</v>
      </c>
      <c r="AA87" s="132">
        <v>22999.858700000001</v>
      </c>
      <c r="AB87" s="129">
        <f t="shared" si="15"/>
        <v>-16.285690391111686</v>
      </c>
      <c r="AC87" s="131">
        <v>10908.237499999999</v>
      </c>
      <c r="AD87" s="132">
        <v>2151.4899</v>
      </c>
      <c r="AE87" s="129">
        <f t="shared" si="16"/>
        <v>-80.276466294394481</v>
      </c>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35"/>
      <c r="BB87" s="135"/>
      <c r="BC87" s="135"/>
      <c r="BD87" s="135"/>
      <c r="BE87" s="135"/>
      <c r="BF87" s="135"/>
      <c r="BG87" s="135"/>
      <c r="BH87" s="135"/>
      <c r="BI87" s="135"/>
      <c r="BJ87" s="135"/>
      <c r="BK87" s="135"/>
      <c r="BL87" s="135"/>
      <c r="BM87" s="135"/>
      <c r="BN87" s="135"/>
      <c r="BO87" s="135"/>
      <c r="BP87" s="135"/>
      <c r="BQ87" s="135"/>
      <c r="BR87" s="135"/>
      <c r="BS87" s="135"/>
      <c r="BT87" s="135"/>
      <c r="BU87" s="135"/>
      <c r="BV87" s="135"/>
      <c r="BW87" s="135"/>
      <c r="BX87" s="135"/>
      <c r="BY87" s="135"/>
      <c r="BZ87" s="135"/>
      <c r="CA87" s="135"/>
      <c r="CB87" s="135"/>
      <c r="CC87" s="135"/>
      <c r="CD87" s="135"/>
      <c r="CE87" s="135"/>
      <c r="CF87" s="135"/>
      <c r="CG87" s="135"/>
      <c r="CH87" s="135"/>
      <c r="CI87" s="135"/>
      <c r="CJ87" s="135"/>
      <c r="CK87" s="135"/>
      <c r="CL87" s="135"/>
      <c r="CM87" s="135"/>
      <c r="CN87" s="135"/>
      <c r="CO87" s="135"/>
      <c r="CP87" s="135"/>
      <c r="CQ87" s="135"/>
      <c r="CR87" s="135"/>
      <c r="CS87" s="135"/>
      <c r="CT87" s="135"/>
      <c r="CU87" s="135"/>
      <c r="CV87" s="135"/>
      <c r="CW87" s="135"/>
      <c r="CX87" s="135"/>
      <c r="CY87" s="135"/>
      <c r="CZ87" s="135"/>
      <c r="DA87" s="135"/>
      <c r="DB87" s="135"/>
      <c r="DC87" s="135"/>
      <c r="DD87" s="135"/>
      <c r="DE87" s="135"/>
      <c r="DF87" s="135"/>
      <c r="DG87" s="135"/>
      <c r="DH87" s="135"/>
      <c r="DI87" s="135"/>
      <c r="DJ87" s="135"/>
      <c r="DK87" s="135"/>
      <c r="DL87" s="135"/>
      <c r="DM87" s="135"/>
      <c r="DN87" s="135"/>
      <c r="DO87" s="135"/>
      <c r="DP87" s="135"/>
      <c r="DQ87" s="135"/>
      <c r="DR87" s="135"/>
      <c r="DS87" s="135"/>
      <c r="DT87" s="135"/>
      <c r="DU87" s="135"/>
      <c r="DV87" s="135"/>
      <c r="DW87" s="135"/>
      <c r="DX87" s="135"/>
      <c r="DY87" s="135"/>
      <c r="DZ87" s="135"/>
      <c r="EA87" s="135"/>
      <c r="EB87" s="135"/>
      <c r="EC87" s="135"/>
      <c r="ED87" s="135"/>
      <c r="EE87" s="135"/>
      <c r="EF87" s="135"/>
      <c r="EG87" s="135"/>
      <c r="EH87" s="135"/>
      <c r="EI87" s="135"/>
      <c r="EJ87" s="135"/>
      <c r="EK87" s="135"/>
      <c r="EL87" s="135"/>
      <c r="EM87" s="135"/>
      <c r="EN87" s="135"/>
      <c r="EO87" s="135"/>
      <c r="EP87" s="135"/>
      <c r="EQ87" s="135"/>
      <c r="ER87" s="135"/>
      <c r="ES87" s="135"/>
      <c r="ET87" s="135"/>
      <c r="EU87" s="135"/>
      <c r="EV87" s="135"/>
      <c r="EW87" s="135"/>
      <c r="EX87" s="135"/>
      <c r="EY87" s="135"/>
      <c r="EZ87" s="135"/>
      <c r="FA87" s="135"/>
      <c r="FB87" s="135"/>
      <c r="FC87" s="135"/>
      <c r="FD87" s="135"/>
      <c r="FE87" s="135"/>
      <c r="FF87" s="135"/>
      <c r="FG87" s="135"/>
      <c r="FH87" s="135"/>
      <c r="FI87" s="135"/>
      <c r="FJ87" s="135"/>
      <c r="FK87" s="135"/>
      <c r="FL87" s="135"/>
      <c r="FM87" s="135"/>
      <c r="FN87" s="135"/>
      <c r="FO87" s="135"/>
      <c r="FP87" s="135"/>
      <c r="FQ87" s="135"/>
      <c r="FR87" s="135"/>
    </row>
    <row r="88" spans="1:174" s="152" customFormat="1" ht="12.75" x14ac:dyDescent="0.2">
      <c r="A88" s="139" t="s">
        <v>211</v>
      </c>
      <c r="B88" s="140">
        <v>12143</v>
      </c>
      <c r="C88" s="141"/>
      <c r="D88" s="142">
        <v>1090900.38429001</v>
      </c>
      <c r="E88" s="143">
        <v>1066077.30988192</v>
      </c>
      <c r="F88" s="144">
        <f t="shared" si="10"/>
        <v>-2.2754666480611418</v>
      </c>
      <c r="G88" s="142">
        <v>338163.2267</v>
      </c>
      <c r="H88" s="145">
        <v>355492.80680000002</v>
      </c>
      <c r="I88" s="153">
        <f t="shared" si="11"/>
        <v>5.1246199266290704</v>
      </c>
      <c r="J88" s="146">
        <v>133860.67199999999</v>
      </c>
      <c r="K88" s="145">
        <v>147602.81589999999</v>
      </c>
      <c r="L88" s="129">
        <f t="shared" si="14"/>
        <v>10.266005462754579</v>
      </c>
      <c r="M88" s="146">
        <v>16477.877799999998</v>
      </c>
      <c r="N88" s="145">
        <v>13599.0119</v>
      </c>
      <c r="O88" s="147">
        <f t="shared" si="9"/>
        <v>-17.471096308287947</v>
      </c>
      <c r="P88" s="146">
        <v>499856.29110000102</v>
      </c>
      <c r="Q88" s="145">
        <v>494662.99670000002</v>
      </c>
      <c r="R88" s="129">
        <f t="shared" si="12"/>
        <v>-1.0389574948776681</v>
      </c>
      <c r="S88" s="141"/>
      <c r="T88" s="146">
        <v>582795.40839999903</v>
      </c>
      <c r="U88" s="145">
        <v>566375.85239999997</v>
      </c>
      <c r="V88" s="148">
        <f t="shared" si="13"/>
        <v>-2.8173790945054233</v>
      </c>
      <c r="W88" s="149">
        <v>2161906.8711000099</v>
      </c>
      <c r="X88" s="150">
        <v>2019926.4140000001</v>
      </c>
      <c r="Y88" s="148">
        <f t="shared" si="8"/>
        <v>-6.5673715643342234</v>
      </c>
      <c r="Z88" s="150">
        <v>1238775.6616</v>
      </c>
      <c r="AA88" s="150">
        <v>1222504.8492999999</v>
      </c>
      <c r="AB88" s="148">
        <f t="shared" si="15"/>
        <v>-1.3134591519972871</v>
      </c>
      <c r="AC88" s="149">
        <v>15210955.157199999</v>
      </c>
      <c r="AD88" s="150">
        <v>15073702.976</v>
      </c>
      <c r="AE88" s="148">
        <f t="shared" si="16"/>
        <v>-0.9023245403168012</v>
      </c>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c r="BI88" s="151"/>
      <c r="BJ88" s="151"/>
      <c r="BK88" s="151"/>
      <c r="BL88" s="151"/>
      <c r="BM88" s="151"/>
      <c r="BN88" s="151"/>
      <c r="BO88" s="151"/>
      <c r="BP88" s="151"/>
      <c r="BQ88" s="151"/>
      <c r="BR88" s="151"/>
      <c r="BS88" s="151"/>
      <c r="BT88" s="151"/>
      <c r="BU88" s="151"/>
      <c r="BV88" s="151"/>
      <c r="BW88" s="151"/>
      <c r="BX88" s="151"/>
      <c r="BY88" s="151"/>
      <c r="BZ88" s="151"/>
      <c r="CA88" s="151"/>
      <c r="CB88" s="151"/>
      <c r="CC88" s="151"/>
      <c r="CD88" s="151"/>
      <c r="CE88" s="151"/>
      <c r="CF88" s="151"/>
      <c r="CG88" s="151"/>
      <c r="CH88" s="151"/>
      <c r="CI88" s="151"/>
      <c r="CJ88" s="151"/>
      <c r="CK88" s="151"/>
      <c r="CL88" s="151"/>
      <c r="CM88" s="151"/>
      <c r="CN88" s="151"/>
      <c r="CO88" s="151"/>
      <c r="CP88" s="151"/>
      <c r="CQ88" s="151"/>
      <c r="CR88" s="151"/>
      <c r="CS88" s="151"/>
      <c r="CT88" s="151"/>
      <c r="CU88" s="151"/>
      <c r="CV88" s="151"/>
      <c r="CW88" s="151"/>
      <c r="CX88" s="151"/>
      <c r="CY88" s="151"/>
      <c r="CZ88" s="151"/>
      <c r="DA88" s="151"/>
      <c r="DB88" s="151"/>
      <c r="DC88" s="151"/>
      <c r="DD88" s="151"/>
      <c r="DE88" s="151"/>
      <c r="DF88" s="151"/>
      <c r="DG88" s="151"/>
      <c r="DH88" s="151"/>
      <c r="DI88" s="151"/>
      <c r="DJ88" s="151"/>
      <c r="DK88" s="151"/>
      <c r="DL88" s="151"/>
      <c r="DM88" s="151"/>
      <c r="DN88" s="151"/>
      <c r="DO88" s="151"/>
      <c r="DP88" s="151"/>
      <c r="DQ88" s="151"/>
      <c r="DR88" s="151"/>
      <c r="DS88" s="151"/>
      <c r="DT88" s="151"/>
      <c r="DU88" s="151"/>
      <c r="DV88" s="151"/>
      <c r="DW88" s="151"/>
      <c r="DX88" s="151"/>
      <c r="DY88" s="151"/>
      <c r="DZ88" s="151"/>
      <c r="EA88" s="151"/>
      <c r="EB88" s="151"/>
      <c r="EC88" s="151"/>
      <c r="ED88" s="151"/>
      <c r="EE88" s="151"/>
      <c r="EF88" s="151"/>
      <c r="EG88" s="151"/>
      <c r="EH88" s="151"/>
      <c r="EI88" s="151"/>
      <c r="EJ88" s="151"/>
      <c r="EK88" s="151"/>
      <c r="EL88" s="151"/>
      <c r="EM88" s="151"/>
      <c r="EN88" s="151"/>
      <c r="EO88" s="151"/>
      <c r="EP88" s="151"/>
      <c r="EQ88" s="151"/>
      <c r="ER88" s="151"/>
      <c r="ES88" s="151"/>
      <c r="ET88" s="151"/>
      <c r="EU88" s="151"/>
      <c r="EV88" s="151"/>
      <c r="EW88" s="151"/>
      <c r="EX88" s="151"/>
      <c r="EY88" s="151"/>
      <c r="EZ88" s="151"/>
      <c r="FA88" s="151"/>
      <c r="FB88" s="151"/>
      <c r="FC88" s="151"/>
      <c r="FD88" s="151"/>
      <c r="FE88" s="151"/>
      <c r="FF88" s="151"/>
      <c r="FG88" s="151"/>
      <c r="FH88" s="151"/>
      <c r="FI88" s="151"/>
      <c r="FJ88" s="151"/>
      <c r="FK88" s="151"/>
      <c r="FL88" s="151"/>
      <c r="FM88" s="151"/>
      <c r="FN88" s="151"/>
      <c r="FO88" s="151"/>
      <c r="FP88" s="151"/>
      <c r="FQ88" s="151"/>
      <c r="FR88" s="151"/>
    </row>
    <row r="89" spans="1:174" s="136" customFormat="1" ht="12.75" x14ac:dyDescent="0.2">
      <c r="A89" s="137"/>
      <c r="B89" s="138"/>
      <c r="C89" s="122"/>
      <c r="D89" s="123"/>
      <c r="E89" s="124"/>
      <c r="F89" s="125"/>
      <c r="G89" s="123"/>
      <c r="H89" s="132"/>
      <c r="I89" s="125"/>
      <c r="J89" s="131"/>
      <c r="K89" s="132"/>
      <c r="L89" s="129"/>
      <c r="M89" s="131"/>
      <c r="N89" s="132"/>
      <c r="O89" s="147"/>
      <c r="P89" s="131"/>
      <c r="Q89" s="132"/>
      <c r="R89" s="129"/>
      <c r="S89" s="122"/>
      <c r="T89" s="131"/>
      <c r="U89" s="132"/>
      <c r="V89" s="129"/>
      <c r="W89" s="131"/>
      <c r="X89" s="132"/>
      <c r="Y89" s="129"/>
      <c r="Z89" s="132"/>
      <c r="AA89" s="132"/>
      <c r="AB89" s="129"/>
      <c r="AC89" s="131"/>
      <c r="AD89" s="132"/>
      <c r="AE89" s="129"/>
      <c r="AF89" s="135"/>
      <c r="AG89" s="135"/>
      <c r="AH89" s="135"/>
      <c r="AI89" s="135"/>
      <c r="AJ89" s="135"/>
      <c r="AK89" s="135"/>
      <c r="AL89" s="135"/>
      <c r="AM89" s="135"/>
      <c r="AN89" s="135"/>
      <c r="AO89" s="135"/>
      <c r="AP89" s="135"/>
      <c r="AQ89" s="135"/>
      <c r="AR89" s="135"/>
      <c r="AS89" s="135"/>
      <c r="AT89" s="135"/>
      <c r="AU89" s="135"/>
      <c r="AV89" s="135"/>
      <c r="AW89" s="135"/>
      <c r="AX89" s="135"/>
      <c r="AY89" s="135"/>
      <c r="AZ89" s="135"/>
      <c r="BA89" s="135"/>
      <c r="BB89" s="135"/>
      <c r="BC89" s="135"/>
      <c r="BD89" s="135"/>
      <c r="BE89" s="135"/>
      <c r="BF89" s="135"/>
      <c r="BG89" s="135"/>
      <c r="BH89" s="135"/>
      <c r="BI89" s="135"/>
      <c r="BJ89" s="135"/>
      <c r="BK89" s="135"/>
      <c r="BL89" s="135"/>
      <c r="BM89" s="135"/>
      <c r="BN89" s="135"/>
      <c r="BO89" s="135"/>
      <c r="BP89" s="135"/>
      <c r="BQ89" s="135"/>
      <c r="BR89" s="135"/>
      <c r="BS89" s="135"/>
      <c r="BT89" s="135"/>
      <c r="BU89" s="135"/>
      <c r="BV89" s="135"/>
      <c r="BW89" s="135"/>
      <c r="BX89" s="135"/>
      <c r="BY89" s="135"/>
      <c r="BZ89" s="135"/>
      <c r="CA89" s="135"/>
      <c r="CB89" s="135"/>
      <c r="CC89" s="135"/>
      <c r="CD89" s="135"/>
      <c r="CE89" s="135"/>
      <c r="CF89" s="135"/>
      <c r="CG89" s="135"/>
      <c r="CH89" s="135"/>
      <c r="CI89" s="135"/>
      <c r="CJ89" s="135"/>
      <c r="CK89" s="135"/>
      <c r="CL89" s="135"/>
      <c r="CM89" s="135"/>
      <c r="CN89" s="135"/>
      <c r="CO89" s="135"/>
      <c r="CP89" s="135"/>
      <c r="CQ89" s="135"/>
      <c r="CR89" s="135"/>
      <c r="CS89" s="135"/>
      <c r="CT89" s="135"/>
      <c r="CU89" s="135"/>
      <c r="CV89" s="135"/>
      <c r="CW89" s="135"/>
      <c r="CX89" s="135"/>
      <c r="CY89" s="135"/>
      <c r="CZ89" s="135"/>
      <c r="DA89" s="135"/>
      <c r="DB89" s="135"/>
      <c r="DC89" s="135"/>
      <c r="DD89" s="135"/>
      <c r="DE89" s="135"/>
      <c r="DF89" s="135"/>
      <c r="DG89" s="135"/>
      <c r="DH89" s="135"/>
      <c r="DI89" s="135"/>
      <c r="DJ89" s="135"/>
      <c r="DK89" s="135"/>
      <c r="DL89" s="135"/>
      <c r="DM89" s="135"/>
      <c r="DN89" s="135"/>
      <c r="DO89" s="135"/>
      <c r="DP89" s="135"/>
      <c r="DQ89" s="135"/>
      <c r="DR89" s="135"/>
      <c r="DS89" s="135"/>
      <c r="DT89" s="135"/>
      <c r="DU89" s="135"/>
      <c r="DV89" s="135"/>
      <c r="DW89" s="135"/>
      <c r="DX89" s="135"/>
      <c r="DY89" s="135"/>
      <c r="DZ89" s="135"/>
      <c r="EA89" s="135"/>
      <c r="EB89" s="135"/>
      <c r="EC89" s="135"/>
      <c r="ED89" s="135"/>
      <c r="EE89" s="135"/>
      <c r="EF89" s="135"/>
      <c r="EG89" s="135"/>
      <c r="EH89" s="135"/>
      <c r="EI89" s="135"/>
      <c r="EJ89" s="135"/>
      <c r="EK89" s="135"/>
      <c r="EL89" s="135"/>
      <c r="EM89" s="135"/>
      <c r="EN89" s="135"/>
      <c r="EO89" s="135"/>
      <c r="EP89" s="135"/>
      <c r="EQ89" s="135"/>
      <c r="ER89" s="135"/>
      <c r="ES89" s="135"/>
      <c r="ET89" s="135"/>
      <c r="EU89" s="135"/>
      <c r="EV89" s="135"/>
      <c r="EW89" s="135"/>
      <c r="EX89" s="135"/>
      <c r="EY89" s="135"/>
      <c r="EZ89" s="135"/>
      <c r="FA89" s="135"/>
      <c r="FB89" s="135"/>
      <c r="FC89" s="135"/>
      <c r="FD89" s="135"/>
      <c r="FE89" s="135"/>
      <c r="FF89" s="135"/>
      <c r="FG89" s="135"/>
      <c r="FH89" s="135"/>
      <c r="FI89" s="135"/>
      <c r="FJ89" s="135"/>
      <c r="FK89" s="135"/>
      <c r="FL89" s="135"/>
      <c r="FM89" s="135"/>
      <c r="FN89" s="135"/>
      <c r="FO89" s="135"/>
      <c r="FP89" s="135"/>
      <c r="FQ89" s="135"/>
      <c r="FR89" s="135"/>
    </row>
    <row r="90" spans="1:174" s="136" customFormat="1" ht="12.75" x14ac:dyDescent="0.2">
      <c r="A90" s="137" t="s">
        <v>212</v>
      </c>
      <c r="B90" s="138">
        <v>363</v>
      </c>
      <c r="C90" s="122"/>
      <c r="D90" s="123">
        <v>17731.389757000001</v>
      </c>
      <c r="E90" s="124">
        <v>17539.3308</v>
      </c>
      <c r="F90" s="125">
        <f t="shared" si="10"/>
        <v>-1.0831579454970819</v>
      </c>
      <c r="G90" s="123">
        <v>2324.2840000000001</v>
      </c>
      <c r="H90" s="132">
        <v>2622.2168999999999</v>
      </c>
      <c r="I90" s="125">
        <f t="shared" si="11"/>
        <v>12.818265754098878</v>
      </c>
      <c r="J90" s="131">
        <v>817.6345</v>
      </c>
      <c r="K90" s="132">
        <v>824.97649999999999</v>
      </c>
      <c r="L90" s="129">
        <f t="shared" si="14"/>
        <v>0.8979562383925721</v>
      </c>
      <c r="M90" s="131">
        <v>13.6572</v>
      </c>
      <c r="N90" s="132" t="s">
        <v>131</v>
      </c>
      <c r="O90" s="134" t="s">
        <v>132</v>
      </c>
      <c r="P90" s="131">
        <v>13540.281199999999</v>
      </c>
      <c r="Q90" s="132">
        <v>13511.480299999999</v>
      </c>
      <c r="R90" s="129">
        <f t="shared" si="12"/>
        <v>-0.21270533140773651</v>
      </c>
      <c r="S90" s="122"/>
      <c r="T90" s="131">
        <v>24510.555799999998</v>
      </c>
      <c r="U90" s="132">
        <v>24480.1031</v>
      </c>
      <c r="V90" s="129">
        <f t="shared" si="13"/>
        <v>-0.12424320463593208</v>
      </c>
      <c r="W90" s="131">
        <v>23805.453600000001</v>
      </c>
      <c r="X90" s="132">
        <v>24850.217000000001</v>
      </c>
      <c r="Y90" s="129">
        <f t="shared" ref="Y90:Y153" si="17">(X90/W90-1)*100</f>
        <v>4.388756532662752</v>
      </c>
      <c r="Z90" s="132" t="s">
        <v>131</v>
      </c>
      <c r="AA90" s="132">
        <v>2919.1109999999999</v>
      </c>
      <c r="AB90" s="129" t="s">
        <v>132</v>
      </c>
      <c r="AC90" s="131" t="s">
        <v>131</v>
      </c>
      <c r="AD90" s="132">
        <v>28468.914700000001</v>
      </c>
      <c r="AE90" s="129" t="s">
        <v>132</v>
      </c>
      <c r="AF90" s="135"/>
      <c r="AG90" s="135"/>
      <c r="AH90" s="135"/>
      <c r="AI90" s="135"/>
      <c r="AJ90" s="135"/>
      <c r="AK90" s="135"/>
      <c r="AL90" s="135"/>
      <c r="AM90" s="135"/>
      <c r="AN90" s="135"/>
      <c r="AO90" s="135"/>
      <c r="AP90" s="135"/>
      <c r="AQ90" s="135"/>
      <c r="AR90" s="135"/>
      <c r="AS90" s="135"/>
      <c r="AT90" s="135"/>
      <c r="AU90" s="135"/>
      <c r="AV90" s="135"/>
      <c r="AW90" s="135"/>
      <c r="AX90" s="135"/>
      <c r="AY90" s="135"/>
      <c r="AZ90" s="135"/>
      <c r="BA90" s="135"/>
      <c r="BB90" s="135"/>
      <c r="BC90" s="135"/>
      <c r="BD90" s="135"/>
      <c r="BE90" s="135"/>
      <c r="BF90" s="135"/>
      <c r="BG90" s="135"/>
      <c r="BH90" s="135"/>
      <c r="BI90" s="135"/>
      <c r="BJ90" s="135"/>
      <c r="BK90" s="135"/>
      <c r="BL90" s="135"/>
      <c r="BM90" s="135"/>
      <c r="BN90" s="135"/>
      <c r="BO90" s="135"/>
      <c r="BP90" s="135"/>
      <c r="BQ90" s="135"/>
      <c r="BR90" s="135"/>
      <c r="BS90" s="135"/>
      <c r="BT90" s="135"/>
      <c r="BU90" s="135"/>
      <c r="BV90" s="135"/>
      <c r="BW90" s="135"/>
      <c r="BX90" s="135"/>
      <c r="BY90" s="135"/>
      <c r="BZ90" s="135"/>
      <c r="CA90" s="135"/>
      <c r="CB90" s="135"/>
      <c r="CC90" s="135"/>
      <c r="CD90" s="135"/>
      <c r="CE90" s="135"/>
      <c r="CF90" s="135"/>
      <c r="CG90" s="135"/>
      <c r="CH90" s="135"/>
      <c r="CI90" s="135"/>
      <c r="CJ90" s="135"/>
      <c r="CK90" s="135"/>
      <c r="CL90" s="135"/>
      <c r="CM90" s="135"/>
      <c r="CN90" s="135"/>
      <c r="CO90" s="135"/>
      <c r="CP90" s="135"/>
      <c r="CQ90" s="135"/>
      <c r="CR90" s="135"/>
      <c r="CS90" s="135"/>
      <c r="CT90" s="135"/>
      <c r="CU90" s="135"/>
      <c r="CV90" s="135"/>
      <c r="CW90" s="135"/>
      <c r="CX90" s="135"/>
      <c r="CY90" s="135"/>
      <c r="CZ90" s="135"/>
      <c r="DA90" s="135"/>
      <c r="DB90" s="135"/>
      <c r="DC90" s="135"/>
      <c r="DD90" s="135"/>
      <c r="DE90" s="135"/>
      <c r="DF90" s="135"/>
      <c r="DG90" s="135"/>
      <c r="DH90" s="135"/>
      <c r="DI90" s="135"/>
      <c r="DJ90" s="135"/>
      <c r="DK90" s="135"/>
      <c r="DL90" s="135"/>
      <c r="DM90" s="135"/>
      <c r="DN90" s="135"/>
      <c r="DO90" s="135"/>
      <c r="DP90" s="135"/>
      <c r="DQ90" s="135"/>
      <c r="DR90" s="135"/>
      <c r="DS90" s="135"/>
      <c r="DT90" s="135"/>
      <c r="DU90" s="135"/>
      <c r="DV90" s="135"/>
      <c r="DW90" s="135"/>
      <c r="DX90" s="135"/>
      <c r="DY90" s="135"/>
      <c r="DZ90" s="135"/>
      <c r="EA90" s="135"/>
      <c r="EB90" s="135"/>
      <c r="EC90" s="135"/>
      <c r="ED90" s="135"/>
      <c r="EE90" s="135"/>
      <c r="EF90" s="135"/>
      <c r="EG90" s="135"/>
      <c r="EH90" s="135"/>
      <c r="EI90" s="135"/>
      <c r="EJ90" s="135"/>
      <c r="EK90" s="135"/>
      <c r="EL90" s="135"/>
      <c r="EM90" s="135"/>
      <c r="EN90" s="135"/>
      <c r="EO90" s="135"/>
      <c r="EP90" s="135"/>
      <c r="EQ90" s="135"/>
      <c r="ER90" s="135"/>
      <c r="ES90" s="135"/>
      <c r="ET90" s="135"/>
      <c r="EU90" s="135"/>
      <c r="EV90" s="135"/>
      <c r="EW90" s="135"/>
      <c r="EX90" s="135"/>
      <c r="EY90" s="135"/>
      <c r="EZ90" s="135"/>
      <c r="FA90" s="135"/>
      <c r="FB90" s="135"/>
      <c r="FC90" s="135"/>
      <c r="FD90" s="135"/>
      <c r="FE90" s="135"/>
      <c r="FF90" s="135"/>
      <c r="FG90" s="135"/>
      <c r="FH90" s="135"/>
      <c r="FI90" s="135"/>
      <c r="FJ90" s="135"/>
      <c r="FK90" s="135"/>
      <c r="FL90" s="135"/>
      <c r="FM90" s="135"/>
      <c r="FN90" s="135"/>
      <c r="FO90" s="135"/>
      <c r="FP90" s="135"/>
      <c r="FQ90" s="135"/>
      <c r="FR90" s="135"/>
    </row>
    <row r="91" spans="1:174" s="136" customFormat="1" ht="12.75" x14ac:dyDescent="0.2">
      <c r="A91" s="137" t="s">
        <v>213</v>
      </c>
      <c r="B91" s="138">
        <v>354</v>
      </c>
      <c r="C91" s="122"/>
      <c r="D91" s="123">
        <v>25504.019520999998</v>
      </c>
      <c r="E91" s="124">
        <v>22915.635467159998</v>
      </c>
      <c r="F91" s="125">
        <f t="shared" si="10"/>
        <v>-10.148925943648713</v>
      </c>
      <c r="G91" s="123">
        <v>6634.1135999999997</v>
      </c>
      <c r="H91" s="132">
        <v>6848.7744000000002</v>
      </c>
      <c r="I91" s="125">
        <f t="shared" si="11"/>
        <v>3.2357118515426109</v>
      </c>
      <c r="J91" s="131">
        <v>3618.1958</v>
      </c>
      <c r="K91" s="132">
        <v>3329.9784</v>
      </c>
      <c r="L91" s="129">
        <f t="shared" si="14"/>
        <v>-7.9657767553652059</v>
      </c>
      <c r="M91" s="131">
        <v>134.1703</v>
      </c>
      <c r="N91" s="132">
        <v>73.899799999999999</v>
      </c>
      <c r="O91" s="147">
        <f t="shared" ref="O91:O154" si="18">(N91/M91-1)*100</f>
        <v>-44.920895309915835</v>
      </c>
      <c r="P91" s="131">
        <v>12286.2448</v>
      </c>
      <c r="Q91" s="132">
        <v>10940.6567</v>
      </c>
      <c r="R91" s="129">
        <f t="shared" si="12"/>
        <v>-10.951988356930675</v>
      </c>
      <c r="S91" s="122"/>
      <c r="T91" s="131">
        <v>24506.750499999998</v>
      </c>
      <c r="U91" s="132">
        <v>24387.260699999999</v>
      </c>
      <c r="V91" s="129">
        <f t="shared" si="13"/>
        <v>-0.48757912641252954</v>
      </c>
      <c r="W91" s="131">
        <v>34025.6639</v>
      </c>
      <c r="X91" s="132">
        <v>25388.026699999999</v>
      </c>
      <c r="Y91" s="129">
        <f t="shared" si="17"/>
        <v>-25.385653680074117</v>
      </c>
      <c r="Z91" s="132">
        <v>2266.2673</v>
      </c>
      <c r="AA91" s="132">
        <v>2708.1961999999999</v>
      </c>
      <c r="AB91" s="129">
        <f t="shared" si="15"/>
        <v>19.500299015919254</v>
      </c>
      <c r="AC91" s="131">
        <v>340513.70110000001</v>
      </c>
      <c r="AD91" s="132">
        <v>380322.26539999997</v>
      </c>
      <c r="AE91" s="129">
        <f t="shared" si="16"/>
        <v>11.690737897300995</v>
      </c>
      <c r="AF91" s="135"/>
      <c r="AG91" s="135"/>
      <c r="AH91" s="135"/>
      <c r="AI91" s="135"/>
      <c r="AJ91" s="135"/>
      <c r="AK91" s="135"/>
      <c r="AL91" s="135"/>
      <c r="AM91" s="135"/>
      <c r="AN91" s="135"/>
      <c r="AO91" s="135"/>
      <c r="AP91" s="135"/>
      <c r="AQ91" s="135"/>
      <c r="AR91" s="135"/>
      <c r="AS91" s="135"/>
      <c r="AT91" s="135"/>
      <c r="AU91" s="135"/>
      <c r="AV91" s="135"/>
      <c r="AW91" s="135"/>
      <c r="AX91" s="135"/>
      <c r="AY91" s="135"/>
      <c r="AZ91" s="135"/>
      <c r="BA91" s="135"/>
      <c r="BB91" s="135"/>
      <c r="BC91" s="135"/>
      <c r="BD91" s="135"/>
      <c r="BE91" s="135"/>
      <c r="BF91" s="135"/>
      <c r="BG91" s="135"/>
      <c r="BH91" s="135"/>
      <c r="BI91" s="135"/>
      <c r="BJ91" s="135"/>
      <c r="BK91" s="135"/>
      <c r="BL91" s="135"/>
      <c r="BM91" s="135"/>
      <c r="BN91" s="135"/>
      <c r="BO91" s="135"/>
      <c r="BP91" s="135"/>
      <c r="BQ91" s="135"/>
      <c r="BR91" s="135"/>
      <c r="BS91" s="135"/>
      <c r="BT91" s="135"/>
      <c r="BU91" s="135"/>
      <c r="BV91" s="135"/>
      <c r="BW91" s="135"/>
      <c r="BX91" s="135"/>
      <c r="BY91" s="135"/>
      <c r="BZ91" s="135"/>
      <c r="CA91" s="135"/>
      <c r="CB91" s="135"/>
      <c r="CC91" s="135"/>
      <c r="CD91" s="135"/>
      <c r="CE91" s="135"/>
      <c r="CF91" s="135"/>
      <c r="CG91" s="135"/>
      <c r="CH91" s="135"/>
      <c r="CI91" s="135"/>
      <c r="CJ91" s="135"/>
      <c r="CK91" s="135"/>
      <c r="CL91" s="135"/>
      <c r="CM91" s="135"/>
      <c r="CN91" s="135"/>
      <c r="CO91" s="135"/>
      <c r="CP91" s="135"/>
      <c r="CQ91" s="135"/>
      <c r="CR91" s="135"/>
      <c r="CS91" s="135"/>
      <c r="CT91" s="135"/>
      <c r="CU91" s="135"/>
      <c r="CV91" s="135"/>
      <c r="CW91" s="135"/>
      <c r="CX91" s="135"/>
      <c r="CY91" s="135"/>
      <c r="CZ91" s="135"/>
      <c r="DA91" s="135"/>
      <c r="DB91" s="135"/>
      <c r="DC91" s="135"/>
      <c r="DD91" s="135"/>
      <c r="DE91" s="135"/>
      <c r="DF91" s="135"/>
      <c r="DG91" s="135"/>
      <c r="DH91" s="135"/>
      <c r="DI91" s="135"/>
      <c r="DJ91" s="135"/>
      <c r="DK91" s="135"/>
      <c r="DL91" s="135"/>
      <c r="DM91" s="135"/>
      <c r="DN91" s="135"/>
      <c r="DO91" s="135"/>
      <c r="DP91" s="135"/>
      <c r="DQ91" s="135"/>
      <c r="DR91" s="135"/>
      <c r="DS91" s="135"/>
      <c r="DT91" s="135"/>
      <c r="DU91" s="135"/>
      <c r="DV91" s="135"/>
      <c r="DW91" s="135"/>
      <c r="DX91" s="135"/>
      <c r="DY91" s="135"/>
      <c r="DZ91" s="135"/>
      <c r="EA91" s="135"/>
      <c r="EB91" s="135"/>
      <c r="EC91" s="135"/>
      <c r="ED91" s="135"/>
      <c r="EE91" s="135"/>
      <c r="EF91" s="135"/>
      <c r="EG91" s="135"/>
      <c r="EH91" s="135"/>
      <c r="EI91" s="135"/>
      <c r="EJ91" s="135"/>
      <c r="EK91" s="135"/>
      <c r="EL91" s="135"/>
      <c r="EM91" s="135"/>
      <c r="EN91" s="135"/>
      <c r="EO91" s="135"/>
      <c r="EP91" s="135"/>
      <c r="EQ91" s="135"/>
      <c r="ER91" s="135"/>
      <c r="ES91" s="135"/>
      <c r="ET91" s="135"/>
      <c r="EU91" s="135"/>
      <c r="EV91" s="135"/>
      <c r="EW91" s="135"/>
      <c r="EX91" s="135"/>
      <c r="EY91" s="135"/>
      <c r="EZ91" s="135"/>
      <c r="FA91" s="135"/>
      <c r="FB91" s="135"/>
      <c r="FC91" s="135"/>
      <c r="FD91" s="135"/>
      <c r="FE91" s="135"/>
      <c r="FF91" s="135"/>
      <c r="FG91" s="135"/>
      <c r="FH91" s="135"/>
      <c r="FI91" s="135"/>
      <c r="FJ91" s="135"/>
      <c r="FK91" s="135"/>
      <c r="FL91" s="135"/>
      <c r="FM91" s="135"/>
      <c r="FN91" s="135"/>
      <c r="FO91" s="135"/>
      <c r="FP91" s="135"/>
      <c r="FQ91" s="135"/>
      <c r="FR91" s="135"/>
    </row>
    <row r="92" spans="1:174" s="136" customFormat="1" ht="12.75" x14ac:dyDescent="0.2">
      <c r="A92" s="137" t="s">
        <v>214</v>
      </c>
      <c r="B92" s="138">
        <v>1023</v>
      </c>
      <c r="C92" s="122"/>
      <c r="D92" s="123">
        <v>64112.691801000103</v>
      </c>
      <c r="E92" s="124">
        <v>64184.854079240104</v>
      </c>
      <c r="F92" s="125">
        <f t="shared" si="10"/>
        <v>0.11255537119543302</v>
      </c>
      <c r="G92" s="123">
        <v>3289.3932</v>
      </c>
      <c r="H92" s="132">
        <v>3666.9638</v>
      </c>
      <c r="I92" s="125">
        <f t="shared" si="11"/>
        <v>11.478427084971177</v>
      </c>
      <c r="J92" s="131">
        <v>1613.3801000000001</v>
      </c>
      <c r="K92" s="132">
        <v>1682.5134</v>
      </c>
      <c r="L92" s="129">
        <f t="shared" si="14"/>
        <v>4.2849976890132702</v>
      </c>
      <c r="M92" s="131">
        <v>21.950900000000001</v>
      </c>
      <c r="N92" s="132">
        <v>12.7758</v>
      </c>
      <c r="O92" s="147">
        <f t="shared" si="18"/>
        <v>-41.798286175054322</v>
      </c>
      <c r="P92" s="131">
        <v>56648.5311</v>
      </c>
      <c r="Q92" s="132">
        <v>57328.673999999999</v>
      </c>
      <c r="R92" s="129">
        <f t="shared" si="12"/>
        <v>1.2006364274465664</v>
      </c>
      <c r="S92" s="122"/>
      <c r="T92" s="131">
        <v>84741.065400000094</v>
      </c>
      <c r="U92" s="132">
        <v>84668.152499999895</v>
      </c>
      <c r="V92" s="129">
        <f t="shared" si="13"/>
        <v>-8.6041991159813147E-2</v>
      </c>
      <c r="W92" s="131">
        <v>186116.81150000001</v>
      </c>
      <c r="X92" s="132">
        <v>180066.3432</v>
      </c>
      <c r="Y92" s="129">
        <f t="shared" si="17"/>
        <v>-3.2508983209182052</v>
      </c>
      <c r="Z92" s="132">
        <v>16616.511399999999</v>
      </c>
      <c r="AA92" s="132">
        <v>19359.627799999998</v>
      </c>
      <c r="AB92" s="129">
        <f t="shared" si="15"/>
        <v>16.5083773240152</v>
      </c>
      <c r="AC92" s="131">
        <v>990258.50679999904</v>
      </c>
      <c r="AD92" s="132">
        <v>582170.35690000001</v>
      </c>
      <c r="AE92" s="129">
        <f t="shared" si="16"/>
        <v>-41.210264501410634</v>
      </c>
      <c r="AF92" s="135"/>
      <c r="AG92" s="135"/>
      <c r="AH92" s="135"/>
      <c r="AI92" s="135"/>
      <c r="AJ92" s="135"/>
      <c r="AK92" s="135"/>
      <c r="AL92" s="135"/>
      <c r="AM92" s="135"/>
      <c r="AN92" s="135"/>
      <c r="AO92" s="135"/>
      <c r="AP92" s="135"/>
      <c r="AQ92" s="135"/>
      <c r="AR92" s="135"/>
      <c r="AS92" s="135"/>
      <c r="AT92" s="135"/>
      <c r="AU92" s="135"/>
      <c r="AV92" s="135"/>
      <c r="AW92" s="135"/>
      <c r="AX92" s="135"/>
      <c r="AY92" s="135"/>
      <c r="AZ92" s="135"/>
      <c r="BA92" s="135"/>
      <c r="BB92" s="135"/>
      <c r="BC92" s="135"/>
      <c r="BD92" s="135"/>
      <c r="BE92" s="135"/>
      <c r="BF92" s="135"/>
      <c r="BG92" s="135"/>
      <c r="BH92" s="135"/>
      <c r="BI92" s="135"/>
      <c r="BJ92" s="135"/>
      <c r="BK92" s="135"/>
      <c r="BL92" s="135"/>
      <c r="BM92" s="135"/>
      <c r="BN92" s="135"/>
      <c r="BO92" s="135"/>
      <c r="BP92" s="135"/>
      <c r="BQ92" s="135"/>
      <c r="BR92" s="135"/>
      <c r="BS92" s="135"/>
      <c r="BT92" s="135"/>
      <c r="BU92" s="135"/>
      <c r="BV92" s="135"/>
      <c r="BW92" s="135"/>
      <c r="BX92" s="135"/>
      <c r="BY92" s="135"/>
      <c r="BZ92" s="135"/>
      <c r="CA92" s="135"/>
      <c r="CB92" s="135"/>
      <c r="CC92" s="135"/>
      <c r="CD92" s="135"/>
      <c r="CE92" s="135"/>
      <c r="CF92" s="135"/>
      <c r="CG92" s="135"/>
      <c r="CH92" s="135"/>
      <c r="CI92" s="135"/>
      <c r="CJ92" s="135"/>
      <c r="CK92" s="135"/>
      <c r="CL92" s="135"/>
      <c r="CM92" s="135"/>
      <c r="CN92" s="135"/>
      <c r="CO92" s="135"/>
      <c r="CP92" s="135"/>
      <c r="CQ92" s="135"/>
      <c r="CR92" s="135"/>
      <c r="CS92" s="135"/>
      <c r="CT92" s="135"/>
      <c r="CU92" s="135"/>
      <c r="CV92" s="135"/>
      <c r="CW92" s="135"/>
      <c r="CX92" s="135"/>
      <c r="CY92" s="135"/>
      <c r="CZ92" s="135"/>
      <c r="DA92" s="135"/>
      <c r="DB92" s="135"/>
      <c r="DC92" s="135"/>
      <c r="DD92" s="135"/>
      <c r="DE92" s="135"/>
      <c r="DF92" s="135"/>
      <c r="DG92" s="135"/>
      <c r="DH92" s="135"/>
      <c r="DI92" s="135"/>
      <c r="DJ92" s="135"/>
      <c r="DK92" s="135"/>
      <c r="DL92" s="135"/>
      <c r="DM92" s="135"/>
      <c r="DN92" s="135"/>
      <c r="DO92" s="135"/>
      <c r="DP92" s="135"/>
      <c r="DQ92" s="135"/>
      <c r="DR92" s="135"/>
      <c r="DS92" s="135"/>
      <c r="DT92" s="135"/>
      <c r="DU92" s="135"/>
      <c r="DV92" s="135"/>
      <c r="DW92" s="135"/>
      <c r="DX92" s="135"/>
      <c r="DY92" s="135"/>
      <c r="DZ92" s="135"/>
      <c r="EA92" s="135"/>
      <c r="EB92" s="135"/>
      <c r="EC92" s="135"/>
      <c r="ED92" s="135"/>
      <c r="EE92" s="135"/>
      <c r="EF92" s="135"/>
      <c r="EG92" s="135"/>
      <c r="EH92" s="135"/>
      <c r="EI92" s="135"/>
      <c r="EJ92" s="135"/>
      <c r="EK92" s="135"/>
      <c r="EL92" s="135"/>
      <c r="EM92" s="135"/>
      <c r="EN92" s="135"/>
      <c r="EO92" s="135"/>
      <c r="EP92" s="135"/>
      <c r="EQ92" s="135"/>
      <c r="ER92" s="135"/>
      <c r="ES92" s="135"/>
      <c r="ET92" s="135"/>
      <c r="EU92" s="135"/>
      <c r="EV92" s="135"/>
      <c r="EW92" s="135"/>
      <c r="EX92" s="135"/>
      <c r="EY92" s="135"/>
      <c r="EZ92" s="135"/>
      <c r="FA92" s="135"/>
      <c r="FB92" s="135"/>
      <c r="FC92" s="135"/>
      <c r="FD92" s="135"/>
      <c r="FE92" s="135"/>
      <c r="FF92" s="135"/>
      <c r="FG92" s="135"/>
      <c r="FH92" s="135"/>
      <c r="FI92" s="135"/>
      <c r="FJ92" s="135"/>
      <c r="FK92" s="135"/>
      <c r="FL92" s="135"/>
      <c r="FM92" s="135"/>
      <c r="FN92" s="135"/>
      <c r="FO92" s="135"/>
      <c r="FP92" s="135"/>
      <c r="FQ92" s="135"/>
      <c r="FR92" s="135"/>
    </row>
    <row r="93" spans="1:174" s="136" customFormat="1" ht="12.75" x14ac:dyDescent="0.2">
      <c r="A93" s="137" t="s">
        <v>215</v>
      </c>
      <c r="B93" s="138">
        <v>123</v>
      </c>
      <c r="C93" s="122"/>
      <c r="D93" s="123">
        <v>5570.7507619999997</v>
      </c>
      <c r="E93" s="124">
        <v>5536.2306453600004</v>
      </c>
      <c r="F93" s="125">
        <f t="shared" si="10"/>
        <v>-0.61966722466696433</v>
      </c>
      <c r="G93" s="123">
        <v>1417.7852</v>
      </c>
      <c r="H93" s="132">
        <v>1522.3862999999999</v>
      </c>
      <c r="I93" s="125">
        <f t="shared" si="11"/>
        <v>7.3777819094175801</v>
      </c>
      <c r="J93" s="131">
        <v>611.5684</v>
      </c>
      <c r="K93" s="132">
        <v>766.80780000000004</v>
      </c>
      <c r="L93" s="129">
        <f t="shared" si="14"/>
        <v>25.383816430018303</v>
      </c>
      <c r="M93" s="131" t="s">
        <v>131</v>
      </c>
      <c r="N93" s="132" t="s">
        <v>131</v>
      </c>
      <c r="O93" s="134" t="s">
        <v>132</v>
      </c>
      <c r="P93" s="131">
        <v>3066.1219000000001</v>
      </c>
      <c r="Q93" s="132">
        <v>2964.9245000000001</v>
      </c>
      <c r="R93" s="129">
        <f t="shared" si="12"/>
        <v>-3.300501522786814</v>
      </c>
      <c r="S93" s="122"/>
      <c r="T93" s="131">
        <v>5101.0751</v>
      </c>
      <c r="U93" s="132">
        <v>4592.4215999999997</v>
      </c>
      <c r="V93" s="129">
        <f t="shared" si="13"/>
        <v>-9.9714960087531441</v>
      </c>
      <c r="W93" s="131">
        <v>3112.6727000000001</v>
      </c>
      <c r="X93" s="132">
        <v>3837.4358999999999</v>
      </c>
      <c r="Y93" s="129">
        <f t="shared" si="17"/>
        <v>23.284272708788166</v>
      </c>
      <c r="Z93" s="132">
        <v>591.02589999999998</v>
      </c>
      <c r="AA93" s="132">
        <v>584.55110000000002</v>
      </c>
      <c r="AB93" s="129">
        <f t="shared" si="15"/>
        <v>-1.095518825824715</v>
      </c>
      <c r="AC93" s="131">
        <v>2874.3573999999999</v>
      </c>
      <c r="AD93" s="132">
        <v>1738.1659</v>
      </c>
      <c r="AE93" s="129">
        <f t="shared" si="16"/>
        <v>-39.528539491992184</v>
      </c>
      <c r="AF93" s="135"/>
      <c r="AG93" s="135"/>
      <c r="AH93" s="135"/>
      <c r="AI93" s="135"/>
      <c r="AJ93" s="135"/>
      <c r="AK93" s="135"/>
      <c r="AL93" s="135"/>
      <c r="AM93" s="135"/>
      <c r="AN93" s="135"/>
      <c r="AO93" s="135"/>
      <c r="AP93" s="135"/>
      <c r="AQ93" s="135"/>
      <c r="AR93" s="135"/>
      <c r="AS93" s="135"/>
      <c r="AT93" s="135"/>
      <c r="AU93" s="135"/>
      <c r="AV93" s="135"/>
      <c r="AW93" s="135"/>
      <c r="AX93" s="135"/>
      <c r="AY93" s="135"/>
      <c r="AZ93" s="135"/>
      <c r="BA93" s="135"/>
      <c r="BB93" s="135"/>
      <c r="BC93" s="135"/>
      <c r="BD93" s="135"/>
      <c r="BE93" s="135"/>
      <c r="BF93" s="135"/>
      <c r="BG93" s="135"/>
      <c r="BH93" s="135"/>
      <c r="BI93" s="135"/>
      <c r="BJ93" s="135"/>
      <c r="BK93" s="135"/>
      <c r="BL93" s="135"/>
      <c r="BM93" s="135"/>
      <c r="BN93" s="135"/>
      <c r="BO93" s="135"/>
      <c r="BP93" s="135"/>
      <c r="BQ93" s="135"/>
      <c r="BR93" s="135"/>
      <c r="BS93" s="135"/>
      <c r="BT93" s="135"/>
      <c r="BU93" s="135"/>
      <c r="BV93" s="135"/>
      <c r="BW93" s="135"/>
      <c r="BX93" s="135"/>
      <c r="BY93" s="135"/>
      <c r="BZ93" s="135"/>
      <c r="CA93" s="135"/>
      <c r="CB93" s="135"/>
      <c r="CC93" s="135"/>
      <c r="CD93" s="135"/>
      <c r="CE93" s="135"/>
      <c r="CF93" s="135"/>
      <c r="CG93" s="135"/>
      <c r="CH93" s="135"/>
      <c r="CI93" s="135"/>
      <c r="CJ93" s="135"/>
      <c r="CK93" s="135"/>
      <c r="CL93" s="135"/>
      <c r="CM93" s="135"/>
      <c r="CN93" s="135"/>
      <c r="CO93" s="135"/>
      <c r="CP93" s="135"/>
      <c r="CQ93" s="135"/>
      <c r="CR93" s="135"/>
      <c r="CS93" s="135"/>
      <c r="CT93" s="135"/>
      <c r="CU93" s="135"/>
      <c r="CV93" s="135"/>
      <c r="CW93" s="135"/>
      <c r="CX93" s="135"/>
      <c r="CY93" s="135"/>
      <c r="CZ93" s="135"/>
      <c r="DA93" s="135"/>
      <c r="DB93" s="135"/>
      <c r="DC93" s="135"/>
      <c r="DD93" s="135"/>
      <c r="DE93" s="135"/>
      <c r="DF93" s="135"/>
      <c r="DG93" s="135"/>
      <c r="DH93" s="135"/>
      <c r="DI93" s="135"/>
      <c r="DJ93" s="135"/>
      <c r="DK93" s="135"/>
      <c r="DL93" s="135"/>
      <c r="DM93" s="135"/>
      <c r="DN93" s="135"/>
      <c r="DO93" s="135"/>
      <c r="DP93" s="135"/>
      <c r="DQ93" s="135"/>
      <c r="DR93" s="135"/>
      <c r="DS93" s="135"/>
      <c r="DT93" s="135"/>
      <c r="DU93" s="135"/>
      <c r="DV93" s="135"/>
      <c r="DW93" s="135"/>
      <c r="DX93" s="135"/>
      <c r="DY93" s="135"/>
      <c r="DZ93" s="135"/>
      <c r="EA93" s="135"/>
      <c r="EB93" s="135"/>
      <c r="EC93" s="135"/>
      <c r="ED93" s="135"/>
      <c r="EE93" s="135"/>
      <c r="EF93" s="135"/>
      <c r="EG93" s="135"/>
      <c r="EH93" s="135"/>
      <c r="EI93" s="135"/>
      <c r="EJ93" s="135"/>
      <c r="EK93" s="135"/>
      <c r="EL93" s="135"/>
      <c r="EM93" s="135"/>
      <c r="EN93" s="135"/>
      <c r="EO93" s="135"/>
      <c r="EP93" s="135"/>
      <c r="EQ93" s="135"/>
      <c r="ER93" s="135"/>
      <c r="ES93" s="135"/>
      <c r="ET93" s="135"/>
      <c r="EU93" s="135"/>
      <c r="EV93" s="135"/>
      <c r="EW93" s="135"/>
      <c r="EX93" s="135"/>
      <c r="EY93" s="135"/>
      <c r="EZ93" s="135"/>
      <c r="FA93" s="135"/>
      <c r="FB93" s="135"/>
      <c r="FC93" s="135"/>
      <c r="FD93" s="135"/>
      <c r="FE93" s="135"/>
      <c r="FF93" s="135"/>
      <c r="FG93" s="135"/>
      <c r="FH93" s="135"/>
      <c r="FI93" s="135"/>
      <c r="FJ93" s="135"/>
      <c r="FK93" s="135"/>
      <c r="FL93" s="135"/>
      <c r="FM93" s="135"/>
      <c r="FN93" s="135"/>
      <c r="FO93" s="135"/>
      <c r="FP93" s="135"/>
      <c r="FQ93" s="135"/>
      <c r="FR93" s="135"/>
    </row>
    <row r="94" spans="1:174" s="136" customFormat="1" ht="12.75" x14ac:dyDescent="0.2">
      <c r="A94" s="137" t="s">
        <v>216</v>
      </c>
      <c r="B94" s="138">
        <v>438</v>
      </c>
      <c r="C94" s="122"/>
      <c r="D94" s="123">
        <v>41333.5085369999</v>
      </c>
      <c r="E94" s="124">
        <v>40004.884299999998</v>
      </c>
      <c r="F94" s="125">
        <f t="shared" si="10"/>
        <v>-3.2143998514197691</v>
      </c>
      <c r="G94" s="123">
        <v>63.323</v>
      </c>
      <c r="H94" s="132" t="s">
        <v>131</v>
      </c>
      <c r="I94" s="129" t="s">
        <v>132</v>
      </c>
      <c r="J94" s="131">
        <v>29.180099999999999</v>
      </c>
      <c r="K94" s="132">
        <v>6.6989000000000001</v>
      </c>
      <c r="L94" s="129">
        <f t="shared" si="14"/>
        <v>-77.0429162340088</v>
      </c>
      <c r="M94" s="131" t="s">
        <v>131</v>
      </c>
      <c r="N94" s="132" t="s">
        <v>131</v>
      </c>
      <c r="O94" s="134" t="s">
        <v>132</v>
      </c>
      <c r="P94" s="131">
        <v>40410.3724</v>
      </c>
      <c r="Q94" s="132">
        <v>39563.969299999997</v>
      </c>
      <c r="R94" s="129">
        <f t="shared" si="12"/>
        <v>-2.094519425908592</v>
      </c>
      <c r="S94" s="122"/>
      <c r="T94" s="131">
        <v>19655.199100000002</v>
      </c>
      <c r="U94" s="132">
        <v>18808.7291</v>
      </c>
      <c r="V94" s="129">
        <f t="shared" si="13"/>
        <v>-4.3065959072375986</v>
      </c>
      <c r="W94" s="131">
        <v>140333.39379999999</v>
      </c>
      <c r="X94" s="132">
        <v>119022.2925</v>
      </c>
      <c r="Y94" s="129">
        <f t="shared" si="17"/>
        <v>-15.186051390143174</v>
      </c>
      <c r="Z94" s="132">
        <v>8332.2857000000004</v>
      </c>
      <c r="AA94" s="132">
        <v>8327.6525000000001</v>
      </c>
      <c r="AB94" s="129">
        <f t="shared" si="15"/>
        <v>-5.5605390487267758E-2</v>
      </c>
      <c r="AC94" s="131">
        <v>100712.1732</v>
      </c>
      <c r="AD94" s="132">
        <v>17572.356199999998</v>
      </c>
      <c r="AE94" s="129">
        <f t="shared" si="16"/>
        <v>-82.551904460343835</v>
      </c>
      <c r="AF94" s="135"/>
      <c r="AG94" s="135"/>
      <c r="AH94" s="135"/>
      <c r="AI94" s="135"/>
      <c r="AJ94" s="135"/>
      <c r="AK94" s="135"/>
      <c r="AL94" s="135"/>
      <c r="AM94" s="135"/>
      <c r="AN94" s="135"/>
      <c r="AO94" s="135"/>
      <c r="AP94" s="135"/>
      <c r="AQ94" s="135"/>
      <c r="AR94" s="135"/>
      <c r="AS94" s="135"/>
      <c r="AT94" s="135"/>
      <c r="AU94" s="135"/>
      <c r="AV94" s="135"/>
      <c r="AW94" s="135"/>
      <c r="AX94" s="135"/>
      <c r="AY94" s="135"/>
      <c r="AZ94" s="135"/>
      <c r="BA94" s="135"/>
      <c r="BB94" s="135"/>
      <c r="BC94" s="135"/>
      <c r="BD94" s="135"/>
      <c r="BE94" s="135"/>
      <c r="BF94" s="135"/>
      <c r="BG94" s="135"/>
      <c r="BH94" s="135"/>
      <c r="BI94" s="135"/>
      <c r="BJ94" s="135"/>
      <c r="BK94" s="135"/>
      <c r="BL94" s="135"/>
      <c r="BM94" s="135"/>
      <c r="BN94" s="135"/>
      <c r="BO94" s="135"/>
      <c r="BP94" s="135"/>
      <c r="BQ94" s="135"/>
      <c r="BR94" s="135"/>
      <c r="BS94" s="135"/>
      <c r="BT94" s="135"/>
      <c r="BU94" s="135"/>
      <c r="BV94" s="135"/>
      <c r="BW94" s="135"/>
      <c r="BX94" s="135"/>
      <c r="BY94" s="135"/>
      <c r="BZ94" s="135"/>
      <c r="CA94" s="135"/>
      <c r="CB94" s="135"/>
      <c r="CC94" s="135"/>
      <c r="CD94" s="135"/>
      <c r="CE94" s="135"/>
      <c r="CF94" s="135"/>
      <c r="CG94" s="135"/>
      <c r="CH94" s="135"/>
      <c r="CI94" s="135"/>
      <c r="CJ94" s="135"/>
      <c r="CK94" s="135"/>
      <c r="CL94" s="135"/>
      <c r="CM94" s="135"/>
      <c r="CN94" s="135"/>
      <c r="CO94" s="135"/>
      <c r="CP94" s="135"/>
      <c r="CQ94" s="135"/>
      <c r="CR94" s="135"/>
      <c r="CS94" s="135"/>
      <c r="CT94" s="135"/>
      <c r="CU94" s="135"/>
      <c r="CV94" s="135"/>
      <c r="CW94" s="135"/>
      <c r="CX94" s="135"/>
      <c r="CY94" s="135"/>
      <c r="CZ94" s="135"/>
      <c r="DA94" s="135"/>
      <c r="DB94" s="135"/>
      <c r="DC94" s="135"/>
      <c r="DD94" s="135"/>
      <c r="DE94" s="135"/>
      <c r="DF94" s="135"/>
      <c r="DG94" s="135"/>
      <c r="DH94" s="135"/>
      <c r="DI94" s="135"/>
      <c r="DJ94" s="135"/>
      <c r="DK94" s="135"/>
      <c r="DL94" s="135"/>
      <c r="DM94" s="135"/>
      <c r="DN94" s="135"/>
      <c r="DO94" s="135"/>
      <c r="DP94" s="135"/>
      <c r="DQ94" s="135"/>
      <c r="DR94" s="135"/>
      <c r="DS94" s="135"/>
      <c r="DT94" s="135"/>
      <c r="DU94" s="135"/>
      <c r="DV94" s="135"/>
      <c r="DW94" s="135"/>
      <c r="DX94" s="135"/>
      <c r="DY94" s="135"/>
      <c r="DZ94" s="135"/>
      <c r="EA94" s="135"/>
      <c r="EB94" s="135"/>
      <c r="EC94" s="135"/>
      <c r="ED94" s="135"/>
      <c r="EE94" s="135"/>
      <c r="EF94" s="135"/>
      <c r="EG94" s="135"/>
      <c r="EH94" s="135"/>
      <c r="EI94" s="135"/>
      <c r="EJ94" s="135"/>
      <c r="EK94" s="135"/>
      <c r="EL94" s="135"/>
      <c r="EM94" s="135"/>
      <c r="EN94" s="135"/>
      <c r="EO94" s="135"/>
      <c r="EP94" s="135"/>
      <c r="EQ94" s="135"/>
      <c r="ER94" s="135"/>
      <c r="ES94" s="135"/>
      <c r="ET94" s="135"/>
      <c r="EU94" s="135"/>
      <c r="EV94" s="135"/>
      <c r="EW94" s="135"/>
      <c r="EX94" s="135"/>
      <c r="EY94" s="135"/>
      <c r="EZ94" s="135"/>
      <c r="FA94" s="135"/>
      <c r="FB94" s="135"/>
      <c r="FC94" s="135"/>
      <c r="FD94" s="135"/>
      <c r="FE94" s="135"/>
      <c r="FF94" s="135"/>
      <c r="FG94" s="135"/>
      <c r="FH94" s="135"/>
      <c r="FI94" s="135"/>
      <c r="FJ94" s="135"/>
      <c r="FK94" s="135"/>
      <c r="FL94" s="135"/>
      <c r="FM94" s="135"/>
      <c r="FN94" s="135"/>
      <c r="FO94" s="135"/>
      <c r="FP94" s="135"/>
      <c r="FQ94" s="135"/>
      <c r="FR94" s="135"/>
    </row>
    <row r="95" spans="1:174" s="136" customFormat="1" ht="12.75" x14ac:dyDescent="0.2">
      <c r="A95" s="137" t="s">
        <v>217</v>
      </c>
      <c r="B95" s="138">
        <v>128</v>
      </c>
      <c r="C95" s="122"/>
      <c r="D95" s="123">
        <v>10146.169781000001</v>
      </c>
      <c r="E95" s="124">
        <v>9549.5519999999997</v>
      </c>
      <c r="F95" s="125">
        <f t="shared" si="10"/>
        <v>-5.8802266656058144</v>
      </c>
      <c r="G95" s="123">
        <v>4255.7651999999998</v>
      </c>
      <c r="H95" s="132">
        <v>4676.8510999999999</v>
      </c>
      <c r="I95" s="125">
        <f t="shared" si="11"/>
        <v>9.8944814906611889</v>
      </c>
      <c r="J95" s="131">
        <v>1635.6857</v>
      </c>
      <c r="K95" s="132">
        <v>1740.3425999999999</v>
      </c>
      <c r="L95" s="129">
        <f t="shared" si="14"/>
        <v>6.3983502454047159</v>
      </c>
      <c r="M95" s="131">
        <v>18.592500000000001</v>
      </c>
      <c r="N95" s="132" t="s">
        <v>131</v>
      </c>
      <c r="O95" s="134" t="s">
        <v>132</v>
      </c>
      <c r="P95" s="131">
        <v>3289.3168999999998</v>
      </c>
      <c r="Q95" s="132">
        <v>2778.7820999999999</v>
      </c>
      <c r="R95" s="129">
        <f t="shared" si="12"/>
        <v>-15.520997688000204</v>
      </c>
      <c r="S95" s="122"/>
      <c r="T95" s="131">
        <v>4877.4440000000004</v>
      </c>
      <c r="U95" s="132">
        <v>4517.9193999999998</v>
      </c>
      <c r="V95" s="129">
        <f t="shared" si="13"/>
        <v>-7.3711681774306541</v>
      </c>
      <c r="W95" s="131">
        <v>5194.5581000000002</v>
      </c>
      <c r="X95" s="132">
        <v>4866.6968999999999</v>
      </c>
      <c r="Y95" s="129">
        <f t="shared" si="17"/>
        <v>-6.3116283173346392</v>
      </c>
      <c r="Z95" s="132">
        <v>6496.2281999999996</v>
      </c>
      <c r="AA95" s="132">
        <v>5268.9402</v>
      </c>
      <c r="AB95" s="129">
        <f t="shared" si="15"/>
        <v>-18.892316621512773</v>
      </c>
      <c r="AC95" s="131" t="s">
        <v>131</v>
      </c>
      <c r="AD95" s="132" t="s">
        <v>131</v>
      </c>
      <c r="AE95" s="129" t="s">
        <v>132</v>
      </c>
      <c r="AF95" s="135"/>
      <c r="AG95" s="135"/>
      <c r="AH95" s="135"/>
      <c r="AI95" s="135"/>
      <c r="AJ95" s="135"/>
      <c r="AK95" s="135"/>
      <c r="AL95" s="135"/>
      <c r="AM95" s="135"/>
      <c r="AN95" s="135"/>
      <c r="AO95" s="135"/>
      <c r="AP95" s="135"/>
      <c r="AQ95" s="135"/>
      <c r="AR95" s="135"/>
      <c r="AS95" s="135"/>
      <c r="AT95" s="135"/>
      <c r="AU95" s="135"/>
      <c r="AV95" s="135"/>
      <c r="AW95" s="135"/>
      <c r="AX95" s="135"/>
      <c r="AY95" s="135"/>
      <c r="AZ95" s="135"/>
      <c r="BA95" s="135"/>
      <c r="BB95" s="135"/>
      <c r="BC95" s="135"/>
      <c r="BD95" s="135"/>
      <c r="BE95" s="135"/>
      <c r="BF95" s="135"/>
      <c r="BG95" s="135"/>
      <c r="BH95" s="135"/>
      <c r="BI95" s="135"/>
      <c r="BJ95" s="135"/>
      <c r="BK95" s="135"/>
      <c r="BL95" s="135"/>
      <c r="BM95" s="135"/>
      <c r="BN95" s="135"/>
      <c r="BO95" s="135"/>
      <c r="BP95" s="135"/>
      <c r="BQ95" s="135"/>
      <c r="BR95" s="135"/>
      <c r="BS95" s="135"/>
      <c r="BT95" s="135"/>
      <c r="BU95" s="135"/>
      <c r="BV95" s="135"/>
      <c r="BW95" s="135"/>
      <c r="BX95" s="135"/>
      <c r="BY95" s="135"/>
      <c r="BZ95" s="135"/>
      <c r="CA95" s="135"/>
      <c r="CB95" s="135"/>
      <c r="CC95" s="135"/>
      <c r="CD95" s="135"/>
      <c r="CE95" s="135"/>
      <c r="CF95" s="135"/>
      <c r="CG95" s="135"/>
      <c r="CH95" s="135"/>
      <c r="CI95" s="135"/>
      <c r="CJ95" s="135"/>
      <c r="CK95" s="135"/>
      <c r="CL95" s="135"/>
      <c r="CM95" s="135"/>
      <c r="CN95" s="135"/>
      <c r="CO95" s="135"/>
      <c r="CP95" s="135"/>
      <c r="CQ95" s="135"/>
      <c r="CR95" s="135"/>
      <c r="CS95" s="135"/>
      <c r="CT95" s="135"/>
      <c r="CU95" s="135"/>
      <c r="CV95" s="135"/>
      <c r="CW95" s="135"/>
      <c r="CX95" s="135"/>
      <c r="CY95" s="135"/>
      <c r="CZ95" s="135"/>
      <c r="DA95" s="135"/>
      <c r="DB95" s="135"/>
      <c r="DC95" s="135"/>
      <c r="DD95" s="135"/>
      <c r="DE95" s="135"/>
      <c r="DF95" s="135"/>
      <c r="DG95" s="135"/>
      <c r="DH95" s="135"/>
      <c r="DI95" s="135"/>
      <c r="DJ95" s="135"/>
      <c r="DK95" s="135"/>
      <c r="DL95" s="135"/>
      <c r="DM95" s="135"/>
      <c r="DN95" s="135"/>
      <c r="DO95" s="135"/>
      <c r="DP95" s="135"/>
      <c r="DQ95" s="135"/>
      <c r="DR95" s="135"/>
      <c r="DS95" s="135"/>
      <c r="DT95" s="135"/>
      <c r="DU95" s="135"/>
      <c r="DV95" s="135"/>
      <c r="DW95" s="135"/>
      <c r="DX95" s="135"/>
      <c r="DY95" s="135"/>
      <c r="DZ95" s="135"/>
      <c r="EA95" s="135"/>
      <c r="EB95" s="135"/>
      <c r="EC95" s="135"/>
      <c r="ED95" s="135"/>
      <c r="EE95" s="135"/>
      <c r="EF95" s="135"/>
      <c r="EG95" s="135"/>
      <c r="EH95" s="135"/>
      <c r="EI95" s="135"/>
      <c r="EJ95" s="135"/>
      <c r="EK95" s="135"/>
      <c r="EL95" s="135"/>
      <c r="EM95" s="135"/>
      <c r="EN95" s="135"/>
      <c r="EO95" s="135"/>
      <c r="EP95" s="135"/>
      <c r="EQ95" s="135"/>
      <c r="ER95" s="135"/>
      <c r="ES95" s="135"/>
      <c r="ET95" s="135"/>
      <c r="EU95" s="135"/>
      <c r="EV95" s="135"/>
      <c r="EW95" s="135"/>
      <c r="EX95" s="135"/>
      <c r="EY95" s="135"/>
      <c r="EZ95" s="135"/>
      <c r="FA95" s="135"/>
      <c r="FB95" s="135"/>
      <c r="FC95" s="135"/>
      <c r="FD95" s="135"/>
      <c r="FE95" s="135"/>
      <c r="FF95" s="135"/>
      <c r="FG95" s="135"/>
      <c r="FH95" s="135"/>
      <c r="FI95" s="135"/>
      <c r="FJ95" s="135"/>
      <c r="FK95" s="135"/>
      <c r="FL95" s="135"/>
      <c r="FM95" s="135"/>
      <c r="FN95" s="135"/>
      <c r="FO95" s="135"/>
      <c r="FP95" s="135"/>
      <c r="FQ95" s="135"/>
      <c r="FR95" s="135"/>
    </row>
    <row r="96" spans="1:174" s="136" customFormat="1" ht="12.75" x14ac:dyDescent="0.2">
      <c r="A96" s="137" t="s">
        <v>218</v>
      </c>
      <c r="B96" s="138">
        <v>429</v>
      </c>
      <c r="C96" s="122"/>
      <c r="D96" s="123">
        <v>20966.979594</v>
      </c>
      <c r="E96" s="124">
        <v>18781.653279580001</v>
      </c>
      <c r="F96" s="125">
        <f t="shared" si="10"/>
        <v>-10.422704446401809</v>
      </c>
      <c r="G96" s="123">
        <v>4739.7970999999998</v>
      </c>
      <c r="H96" s="132">
        <v>4569.6728999999996</v>
      </c>
      <c r="I96" s="125">
        <f t="shared" si="11"/>
        <v>-3.5892717854947853</v>
      </c>
      <c r="J96" s="131">
        <v>1569.1405999999999</v>
      </c>
      <c r="K96" s="132">
        <v>1565.597</v>
      </c>
      <c r="L96" s="129">
        <f t="shared" si="14"/>
        <v>-0.2258306234635632</v>
      </c>
      <c r="M96" s="131">
        <v>35.801000000000002</v>
      </c>
      <c r="N96" s="132">
        <v>11.5547</v>
      </c>
      <c r="O96" s="147">
        <f t="shared" si="18"/>
        <v>-67.725203206614353</v>
      </c>
      <c r="P96" s="131">
        <v>12938.186100000001</v>
      </c>
      <c r="Q96" s="132">
        <v>11469.2408</v>
      </c>
      <c r="R96" s="129">
        <f t="shared" si="12"/>
        <v>-11.353564469133747</v>
      </c>
      <c r="S96" s="122"/>
      <c r="T96" s="131">
        <v>20047.202799999999</v>
      </c>
      <c r="U96" s="132">
        <v>19964.806400000001</v>
      </c>
      <c r="V96" s="129">
        <f t="shared" si="13"/>
        <v>-0.41101195424629866</v>
      </c>
      <c r="W96" s="131">
        <v>13887.464099999999</v>
      </c>
      <c r="X96" s="132">
        <v>12432.1057</v>
      </c>
      <c r="Y96" s="129">
        <f t="shared" si="17"/>
        <v>-10.47965553336695</v>
      </c>
      <c r="Z96" s="132">
        <v>6162.1139000000003</v>
      </c>
      <c r="AA96" s="132">
        <v>5649.7241999999997</v>
      </c>
      <c r="AB96" s="129">
        <f t="shared" si="15"/>
        <v>-8.315161133259819</v>
      </c>
      <c r="AC96" s="131">
        <v>183449.429</v>
      </c>
      <c r="AD96" s="132">
        <v>132827.91459999999</v>
      </c>
      <c r="AE96" s="129">
        <f t="shared" si="16"/>
        <v>-27.594261086525385</v>
      </c>
      <c r="AF96" s="135"/>
      <c r="AG96" s="135"/>
      <c r="AH96" s="135"/>
      <c r="AI96" s="135"/>
      <c r="AJ96" s="135"/>
      <c r="AK96" s="135"/>
      <c r="AL96" s="135"/>
      <c r="AM96" s="135"/>
      <c r="AN96" s="135"/>
      <c r="AO96" s="135"/>
      <c r="AP96" s="135"/>
      <c r="AQ96" s="135"/>
      <c r="AR96" s="135"/>
      <c r="AS96" s="135"/>
      <c r="AT96" s="135"/>
      <c r="AU96" s="135"/>
      <c r="AV96" s="135"/>
      <c r="AW96" s="135"/>
      <c r="AX96" s="135"/>
      <c r="AY96" s="135"/>
      <c r="AZ96" s="135"/>
      <c r="BA96" s="135"/>
      <c r="BB96" s="135"/>
      <c r="BC96" s="135"/>
      <c r="BD96" s="135"/>
      <c r="BE96" s="135"/>
      <c r="BF96" s="135"/>
      <c r="BG96" s="135"/>
      <c r="BH96" s="135"/>
      <c r="BI96" s="135"/>
      <c r="BJ96" s="135"/>
      <c r="BK96" s="135"/>
      <c r="BL96" s="135"/>
      <c r="BM96" s="135"/>
      <c r="BN96" s="135"/>
      <c r="BO96" s="135"/>
      <c r="BP96" s="135"/>
      <c r="BQ96" s="135"/>
      <c r="BR96" s="135"/>
      <c r="BS96" s="135"/>
      <c r="BT96" s="135"/>
      <c r="BU96" s="135"/>
      <c r="BV96" s="135"/>
      <c r="BW96" s="135"/>
      <c r="BX96" s="135"/>
      <c r="BY96" s="135"/>
      <c r="BZ96" s="135"/>
      <c r="CA96" s="135"/>
      <c r="CB96" s="135"/>
      <c r="CC96" s="135"/>
      <c r="CD96" s="135"/>
      <c r="CE96" s="135"/>
      <c r="CF96" s="135"/>
      <c r="CG96" s="135"/>
      <c r="CH96" s="135"/>
      <c r="CI96" s="135"/>
      <c r="CJ96" s="135"/>
      <c r="CK96" s="135"/>
      <c r="CL96" s="135"/>
      <c r="CM96" s="135"/>
      <c r="CN96" s="135"/>
      <c r="CO96" s="135"/>
      <c r="CP96" s="135"/>
      <c r="CQ96" s="135"/>
      <c r="CR96" s="135"/>
      <c r="CS96" s="135"/>
      <c r="CT96" s="135"/>
      <c r="CU96" s="135"/>
      <c r="CV96" s="135"/>
      <c r="CW96" s="135"/>
      <c r="CX96" s="135"/>
      <c r="CY96" s="135"/>
      <c r="CZ96" s="135"/>
      <c r="DA96" s="135"/>
      <c r="DB96" s="135"/>
      <c r="DC96" s="135"/>
      <c r="DD96" s="135"/>
      <c r="DE96" s="135"/>
      <c r="DF96" s="135"/>
      <c r="DG96" s="135"/>
      <c r="DH96" s="135"/>
      <c r="DI96" s="135"/>
      <c r="DJ96" s="135"/>
      <c r="DK96" s="135"/>
      <c r="DL96" s="135"/>
      <c r="DM96" s="135"/>
      <c r="DN96" s="135"/>
      <c r="DO96" s="135"/>
      <c r="DP96" s="135"/>
      <c r="DQ96" s="135"/>
      <c r="DR96" s="135"/>
      <c r="DS96" s="135"/>
      <c r="DT96" s="135"/>
      <c r="DU96" s="135"/>
      <c r="DV96" s="135"/>
      <c r="DW96" s="135"/>
      <c r="DX96" s="135"/>
      <c r="DY96" s="135"/>
      <c r="DZ96" s="135"/>
      <c r="EA96" s="135"/>
      <c r="EB96" s="135"/>
      <c r="EC96" s="135"/>
      <c r="ED96" s="135"/>
      <c r="EE96" s="135"/>
      <c r="EF96" s="135"/>
      <c r="EG96" s="135"/>
      <c r="EH96" s="135"/>
      <c r="EI96" s="135"/>
      <c r="EJ96" s="135"/>
      <c r="EK96" s="135"/>
      <c r="EL96" s="135"/>
      <c r="EM96" s="135"/>
      <c r="EN96" s="135"/>
      <c r="EO96" s="135"/>
      <c r="EP96" s="135"/>
      <c r="EQ96" s="135"/>
      <c r="ER96" s="135"/>
      <c r="ES96" s="135"/>
      <c r="ET96" s="135"/>
      <c r="EU96" s="135"/>
      <c r="EV96" s="135"/>
      <c r="EW96" s="135"/>
      <c r="EX96" s="135"/>
      <c r="EY96" s="135"/>
      <c r="EZ96" s="135"/>
      <c r="FA96" s="135"/>
      <c r="FB96" s="135"/>
      <c r="FC96" s="135"/>
      <c r="FD96" s="135"/>
      <c r="FE96" s="135"/>
      <c r="FF96" s="135"/>
      <c r="FG96" s="135"/>
      <c r="FH96" s="135"/>
      <c r="FI96" s="135"/>
      <c r="FJ96" s="135"/>
      <c r="FK96" s="135"/>
      <c r="FL96" s="135"/>
      <c r="FM96" s="135"/>
      <c r="FN96" s="135"/>
      <c r="FO96" s="135"/>
      <c r="FP96" s="135"/>
      <c r="FQ96" s="135"/>
      <c r="FR96" s="135"/>
    </row>
    <row r="97" spans="1:174" s="136" customFormat="1" ht="12.75" x14ac:dyDescent="0.2">
      <c r="A97" s="137" t="s">
        <v>219</v>
      </c>
      <c r="B97" s="138">
        <v>59</v>
      </c>
      <c r="C97" s="122"/>
      <c r="D97" s="123">
        <v>4311.5289709999997</v>
      </c>
      <c r="E97" s="124">
        <v>4079.4690999999998</v>
      </c>
      <c r="F97" s="125">
        <f t="shared" si="10"/>
        <v>-5.382310372048293</v>
      </c>
      <c r="G97" s="123">
        <v>1178.0667000000001</v>
      </c>
      <c r="H97" s="132" t="s">
        <v>131</v>
      </c>
      <c r="I97" s="129" t="s">
        <v>132</v>
      </c>
      <c r="J97" s="131">
        <v>642.49300000000005</v>
      </c>
      <c r="K97" s="132">
        <v>608.49749999999995</v>
      </c>
      <c r="L97" s="129">
        <f t="shared" si="14"/>
        <v>-5.2911860518324865</v>
      </c>
      <c r="M97" s="131" t="s">
        <v>131</v>
      </c>
      <c r="N97" s="132" t="s">
        <v>131</v>
      </c>
      <c r="O97" s="134" t="s">
        <v>132</v>
      </c>
      <c r="P97" s="131">
        <v>2034.6591000000001</v>
      </c>
      <c r="Q97" s="132">
        <v>1926.0938000000001</v>
      </c>
      <c r="R97" s="129">
        <f t="shared" si="12"/>
        <v>-5.3357980213982747</v>
      </c>
      <c r="S97" s="122"/>
      <c r="T97" s="131">
        <v>2166.4630000000002</v>
      </c>
      <c r="U97" s="132">
        <v>2399.8105999999998</v>
      </c>
      <c r="V97" s="129">
        <f t="shared" si="13"/>
        <v>10.77090169552859</v>
      </c>
      <c r="W97" s="131">
        <v>1347.3531</v>
      </c>
      <c r="X97" s="132">
        <v>1196.3590999999999</v>
      </c>
      <c r="Y97" s="129">
        <f t="shared" si="17"/>
        <v>-11.206713370088373</v>
      </c>
      <c r="Z97" s="132" t="s">
        <v>131</v>
      </c>
      <c r="AA97" s="132" t="s">
        <v>131</v>
      </c>
      <c r="AB97" s="129" t="s">
        <v>132</v>
      </c>
      <c r="AC97" s="131">
        <v>26129.982400000001</v>
      </c>
      <c r="AD97" s="132">
        <v>46509.0527</v>
      </c>
      <c r="AE97" s="129">
        <f t="shared" si="16"/>
        <v>77.991136725756078</v>
      </c>
      <c r="AF97" s="135"/>
      <c r="AG97" s="135"/>
      <c r="AH97" s="135"/>
      <c r="AI97" s="135"/>
      <c r="AJ97" s="135"/>
      <c r="AK97" s="135"/>
      <c r="AL97" s="135"/>
      <c r="AM97" s="135"/>
      <c r="AN97" s="135"/>
      <c r="AO97" s="135"/>
      <c r="AP97" s="135"/>
      <c r="AQ97" s="135"/>
      <c r="AR97" s="135"/>
      <c r="AS97" s="135"/>
      <c r="AT97" s="135"/>
      <c r="AU97" s="135"/>
      <c r="AV97" s="135"/>
      <c r="AW97" s="135"/>
      <c r="AX97" s="135"/>
      <c r="AY97" s="135"/>
      <c r="AZ97" s="135"/>
      <c r="BA97" s="135"/>
      <c r="BB97" s="135"/>
      <c r="BC97" s="135"/>
      <c r="BD97" s="135"/>
      <c r="BE97" s="135"/>
      <c r="BF97" s="135"/>
      <c r="BG97" s="135"/>
      <c r="BH97" s="135"/>
      <c r="BI97" s="135"/>
      <c r="BJ97" s="135"/>
      <c r="BK97" s="135"/>
      <c r="BL97" s="135"/>
      <c r="BM97" s="135"/>
      <c r="BN97" s="135"/>
      <c r="BO97" s="135"/>
      <c r="BP97" s="135"/>
      <c r="BQ97" s="135"/>
      <c r="BR97" s="135"/>
      <c r="BS97" s="135"/>
      <c r="BT97" s="135"/>
      <c r="BU97" s="135"/>
      <c r="BV97" s="135"/>
      <c r="BW97" s="135"/>
      <c r="BX97" s="135"/>
      <c r="BY97" s="135"/>
      <c r="BZ97" s="135"/>
      <c r="CA97" s="135"/>
      <c r="CB97" s="135"/>
      <c r="CC97" s="135"/>
      <c r="CD97" s="135"/>
      <c r="CE97" s="135"/>
      <c r="CF97" s="135"/>
      <c r="CG97" s="135"/>
      <c r="CH97" s="135"/>
      <c r="CI97" s="135"/>
      <c r="CJ97" s="135"/>
      <c r="CK97" s="135"/>
      <c r="CL97" s="135"/>
      <c r="CM97" s="135"/>
      <c r="CN97" s="135"/>
      <c r="CO97" s="135"/>
      <c r="CP97" s="135"/>
      <c r="CQ97" s="135"/>
      <c r="CR97" s="135"/>
      <c r="CS97" s="135"/>
      <c r="CT97" s="135"/>
      <c r="CU97" s="135"/>
      <c r="CV97" s="135"/>
      <c r="CW97" s="135"/>
      <c r="CX97" s="135"/>
      <c r="CY97" s="135"/>
      <c r="CZ97" s="135"/>
      <c r="DA97" s="135"/>
      <c r="DB97" s="135"/>
      <c r="DC97" s="135"/>
      <c r="DD97" s="135"/>
      <c r="DE97" s="135"/>
      <c r="DF97" s="135"/>
      <c r="DG97" s="135"/>
      <c r="DH97" s="135"/>
      <c r="DI97" s="135"/>
      <c r="DJ97" s="135"/>
      <c r="DK97" s="135"/>
      <c r="DL97" s="135"/>
      <c r="DM97" s="135"/>
      <c r="DN97" s="135"/>
      <c r="DO97" s="135"/>
      <c r="DP97" s="135"/>
      <c r="DQ97" s="135"/>
      <c r="DR97" s="135"/>
      <c r="DS97" s="135"/>
      <c r="DT97" s="135"/>
      <c r="DU97" s="135"/>
      <c r="DV97" s="135"/>
      <c r="DW97" s="135"/>
      <c r="DX97" s="135"/>
      <c r="DY97" s="135"/>
      <c r="DZ97" s="135"/>
      <c r="EA97" s="135"/>
      <c r="EB97" s="135"/>
      <c r="EC97" s="135"/>
      <c r="ED97" s="135"/>
      <c r="EE97" s="135"/>
      <c r="EF97" s="135"/>
      <c r="EG97" s="135"/>
      <c r="EH97" s="135"/>
      <c r="EI97" s="135"/>
      <c r="EJ97" s="135"/>
      <c r="EK97" s="135"/>
      <c r="EL97" s="135"/>
      <c r="EM97" s="135"/>
      <c r="EN97" s="135"/>
      <c r="EO97" s="135"/>
      <c r="EP97" s="135"/>
      <c r="EQ97" s="135"/>
      <c r="ER97" s="135"/>
      <c r="ES97" s="135"/>
      <c r="ET97" s="135"/>
      <c r="EU97" s="135"/>
      <c r="EV97" s="135"/>
      <c r="EW97" s="135"/>
      <c r="EX97" s="135"/>
      <c r="EY97" s="135"/>
      <c r="EZ97" s="135"/>
      <c r="FA97" s="135"/>
      <c r="FB97" s="135"/>
      <c r="FC97" s="135"/>
      <c r="FD97" s="135"/>
      <c r="FE97" s="135"/>
      <c r="FF97" s="135"/>
      <c r="FG97" s="135"/>
      <c r="FH97" s="135"/>
      <c r="FI97" s="135"/>
      <c r="FJ97" s="135"/>
      <c r="FK97" s="135"/>
      <c r="FL97" s="135"/>
      <c r="FM97" s="135"/>
      <c r="FN97" s="135"/>
      <c r="FO97" s="135"/>
      <c r="FP97" s="135"/>
      <c r="FQ97" s="135"/>
      <c r="FR97" s="135"/>
    </row>
    <row r="98" spans="1:174" s="136" customFormat="1" ht="12.75" x14ac:dyDescent="0.2">
      <c r="A98" s="137" t="s">
        <v>220</v>
      </c>
      <c r="B98" s="138">
        <v>77</v>
      </c>
      <c r="C98" s="122"/>
      <c r="D98" s="123">
        <v>6219.4398369999999</v>
      </c>
      <c r="E98" s="124">
        <v>6195.7394059400003</v>
      </c>
      <c r="F98" s="125">
        <f t="shared" si="10"/>
        <v>-0.38107018768802625</v>
      </c>
      <c r="G98" s="123">
        <v>1916.5820000000001</v>
      </c>
      <c r="H98" s="132">
        <v>2021.3578</v>
      </c>
      <c r="I98" s="125">
        <f t="shared" si="11"/>
        <v>5.4668049684281739</v>
      </c>
      <c r="J98" s="131">
        <v>1247.8459</v>
      </c>
      <c r="K98" s="132">
        <v>1418.5543</v>
      </c>
      <c r="L98" s="129">
        <f t="shared" si="14"/>
        <v>13.680246895870706</v>
      </c>
      <c r="M98" s="131">
        <v>454.35939999999999</v>
      </c>
      <c r="N98" s="132">
        <v>511.2405</v>
      </c>
      <c r="O98" s="147">
        <f t="shared" si="18"/>
        <v>12.518966263270892</v>
      </c>
      <c r="P98" s="131">
        <v>1655.4853000000001</v>
      </c>
      <c r="Q98" s="132">
        <v>1527.4863</v>
      </c>
      <c r="R98" s="129">
        <f t="shared" si="12"/>
        <v>-7.7318113304902241</v>
      </c>
      <c r="S98" s="122"/>
      <c r="T98" s="131">
        <v>1644.904</v>
      </c>
      <c r="U98" s="132">
        <v>1594.0719999999999</v>
      </c>
      <c r="V98" s="129">
        <f t="shared" si="13"/>
        <v>-3.0902715295239136</v>
      </c>
      <c r="W98" s="131">
        <v>4204.6359000000002</v>
      </c>
      <c r="X98" s="132">
        <v>2502.5735</v>
      </c>
      <c r="Y98" s="129">
        <f t="shared" si="17"/>
        <v>-40.480613315412164</v>
      </c>
      <c r="Z98" s="132">
        <v>11596.162899999999</v>
      </c>
      <c r="AA98" s="132">
        <v>6645</v>
      </c>
      <c r="AB98" s="129">
        <f t="shared" si="15"/>
        <v>-42.696562153330909</v>
      </c>
      <c r="AC98" s="131" t="s">
        <v>131</v>
      </c>
      <c r="AD98" s="132">
        <v>51265.188300000002</v>
      </c>
      <c r="AE98" s="129" t="s">
        <v>132</v>
      </c>
      <c r="AF98" s="135"/>
      <c r="AG98" s="135"/>
      <c r="AH98" s="135"/>
      <c r="AI98" s="135"/>
      <c r="AJ98" s="135"/>
      <c r="AK98" s="135"/>
      <c r="AL98" s="135"/>
      <c r="AM98" s="135"/>
      <c r="AN98" s="135"/>
      <c r="AO98" s="135"/>
      <c r="AP98" s="135"/>
      <c r="AQ98" s="135"/>
      <c r="AR98" s="135"/>
      <c r="AS98" s="135"/>
      <c r="AT98" s="135"/>
      <c r="AU98" s="135"/>
      <c r="AV98" s="135"/>
      <c r="AW98" s="135"/>
      <c r="AX98" s="135"/>
      <c r="AY98" s="135"/>
      <c r="AZ98" s="135"/>
      <c r="BA98" s="135"/>
      <c r="BB98" s="135"/>
      <c r="BC98" s="135"/>
      <c r="BD98" s="135"/>
      <c r="BE98" s="135"/>
      <c r="BF98" s="135"/>
      <c r="BG98" s="135"/>
      <c r="BH98" s="135"/>
      <c r="BI98" s="135"/>
      <c r="BJ98" s="135"/>
      <c r="BK98" s="135"/>
      <c r="BL98" s="135"/>
      <c r="BM98" s="135"/>
      <c r="BN98" s="135"/>
      <c r="BO98" s="135"/>
      <c r="BP98" s="135"/>
      <c r="BQ98" s="135"/>
      <c r="BR98" s="135"/>
      <c r="BS98" s="135"/>
      <c r="BT98" s="135"/>
      <c r="BU98" s="135"/>
      <c r="BV98" s="135"/>
      <c r="BW98" s="135"/>
      <c r="BX98" s="135"/>
      <c r="BY98" s="135"/>
      <c r="BZ98" s="135"/>
      <c r="CA98" s="135"/>
      <c r="CB98" s="135"/>
      <c r="CC98" s="135"/>
      <c r="CD98" s="135"/>
      <c r="CE98" s="135"/>
      <c r="CF98" s="135"/>
      <c r="CG98" s="135"/>
      <c r="CH98" s="135"/>
      <c r="CI98" s="135"/>
      <c r="CJ98" s="135"/>
      <c r="CK98" s="135"/>
      <c r="CL98" s="135"/>
      <c r="CM98" s="135"/>
      <c r="CN98" s="135"/>
      <c r="CO98" s="135"/>
      <c r="CP98" s="135"/>
      <c r="CQ98" s="135"/>
      <c r="CR98" s="135"/>
      <c r="CS98" s="135"/>
      <c r="CT98" s="135"/>
      <c r="CU98" s="135"/>
      <c r="CV98" s="135"/>
      <c r="CW98" s="135"/>
      <c r="CX98" s="135"/>
      <c r="CY98" s="135"/>
      <c r="CZ98" s="135"/>
      <c r="DA98" s="135"/>
      <c r="DB98" s="135"/>
      <c r="DC98" s="135"/>
      <c r="DD98" s="135"/>
      <c r="DE98" s="135"/>
      <c r="DF98" s="135"/>
      <c r="DG98" s="135"/>
      <c r="DH98" s="135"/>
      <c r="DI98" s="135"/>
      <c r="DJ98" s="135"/>
      <c r="DK98" s="135"/>
      <c r="DL98" s="135"/>
      <c r="DM98" s="135"/>
      <c r="DN98" s="135"/>
      <c r="DO98" s="135"/>
      <c r="DP98" s="135"/>
      <c r="DQ98" s="135"/>
      <c r="DR98" s="135"/>
      <c r="DS98" s="135"/>
      <c r="DT98" s="135"/>
      <c r="DU98" s="135"/>
      <c r="DV98" s="135"/>
      <c r="DW98" s="135"/>
      <c r="DX98" s="135"/>
      <c r="DY98" s="135"/>
      <c r="DZ98" s="135"/>
      <c r="EA98" s="135"/>
      <c r="EB98" s="135"/>
      <c r="EC98" s="135"/>
      <c r="ED98" s="135"/>
      <c r="EE98" s="135"/>
      <c r="EF98" s="135"/>
      <c r="EG98" s="135"/>
      <c r="EH98" s="135"/>
      <c r="EI98" s="135"/>
      <c r="EJ98" s="135"/>
      <c r="EK98" s="135"/>
      <c r="EL98" s="135"/>
      <c r="EM98" s="135"/>
      <c r="EN98" s="135"/>
      <c r="EO98" s="135"/>
      <c r="EP98" s="135"/>
      <c r="EQ98" s="135"/>
      <c r="ER98" s="135"/>
      <c r="ES98" s="135"/>
      <c r="ET98" s="135"/>
      <c r="EU98" s="135"/>
      <c r="EV98" s="135"/>
      <c r="EW98" s="135"/>
      <c r="EX98" s="135"/>
      <c r="EY98" s="135"/>
      <c r="EZ98" s="135"/>
      <c r="FA98" s="135"/>
      <c r="FB98" s="135"/>
      <c r="FC98" s="135"/>
      <c r="FD98" s="135"/>
      <c r="FE98" s="135"/>
      <c r="FF98" s="135"/>
      <c r="FG98" s="135"/>
      <c r="FH98" s="135"/>
      <c r="FI98" s="135"/>
      <c r="FJ98" s="135"/>
      <c r="FK98" s="135"/>
      <c r="FL98" s="135"/>
      <c r="FM98" s="135"/>
      <c r="FN98" s="135"/>
      <c r="FO98" s="135"/>
      <c r="FP98" s="135"/>
      <c r="FQ98" s="135"/>
      <c r="FR98" s="135"/>
    </row>
    <row r="99" spans="1:174" s="136" customFormat="1" ht="12.75" x14ac:dyDescent="0.2">
      <c r="A99" s="137" t="s">
        <v>221</v>
      </c>
      <c r="B99" s="138">
        <v>346</v>
      </c>
      <c r="C99" s="122"/>
      <c r="D99" s="123">
        <v>33172.421928999996</v>
      </c>
      <c r="E99" s="124">
        <v>30620.25451337</v>
      </c>
      <c r="F99" s="125">
        <f t="shared" si="10"/>
        <v>-7.6936420894816893</v>
      </c>
      <c r="G99" s="123">
        <v>12676.2348</v>
      </c>
      <c r="H99" s="132">
        <v>12289.4535</v>
      </c>
      <c r="I99" s="125">
        <f t="shared" si="11"/>
        <v>-3.0512317427253799</v>
      </c>
      <c r="J99" s="131">
        <v>7477.3612999999996</v>
      </c>
      <c r="K99" s="132">
        <v>7687.7730000000001</v>
      </c>
      <c r="L99" s="129">
        <f t="shared" si="14"/>
        <v>2.8139833232346367</v>
      </c>
      <c r="M99" s="131">
        <v>21.799600000000002</v>
      </c>
      <c r="N99" s="132">
        <v>29.8186</v>
      </c>
      <c r="O99" s="147">
        <f t="shared" si="18"/>
        <v>36.785078625295874</v>
      </c>
      <c r="P99" s="131">
        <v>9484.8132999999907</v>
      </c>
      <c r="Q99" s="132">
        <v>8889.0614999999998</v>
      </c>
      <c r="R99" s="129">
        <f t="shared" si="12"/>
        <v>-6.2811125654944728</v>
      </c>
      <c r="S99" s="122"/>
      <c r="T99" s="131">
        <v>14194.5041</v>
      </c>
      <c r="U99" s="132">
        <v>12458.5488</v>
      </c>
      <c r="V99" s="129">
        <f t="shared" si="13"/>
        <v>-12.229770675820928</v>
      </c>
      <c r="W99" s="131">
        <v>23696.612099999998</v>
      </c>
      <c r="X99" s="132">
        <v>19103.0298</v>
      </c>
      <c r="Y99" s="129">
        <f t="shared" si="17"/>
        <v>-19.384974867356664</v>
      </c>
      <c r="Z99" s="132">
        <v>13921.734</v>
      </c>
      <c r="AA99" s="132">
        <v>10708.014999999999</v>
      </c>
      <c r="AB99" s="129">
        <f t="shared" si="15"/>
        <v>-23.084186208413414</v>
      </c>
      <c r="AC99" s="131">
        <v>474820.72249999997</v>
      </c>
      <c r="AD99" s="132">
        <v>405288.1262</v>
      </c>
      <c r="AE99" s="129">
        <f t="shared" si="16"/>
        <v>-14.6439683453369</v>
      </c>
      <c r="AF99" s="135"/>
      <c r="AG99" s="135"/>
      <c r="AH99" s="135"/>
      <c r="AI99" s="135"/>
      <c r="AJ99" s="135"/>
      <c r="AK99" s="135"/>
      <c r="AL99" s="135"/>
      <c r="AM99" s="135"/>
      <c r="AN99" s="135"/>
      <c r="AO99" s="135"/>
      <c r="AP99" s="135"/>
      <c r="AQ99" s="135"/>
      <c r="AR99" s="135"/>
      <c r="AS99" s="135"/>
      <c r="AT99" s="135"/>
      <c r="AU99" s="135"/>
      <c r="AV99" s="135"/>
      <c r="AW99" s="135"/>
      <c r="AX99" s="135"/>
      <c r="AY99" s="135"/>
      <c r="AZ99" s="135"/>
      <c r="BA99" s="135"/>
      <c r="BB99" s="135"/>
      <c r="BC99" s="135"/>
      <c r="BD99" s="135"/>
      <c r="BE99" s="135"/>
      <c r="BF99" s="135"/>
      <c r="BG99" s="135"/>
      <c r="BH99" s="135"/>
      <c r="BI99" s="135"/>
      <c r="BJ99" s="135"/>
      <c r="BK99" s="135"/>
      <c r="BL99" s="135"/>
      <c r="BM99" s="135"/>
      <c r="BN99" s="135"/>
      <c r="BO99" s="135"/>
      <c r="BP99" s="135"/>
      <c r="BQ99" s="135"/>
      <c r="BR99" s="135"/>
      <c r="BS99" s="135"/>
      <c r="BT99" s="135"/>
      <c r="BU99" s="135"/>
      <c r="BV99" s="135"/>
      <c r="BW99" s="135"/>
      <c r="BX99" s="135"/>
      <c r="BY99" s="135"/>
      <c r="BZ99" s="135"/>
      <c r="CA99" s="135"/>
      <c r="CB99" s="135"/>
      <c r="CC99" s="135"/>
      <c r="CD99" s="135"/>
      <c r="CE99" s="135"/>
      <c r="CF99" s="135"/>
      <c r="CG99" s="135"/>
      <c r="CH99" s="135"/>
      <c r="CI99" s="135"/>
      <c r="CJ99" s="135"/>
      <c r="CK99" s="135"/>
      <c r="CL99" s="135"/>
      <c r="CM99" s="135"/>
      <c r="CN99" s="135"/>
      <c r="CO99" s="135"/>
      <c r="CP99" s="135"/>
      <c r="CQ99" s="135"/>
      <c r="CR99" s="135"/>
      <c r="CS99" s="135"/>
      <c r="CT99" s="135"/>
      <c r="CU99" s="135"/>
      <c r="CV99" s="135"/>
      <c r="CW99" s="135"/>
      <c r="CX99" s="135"/>
      <c r="CY99" s="135"/>
      <c r="CZ99" s="135"/>
      <c r="DA99" s="135"/>
      <c r="DB99" s="135"/>
      <c r="DC99" s="135"/>
      <c r="DD99" s="135"/>
      <c r="DE99" s="135"/>
      <c r="DF99" s="135"/>
      <c r="DG99" s="135"/>
      <c r="DH99" s="135"/>
      <c r="DI99" s="135"/>
      <c r="DJ99" s="135"/>
      <c r="DK99" s="135"/>
      <c r="DL99" s="135"/>
      <c r="DM99" s="135"/>
      <c r="DN99" s="135"/>
      <c r="DO99" s="135"/>
      <c r="DP99" s="135"/>
      <c r="DQ99" s="135"/>
      <c r="DR99" s="135"/>
      <c r="DS99" s="135"/>
      <c r="DT99" s="135"/>
      <c r="DU99" s="135"/>
      <c r="DV99" s="135"/>
      <c r="DW99" s="135"/>
      <c r="DX99" s="135"/>
      <c r="DY99" s="135"/>
      <c r="DZ99" s="135"/>
      <c r="EA99" s="135"/>
      <c r="EB99" s="135"/>
      <c r="EC99" s="135"/>
      <c r="ED99" s="135"/>
      <c r="EE99" s="135"/>
      <c r="EF99" s="135"/>
      <c r="EG99" s="135"/>
      <c r="EH99" s="135"/>
      <c r="EI99" s="135"/>
      <c r="EJ99" s="135"/>
      <c r="EK99" s="135"/>
      <c r="EL99" s="135"/>
      <c r="EM99" s="135"/>
      <c r="EN99" s="135"/>
      <c r="EO99" s="135"/>
      <c r="EP99" s="135"/>
      <c r="EQ99" s="135"/>
      <c r="ER99" s="135"/>
      <c r="ES99" s="135"/>
      <c r="ET99" s="135"/>
      <c r="EU99" s="135"/>
      <c r="EV99" s="135"/>
      <c r="EW99" s="135"/>
      <c r="EX99" s="135"/>
      <c r="EY99" s="135"/>
      <c r="EZ99" s="135"/>
      <c r="FA99" s="135"/>
      <c r="FB99" s="135"/>
      <c r="FC99" s="135"/>
      <c r="FD99" s="135"/>
      <c r="FE99" s="135"/>
      <c r="FF99" s="135"/>
      <c r="FG99" s="135"/>
      <c r="FH99" s="135"/>
      <c r="FI99" s="135"/>
      <c r="FJ99" s="135"/>
      <c r="FK99" s="135"/>
      <c r="FL99" s="135"/>
      <c r="FM99" s="135"/>
      <c r="FN99" s="135"/>
      <c r="FO99" s="135"/>
      <c r="FP99" s="135"/>
      <c r="FQ99" s="135"/>
      <c r="FR99" s="135"/>
    </row>
    <row r="100" spans="1:174" s="136" customFormat="1" ht="12.75" x14ac:dyDescent="0.2">
      <c r="A100" s="137" t="s">
        <v>222</v>
      </c>
      <c r="B100" s="138">
        <v>123</v>
      </c>
      <c r="C100" s="122"/>
      <c r="D100" s="123">
        <v>6414.5975060000001</v>
      </c>
      <c r="E100" s="124">
        <v>5733.4714000000004</v>
      </c>
      <c r="F100" s="125">
        <f t="shared" si="10"/>
        <v>-10.618376372997639</v>
      </c>
      <c r="G100" s="123">
        <v>2169.9756000000002</v>
      </c>
      <c r="H100" s="132">
        <v>2207.9773</v>
      </c>
      <c r="I100" s="125">
        <f t="shared" si="11"/>
        <v>1.7512501062223906</v>
      </c>
      <c r="J100" s="131">
        <v>1182.8764000000001</v>
      </c>
      <c r="K100" s="132">
        <v>1121.3541</v>
      </c>
      <c r="L100" s="129">
        <f t="shared" si="14"/>
        <v>-5.2010759534977691</v>
      </c>
      <c r="M100" s="131">
        <v>74.813599999999994</v>
      </c>
      <c r="N100" s="132">
        <v>54.816600000000001</v>
      </c>
      <c r="O100" s="147">
        <f t="shared" si="18"/>
        <v>-26.729097383363442</v>
      </c>
      <c r="P100" s="131">
        <v>2322.1711</v>
      </c>
      <c r="Q100" s="132">
        <v>2013.1923999999999</v>
      </c>
      <c r="R100" s="129">
        <f t="shared" si="12"/>
        <v>-13.305595784910086</v>
      </c>
      <c r="S100" s="122"/>
      <c r="T100" s="131">
        <v>3624.8198000000002</v>
      </c>
      <c r="U100" s="132">
        <v>3029.4407000000001</v>
      </c>
      <c r="V100" s="129">
        <f t="shared" si="13"/>
        <v>-16.4250675302535</v>
      </c>
      <c r="W100" s="131">
        <v>579.66610000000003</v>
      </c>
      <c r="X100" s="132">
        <v>728.36959999999999</v>
      </c>
      <c r="Y100" s="129">
        <f t="shared" si="17"/>
        <v>25.653302823815281</v>
      </c>
      <c r="Z100" s="132" t="s">
        <v>131</v>
      </c>
      <c r="AA100" s="132">
        <v>3750.4717000000001</v>
      </c>
      <c r="AB100" s="129" t="s">
        <v>132</v>
      </c>
      <c r="AC100" s="131">
        <v>20663.682199999999</v>
      </c>
      <c r="AD100" s="132">
        <v>25364.707299999998</v>
      </c>
      <c r="AE100" s="129">
        <f t="shared" si="16"/>
        <v>22.750180991459491</v>
      </c>
      <c r="AF100" s="135"/>
      <c r="AG100" s="135"/>
      <c r="AH100" s="135"/>
      <c r="AI100" s="135"/>
      <c r="AJ100" s="135"/>
      <c r="AK100" s="135"/>
      <c r="AL100" s="135"/>
      <c r="AM100" s="135"/>
      <c r="AN100" s="135"/>
      <c r="AO100" s="135"/>
      <c r="AP100" s="135"/>
      <c r="AQ100" s="135"/>
      <c r="AR100" s="135"/>
      <c r="AS100" s="135"/>
      <c r="AT100" s="135"/>
      <c r="AU100" s="135"/>
      <c r="AV100" s="135"/>
      <c r="AW100" s="135"/>
      <c r="AX100" s="135"/>
      <c r="AY100" s="135"/>
      <c r="AZ100" s="135"/>
      <c r="BA100" s="135"/>
      <c r="BB100" s="135"/>
      <c r="BC100" s="135"/>
      <c r="BD100" s="135"/>
      <c r="BE100" s="135"/>
      <c r="BF100" s="135"/>
      <c r="BG100" s="135"/>
      <c r="BH100" s="135"/>
      <c r="BI100" s="135"/>
      <c r="BJ100" s="135"/>
      <c r="BK100" s="135"/>
      <c r="BL100" s="135"/>
      <c r="BM100" s="135"/>
      <c r="BN100" s="135"/>
      <c r="BO100" s="135"/>
      <c r="BP100" s="135"/>
      <c r="BQ100" s="135"/>
      <c r="BR100" s="135"/>
      <c r="BS100" s="135"/>
      <c r="BT100" s="135"/>
      <c r="BU100" s="135"/>
      <c r="BV100" s="135"/>
      <c r="BW100" s="135"/>
      <c r="BX100" s="135"/>
      <c r="BY100" s="135"/>
      <c r="BZ100" s="135"/>
      <c r="CA100" s="135"/>
      <c r="CB100" s="135"/>
      <c r="CC100" s="135"/>
      <c r="CD100" s="135"/>
      <c r="CE100" s="135"/>
      <c r="CF100" s="135"/>
      <c r="CG100" s="135"/>
      <c r="CH100" s="135"/>
      <c r="CI100" s="135"/>
      <c r="CJ100" s="135"/>
      <c r="CK100" s="135"/>
      <c r="CL100" s="135"/>
      <c r="CM100" s="135"/>
      <c r="CN100" s="135"/>
      <c r="CO100" s="135"/>
      <c r="CP100" s="135"/>
      <c r="CQ100" s="135"/>
      <c r="CR100" s="135"/>
      <c r="CS100" s="135"/>
      <c r="CT100" s="135"/>
      <c r="CU100" s="135"/>
      <c r="CV100" s="135"/>
      <c r="CW100" s="135"/>
      <c r="CX100" s="135"/>
      <c r="CY100" s="135"/>
      <c r="CZ100" s="135"/>
      <c r="DA100" s="135"/>
      <c r="DB100" s="135"/>
      <c r="DC100" s="135"/>
      <c r="DD100" s="135"/>
      <c r="DE100" s="135"/>
      <c r="DF100" s="135"/>
      <c r="DG100" s="135"/>
      <c r="DH100" s="135"/>
      <c r="DI100" s="135"/>
      <c r="DJ100" s="135"/>
      <c r="DK100" s="135"/>
      <c r="DL100" s="135"/>
      <c r="DM100" s="135"/>
      <c r="DN100" s="135"/>
      <c r="DO100" s="135"/>
      <c r="DP100" s="135"/>
      <c r="DQ100" s="135"/>
      <c r="DR100" s="135"/>
      <c r="DS100" s="135"/>
      <c r="DT100" s="135"/>
      <c r="DU100" s="135"/>
      <c r="DV100" s="135"/>
      <c r="DW100" s="135"/>
      <c r="DX100" s="135"/>
      <c r="DY100" s="135"/>
      <c r="DZ100" s="135"/>
      <c r="EA100" s="135"/>
      <c r="EB100" s="135"/>
      <c r="EC100" s="135"/>
      <c r="ED100" s="135"/>
      <c r="EE100" s="135"/>
      <c r="EF100" s="135"/>
      <c r="EG100" s="135"/>
      <c r="EH100" s="135"/>
      <c r="EI100" s="135"/>
      <c r="EJ100" s="135"/>
      <c r="EK100" s="135"/>
      <c r="EL100" s="135"/>
      <c r="EM100" s="135"/>
      <c r="EN100" s="135"/>
      <c r="EO100" s="135"/>
      <c r="EP100" s="135"/>
      <c r="EQ100" s="135"/>
      <c r="ER100" s="135"/>
      <c r="ES100" s="135"/>
      <c r="ET100" s="135"/>
      <c r="EU100" s="135"/>
      <c r="EV100" s="135"/>
      <c r="EW100" s="135"/>
      <c r="EX100" s="135"/>
      <c r="EY100" s="135"/>
      <c r="EZ100" s="135"/>
      <c r="FA100" s="135"/>
      <c r="FB100" s="135"/>
      <c r="FC100" s="135"/>
      <c r="FD100" s="135"/>
      <c r="FE100" s="135"/>
      <c r="FF100" s="135"/>
      <c r="FG100" s="135"/>
      <c r="FH100" s="135"/>
      <c r="FI100" s="135"/>
      <c r="FJ100" s="135"/>
      <c r="FK100" s="135"/>
      <c r="FL100" s="135"/>
      <c r="FM100" s="135"/>
      <c r="FN100" s="135"/>
      <c r="FO100" s="135"/>
      <c r="FP100" s="135"/>
      <c r="FQ100" s="135"/>
      <c r="FR100" s="135"/>
    </row>
    <row r="101" spans="1:174" s="136" customFormat="1" ht="12.75" x14ac:dyDescent="0.2">
      <c r="A101" s="137" t="s">
        <v>223</v>
      </c>
      <c r="B101" s="138">
        <v>387</v>
      </c>
      <c r="C101" s="122"/>
      <c r="D101" s="123">
        <v>47557.968894999998</v>
      </c>
      <c r="E101" s="124">
        <v>47132.788633370001</v>
      </c>
      <c r="F101" s="125">
        <f t="shared" si="10"/>
        <v>-0.89402527380578745</v>
      </c>
      <c r="G101" s="123">
        <v>18455.3102</v>
      </c>
      <c r="H101" s="132">
        <v>20953.335200000001</v>
      </c>
      <c r="I101" s="125">
        <f t="shared" si="11"/>
        <v>13.535535154537804</v>
      </c>
      <c r="J101" s="131">
        <v>11696.0545</v>
      </c>
      <c r="K101" s="132">
        <v>12504.0137</v>
      </c>
      <c r="L101" s="129">
        <f t="shared" si="14"/>
        <v>6.9079637069064503</v>
      </c>
      <c r="M101" s="131">
        <v>2485.6111999999998</v>
      </c>
      <c r="N101" s="132">
        <v>2038.0581</v>
      </c>
      <c r="O101" s="147">
        <f t="shared" si="18"/>
        <v>-18.005756491602543</v>
      </c>
      <c r="P101" s="131">
        <v>7987.1152000000002</v>
      </c>
      <c r="Q101" s="132">
        <v>8386.0558999999994</v>
      </c>
      <c r="R101" s="129">
        <f t="shared" si="12"/>
        <v>4.9948033803243419</v>
      </c>
      <c r="S101" s="122"/>
      <c r="T101" s="131">
        <v>11876.6415</v>
      </c>
      <c r="U101" s="132">
        <v>12392.792799999999</v>
      </c>
      <c r="V101" s="129">
        <f t="shared" si="13"/>
        <v>4.3459365174910669</v>
      </c>
      <c r="W101" s="131">
        <v>15998.0915</v>
      </c>
      <c r="X101" s="132">
        <v>16515.660599999999</v>
      </c>
      <c r="Y101" s="129">
        <f t="shared" si="17"/>
        <v>3.2351927728379248</v>
      </c>
      <c r="Z101" s="132">
        <v>23430.158299999999</v>
      </c>
      <c r="AA101" s="132">
        <v>24386.611799999999</v>
      </c>
      <c r="AB101" s="129">
        <f t="shared" si="15"/>
        <v>4.082146982335999</v>
      </c>
      <c r="AC101" s="131">
        <v>644679.34950000001</v>
      </c>
      <c r="AD101" s="132">
        <v>339160.25140000001</v>
      </c>
      <c r="AE101" s="129">
        <f t="shared" si="16"/>
        <v>-47.390861571253105</v>
      </c>
      <c r="AF101" s="135"/>
      <c r="AG101" s="135"/>
      <c r="AH101" s="135"/>
      <c r="AI101" s="135"/>
      <c r="AJ101" s="135"/>
      <c r="AK101" s="135"/>
      <c r="AL101" s="135"/>
      <c r="AM101" s="135"/>
      <c r="AN101" s="135"/>
      <c r="AO101" s="135"/>
      <c r="AP101" s="135"/>
      <c r="AQ101" s="135"/>
      <c r="AR101" s="135"/>
      <c r="AS101" s="135"/>
      <c r="AT101" s="135"/>
      <c r="AU101" s="135"/>
      <c r="AV101" s="135"/>
      <c r="AW101" s="135"/>
      <c r="AX101" s="135"/>
      <c r="AY101" s="135"/>
      <c r="AZ101" s="135"/>
      <c r="BA101" s="135"/>
      <c r="BB101" s="135"/>
      <c r="BC101" s="135"/>
      <c r="BD101" s="135"/>
      <c r="BE101" s="135"/>
      <c r="BF101" s="135"/>
      <c r="BG101" s="135"/>
      <c r="BH101" s="135"/>
      <c r="BI101" s="135"/>
      <c r="BJ101" s="135"/>
      <c r="BK101" s="135"/>
      <c r="BL101" s="135"/>
      <c r="BM101" s="135"/>
      <c r="BN101" s="135"/>
      <c r="BO101" s="135"/>
      <c r="BP101" s="135"/>
      <c r="BQ101" s="135"/>
      <c r="BR101" s="135"/>
      <c r="BS101" s="135"/>
      <c r="BT101" s="135"/>
      <c r="BU101" s="135"/>
      <c r="BV101" s="135"/>
      <c r="BW101" s="135"/>
      <c r="BX101" s="135"/>
      <c r="BY101" s="135"/>
      <c r="BZ101" s="135"/>
      <c r="CA101" s="135"/>
      <c r="CB101" s="135"/>
      <c r="CC101" s="135"/>
      <c r="CD101" s="135"/>
      <c r="CE101" s="135"/>
      <c r="CF101" s="135"/>
      <c r="CG101" s="135"/>
      <c r="CH101" s="135"/>
      <c r="CI101" s="135"/>
      <c r="CJ101" s="135"/>
      <c r="CK101" s="135"/>
      <c r="CL101" s="135"/>
      <c r="CM101" s="135"/>
      <c r="CN101" s="135"/>
      <c r="CO101" s="135"/>
      <c r="CP101" s="135"/>
      <c r="CQ101" s="135"/>
      <c r="CR101" s="135"/>
      <c r="CS101" s="135"/>
      <c r="CT101" s="135"/>
      <c r="CU101" s="135"/>
      <c r="CV101" s="135"/>
      <c r="CW101" s="135"/>
      <c r="CX101" s="135"/>
      <c r="CY101" s="135"/>
      <c r="CZ101" s="135"/>
      <c r="DA101" s="135"/>
      <c r="DB101" s="135"/>
      <c r="DC101" s="135"/>
      <c r="DD101" s="135"/>
      <c r="DE101" s="135"/>
      <c r="DF101" s="135"/>
      <c r="DG101" s="135"/>
      <c r="DH101" s="135"/>
      <c r="DI101" s="135"/>
      <c r="DJ101" s="135"/>
      <c r="DK101" s="135"/>
      <c r="DL101" s="135"/>
      <c r="DM101" s="135"/>
      <c r="DN101" s="135"/>
      <c r="DO101" s="135"/>
      <c r="DP101" s="135"/>
      <c r="DQ101" s="135"/>
      <c r="DR101" s="135"/>
      <c r="DS101" s="135"/>
      <c r="DT101" s="135"/>
      <c r="DU101" s="135"/>
      <c r="DV101" s="135"/>
      <c r="DW101" s="135"/>
      <c r="DX101" s="135"/>
      <c r="DY101" s="135"/>
      <c r="DZ101" s="135"/>
      <c r="EA101" s="135"/>
      <c r="EB101" s="135"/>
      <c r="EC101" s="135"/>
      <c r="ED101" s="135"/>
      <c r="EE101" s="135"/>
      <c r="EF101" s="135"/>
      <c r="EG101" s="135"/>
      <c r="EH101" s="135"/>
      <c r="EI101" s="135"/>
      <c r="EJ101" s="135"/>
      <c r="EK101" s="135"/>
      <c r="EL101" s="135"/>
      <c r="EM101" s="135"/>
      <c r="EN101" s="135"/>
      <c r="EO101" s="135"/>
      <c r="EP101" s="135"/>
      <c r="EQ101" s="135"/>
      <c r="ER101" s="135"/>
      <c r="ES101" s="135"/>
      <c r="ET101" s="135"/>
      <c r="EU101" s="135"/>
      <c r="EV101" s="135"/>
      <c r="EW101" s="135"/>
      <c r="EX101" s="135"/>
      <c r="EY101" s="135"/>
      <c r="EZ101" s="135"/>
      <c r="FA101" s="135"/>
      <c r="FB101" s="135"/>
      <c r="FC101" s="135"/>
      <c r="FD101" s="135"/>
      <c r="FE101" s="135"/>
      <c r="FF101" s="135"/>
      <c r="FG101" s="135"/>
      <c r="FH101" s="135"/>
      <c r="FI101" s="135"/>
      <c r="FJ101" s="135"/>
      <c r="FK101" s="135"/>
      <c r="FL101" s="135"/>
      <c r="FM101" s="135"/>
      <c r="FN101" s="135"/>
      <c r="FO101" s="135"/>
      <c r="FP101" s="135"/>
      <c r="FQ101" s="135"/>
      <c r="FR101" s="135"/>
    </row>
    <row r="102" spans="1:174" s="136" customFormat="1" ht="12.75" x14ac:dyDescent="0.2">
      <c r="A102" s="137" t="s">
        <v>224</v>
      </c>
      <c r="B102" s="138">
        <v>469</v>
      </c>
      <c r="C102" s="122"/>
      <c r="D102" s="123">
        <v>49798.484796999997</v>
      </c>
      <c r="E102" s="124">
        <v>47035.885846869998</v>
      </c>
      <c r="F102" s="125">
        <f t="shared" si="10"/>
        <v>-5.5475562386918753</v>
      </c>
      <c r="G102" s="123">
        <v>19070.149399999998</v>
      </c>
      <c r="H102" s="132">
        <v>19868.3066</v>
      </c>
      <c r="I102" s="125">
        <f t="shared" si="11"/>
        <v>4.1853746567921624</v>
      </c>
      <c r="J102" s="131">
        <v>12644.9213</v>
      </c>
      <c r="K102" s="132">
        <v>13507.929599999999</v>
      </c>
      <c r="L102" s="129">
        <f t="shared" si="14"/>
        <v>6.8249400650678638</v>
      </c>
      <c r="M102" s="131">
        <v>1178.5769</v>
      </c>
      <c r="N102" s="132">
        <v>1634.7195999999999</v>
      </c>
      <c r="O102" s="147">
        <f t="shared" si="18"/>
        <v>38.702837294706846</v>
      </c>
      <c r="P102" s="131">
        <v>9749.2825000000103</v>
      </c>
      <c r="Q102" s="132">
        <v>8693.2846000000009</v>
      </c>
      <c r="R102" s="129">
        <f t="shared" si="12"/>
        <v>-10.831544782911029</v>
      </c>
      <c r="S102" s="122"/>
      <c r="T102" s="131">
        <v>18012.408500000001</v>
      </c>
      <c r="U102" s="132">
        <v>17108.729800000001</v>
      </c>
      <c r="V102" s="129">
        <f t="shared" si="13"/>
        <v>-5.0169787122027572</v>
      </c>
      <c r="W102" s="131">
        <v>28740.620999999999</v>
      </c>
      <c r="X102" s="132">
        <v>24892.211800000001</v>
      </c>
      <c r="Y102" s="129">
        <f t="shared" si="17"/>
        <v>-13.390139343196505</v>
      </c>
      <c r="Z102" s="132">
        <v>32423.782299999999</v>
      </c>
      <c r="AA102" s="132">
        <v>25523.9084</v>
      </c>
      <c r="AB102" s="129">
        <f t="shared" si="15"/>
        <v>-21.28028690841537</v>
      </c>
      <c r="AC102" s="131">
        <v>3136021.7061000001</v>
      </c>
      <c r="AD102" s="132">
        <v>2897027.0293999999</v>
      </c>
      <c r="AE102" s="129">
        <f t="shared" si="16"/>
        <v>-7.6209509722181545</v>
      </c>
      <c r="AF102" s="135"/>
      <c r="AG102" s="135"/>
      <c r="AH102" s="135"/>
      <c r="AI102" s="135"/>
      <c r="AJ102" s="135"/>
      <c r="AK102" s="135"/>
      <c r="AL102" s="135"/>
      <c r="AM102" s="135"/>
      <c r="AN102" s="135"/>
      <c r="AO102" s="135"/>
      <c r="AP102" s="135"/>
      <c r="AQ102" s="135"/>
      <c r="AR102" s="135"/>
      <c r="AS102" s="135"/>
      <c r="AT102" s="135"/>
      <c r="AU102" s="135"/>
      <c r="AV102" s="135"/>
      <c r="AW102" s="135"/>
      <c r="AX102" s="135"/>
      <c r="AY102" s="135"/>
      <c r="AZ102" s="135"/>
      <c r="BA102" s="135"/>
      <c r="BB102" s="135"/>
      <c r="BC102" s="135"/>
      <c r="BD102" s="135"/>
      <c r="BE102" s="135"/>
      <c r="BF102" s="135"/>
      <c r="BG102" s="135"/>
      <c r="BH102" s="135"/>
      <c r="BI102" s="135"/>
      <c r="BJ102" s="135"/>
      <c r="BK102" s="135"/>
      <c r="BL102" s="135"/>
      <c r="BM102" s="135"/>
      <c r="BN102" s="135"/>
      <c r="BO102" s="135"/>
      <c r="BP102" s="135"/>
      <c r="BQ102" s="135"/>
      <c r="BR102" s="135"/>
      <c r="BS102" s="135"/>
      <c r="BT102" s="135"/>
      <c r="BU102" s="135"/>
      <c r="BV102" s="135"/>
      <c r="BW102" s="135"/>
      <c r="BX102" s="135"/>
      <c r="BY102" s="135"/>
      <c r="BZ102" s="135"/>
      <c r="CA102" s="135"/>
      <c r="CB102" s="135"/>
      <c r="CC102" s="135"/>
      <c r="CD102" s="135"/>
      <c r="CE102" s="135"/>
      <c r="CF102" s="135"/>
      <c r="CG102" s="135"/>
      <c r="CH102" s="135"/>
      <c r="CI102" s="135"/>
      <c r="CJ102" s="135"/>
      <c r="CK102" s="135"/>
      <c r="CL102" s="135"/>
      <c r="CM102" s="135"/>
      <c r="CN102" s="135"/>
      <c r="CO102" s="135"/>
      <c r="CP102" s="135"/>
      <c r="CQ102" s="135"/>
      <c r="CR102" s="135"/>
      <c r="CS102" s="135"/>
      <c r="CT102" s="135"/>
      <c r="CU102" s="135"/>
      <c r="CV102" s="135"/>
      <c r="CW102" s="135"/>
      <c r="CX102" s="135"/>
      <c r="CY102" s="135"/>
      <c r="CZ102" s="135"/>
      <c r="DA102" s="135"/>
      <c r="DB102" s="135"/>
      <c r="DC102" s="135"/>
      <c r="DD102" s="135"/>
      <c r="DE102" s="135"/>
      <c r="DF102" s="135"/>
      <c r="DG102" s="135"/>
      <c r="DH102" s="135"/>
      <c r="DI102" s="135"/>
      <c r="DJ102" s="135"/>
      <c r="DK102" s="135"/>
      <c r="DL102" s="135"/>
      <c r="DM102" s="135"/>
      <c r="DN102" s="135"/>
      <c r="DO102" s="135"/>
      <c r="DP102" s="135"/>
      <c r="DQ102" s="135"/>
      <c r="DR102" s="135"/>
      <c r="DS102" s="135"/>
      <c r="DT102" s="135"/>
      <c r="DU102" s="135"/>
      <c r="DV102" s="135"/>
      <c r="DW102" s="135"/>
      <c r="DX102" s="135"/>
      <c r="DY102" s="135"/>
      <c r="DZ102" s="135"/>
      <c r="EA102" s="135"/>
      <c r="EB102" s="135"/>
      <c r="EC102" s="135"/>
      <c r="ED102" s="135"/>
      <c r="EE102" s="135"/>
      <c r="EF102" s="135"/>
      <c r="EG102" s="135"/>
      <c r="EH102" s="135"/>
      <c r="EI102" s="135"/>
      <c r="EJ102" s="135"/>
      <c r="EK102" s="135"/>
      <c r="EL102" s="135"/>
      <c r="EM102" s="135"/>
      <c r="EN102" s="135"/>
      <c r="EO102" s="135"/>
      <c r="EP102" s="135"/>
      <c r="EQ102" s="135"/>
      <c r="ER102" s="135"/>
      <c r="ES102" s="135"/>
      <c r="ET102" s="135"/>
      <c r="EU102" s="135"/>
      <c r="EV102" s="135"/>
      <c r="EW102" s="135"/>
      <c r="EX102" s="135"/>
      <c r="EY102" s="135"/>
      <c r="EZ102" s="135"/>
      <c r="FA102" s="135"/>
      <c r="FB102" s="135"/>
      <c r="FC102" s="135"/>
      <c r="FD102" s="135"/>
      <c r="FE102" s="135"/>
      <c r="FF102" s="135"/>
      <c r="FG102" s="135"/>
      <c r="FH102" s="135"/>
      <c r="FI102" s="135"/>
      <c r="FJ102" s="135"/>
      <c r="FK102" s="135"/>
      <c r="FL102" s="135"/>
      <c r="FM102" s="135"/>
      <c r="FN102" s="135"/>
      <c r="FO102" s="135"/>
      <c r="FP102" s="135"/>
      <c r="FQ102" s="135"/>
      <c r="FR102" s="135"/>
    </row>
    <row r="103" spans="1:174" s="136" customFormat="1" ht="12.75" x14ac:dyDescent="0.2">
      <c r="A103" s="137" t="s">
        <v>225</v>
      </c>
      <c r="B103" s="138">
        <v>147</v>
      </c>
      <c r="C103" s="122"/>
      <c r="D103" s="123">
        <v>9574.3706770000008</v>
      </c>
      <c r="E103" s="124">
        <v>9594.2453999999998</v>
      </c>
      <c r="F103" s="125">
        <f t="shared" si="10"/>
        <v>0.20758255211219545</v>
      </c>
      <c r="G103" s="123">
        <v>2715.8996999999999</v>
      </c>
      <c r="H103" s="132">
        <v>3190.3652000000002</v>
      </c>
      <c r="I103" s="125">
        <f t="shared" si="11"/>
        <v>17.469919820676736</v>
      </c>
      <c r="J103" s="131">
        <v>1463.1083000000001</v>
      </c>
      <c r="K103" s="132">
        <v>2010.9408000000001</v>
      </c>
      <c r="L103" s="129">
        <f t="shared" si="14"/>
        <v>37.443058726411429</v>
      </c>
      <c r="M103" s="131">
        <v>5.3868</v>
      </c>
      <c r="N103" s="132" t="s">
        <v>131</v>
      </c>
      <c r="O103" s="134" t="s">
        <v>132</v>
      </c>
      <c r="P103" s="131">
        <v>4263.4917999999998</v>
      </c>
      <c r="Q103" s="132">
        <v>3945.4713000000002</v>
      </c>
      <c r="R103" s="129">
        <f t="shared" si="12"/>
        <v>-7.4591558965822262</v>
      </c>
      <c r="S103" s="122"/>
      <c r="T103" s="131">
        <v>8874.0619000000006</v>
      </c>
      <c r="U103" s="132">
        <v>9282.7026000000005</v>
      </c>
      <c r="V103" s="129">
        <f t="shared" si="13"/>
        <v>4.6048889967738482</v>
      </c>
      <c r="W103" s="131">
        <v>11447.7266</v>
      </c>
      <c r="X103" s="132">
        <v>8856.7283000000007</v>
      </c>
      <c r="Y103" s="129">
        <f t="shared" si="17"/>
        <v>-22.633299960185973</v>
      </c>
      <c r="Z103" s="132">
        <v>8366.0949999999993</v>
      </c>
      <c r="AA103" s="132">
        <v>8390.4591</v>
      </c>
      <c r="AB103" s="129">
        <f t="shared" si="15"/>
        <v>0.29122428086223451</v>
      </c>
      <c r="AC103" s="131">
        <v>46938.404000000002</v>
      </c>
      <c r="AD103" s="132">
        <v>49731.539299999997</v>
      </c>
      <c r="AE103" s="129">
        <f t="shared" si="16"/>
        <v>5.950639693671711</v>
      </c>
      <c r="AF103" s="135"/>
      <c r="AG103" s="135"/>
      <c r="AH103" s="135"/>
      <c r="AI103" s="135"/>
      <c r="AJ103" s="135"/>
      <c r="AK103" s="135"/>
      <c r="AL103" s="135"/>
      <c r="AM103" s="135"/>
      <c r="AN103" s="135"/>
      <c r="AO103" s="135"/>
      <c r="AP103" s="135"/>
      <c r="AQ103" s="135"/>
      <c r="AR103" s="135"/>
      <c r="AS103" s="135"/>
      <c r="AT103" s="135"/>
      <c r="AU103" s="135"/>
      <c r="AV103" s="135"/>
      <c r="AW103" s="135"/>
      <c r="AX103" s="135"/>
      <c r="AY103" s="135"/>
      <c r="AZ103" s="135"/>
      <c r="BA103" s="135"/>
      <c r="BB103" s="135"/>
      <c r="BC103" s="135"/>
      <c r="BD103" s="135"/>
      <c r="BE103" s="135"/>
      <c r="BF103" s="135"/>
      <c r="BG103" s="135"/>
      <c r="BH103" s="135"/>
      <c r="BI103" s="135"/>
      <c r="BJ103" s="135"/>
      <c r="BK103" s="135"/>
      <c r="BL103" s="135"/>
      <c r="BM103" s="135"/>
      <c r="BN103" s="135"/>
      <c r="BO103" s="135"/>
      <c r="BP103" s="135"/>
      <c r="BQ103" s="135"/>
      <c r="BR103" s="135"/>
      <c r="BS103" s="135"/>
      <c r="BT103" s="135"/>
      <c r="BU103" s="135"/>
      <c r="BV103" s="135"/>
      <c r="BW103" s="135"/>
      <c r="BX103" s="135"/>
      <c r="BY103" s="135"/>
      <c r="BZ103" s="135"/>
      <c r="CA103" s="135"/>
      <c r="CB103" s="135"/>
      <c r="CC103" s="135"/>
      <c r="CD103" s="135"/>
      <c r="CE103" s="135"/>
      <c r="CF103" s="135"/>
      <c r="CG103" s="135"/>
      <c r="CH103" s="135"/>
      <c r="CI103" s="135"/>
      <c r="CJ103" s="135"/>
      <c r="CK103" s="135"/>
      <c r="CL103" s="135"/>
      <c r="CM103" s="135"/>
      <c r="CN103" s="135"/>
      <c r="CO103" s="135"/>
      <c r="CP103" s="135"/>
      <c r="CQ103" s="135"/>
      <c r="CR103" s="135"/>
      <c r="CS103" s="135"/>
      <c r="CT103" s="135"/>
      <c r="CU103" s="135"/>
      <c r="CV103" s="135"/>
      <c r="CW103" s="135"/>
      <c r="CX103" s="135"/>
      <c r="CY103" s="135"/>
      <c r="CZ103" s="135"/>
      <c r="DA103" s="135"/>
      <c r="DB103" s="135"/>
      <c r="DC103" s="135"/>
      <c r="DD103" s="135"/>
      <c r="DE103" s="135"/>
      <c r="DF103" s="135"/>
      <c r="DG103" s="135"/>
      <c r="DH103" s="135"/>
      <c r="DI103" s="135"/>
      <c r="DJ103" s="135"/>
      <c r="DK103" s="135"/>
      <c r="DL103" s="135"/>
      <c r="DM103" s="135"/>
      <c r="DN103" s="135"/>
      <c r="DO103" s="135"/>
      <c r="DP103" s="135"/>
      <c r="DQ103" s="135"/>
      <c r="DR103" s="135"/>
      <c r="DS103" s="135"/>
      <c r="DT103" s="135"/>
      <c r="DU103" s="135"/>
      <c r="DV103" s="135"/>
      <c r="DW103" s="135"/>
      <c r="DX103" s="135"/>
      <c r="DY103" s="135"/>
      <c r="DZ103" s="135"/>
      <c r="EA103" s="135"/>
      <c r="EB103" s="135"/>
      <c r="EC103" s="135"/>
      <c r="ED103" s="135"/>
      <c r="EE103" s="135"/>
      <c r="EF103" s="135"/>
      <c r="EG103" s="135"/>
      <c r="EH103" s="135"/>
      <c r="EI103" s="135"/>
      <c r="EJ103" s="135"/>
      <c r="EK103" s="135"/>
      <c r="EL103" s="135"/>
      <c r="EM103" s="135"/>
      <c r="EN103" s="135"/>
      <c r="EO103" s="135"/>
      <c r="EP103" s="135"/>
      <c r="EQ103" s="135"/>
      <c r="ER103" s="135"/>
      <c r="ES103" s="135"/>
      <c r="ET103" s="135"/>
      <c r="EU103" s="135"/>
      <c r="EV103" s="135"/>
      <c r="EW103" s="135"/>
      <c r="EX103" s="135"/>
      <c r="EY103" s="135"/>
      <c r="EZ103" s="135"/>
      <c r="FA103" s="135"/>
      <c r="FB103" s="135"/>
      <c r="FC103" s="135"/>
      <c r="FD103" s="135"/>
      <c r="FE103" s="135"/>
      <c r="FF103" s="135"/>
      <c r="FG103" s="135"/>
      <c r="FH103" s="135"/>
      <c r="FI103" s="135"/>
      <c r="FJ103" s="135"/>
      <c r="FK103" s="135"/>
      <c r="FL103" s="135"/>
      <c r="FM103" s="135"/>
      <c r="FN103" s="135"/>
      <c r="FO103" s="135"/>
      <c r="FP103" s="135"/>
      <c r="FQ103" s="135"/>
      <c r="FR103" s="135"/>
    </row>
    <row r="104" spans="1:174" s="136" customFormat="1" ht="12.75" x14ac:dyDescent="0.2">
      <c r="A104" s="137" t="s">
        <v>226</v>
      </c>
      <c r="B104" s="138">
        <v>227</v>
      </c>
      <c r="C104" s="122"/>
      <c r="D104" s="123">
        <v>19206.197957</v>
      </c>
      <c r="E104" s="124">
        <v>19218.34920094</v>
      </c>
      <c r="F104" s="125">
        <f t="shared" si="10"/>
        <v>6.3267305518799333E-2</v>
      </c>
      <c r="G104" s="123">
        <v>5904.6984000000002</v>
      </c>
      <c r="H104" s="132">
        <v>6683.6238999999996</v>
      </c>
      <c r="I104" s="125">
        <f t="shared" si="11"/>
        <v>13.191622115703638</v>
      </c>
      <c r="J104" s="131">
        <v>3217.0038</v>
      </c>
      <c r="K104" s="132">
        <v>3411.7930999999999</v>
      </c>
      <c r="L104" s="129">
        <f t="shared" si="14"/>
        <v>6.0549912934513728</v>
      </c>
      <c r="M104" s="131">
        <v>18.667400000000001</v>
      </c>
      <c r="N104" s="132">
        <v>24.5731</v>
      </c>
      <c r="O104" s="147">
        <f t="shared" si="18"/>
        <v>31.63643571145418</v>
      </c>
      <c r="P104" s="131">
        <v>8171.0344999999998</v>
      </c>
      <c r="Q104" s="132">
        <v>7484.2145</v>
      </c>
      <c r="R104" s="129">
        <f t="shared" si="12"/>
        <v>-8.4055452219666922</v>
      </c>
      <c r="S104" s="122"/>
      <c r="T104" s="131">
        <v>12581.484700000001</v>
      </c>
      <c r="U104" s="132">
        <v>11513.0687</v>
      </c>
      <c r="V104" s="129">
        <f t="shared" si="13"/>
        <v>-8.4919707449153563</v>
      </c>
      <c r="W104" s="131">
        <v>20928.5599</v>
      </c>
      <c r="X104" s="132">
        <v>17348.307700000001</v>
      </c>
      <c r="Y104" s="129">
        <f t="shared" si="17"/>
        <v>-17.107016522431618</v>
      </c>
      <c r="Z104" s="132">
        <v>4593.5015000000003</v>
      </c>
      <c r="AA104" s="132">
        <v>3327.3272999999999</v>
      </c>
      <c r="AB104" s="129">
        <f t="shared" si="15"/>
        <v>-27.564466888712246</v>
      </c>
      <c r="AC104" s="131">
        <v>571524.98049999995</v>
      </c>
      <c r="AD104" s="132">
        <v>622926.43070000003</v>
      </c>
      <c r="AE104" s="129">
        <f t="shared" si="16"/>
        <v>8.993736398893958</v>
      </c>
      <c r="AF104" s="135"/>
      <c r="AG104" s="135"/>
      <c r="AH104" s="135"/>
      <c r="AI104" s="135"/>
      <c r="AJ104" s="135"/>
      <c r="AK104" s="135"/>
      <c r="AL104" s="135"/>
      <c r="AM104" s="135"/>
      <c r="AN104" s="135"/>
      <c r="AO104" s="135"/>
      <c r="AP104" s="135"/>
      <c r="AQ104" s="135"/>
      <c r="AR104" s="135"/>
      <c r="AS104" s="135"/>
      <c r="AT104" s="135"/>
      <c r="AU104" s="135"/>
      <c r="AV104" s="135"/>
      <c r="AW104" s="135"/>
      <c r="AX104" s="135"/>
      <c r="AY104" s="135"/>
      <c r="AZ104" s="135"/>
      <c r="BA104" s="135"/>
      <c r="BB104" s="135"/>
      <c r="BC104" s="135"/>
      <c r="BD104" s="135"/>
      <c r="BE104" s="135"/>
      <c r="BF104" s="135"/>
      <c r="BG104" s="135"/>
      <c r="BH104" s="135"/>
      <c r="BI104" s="135"/>
      <c r="BJ104" s="135"/>
      <c r="BK104" s="135"/>
      <c r="BL104" s="135"/>
      <c r="BM104" s="135"/>
      <c r="BN104" s="135"/>
      <c r="BO104" s="135"/>
      <c r="BP104" s="135"/>
      <c r="BQ104" s="135"/>
      <c r="BR104" s="135"/>
      <c r="BS104" s="135"/>
      <c r="BT104" s="135"/>
      <c r="BU104" s="135"/>
      <c r="BV104" s="135"/>
      <c r="BW104" s="135"/>
      <c r="BX104" s="135"/>
      <c r="BY104" s="135"/>
      <c r="BZ104" s="135"/>
      <c r="CA104" s="135"/>
      <c r="CB104" s="135"/>
      <c r="CC104" s="135"/>
      <c r="CD104" s="135"/>
      <c r="CE104" s="135"/>
      <c r="CF104" s="135"/>
      <c r="CG104" s="135"/>
      <c r="CH104" s="135"/>
      <c r="CI104" s="135"/>
      <c r="CJ104" s="135"/>
      <c r="CK104" s="135"/>
      <c r="CL104" s="135"/>
      <c r="CM104" s="135"/>
      <c r="CN104" s="135"/>
      <c r="CO104" s="135"/>
      <c r="CP104" s="135"/>
      <c r="CQ104" s="135"/>
      <c r="CR104" s="135"/>
      <c r="CS104" s="135"/>
      <c r="CT104" s="135"/>
      <c r="CU104" s="135"/>
      <c r="CV104" s="135"/>
      <c r="CW104" s="135"/>
      <c r="CX104" s="135"/>
      <c r="CY104" s="135"/>
      <c r="CZ104" s="135"/>
      <c r="DA104" s="135"/>
      <c r="DB104" s="135"/>
      <c r="DC104" s="135"/>
      <c r="DD104" s="135"/>
      <c r="DE104" s="135"/>
      <c r="DF104" s="135"/>
      <c r="DG104" s="135"/>
      <c r="DH104" s="135"/>
      <c r="DI104" s="135"/>
      <c r="DJ104" s="135"/>
      <c r="DK104" s="135"/>
      <c r="DL104" s="135"/>
      <c r="DM104" s="135"/>
      <c r="DN104" s="135"/>
      <c r="DO104" s="135"/>
      <c r="DP104" s="135"/>
      <c r="DQ104" s="135"/>
      <c r="DR104" s="135"/>
      <c r="DS104" s="135"/>
      <c r="DT104" s="135"/>
      <c r="DU104" s="135"/>
      <c r="DV104" s="135"/>
      <c r="DW104" s="135"/>
      <c r="DX104" s="135"/>
      <c r="DY104" s="135"/>
      <c r="DZ104" s="135"/>
      <c r="EA104" s="135"/>
      <c r="EB104" s="135"/>
      <c r="EC104" s="135"/>
      <c r="ED104" s="135"/>
      <c r="EE104" s="135"/>
      <c r="EF104" s="135"/>
      <c r="EG104" s="135"/>
      <c r="EH104" s="135"/>
      <c r="EI104" s="135"/>
      <c r="EJ104" s="135"/>
      <c r="EK104" s="135"/>
      <c r="EL104" s="135"/>
      <c r="EM104" s="135"/>
      <c r="EN104" s="135"/>
      <c r="EO104" s="135"/>
      <c r="EP104" s="135"/>
      <c r="EQ104" s="135"/>
      <c r="ER104" s="135"/>
      <c r="ES104" s="135"/>
      <c r="ET104" s="135"/>
      <c r="EU104" s="135"/>
      <c r="EV104" s="135"/>
      <c r="EW104" s="135"/>
      <c r="EX104" s="135"/>
      <c r="EY104" s="135"/>
      <c r="EZ104" s="135"/>
      <c r="FA104" s="135"/>
      <c r="FB104" s="135"/>
      <c r="FC104" s="135"/>
      <c r="FD104" s="135"/>
      <c r="FE104" s="135"/>
      <c r="FF104" s="135"/>
      <c r="FG104" s="135"/>
      <c r="FH104" s="135"/>
      <c r="FI104" s="135"/>
      <c r="FJ104" s="135"/>
      <c r="FK104" s="135"/>
      <c r="FL104" s="135"/>
      <c r="FM104" s="135"/>
      <c r="FN104" s="135"/>
      <c r="FO104" s="135"/>
      <c r="FP104" s="135"/>
      <c r="FQ104" s="135"/>
      <c r="FR104" s="135"/>
    </row>
    <row r="105" spans="1:174" s="136" customFormat="1" ht="12.75" x14ac:dyDescent="0.2">
      <c r="A105" s="137" t="s">
        <v>227</v>
      </c>
      <c r="B105" s="138">
        <v>604</v>
      </c>
      <c r="C105" s="122"/>
      <c r="D105" s="123">
        <v>55322.353577000002</v>
      </c>
      <c r="E105" s="124">
        <v>51675.495026860001</v>
      </c>
      <c r="F105" s="125">
        <f t="shared" si="10"/>
        <v>-6.5920162725256244</v>
      </c>
      <c r="G105" s="123">
        <v>14640.848599999999</v>
      </c>
      <c r="H105" s="132">
        <v>14521.4092</v>
      </c>
      <c r="I105" s="125">
        <f t="shared" si="11"/>
        <v>-0.8157956090058871</v>
      </c>
      <c r="J105" s="131">
        <v>8147.5273999999999</v>
      </c>
      <c r="K105" s="132">
        <v>8943.9652999999998</v>
      </c>
      <c r="L105" s="129">
        <f t="shared" si="14"/>
        <v>9.7752098385087915</v>
      </c>
      <c r="M105" s="131">
        <v>36.259</v>
      </c>
      <c r="N105" s="132">
        <v>122.4671</v>
      </c>
      <c r="O105" s="147">
        <f t="shared" si="18"/>
        <v>237.75641909594862</v>
      </c>
      <c r="P105" s="131">
        <v>26959.559600000001</v>
      </c>
      <c r="Q105" s="132">
        <v>25535.454600000001</v>
      </c>
      <c r="R105" s="129">
        <f t="shared" si="12"/>
        <v>-5.2823748649069131</v>
      </c>
      <c r="S105" s="122"/>
      <c r="T105" s="131">
        <v>35242.563000000002</v>
      </c>
      <c r="U105" s="132">
        <v>37512.882100000003</v>
      </c>
      <c r="V105" s="129">
        <f t="shared" si="13"/>
        <v>6.4419806811439884</v>
      </c>
      <c r="W105" s="131">
        <v>129454.477</v>
      </c>
      <c r="X105" s="132">
        <v>120315.5074</v>
      </c>
      <c r="Y105" s="129">
        <f t="shared" si="17"/>
        <v>-7.0596010364322836</v>
      </c>
      <c r="Z105" s="132">
        <v>8652.1478000000006</v>
      </c>
      <c r="AA105" s="132">
        <v>6190.3666999999996</v>
      </c>
      <c r="AB105" s="129">
        <f t="shared" si="15"/>
        <v>-28.452832255130922</v>
      </c>
      <c r="AC105" s="131">
        <v>263724.78009999997</v>
      </c>
      <c r="AD105" s="132">
        <v>324660.28739999997</v>
      </c>
      <c r="AE105" s="129">
        <f t="shared" si="16"/>
        <v>23.105719256603141</v>
      </c>
      <c r="AF105" s="135"/>
      <c r="AG105" s="135"/>
      <c r="AH105" s="135"/>
      <c r="AI105" s="135"/>
      <c r="AJ105" s="135"/>
      <c r="AK105" s="135"/>
      <c r="AL105" s="135"/>
      <c r="AM105" s="135"/>
      <c r="AN105" s="135"/>
      <c r="AO105" s="135"/>
      <c r="AP105" s="135"/>
      <c r="AQ105" s="135"/>
      <c r="AR105" s="135"/>
      <c r="AS105" s="135"/>
      <c r="AT105" s="135"/>
      <c r="AU105" s="135"/>
      <c r="AV105" s="135"/>
      <c r="AW105" s="135"/>
      <c r="AX105" s="135"/>
      <c r="AY105" s="135"/>
      <c r="AZ105" s="135"/>
      <c r="BA105" s="135"/>
      <c r="BB105" s="135"/>
      <c r="BC105" s="135"/>
      <c r="BD105" s="135"/>
      <c r="BE105" s="135"/>
      <c r="BF105" s="135"/>
      <c r="BG105" s="135"/>
      <c r="BH105" s="135"/>
      <c r="BI105" s="135"/>
      <c r="BJ105" s="135"/>
      <c r="BK105" s="135"/>
      <c r="BL105" s="135"/>
      <c r="BM105" s="135"/>
      <c r="BN105" s="135"/>
      <c r="BO105" s="135"/>
      <c r="BP105" s="135"/>
      <c r="BQ105" s="135"/>
      <c r="BR105" s="135"/>
      <c r="BS105" s="135"/>
      <c r="BT105" s="135"/>
      <c r="BU105" s="135"/>
      <c r="BV105" s="135"/>
      <c r="BW105" s="135"/>
      <c r="BX105" s="135"/>
      <c r="BY105" s="135"/>
      <c r="BZ105" s="135"/>
      <c r="CA105" s="135"/>
      <c r="CB105" s="135"/>
      <c r="CC105" s="135"/>
      <c r="CD105" s="135"/>
      <c r="CE105" s="135"/>
      <c r="CF105" s="135"/>
      <c r="CG105" s="135"/>
      <c r="CH105" s="135"/>
      <c r="CI105" s="135"/>
      <c r="CJ105" s="135"/>
      <c r="CK105" s="135"/>
      <c r="CL105" s="135"/>
      <c r="CM105" s="135"/>
      <c r="CN105" s="135"/>
      <c r="CO105" s="135"/>
      <c r="CP105" s="135"/>
      <c r="CQ105" s="135"/>
      <c r="CR105" s="135"/>
      <c r="CS105" s="135"/>
      <c r="CT105" s="135"/>
      <c r="CU105" s="135"/>
      <c r="CV105" s="135"/>
      <c r="CW105" s="135"/>
      <c r="CX105" s="135"/>
      <c r="CY105" s="135"/>
      <c r="CZ105" s="135"/>
      <c r="DA105" s="135"/>
      <c r="DB105" s="135"/>
      <c r="DC105" s="135"/>
      <c r="DD105" s="135"/>
      <c r="DE105" s="135"/>
      <c r="DF105" s="135"/>
      <c r="DG105" s="135"/>
      <c r="DH105" s="135"/>
      <c r="DI105" s="135"/>
      <c r="DJ105" s="135"/>
      <c r="DK105" s="135"/>
      <c r="DL105" s="135"/>
      <c r="DM105" s="135"/>
      <c r="DN105" s="135"/>
      <c r="DO105" s="135"/>
      <c r="DP105" s="135"/>
      <c r="DQ105" s="135"/>
      <c r="DR105" s="135"/>
      <c r="DS105" s="135"/>
      <c r="DT105" s="135"/>
      <c r="DU105" s="135"/>
      <c r="DV105" s="135"/>
      <c r="DW105" s="135"/>
      <c r="DX105" s="135"/>
      <c r="DY105" s="135"/>
      <c r="DZ105" s="135"/>
      <c r="EA105" s="135"/>
      <c r="EB105" s="135"/>
      <c r="EC105" s="135"/>
      <c r="ED105" s="135"/>
      <c r="EE105" s="135"/>
      <c r="EF105" s="135"/>
      <c r="EG105" s="135"/>
      <c r="EH105" s="135"/>
      <c r="EI105" s="135"/>
      <c r="EJ105" s="135"/>
      <c r="EK105" s="135"/>
      <c r="EL105" s="135"/>
      <c r="EM105" s="135"/>
      <c r="EN105" s="135"/>
      <c r="EO105" s="135"/>
      <c r="EP105" s="135"/>
      <c r="EQ105" s="135"/>
      <c r="ER105" s="135"/>
      <c r="ES105" s="135"/>
      <c r="ET105" s="135"/>
      <c r="EU105" s="135"/>
      <c r="EV105" s="135"/>
      <c r="EW105" s="135"/>
      <c r="EX105" s="135"/>
      <c r="EY105" s="135"/>
      <c r="EZ105" s="135"/>
      <c r="FA105" s="135"/>
      <c r="FB105" s="135"/>
      <c r="FC105" s="135"/>
      <c r="FD105" s="135"/>
      <c r="FE105" s="135"/>
      <c r="FF105" s="135"/>
      <c r="FG105" s="135"/>
      <c r="FH105" s="135"/>
      <c r="FI105" s="135"/>
      <c r="FJ105" s="135"/>
      <c r="FK105" s="135"/>
      <c r="FL105" s="135"/>
      <c r="FM105" s="135"/>
      <c r="FN105" s="135"/>
      <c r="FO105" s="135"/>
      <c r="FP105" s="135"/>
      <c r="FQ105" s="135"/>
      <c r="FR105" s="135"/>
    </row>
    <row r="106" spans="1:174" s="136" customFormat="1" ht="12.75" x14ac:dyDescent="0.2">
      <c r="A106" s="137" t="s">
        <v>228</v>
      </c>
      <c r="B106" s="138">
        <v>313</v>
      </c>
      <c r="C106" s="122"/>
      <c r="D106" s="123">
        <v>23059.715274999999</v>
      </c>
      <c r="E106" s="124">
        <v>21652.733039639999</v>
      </c>
      <c r="F106" s="125">
        <f t="shared" si="10"/>
        <v>-6.1014727136955109</v>
      </c>
      <c r="G106" s="123">
        <v>6978.0428000000002</v>
      </c>
      <c r="H106" s="132">
        <v>7283.0213999999996</v>
      </c>
      <c r="I106" s="125">
        <f t="shared" si="11"/>
        <v>4.3705464231317048</v>
      </c>
      <c r="J106" s="131">
        <v>3869.4443000000001</v>
      </c>
      <c r="K106" s="132">
        <v>4424.1423999999997</v>
      </c>
      <c r="L106" s="129">
        <f t="shared" si="14"/>
        <v>14.335342674398998</v>
      </c>
      <c r="M106" s="131" t="s">
        <v>131</v>
      </c>
      <c r="N106" s="132" t="s">
        <v>131</v>
      </c>
      <c r="O106" s="134" t="s">
        <v>132</v>
      </c>
      <c r="P106" s="131">
        <v>9875.7738000000008</v>
      </c>
      <c r="Q106" s="132">
        <v>8846.2975999999999</v>
      </c>
      <c r="R106" s="129">
        <f t="shared" si="12"/>
        <v>-10.424258603411928</v>
      </c>
      <c r="S106" s="122"/>
      <c r="T106" s="131">
        <v>21282.515100000001</v>
      </c>
      <c r="U106" s="132">
        <v>19301.8459</v>
      </c>
      <c r="V106" s="129">
        <f t="shared" si="13"/>
        <v>-9.3065560658288966</v>
      </c>
      <c r="W106" s="131">
        <v>22446.1747</v>
      </c>
      <c r="X106" s="132">
        <v>23021.726900000001</v>
      </c>
      <c r="Y106" s="129">
        <f t="shared" si="17"/>
        <v>2.5641438137786743</v>
      </c>
      <c r="Z106" s="132">
        <v>8367.1136999999999</v>
      </c>
      <c r="AA106" s="132">
        <v>12349.9195</v>
      </c>
      <c r="AB106" s="129">
        <f t="shared" si="15"/>
        <v>47.600713254320915</v>
      </c>
      <c r="AC106" s="131">
        <v>99109.228400000007</v>
      </c>
      <c r="AD106" s="132">
        <v>42755.446300000003</v>
      </c>
      <c r="AE106" s="129">
        <f t="shared" si="16"/>
        <v>-56.860277301886455</v>
      </c>
      <c r="AF106" s="135"/>
      <c r="AG106" s="135"/>
      <c r="AH106" s="135"/>
      <c r="AI106" s="135"/>
      <c r="AJ106" s="135"/>
      <c r="AK106" s="135"/>
      <c r="AL106" s="135"/>
      <c r="AM106" s="135"/>
      <c r="AN106" s="135"/>
      <c r="AO106" s="135"/>
      <c r="AP106" s="135"/>
      <c r="AQ106" s="135"/>
      <c r="AR106" s="135"/>
      <c r="AS106" s="135"/>
      <c r="AT106" s="135"/>
      <c r="AU106" s="135"/>
      <c r="AV106" s="135"/>
      <c r="AW106" s="135"/>
      <c r="AX106" s="135"/>
      <c r="AY106" s="135"/>
      <c r="AZ106" s="135"/>
      <c r="BA106" s="135"/>
      <c r="BB106" s="135"/>
      <c r="BC106" s="135"/>
      <c r="BD106" s="135"/>
      <c r="BE106" s="135"/>
      <c r="BF106" s="135"/>
      <c r="BG106" s="135"/>
      <c r="BH106" s="135"/>
      <c r="BI106" s="135"/>
      <c r="BJ106" s="135"/>
      <c r="BK106" s="135"/>
      <c r="BL106" s="135"/>
      <c r="BM106" s="135"/>
      <c r="BN106" s="135"/>
      <c r="BO106" s="135"/>
      <c r="BP106" s="135"/>
      <c r="BQ106" s="135"/>
      <c r="BR106" s="135"/>
      <c r="BS106" s="135"/>
      <c r="BT106" s="135"/>
      <c r="BU106" s="135"/>
      <c r="BV106" s="135"/>
      <c r="BW106" s="135"/>
      <c r="BX106" s="135"/>
      <c r="BY106" s="135"/>
      <c r="BZ106" s="135"/>
      <c r="CA106" s="135"/>
      <c r="CB106" s="135"/>
      <c r="CC106" s="135"/>
      <c r="CD106" s="135"/>
      <c r="CE106" s="135"/>
      <c r="CF106" s="135"/>
      <c r="CG106" s="135"/>
      <c r="CH106" s="135"/>
      <c r="CI106" s="135"/>
      <c r="CJ106" s="135"/>
      <c r="CK106" s="135"/>
      <c r="CL106" s="135"/>
      <c r="CM106" s="135"/>
      <c r="CN106" s="135"/>
      <c r="CO106" s="135"/>
      <c r="CP106" s="135"/>
      <c r="CQ106" s="135"/>
      <c r="CR106" s="135"/>
      <c r="CS106" s="135"/>
      <c r="CT106" s="135"/>
      <c r="CU106" s="135"/>
      <c r="CV106" s="135"/>
      <c r="CW106" s="135"/>
      <c r="CX106" s="135"/>
      <c r="CY106" s="135"/>
      <c r="CZ106" s="135"/>
      <c r="DA106" s="135"/>
      <c r="DB106" s="135"/>
      <c r="DC106" s="135"/>
      <c r="DD106" s="135"/>
      <c r="DE106" s="135"/>
      <c r="DF106" s="135"/>
      <c r="DG106" s="135"/>
      <c r="DH106" s="135"/>
      <c r="DI106" s="135"/>
      <c r="DJ106" s="135"/>
      <c r="DK106" s="135"/>
      <c r="DL106" s="135"/>
      <c r="DM106" s="135"/>
      <c r="DN106" s="135"/>
      <c r="DO106" s="135"/>
      <c r="DP106" s="135"/>
      <c r="DQ106" s="135"/>
      <c r="DR106" s="135"/>
      <c r="DS106" s="135"/>
      <c r="DT106" s="135"/>
      <c r="DU106" s="135"/>
      <c r="DV106" s="135"/>
      <c r="DW106" s="135"/>
      <c r="DX106" s="135"/>
      <c r="DY106" s="135"/>
      <c r="DZ106" s="135"/>
      <c r="EA106" s="135"/>
      <c r="EB106" s="135"/>
      <c r="EC106" s="135"/>
      <c r="ED106" s="135"/>
      <c r="EE106" s="135"/>
      <c r="EF106" s="135"/>
      <c r="EG106" s="135"/>
      <c r="EH106" s="135"/>
      <c r="EI106" s="135"/>
      <c r="EJ106" s="135"/>
      <c r="EK106" s="135"/>
      <c r="EL106" s="135"/>
      <c r="EM106" s="135"/>
      <c r="EN106" s="135"/>
      <c r="EO106" s="135"/>
      <c r="EP106" s="135"/>
      <c r="EQ106" s="135"/>
      <c r="ER106" s="135"/>
      <c r="ES106" s="135"/>
      <c r="ET106" s="135"/>
      <c r="EU106" s="135"/>
      <c r="EV106" s="135"/>
      <c r="EW106" s="135"/>
      <c r="EX106" s="135"/>
      <c r="EY106" s="135"/>
      <c r="EZ106" s="135"/>
      <c r="FA106" s="135"/>
      <c r="FB106" s="135"/>
      <c r="FC106" s="135"/>
      <c r="FD106" s="135"/>
      <c r="FE106" s="135"/>
      <c r="FF106" s="135"/>
      <c r="FG106" s="135"/>
      <c r="FH106" s="135"/>
      <c r="FI106" s="135"/>
      <c r="FJ106" s="135"/>
      <c r="FK106" s="135"/>
      <c r="FL106" s="135"/>
      <c r="FM106" s="135"/>
      <c r="FN106" s="135"/>
      <c r="FO106" s="135"/>
      <c r="FP106" s="135"/>
      <c r="FQ106" s="135"/>
      <c r="FR106" s="135"/>
    </row>
    <row r="107" spans="1:174" s="136" customFormat="1" ht="12.75" x14ac:dyDescent="0.2">
      <c r="A107" s="137" t="s">
        <v>229</v>
      </c>
      <c r="B107" s="138">
        <v>427</v>
      </c>
      <c r="C107" s="122"/>
      <c r="D107" s="123">
        <v>43774.744258999999</v>
      </c>
      <c r="E107" s="124">
        <v>42152.698601360004</v>
      </c>
      <c r="F107" s="125">
        <f t="shared" si="10"/>
        <v>-3.7054371992282009</v>
      </c>
      <c r="G107" s="123">
        <v>13313.6042</v>
      </c>
      <c r="H107" s="132">
        <v>14362.3776</v>
      </c>
      <c r="I107" s="125">
        <f t="shared" si="11"/>
        <v>7.8774566544497437</v>
      </c>
      <c r="J107" s="131">
        <v>7527.4026000000003</v>
      </c>
      <c r="K107" s="132">
        <v>8455.3238999999994</v>
      </c>
      <c r="L107" s="129">
        <f t="shared" si="14"/>
        <v>12.327244194431675</v>
      </c>
      <c r="M107" s="131">
        <v>68.712900000000005</v>
      </c>
      <c r="N107" s="132">
        <v>21.847799999999999</v>
      </c>
      <c r="O107" s="147">
        <f t="shared" si="18"/>
        <v>-68.204223661059288</v>
      </c>
      <c r="P107" s="131">
        <v>18310.802</v>
      </c>
      <c r="Q107" s="132">
        <v>17025.643700000001</v>
      </c>
      <c r="R107" s="129">
        <f t="shared" si="12"/>
        <v>-7.0185800709329893</v>
      </c>
      <c r="S107" s="122"/>
      <c r="T107" s="131">
        <v>26853.1895</v>
      </c>
      <c r="U107" s="132">
        <v>25730.988000000001</v>
      </c>
      <c r="V107" s="129">
        <f t="shared" si="13"/>
        <v>-4.1790249906812686</v>
      </c>
      <c r="W107" s="131">
        <v>57994.910799999998</v>
      </c>
      <c r="X107" s="132">
        <v>52566.783900000002</v>
      </c>
      <c r="Y107" s="129">
        <f t="shared" si="17"/>
        <v>-9.3596607445769138</v>
      </c>
      <c r="Z107" s="132" t="s">
        <v>131</v>
      </c>
      <c r="AA107" s="132" t="s">
        <v>131</v>
      </c>
      <c r="AB107" s="129" t="s">
        <v>132</v>
      </c>
      <c r="AC107" s="131">
        <v>444849.62670000002</v>
      </c>
      <c r="AD107" s="132">
        <v>443790.35969999997</v>
      </c>
      <c r="AE107" s="129">
        <f t="shared" si="16"/>
        <v>-0.23811799233326436</v>
      </c>
      <c r="AF107" s="135"/>
      <c r="AG107" s="135"/>
      <c r="AH107" s="135"/>
      <c r="AI107" s="135"/>
      <c r="AJ107" s="135"/>
      <c r="AK107" s="135"/>
      <c r="AL107" s="135"/>
      <c r="AM107" s="135"/>
      <c r="AN107" s="135"/>
      <c r="AO107" s="135"/>
      <c r="AP107" s="135"/>
      <c r="AQ107" s="135"/>
      <c r="AR107" s="135"/>
      <c r="AS107" s="135"/>
      <c r="AT107" s="135"/>
      <c r="AU107" s="135"/>
      <c r="AV107" s="135"/>
      <c r="AW107" s="135"/>
      <c r="AX107" s="135"/>
      <c r="AY107" s="135"/>
      <c r="AZ107" s="135"/>
      <c r="BA107" s="135"/>
      <c r="BB107" s="135"/>
      <c r="BC107" s="135"/>
      <c r="BD107" s="135"/>
      <c r="BE107" s="135"/>
      <c r="BF107" s="135"/>
      <c r="BG107" s="135"/>
      <c r="BH107" s="135"/>
      <c r="BI107" s="135"/>
      <c r="BJ107" s="135"/>
      <c r="BK107" s="135"/>
      <c r="BL107" s="135"/>
      <c r="BM107" s="135"/>
      <c r="BN107" s="135"/>
      <c r="BO107" s="135"/>
      <c r="BP107" s="135"/>
      <c r="BQ107" s="135"/>
      <c r="BR107" s="135"/>
      <c r="BS107" s="135"/>
      <c r="BT107" s="135"/>
      <c r="BU107" s="135"/>
      <c r="BV107" s="135"/>
      <c r="BW107" s="135"/>
      <c r="BX107" s="135"/>
      <c r="BY107" s="135"/>
      <c r="BZ107" s="135"/>
      <c r="CA107" s="135"/>
      <c r="CB107" s="135"/>
      <c r="CC107" s="135"/>
      <c r="CD107" s="135"/>
      <c r="CE107" s="135"/>
      <c r="CF107" s="135"/>
      <c r="CG107" s="135"/>
      <c r="CH107" s="135"/>
      <c r="CI107" s="135"/>
      <c r="CJ107" s="135"/>
      <c r="CK107" s="135"/>
      <c r="CL107" s="135"/>
      <c r="CM107" s="135"/>
      <c r="CN107" s="135"/>
      <c r="CO107" s="135"/>
      <c r="CP107" s="135"/>
      <c r="CQ107" s="135"/>
      <c r="CR107" s="135"/>
      <c r="CS107" s="135"/>
      <c r="CT107" s="135"/>
      <c r="CU107" s="135"/>
      <c r="CV107" s="135"/>
      <c r="CW107" s="135"/>
      <c r="CX107" s="135"/>
      <c r="CY107" s="135"/>
      <c r="CZ107" s="135"/>
      <c r="DA107" s="135"/>
      <c r="DB107" s="135"/>
      <c r="DC107" s="135"/>
      <c r="DD107" s="135"/>
      <c r="DE107" s="135"/>
      <c r="DF107" s="135"/>
      <c r="DG107" s="135"/>
      <c r="DH107" s="135"/>
      <c r="DI107" s="135"/>
      <c r="DJ107" s="135"/>
      <c r="DK107" s="135"/>
      <c r="DL107" s="135"/>
      <c r="DM107" s="135"/>
      <c r="DN107" s="135"/>
      <c r="DO107" s="135"/>
      <c r="DP107" s="135"/>
      <c r="DQ107" s="135"/>
      <c r="DR107" s="135"/>
      <c r="DS107" s="135"/>
      <c r="DT107" s="135"/>
      <c r="DU107" s="135"/>
      <c r="DV107" s="135"/>
      <c r="DW107" s="135"/>
      <c r="DX107" s="135"/>
      <c r="DY107" s="135"/>
      <c r="DZ107" s="135"/>
      <c r="EA107" s="135"/>
      <c r="EB107" s="135"/>
      <c r="EC107" s="135"/>
      <c r="ED107" s="135"/>
      <c r="EE107" s="135"/>
      <c r="EF107" s="135"/>
      <c r="EG107" s="135"/>
      <c r="EH107" s="135"/>
      <c r="EI107" s="135"/>
      <c r="EJ107" s="135"/>
      <c r="EK107" s="135"/>
      <c r="EL107" s="135"/>
      <c r="EM107" s="135"/>
      <c r="EN107" s="135"/>
      <c r="EO107" s="135"/>
      <c r="EP107" s="135"/>
      <c r="EQ107" s="135"/>
      <c r="ER107" s="135"/>
      <c r="ES107" s="135"/>
      <c r="ET107" s="135"/>
      <c r="EU107" s="135"/>
      <c r="EV107" s="135"/>
      <c r="EW107" s="135"/>
      <c r="EX107" s="135"/>
      <c r="EY107" s="135"/>
      <c r="EZ107" s="135"/>
      <c r="FA107" s="135"/>
      <c r="FB107" s="135"/>
      <c r="FC107" s="135"/>
      <c r="FD107" s="135"/>
      <c r="FE107" s="135"/>
      <c r="FF107" s="135"/>
      <c r="FG107" s="135"/>
      <c r="FH107" s="135"/>
      <c r="FI107" s="135"/>
      <c r="FJ107" s="135"/>
      <c r="FK107" s="135"/>
      <c r="FL107" s="135"/>
      <c r="FM107" s="135"/>
      <c r="FN107" s="135"/>
      <c r="FO107" s="135"/>
      <c r="FP107" s="135"/>
      <c r="FQ107" s="135"/>
      <c r="FR107" s="135"/>
    </row>
    <row r="108" spans="1:174" s="136" customFormat="1" ht="12.75" x14ac:dyDescent="0.2">
      <c r="A108" s="137" t="s">
        <v>230</v>
      </c>
      <c r="B108" s="138">
        <v>216</v>
      </c>
      <c r="C108" s="122"/>
      <c r="D108" s="123">
        <v>17981.391038000002</v>
      </c>
      <c r="E108" s="124">
        <v>16280.71652537</v>
      </c>
      <c r="F108" s="125">
        <f t="shared" si="10"/>
        <v>-9.4579696811885832</v>
      </c>
      <c r="G108" s="123">
        <v>6469.4497000000001</v>
      </c>
      <c r="H108" s="132">
        <v>6325.0631999999996</v>
      </c>
      <c r="I108" s="125">
        <f t="shared" si="11"/>
        <v>-2.2318204282506526</v>
      </c>
      <c r="J108" s="131">
        <v>2340.4816999999998</v>
      </c>
      <c r="K108" s="132">
        <v>2274.1943999999999</v>
      </c>
      <c r="L108" s="129">
        <f t="shared" si="14"/>
        <v>-2.832207575047474</v>
      </c>
      <c r="M108" s="131">
        <v>53.408099999999997</v>
      </c>
      <c r="N108" s="132" t="s">
        <v>131</v>
      </c>
      <c r="O108" s="134" t="s">
        <v>132</v>
      </c>
      <c r="P108" s="131">
        <v>6642.2124000000003</v>
      </c>
      <c r="Q108" s="132">
        <v>5924.0955000000004</v>
      </c>
      <c r="R108" s="129">
        <f t="shared" si="12"/>
        <v>-10.811411270136439</v>
      </c>
      <c r="S108" s="122"/>
      <c r="T108" s="131">
        <v>11360.2196</v>
      </c>
      <c r="U108" s="132">
        <v>11193.6206</v>
      </c>
      <c r="V108" s="129">
        <f t="shared" si="13"/>
        <v>-1.4665121438321549</v>
      </c>
      <c r="W108" s="131">
        <v>10495.343699999999</v>
      </c>
      <c r="X108" s="132">
        <v>10089.5106</v>
      </c>
      <c r="Y108" s="129">
        <f t="shared" si="17"/>
        <v>-3.8667918993448458</v>
      </c>
      <c r="Z108" s="132">
        <v>10801.5524</v>
      </c>
      <c r="AA108" s="132">
        <v>7148.5347000000002</v>
      </c>
      <c r="AB108" s="129">
        <f t="shared" si="15"/>
        <v>-33.819376740698871</v>
      </c>
      <c r="AC108" s="131" t="s">
        <v>131</v>
      </c>
      <c r="AD108" s="132" t="s">
        <v>131</v>
      </c>
      <c r="AE108" s="129" t="s">
        <v>132</v>
      </c>
      <c r="AF108" s="135"/>
      <c r="AG108" s="135"/>
      <c r="AH108" s="135"/>
      <c r="AI108" s="135"/>
      <c r="AJ108" s="135"/>
      <c r="AK108" s="135"/>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5"/>
      <c r="BK108" s="135"/>
      <c r="BL108" s="135"/>
      <c r="BM108" s="135"/>
      <c r="BN108" s="135"/>
      <c r="BO108" s="135"/>
      <c r="BP108" s="135"/>
      <c r="BQ108" s="135"/>
      <c r="BR108" s="135"/>
      <c r="BS108" s="135"/>
      <c r="BT108" s="135"/>
      <c r="BU108" s="135"/>
      <c r="BV108" s="135"/>
      <c r="BW108" s="135"/>
      <c r="BX108" s="135"/>
      <c r="BY108" s="135"/>
      <c r="BZ108" s="135"/>
      <c r="CA108" s="135"/>
      <c r="CB108" s="135"/>
      <c r="CC108" s="135"/>
      <c r="CD108" s="135"/>
      <c r="CE108" s="135"/>
      <c r="CF108" s="135"/>
      <c r="CG108" s="135"/>
      <c r="CH108" s="135"/>
      <c r="CI108" s="135"/>
      <c r="CJ108" s="135"/>
      <c r="CK108" s="135"/>
      <c r="CL108" s="135"/>
      <c r="CM108" s="135"/>
      <c r="CN108" s="135"/>
      <c r="CO108" s="135"/>
      <c r="CP108" s="135"/>
      <c r="CQ108" s="135"/>
      <c r="CR108" s="135"/>
      <c r="CS108" s="135"/>
      <c r="CT108" s="135"/>
      <c r="CU108" s="135"/>
      <c r="CV108" s="135"/>
      <c r="CW108" s="135"/>
      <c r="CX108" s="135"/>
      <c r="CY108" s="135"/>
      <c r="CZ108" s="135"/>
      <c r="DA108" s="135"/>
      <c r="DB108" s="135"/>
      <c r="DC108" s="135"/>
      <c r="DD108" s="135"/>
      <c r="DE108" s="135"/>
      <c r="DF108" s="135"/>
      <c r="DG108" s="135"/>
      <c r="DH108" s="135"/>
      <c r="DI108" s="135"/>
      <c r="DJ108" s="135"/>
      <c r="DK108" s="135"/>
      <c r="DL108" s="135"/>
      <c r="DM108" s="135"/>
      <c r="DN108" s="135"/>
      <c r="DO108" s="135"/>
      <c r="DP108" s="135"/>
      <c r="DQ108" s="135"/>
      <c r="DR108" s="135"/>
      <c r="DS108" s="135"/>
      <c r="DT108" s="135"/>
      <c r="DU108" s="135"/>
      <c r="DV108" s="135"/>
      <c r="DW108" s="135"/>
      <c r="DX108" s="135"/>
      <c r="DY108" s="135"/>
      <c r="DZ108" s="135"/>
      <c r="EA108" s="135"/>
      <c r="EB108" s="135"/>
      <c r="EC108" s="135"/>
      <c r="ED108" s="135"/>
      <c r="EE108" s="135"/>
      <c r="EF108" s="135"/>
      <c r="EG108" s="135"/>
      <c r="EH108" s="135"/>
      <c r="EI108" s="135"/>
      <c r="EJ108" s="135"/>
      <c r="EK108" s="135"/>
      <c r="EL108" s="135"/>
      <c r="EM108" s="135"/>
      <c r="EN108" s="135"/>
      <c r="EO108" s="135"/>
      <c r="EP108" s="135"/>
      <c r="EQ108" s="135"/>
      <c r="ER108" s="135"/>
      <c r="ES108" s="135"/>
      <c r="ET108" s="135"/>
      <c r="EU108" s="135"/>
      <c r="EV108" s="135"/>
      <c r="EW108" s="135"/>
      <c r="EX108" s="135"/>
      <c r="EY108" s="135"/>
      <c r="EZ108" s="135"/>
      <c r="FA108" s="135"/>
      <c r="FB108" s="135"/>
      <c r="FC108" s="135"/>
      <c r="FD108" s="135"/>
      <c r="FE108" s="135"/>
      <c r="FF108" s="135"/>
      <c r="FG108" s="135"/>
      <c r="FH108" s="135"/>
      <c r="FI108" s="135"/>
      <c r="FJ108" s="135"/>
      <c r="FK108" s="135"/>
      <c r="FL108" s="135"/>
      <c r="FM108" s="135"/>
      <c r="FN108" s="135"/>
      <c r="FO108" s="135"/>
      <c r="FP108" s="135"/>
      <c r="FQ108" s="135"/>
      <c r="FR108" s="135"/>
    </row>
    <row r="109" spans="1:174" s="136" customFormat="1" ht="12.75" x14ac:dyDescent="0.2">
      <c r="A109" s="137" t="s">
        <v>231</v>
      </c>
      <c r="B109" s="138">
        <v>238</v>
      </c>
      <c r="C109" s="122"/>
      <c r="D109" s="123">
        <v>32068.216693999999</v>
      </c>
      <c r="E109" s="124">
        <v>30711.600999999999</v>
      </c>
      <c r="F109" s="125">
        <f t="shared" si="10"/>
        <v>-4.2304057844720244</v>
      </c>
      <c r="G109" s="123">
        <v>12339.7317</v>
      </c>
      <c r="H109" s="132">
        <v>12386.2719</v>
      </c>
      <c r="I109" s="125">
        <f t="shared" si="11"/>
        <v>0.37715730885785614</v>
      </c>
      <c r="J109" s="131">
        <v>6292.4826999999996</v>
      </c>
      <c r="K109" s="132">
        <v>7403.3248999999996</v>
      </c>
      <c r="L109" s="129">
        <f t="shared" si="14"/>
        <v>17.653480398126487</v>
      </c>
      <c r="M109" s="131" t="s">
        <v>131</v>
      </c>
      <c r="N109" s="132">
        <v>6.3644999999999996</v>
      </c>
      <c r="O109" s="134" t="s">
        <v>132</v>
      </c>
      <c r="P109" s="131">
        <v>8933.0046000000093</v>
      </c>
      <c r="Q109" s="132">
        <v>8725.8716999999997</v>
      </c>
      <c r="R109" s="129">
        <f t="shared" si="12"/>
        <v>-2.318737191739606</v>
      </c>
      <c r="S109" s="122"/>
      <c r="T109" s="131">
        <v>5896.6718000000001</v>
      </c>
      <c r="U109" s="132">
        <v>6116.3064000000004</v>
      </c>
      <c r="V109" s="129">
        <f t="shared" si="13"/>
        <v>3.7247214606721091</v>
      </c>
      <c r="W109" s="131">
        <v>56904.171499999997</v>
      </c>
      <c r="X109" s="132">
        <v>51299.253199999999</v>
      </c>
      <c r="Y109" s="129">
        <f t="shared" si="17"/>
        <v>-9.8497494159984313</v>
      </c>
      <c r="Z109" s="132">
        <v>2408.3265999999999</v>
      </c>
      <c r="AA109" s="132" t="s">
        <v>131</v>
      </c>
      <c r="AB109" s="129" t="s">
        <v>132</v>
      </c>
      <c r="AC109" s="131">
        <v>39498.358899999999</v>
      </c>
      <c r="AD109" s="132">
        <v>97840.229900000006</v>
      </c>
      <c r="AE109" s="129">
        <f t="shared" si="16"/>
        <v>147.70707600208678</v>
      </c>
      <c r="AF109" s="135"/>
      <c r="AG109" s="135"/>
      <c r="AH109" s="135"/>
      <c r="AI109" s="135"/>
      <c r="AJ109" s="135"/>
      <c r="AK109" s="135"/>
      <c r="AL109" s="135"/>
      <c r="AM109" s="135"/>
      <c r="AN109" s="135"/>
      <c r="AO109" s="135"/>
      <c r="AP109" s="135"/>
      <c r="AQ109" s="135"/>
      <c r="AR109" s="135"/>
      <c r="AS109" s="135"/>
      <c r="AT109" s="135"/>
      <c r="AU109" s="135"/>
      <c r="AV109" s="135"/>
      <c r="AW109" s="135"/>
      <c r="AX109" s="135"/>
      <c r="AY109" s="135"/>
      <c r="AZ109" s="135"/>
      <c r="BA109" s="135"/>
      <c r="BB109" s="135"/>
      <c r="BC109" s="135"/>
      <c r="BD109" s="135"/>
      <c r="BE109" s="135"/>
      <c r="BF109" s="135"/>
      <c r="BG109" s="135"/>
      <c r="BH109" s="135"/>
      <c r="BI109" s="135"/>
      <c r="BJ109" s="135"/>
      <c r="BK109" s="135"/>
      <c r="BL109" s="135"/>
      <c r="BM109" s="135"/>
      <c r="BN109" s="135"/>
      <c r="BO109" s="135"/>
      <c r="BP109" s="135"/>
      <c r="BQ109" s="135"/>
      <c r="BR109" s="135"/>
      <c r="BS109" s="135"/>
      <c r="BT109" s="135"/>
      <c r="BU109" s="135"/>
      <c r="BV109" s="135"/>
      <c r="BW109" s="135"/>
      <c r="BX109" s="135"/>
      <c r="BY109" s="135"/>
      <c r="BZ109" s="135"/>
      <c r="CA109" s="135"/>
      <c r="CB109" s="135"/>
      <c r="CC109" s="135"/>
      <c r="CD109" s="135"/>
      <c r="CE109" s="135"/>
      <c r="CF109" s="135"/>
      <c r="CG109" s="135"/>
      <c r="CH109" s="135"/>
      <c r="CI109" s="135"/>
      <c r="CJ109" s="135"/>
      <c r="CK109" s="135"/>
      <c r="CL109" s="135"/>
      <c r="CM109" s="135"/>
      <c r="CN109" s="135"/>
      <c r="CO109" s="135"/>
      <c r="CP109" s="135"/>
      <c r="CQ109" s="135"/>
      <c r="CR109" s="135"/>
      <c r="CS109" s="135"/>
      <c r="CT109" s="135"/>
      <c r="CU109" s="135"/>
      <c r="CV109" s="135"/>
      <c r="CW109" s="135"/>
      <c r="CX109" s="135"/>
      <c r="CY109" s="135"/>
      <c r="CZ109" s="135"/>
      <c r="DA109" s="135"/>
      <c r="DB109" s="135"/>
      <c r="DC109" s="135"/>
      <c r="DD109" s="135"/>
      <c r="DE109" s="135"/>
      <c r="DF109" s="135"/>
      <c r="DG109" s="135"/>
      <c r="DH109" s="135"/>
      <c r="DI109" s="135"/>
      <c r="DJ109" s="135"/>
      <c r="DK109" s="135"/>
      <c r="DL109" s="135"/>
      <c r="DM109" s="135"/>
      <c r="DN109" s="135"/>
      <c r="DO109" s="135"/>
      <c r="DP109" s="135"/>
      <c r="DQ109" s="135"/>
      <c r="DR109" s="135"/>
      <c r="DS109" s="135"/>
      <c r="DT109" s="135"/>
      <c r="DU109" s="135"/>
      <c r="DV109" s="135"/>
      <c r="DW109" s="135"/>
      <c r="DX109" s="135"/>
      <c r="DY109" s="135"/>
      <c r="DZ109" s="135"/>
      <c r="EA109" s="135"/>
      <c r="EB109" s="135"/>
      <c r="EC109" s="135"/>
      <c r="ED109" s="135"/>
      <c r="EE109" s="135"/>
      <c r="EF109" s="135"/>
      <c r="EG109" s="135"/>
      <c r="EH109" s="135"/>
      <c r="EI109" s="135"/>
      <c r="EJ109" s="135"/>
      <c r="EK109" s="135"/>
      <c r="EL109" s="135"/>
      <c r="EM109" s="135"/>
      <c r="EN109" s="135"/>
      <c r="EO109" s="135"/>
      <c r="EP109" s="135"/>
      <c r="EQ109" s="135"/>
      <c r="ER109" s="135"/>
      <c r="ES109" s="135"/>
      <c r="ET109" s="135"/>
      <c r="EU109" s="135"/>
      <c r="EV109" s="135"/>
      <c r="EW109" s="135"/>
      <c r="EX109" s="135"/>
      <c r="EY109" s="135"/>
      <c r="EZ109" s="135"/>
      <c r="FA109" s="135"/>
      <c r="FB109" s="135"/>
      <c r="FC109" s="135"/>
      <c r="FD109" s="135"/>
      <c r="FE109" s="135"/>
      <c r="FF109" s="135"/>
      <c r="FG109" s="135"/>
      <c r="FH109" s="135"/>
      <c r="FI109" s="135"/>
      <c r="FJ109" s="135"/>
      <c r="FK109" s="135"/>
      <c r="FL109" s="135"/>
      <c r="FM109" s="135"/>
      <c r="FN109" s="135"/>
      <c r="FO109" s="135"/>
      <c r="FP109" s="135"/>
      <c r="FQ109" s="135"/>
      <c r="FR109" s="135"/>
    </row>
    <row r="110" spans="1:174" s="136" customFormat="1" ht="12.75" x14ac:dyDescent="0.2">
      <c r="A110" s="137" t="s">
        <v>232</v>
      </c>
      <c r="B110" s="138">
        <v>588</v>
      </c>
      <c r="C110" s="122"/>
      <c r="D110" s="123">
        <v>56467.119948</v>
      </c>
      <c r="E110" s="124">
        <v>54454.71325647</v>
      </c>
      <c r="F110" s="125">
        <f t="shared" si="10"/>
        <v>-3.5638557330056941</v>
      </c>
      <c r="G110" s="123">
        <v>16803.132699999998</v>
      </c>
      <c r="H110" s="132">
        <v>18692.399300000001</v>
      </c>
      <c r="I110" s="125">
        <f t="shared" si="11"/>
        <v>11.243537938613102</v>
      </c>
      <c r="J110" s="131">
        <v>11081.895699999999</v>
      </c>
      <c r="K110" s="132">
        <v>11023.4671</v>
      </c>
      <c r="L110" s="129">
        <f t="shared" si="14"/>
        <v>-0.52724372780371676</v>
      </c>
      <c r="M110" s="131">
        <v>27.520600000000002</v>
      </c>
      <c r="N110" s="132">
        <v>40.168999999999997</v>
      </c>
      <c r="O110" s="147">
        <f t="shared" si="18"/>
        <v>45.959753784437815</v>
      </c>
      <c r="P110" s="131">
        <v>22013.528399999999</v>
      </c>
      <c r="Q110" s="132">
        <v>21272.479500000001</v>
      </c>
      <c r="R110" s="129">
        <f t="shared" si="12"/>
        <v>-3.3663340402985908</v>
      </c>
      <c r="S110" s="122"/>
      <c r="T110" s="131">
        <v>23746.356500000002</v>
      </c>
      <c r="U110" s="132">
        <v>24537.069899999999</v>
      </c>
      <c r="V110" s="129">
        <f t="shared" si="13"/>
        <v>3.3298304099830922</v>
      </c>
      <c r="W110" s="131">
        <v>108956.7745</v>
      </c>
      <c r="X110" s="132">
        <v>104730.3222</v>
      </c>
      <c r="Y110" s="129">
        <f t="shared" si="17"/>
        <v>-3.8790174538435918</v>
      </c>
      <c r="Z110" s="132">
        <v>7515.6367</v>
      </c>
      <c r="AA110" s="132">
        <v>5621.5632999999998</v>
      </c>
      <c r="AB110" s="129">
        <f t="shared" si="15"/>
        <v>-25.201768999824058</v>
      </c>
      <c r="AC110" s="131">
        <v>51868.609600000003</v>
      </c>
      <c r="AD110" s="132">
        <v>62812.535799999998</v>
      </c>
      <c r="AE110" s="129">
        <f t="shared" si="16"/>
        <v>21.09932439754467</v>
      </c>
      <c r="AF110" s="135"/>
      <c r="AG110" s="135"/>
      <c r="AH110" s="135"/>
      <c r="AI110" s="135"/>
      <c r="AJ110" s="135"/>
      <c r="AK110" s="135"/>
      <c r="AL110" s="135"/>
      <c r="AM110" s="135"/>
      <c r="AN110" s="135"/>
      <c r="AO110" s="135"/>
      <c r="AP110" s="135"/>
      <c r="AQ110" s="135"/>
      <c r="AR110" s="135"/>
      <c r="AS110" s="135"/>
      <c r="AT110" s="135"/>
      <c r="AU110" s="135"/>
      <c r="AV110" s="135"/>
      <c r="AW110" s="135"/>
      <c r="AX110" s="135"/>
      <c r="AY110" s="135"/>
      <c r="AZ110" s="135"/>
      <c r="BA110" s="135"/>
      <c r="BB110" s="135"/>
      <c r="BC110" s="135"/>
      <c r="BD110" s="135"/>
      <c r="BE110" s="135"/>
      <c r="BF110" s="135"/>
      <c r="BG110" s="135"/>
      <c r="BH110" s="135"/>
      <c r="BI110" s="135"/>
      <c r="BJ110" s="135"/>
      <c r="BK110" s="135"/>
      <c r="BL110" s="135"/>
      <c r="BM110" s="135"/>
      <c r="BN110" s="135"/>
      <c r="BO110" s="135"/>
      <c r="BP110" s="135"/>
      <c r="BQ110" s="135"/>
      <c r="BR110" s="135"/>
      <c r="BS110" s="135"/>
      <c r="BT110" s="135"/>
      <c r="BU110" s="135"/>
      <c r="BV110" s="135"/>
      <c r="BW110" s="135"/>
      <c r="BX110" s="135"/>
      <c r="BY110" s="135"/>
      <c r="BZ110" s="135"/>
      <c r="CA110" s="135"/>
      <c r="CB110" s="135"/>
      <c r="CC110" s="135"/>
      <c r="CD110" s="135"/>
      <c r="CE110" s="135"/>
      <c r="CF110" s="135"/>
      <c r="CG110" s="135"/>
      <c r="CH110" s="135"/>
      <c r="CI110" s="135"/>
      <c r="CJ110" s="135"/>
      <c r="CK110" s="135"/>
      <c r="CL110" s="135"/>
      <c r="CM110" s="135"/>
      <c r="CN110" s="135"/>
      <c r="CO110" s="135"/>
      <c r="CP110" s="135"/>
      <c r="CQ110" s="135"/>
      <c r="CR110" s="135"/>
      <c r="CS110" s="135"/>
      <c r="CT110" s="135"/>
      <c r="CU110" s="135"/>
      <c r="CV110" s="135"/>
      <c r="CW110" s="135"/>
      <c r="CX110" s="135"/>
      <c r="CY110" s="135"/>
      <c r="CZ110" s="135"/>
      <c r="DA110" s="135"/>
      <c r="DB110" s="135"/>
      <c r="DC110" s="135"/>
      <c r="DD110" s="135"/>
      <c r="DE110" s="135"/>
      <c r="DF110" s="135"/>
      <c r="DG110" s="135"/>
      <c r="DH110" s="135"/>
      <c r="DI110" s="135"/>
      <c r="DJ110" s="135"/>
      <c r="DK110" s="135"/>
      <c r="DL110" s="135"/>
      <c r="DM110" s="135"/>
      <c r="DN110" s="135"/>
      <c r="DO110" s="135"/>
      <c r="DP110" s="135"/>
      <c r="DQ110" s="135"/>
      <c r="DR110" s="135"/>
      <c r="DS110" s="135"/>
      <c r="DT110" s="135"/>
      <c r="DU110" s="135"/>
      <c r="DV110" s="135"/>
      <c r="DW110" s="135"/>
      <c r="DX110" s="135"/>
      <c r="DY110" s="135"/>
      <c r="DZ110" s="135"/>
      <c r="EA110" s="135"/>
      <c r="EB110" s="135"/>
      <c r="EC110" s="135"/>
      <c r="ED110" s="135"/>
      <c r="EE110" s="135"/>
      <c r="EF110" s="135"/>
      <c r="EG110" s="135"/>
      <c r="EH110" s="135"/>
      <c r="EI110" s="135"/>
      <c r="EJ110" s="135"/>
      <c r="EK110" s="135"/>
      <c r="EL110" s="135"/>
      <c r="EM110" s="135"/>
      <c r="EN110" s="135"/>
      <c r="EO110" s="135"/>
      <c r="EP110" s="135"/>
      <c r="EQ110" s="135"/>
      <c r="ER110" s="135"/>
      <c r="ES110" s="135"/>
      <c r="ET110" s="135"/>
      <c r="EU110" s="135"/>
      <c r="EV110" s="135"/>
      <c r="EW110" s="135"/>
      <c r="EX110" s="135"/>
      <c r="EY110" s="135"/>
      <c r="EZ110" s="135"/>
      <c r="FA110" s="135"/>
      <c r="FB110" s="135"/>
      <c r="FC110" s="135"/>
      <c r="FD110" s="135"/>
      <c r="FE110" s="135"/>
      <c r="FF110" s="135"/>
      <c r="FG110" s="135"/>
      <c r="FH110" s="135"/>
      <c r="FI110" s="135"/>
      <c r="FJ110" s="135"/>
      <c r="FK110" s="135"/>
      <c r="FL110" s="135"/>
      <c r="FM110" s="135"/>
      <c r="FN110" s="135"/>
      <c r="FO110" s="135"/>
      <c r="FP110" s="135"/>
      <c r="FQ110" s="135"/>
      <c r="FR110" s="135"/>
    </row>
    <row r="111" spans="1:174" s="136" customFormat="1" ht="12.75" x14ac:dyDescent="0.2">
      <c r="A111" s="137" t="s">
        <v>233</v>
      </c>
      <c r="B111" s="138">
        <v>277</v>
      </c>
      <c r="C111" s="122"/>
      <c r="D111" s="123">
        <v>39686.1751</v>
      </c>
      <c r="E111" s="124">
        <v>39280.909</v>
      </c>
      <c r="F111" s="125">
        <f t="shared" si="10"/>
        <v>-1.0211770193998881</v>
      </c>
      <c r="G111" s="123">
        <v>15631.241</v>
      </c>
      <c r="H111" s="132">
        <v>16772.3302</v>
      </c>
      <c r="I111" s="125">
        <f t="shared" si="11"/>
        <v>7.3000550628065985</v>
      </c>
      <c r="J111" s="131">
        <v>9007.9753000000001</v>
      </c>
      <c r="K111" s="132">
        <v>10108.0545</v>
      </c>
      <c r="L111" s="129">
        <f t="shared" si="14"/>
        <v>12.212280377811435</v>
      </c>
      <c r="M111" s="131">
        <v>97.026200000000003</v>
      </c>
      <c r="N111" s="132">
        <v>70.2941</v>
      </c>
      <c r="O111" s="147">
        <f t="shared" si="18"/>
        <v>-27.551424254479716</v>
      </c>
      <c r="P111" s="131">
        <v>9436.5272000000004</v>
      </c>
      <c r="Q111" s="132">
        <v>9808.1021000000001</v>
      </c>
      <c r="R111" s="129">
        <f t="shared" si="12"/>
        <v>3.9376233663587445</v>
      </c>
      <c r="S111" s="122"/>
      <c r="T111" s="131">
        <v>9880.6386000000002</v>
      </c>
      <c r="U111" s="132">
        <v>9208.8786</v>
      </c>
      <c r="V111" s="129">
        <f t="shared" si="13"/>
        <v>-6.7987508418737246</v>
      </c>
      <c r="W111" s="131">
        <v>38436.733500000002</v>
      </c>
      <c r="X111" s="132">
        <v>28679.426800000001</v>
      </c>
      <c r="Y111" s="129">
        <f t="shared" si="17"/>
        <v>-25.385369180760375</v>
      </c>
      <c r="Z111" s="132">
        <v>2971.6008999999999</v>
      </c>
      <c r="AA111" s="132">
        <v>1936.0655999999999</v>
      </c>
      <c r="AB111" s="129">
        <f t="shared" si="15"/>
        <v>-34.847724672583048</v>
      </c>
      <c r="AC111" s="131">
        <v>27171.252</v>
      </c>
      <c r="AD111" s="132">
        <v>83671.348800000007</v>
      </c>
      <c r="AE111" s="129">
        <f t="shared" si="16"/>
        <v>207.9407191100359</v>
      </c>
      <c r="AF111" s="135"/>
      <c r="AG111" s="135"/>
      <c r="AH111" s="135"/>
      <c r="AI111" s="135"/>
      <c r="AJ111" s="135"/>
      <c r="AK111" s="135"/>
      <c r="AL111" s="135"/>
      <c r="AM111" s="135"/>
      <c r="AN111" s="135"/>
      <c r="AO111" s="135"/>
      <c r="AP111" s="135"/>
      <c r="AQ111" s="135"/>
      <c r="AR111" s="135"/>
      <c r="AS111" s="135"/>
      <c r="AT111" s="135"/>
      <c r="AU111" s="135"/>
      <c r="AV111" s="135"/>
      <c r="AW111" s="135"/>
      <c r="AX111" s="135"/>
      <c r="AY111" s="135"/>
      <c r="AZ111" s="135"/>
      <c r="BA111" s="135"/>
      <c r="BB111" s="135"/>
      <c r="BC111" s="135"/>
      <c r="BD111" s="135"/>
      <c r="BE111" s="135"/>
      <c r="BF111" s="135"/>
      <c r="BG111" s="135"/>
      <c r="BH111" s="135"/>
      <c r="BI111" s="135"/>
      <c r="BJ111" s="135"/>
      <c r="BK111" s="135"/>
      <c r="BL111" s="135"/>
      <c r="BM111" s="135"/>
      <c r="BN111" s="135"/>
      <c r="BO111" s="135"/>
      <c r="BP111" s="135"/>
      <c r="BQ111" s="135"/>
      <c r="BR111" s="135"/>
      <c r="BS111" s="135"/>
      <c r="BT111" s="135"/>
      <c r="BU111" s="135"/>
      <c r="BV111" s="135"/>
      <c r="BW111" s="135"/>
      <c r="BX111" s="135"/>
      <c r="BY111" s="135"/>
      <c r="BZ111" s="135"/>
      <c r="CA111" s="135"/>
      <c r="CB111" s="135"/>
      <c r="CC111" s="135"/>
      <c r="CD111" s="135"/>
      <c r="CE111" s="135"/>
      <c r="CF111" s="135"/>
      <c r="CG111" s="135"/>
      <c r="CH111" s="135"/>
      <c r="CI111" s="135"/>
      <c r="CJ111" s="135"/>
      <c r="CK111" s="135"/>
      <c r="CL111" s="135"/>
      <c r="CM111" s="135"/>
      <c r="CN111" s="135"/>
      <c r="CO111" s="135"/>
      <c r="CP111" s="135"/>
      <c r="CQ111" s="135"/>
      <c r="CR111" s="135"/>
      <c r="CS111" s="135"/>
      <c r="CT111" s="135"/>
      <c r="CU111" s="135"/>
      <c r="CV111" s="135"/>
      <c r="CW111" s="135"/>
      <c r="CX111" s="135"/>
      <c r="CY111" s="135"/>
      <c r="CZ111" s="135"/>
      <c r="DA111" s="135"/>
      <c r="DB111" s="135"/>
      <c r="DC111" s="135"/>
      <c r="DD111" s="135"/>
      <c r="DE111" s="135"/>
      <c r="DF111" s="135"/>
      <c r="DG111" s="135"/>
      <c r="DH111" s="135"/>
      <c r="DI111" s="135"/>
      <c r="DJ111" s="135"/>
      <c r="DK111" s="135"/>
      <c r="DL111" s="135"/>
      <c r="DM111" s="135"/>
      <c r="DN111" s="135"/>
      <c r="DO111" s="135"/>
      <c r="DP111" s="135"/>
      <c r="DQ111" s="135"/>
      <c r="DR111" s="135"/>
      <c r="DS111" s="135"/>
      <c r="DT111" s="135"/>
      <c r="DU111" s="135"/>
      <c r="DV111" s="135"/>
      <c r="DW111" s="135"/>
      <c r="DX111" s="135"/>
      <c r="DY111" s="135"/>
      <c r="DZ111" s="135"/>
      <c r="EA111" s="135"/>
      <c r="EB111" s="135"/>
      <c r="EC111" s="135"/>
      <c r="ED111" s="135"/>
      <c r="EE111" s="135"/>
      <c r="EF111" s="135"/>
      <c r="EG111" s="135"/>
      <c r="EH111" s="135"/>
      <c r="EI111" s="135"/>
      <c r="EJ111" s="135"/>
      <c r="EK111" s="135"/>
      <c r="EL111" s="135"/>
      <c r="EM111" s="135"/>
      <c r="EN111" s="135"/>
      <c r="EO111" s="135"/>
      <c r="EP111" s="135"/>
      <c r="EQ111" s="135"/>
      <c r="ER111" s="135"/>
      <c r="ES111" s="135"/>
      <c r="ET111" s="135"/>
      <c r="EU111" s="135"/>
      <c r="EV111" s="135"/>
      <c r="EW111" s="135"/>
      <c r="EX111" s="135"/>
      <c r="EY111" s="135"/>
      <c r="EZ111" s="135"/>
      <c r="FA111" s="135"/>
      <c r="FB111" s="135"/>
      <c r="FC111" s="135"/>
      <c r="FD111" s="135"/>
      <c r="FE111" s="135"/>
      <c r="FF111" s="135"/>
      <c r="FG111" s="135"/>
      <c r="FH111" s="135"/>
      <c r="FI111" s="135"/>
      <c r="FJ111" s="135"/>
      <c r="FK111" s="135"/>
      <c r="FL111" s="135"/>
      <c r="FM111" s="135"/>
      <c r="FN111" s="135"/>
      <c r="FO111" s="135"/>
      <c r="FP111" s="135"/>
      <c r="FQ111" s="135"/>
      <c r="FR111" s="135"/>
    </row>
    <row r="112" spans="1:174" s="136" customFormat="1" ht="12.75" x14ac:dyDescent="0.2">
      <c r="A112" s="137" t="s">
        <v>234</v>
      </c>
      <c r="B112" s="138">
        <v>180</v>
      </c>
      <c r="C112" s="122"/>
      <c r="D112" s="123">
        <v>21895.325357999998</v>
      </c>
      <c r="E112" s="124">
        <v>21729.244900000002</v>
      </c>
      <c r="F112" s="125">
        <f t="shared" si="10"/>
        <v>-0.75852016485022933</v>
      </c>
      <c r="G112" s="123">
        <v>7633.7492000000002</v>
      </c>
      <c r="H112" s="132">
        <v>8043.2494999999999</v>
      </c>
      <c r="I112" s="125">
        <f t="shared" si="11"/>
        <v>5.364340499947251</v>
      </c>
      <c r="J112" s="131">
        <v>4688.7781999999997</v>
      </c>
      <c r="K112" s="132">
        <v>5594.2772999999997</v>
      </c>
      <c r="L112" s="129">
        <f t="shared" si="14"/>
        <v>19.3120480725661</v>
      </c>
      <c r="M112" s="131">
        <v>8.5497999999999994</v>
      </c>
      <c r="N112" s="132" t="s">
        <v>131</v>
      </c>
      <c r="O112" s="134" t="s">
        <v>132</v>
      </c>
      <c r="P112" s="131">
        <v>6172.4763999999996</v>
      </c>
      <c r="Q112" s="132">
        <v>5979.0194000000001</v>
      </c>
      <c r="R112" s="129">
        <f t="shared" si="12"/>
        <v>-3.1341877629536108</v>
      </c>
      <c r="S112" s="122"/>
      <c r="T112" s="131">
        <v>7848.5104000000001</v>
      </c>
      <c r="U112" s="132">
        <v>7401.6257999999998</v>
      </c>
      <c r="V112" s="129">
        <f t="shared" si="13"/>
        <v>-5.6938779108963171</v>
      </c>
      <c r="W112" s="131">
        <v>20845.8158</v>
      </c>
      <c r="X112" s="132">
        <v>21984.700099999998</v>
      </c>
      <c r="Y112" s="129">
        <f t="shared" si="17"/>
        <v>5.4633712152440506</v>
      </c>
      <c r="Z112" s="132" t="s">
        <v>131</v>
      </c>
      <c r="AA112" s="132" t="s">
        <v>131</v>
      </c>
      <c r="AB112" s="129" t="s">
        <v>132</v>
      </c>
      <c r="AC112" s="131">
        <v>22111.243699999999</v>
      </c>
      <c r="AD112" s="132" t="s">
        <v>131</v>
      </c>
      <c r="AE112" s="129" t="s">
        <v>132</v>
      </c>
      <c r="AF112" s="135"/>
      <c r="AG112" s="135"/>
      <c r="AH112" s="135"/>
      <c r="AI112" s="135"/>
      <c r="AJ112" s="135"/>
      <c r="AK112" s="135"/>
      <c r="AL112" s="135"/>
      <c r="AM112" s="135"/>
      <c r="AN112" s="135"/>
      <c r="AO112" s="135"/>
      <c r="AP112" s="135"/>
      <c r="AQ112" s="135"/>
      <c r="AR112" s="135"/>
      <c r="AS112" s="135"/>
      <c r="AT112" s="135"/>
      <c r="AU112" s="135"/>
      <c r="AV112" s="135"/>
      <c r="AW112" s="135"/>
      <c r="AX112" s="135"/>
      <c r="AY112" s="135"/>
      <c r="AZ112" s="135"/>
      <c r="BA112" s="135"/>
      <c r="BB112" s="135"/>
      <c r="BC112" s="135"/>
      <c r="BD112" s="135"/>
      <c r="BE112" s="135"/>
      <c r="BF112" s="135"/>
      <c r="BG112" s="135"/>
      <c r="BH112" s="135"/>
      <c r="BI112" s="135"/>
      <c r="BJ112" s="135"/>
      <c r="BK112" s="135"/>
      <c r="BL112" s="135"/>
      <c r="BM112" s="135"/>
      <c r="BN112" s="135"/>
      <c r="BO112" s="135"/>
      <c r="BP112" s="135"/>
      <c r="BQ112" s="135"/>
      <c r="BR112" s="135"/>
      <c r="BS112" s="135"/>
      <c r="BT112" s="135"/>
      <c r="BU112" s="135"/>
      <c r="BV112" s="135"/>
      <c r="BW112" s="135"/>
      <c r="BX112" s="135"/>
      <c r="BY112" s="135"/>
      <c r="BZ112" s="135"/>
      <c r="CA112" s="135"/>
      <c r="CB112" s="135"/>
      <c r="CC112" s="135"/>
      <c r="CD112" s="135"/>
      <c r="CE112" s="135"/>
      <c r="CF112" s="135"/>
      <c r="CG112" s="135"/>
      <c r="CH112" s="135"/>
      <c r="CI112" s="135"/>
      <c r="CJ112" s="135"/>
      <c r="CK112" s="135"/>
      <c r="CL112" s="135"/>
      <c r="CM112" s="135"/>
      <c r="CN112" s="135"/>
      <c r="CO112" s="135"/>
      <c r="CP112" s="135"/>
      <c r="CQ112" s="135"/>
      <c r="CR112" s="135"/>
      <c r="CS112" s="135"/>
      <c r="CT112" s="135"/>
      <c r="CU112" s="135"/>
      <c r="CV112" s="135"/>
      <c r="CW112" s="135"/>
      <c r="CX112" s="135"/>
      <c r="CY112" s="135"/>
      <c r="CZ112" s="135"/>
      <c r="DA112" s="135"/>
      <c r="DB112" s="135"/>
      <c r="DC112" s="135"/>
      <c r="DD112" s="135"/>
      <c r="DE112" s="135"/>
      <c r="DF112" s="135"/>
      <c r="DG112" s="135"/>
      <c r="DH112" s="135"/>
      <c r="DI112" s="135"/>
      <c r="DJ112" s="135"/>
      <c r="DK112" s="135"/>
      <c r="DL112" s="135"/>
      <c r="DM112" s="135"/>
      <c r="DN112" s="135"/>
      <c r="DO112" s="135"/>
      <c r="DP112" s="135"/>
      <c r="DQ112" s="135"/>
      <c r="DR112" s="135"/>
      <c r="DS112" s="135"/>
      <c r="DT112" s="135"/>
      <c r="DU112" s="135"/>
      <c r="DV112" s="135"/>
      <c r="DW112" s="135"/>
      <c r="DX112" s="135"/>
      <c r="DY112" s="135"/>
      <c r="DZ112" s="135"/>
      <c r="EA112" s="135"/>
      <c r="EB112" s="135"/>
      <c r="EC112" s="135"/>
      <c r="ED112" s="135"/>
      <c r="EE112" s="135"/>
      <c r="EF112" s="135"/>
      <c r="EG112" s="135"/>
      <c r="EH112" s="135"/>
      <c r="EI112" s="135"/>
      <c r="EJ112" s="135"/>
      <c r="EK112" s="135"/>
      <c r="EL112" s="135"/>
      <c r="EM112" s="135"/>
      <c r="EN112" s="135"/>
      <c r="EO112" s="135"/>
      <c r="EP112" s="135"/>
      <c r="EQ112" s="135"/>
      <c r="ER112" s="135"/>
      <c r="ES112" s="135"/>
      <c r="ET112" s="135"/>
      <c r="EU112" s="135"/>
      <c r="EV112" s="135"/>
      <c r="EW112" s="135"/>
      <c r="EX112" s="135"/>
      <c r="EY112" s="135"/>
      <c r="EZ112" s="135"/>
      <c r="FA112" s="135"/>
      <c r="FB112" s="135"/>
      <c r="FC112" s="135"/>
      <c r="FD112" s="135"/>
      <c r="FE112" s="135"/>
      <c r="FF112" s="135"/>
      <c r="FG112" s="135"/>
      <c r="FH112" s="135"/>
      <c r="FI112" s="135"/>
      <c r="FJ112" s="135"/>
      <c r="FK112" s="135"/>
      <c r="FL112" s="135"/>
      <c r="FM112" s="135"/>
      <c r="FN112" s="135"/>
      <c r="FO112" s="135"/>
      <c r="FP112" s="135"/>
      <c r="FQ112" s="135"/>
      <c r="FR112" s="135"/>
    </row>
    <row r="113" spans="1:174" s="136" customFormat="1" ht="12.75" x14ac:dyDescent="0.2">
      <c r="A113" s="137" t="s">
        <v>235</v>
      </c>
      <c r="B113" s="138">
        <v>122</v>
      </c>
      <c r="C113" s="122"/>
      <c r="D113" s="123">
        <v>12714.612112000001</v>
      </c>
      <c r="E113" s="124">
        <v>13222.646000000001</v>
      </c>
      <c r="F113" s="125">
        <f t="shared" si="10"/>
        <v>3.9956695770570816</v>
      </c>
      <c r="G113" s="123">
        <v>5568.1527999999998</v>
      </c>
      <c r="H113" s="132">
        <v>6298.7646999999997</v>
      </c>
      <c r="I113" s="125">
        <f t="shared" si="11"/>
        <v>13.121261686640494</v>
      </c>
      <c r="J113" s="131">
        <v>3274.5322999999999</v>
      </c>
      <c r="K113" s="132">
        <v>4037.3299000000002</v>
      </c>
      <c r="L113" s="129">
        <f t="shared" si="14"/>
        <v>23.294856489887138</v>
      </c>
      <c r="M113" s="131" t="s">
        <v>131</v>
      </c>
      <c r="N113" s="132" t="s">
        <v>131</v>
      </c>
      <c r="O113" s="134" t="s">
        <v>132</v>
      </c>
      <c r="P113" s="131">
        <v>2479.0486000000001</v>
      </c>
      <c r="Q113" s="132">
        <v>2394.8139999999999</v>
      </c>
      <c r="R113" s="129">
        <f t="shared" si="12"/>
        <v>-3.3978599693446965</v>
      </c>
      <c r="S113" s="122"/>
      <c r="T113" s="131">
        <v>2272.6441</v>
      </c>
      <c r="U113" s="132">
        <v>2453.5005000000001</v>
      </c>
      <c r="V113" s="129">
        <f t="shared" si="13"/>
        <v>7.9579728299736807</v>
      </c>
      <c r="W113" s="131">
        <v>8357.2605999999996</v>
      </c>
      <c r="X113" s="132">
        <v>7209.2033000000001</v>
      </c>
      <c r="Y113" s="129">
        <f t="shared" si="17"/>
        <v>-13.737244235270108</v>
      </c>
      <c r="Z113" s="132">
        <v>2419.7901999999999</v>
      </c>
      <c r="AA113" s="132">
        <v>15</v>
      </c>
      <c r="AB113" s="129">
        <f t="shared" si="15"/>
        <v>-99.380111548513582</v>
      </c>
      <c r="AC113" s="131" t="s">
        <v>131</v>
      </c>
      <c r="AD113" s="132" t="s">
        <v>131</v>
      </c>
      <c r="AE113" s="129" t="s">
        <v>132</v>
      </c>
      <c r="AF113" s="135"/>
      <c r="AG113" s="135"/>
      <c r="AH113" s="135"/>
      <c r="AI113" s="135"/>
      <c r="AJ113" s="135"/>
      <c r="AK113" s="135"/>
      <c r="AL113" s="135"/>
      <c r="AM113" s="135"/>
      <c r="AN113" s="135"/>
      <c r="AO113" s="135"/>
      <c r="AP113" s="135"/>
      <c r="AQ113" s="135"/>
      <c r="AR113" s="135"/>
      <c r="AS113" s="135"/>
      <c r="AT113" s="135"/>
      <c r="AU113" s="135"/>
      <c r="AV113" s="135"/>
      <c r="AW113" s="135"/>
      <c r="AX113" s="135"/>
      <c r="AY113" s="135"/>
      <c r="AZ113" s="135"/>
      <c r="BA113" s="135"/>
      <c r="BB113" s="135"/>
      <c r="BC113" s="135"/>
      <c r="BD113" s="135"/>
      <c r="BE113" s="135"/>
      <c r="BF113" s="135"/>
      <c r="BG113" s="135"/>
      <c r="BH113" s="135"/>
      <c r="BI113" s="135"/>
      <c r="BJ113" s="135"/>
      <c r="BK113" s="135"/>
      <c r="BL113" s="135"/>
      <c r="BM113" s="135"/>
      <c r="BN113" s="135"/>
      <c r="BO113" s="135"/>
      <c r="BP113" s="135"/>
      <c r="BQ113" s="135"/>
      <c r="BR113" s="135"/>
      <c r="BS113" s="135"/>
      <c r="BT113" s="135"/>
      <c r="BU113" s="135"/>
      <c r="BV113" s="135"/>
      <c r="BW113" s="135"/>
      <c r="BX113" s="135"/>
      <c r="BY113" s="135"/>
      <c r="BZ113" s="135"/>
      <c r="CA113" s="135"/>
      <c r="CB113" s="135"/>
      <c r="CC113" s="135"/>
      <c r="CD113" s="135"/>
      <c r="CE113" s="135"/>
      <c r="CF113" s="135"/>
      <c r="CG113" s="135"/>
      <c r="CH113" s="135"/>
      <c r="CI113" s="135"/>
      <c r="CJ113" s="135"/>
      <c r="CK113" s="135"/>
      <c r="CL113" s="135"/>
      <c r="CM113" s="135"/>
      <c r="CN113" s="135"/>
      <c r="CO113" s="135"/>
      <c r="CP113" s="135"/>
      <c r="CQ113" s="135"/>
      <c r="CR113" s="135"/>
      <c r="CS113" s="135"/>
      <c r="CT113" s="135"/>
      <c r="CU113" s="135"/>
      <c r="CV113" s="135"/>
      <c r="CW113" s="135"/>
      <c r="CX113" s="135"/>
      <c r="CY113" s="135"/>
      <c r="CZ113" s="135"/>
      <c r="DA113" s="135"/>
      <c r="DB113" s="135"/>
      <c r="DC113" s="135"/>
      <c r="DD113" s="135"/>
      <c r="DE113" s="135"/>
      <c r="DF113" s="135"/>
      <c r="DG113" s="135"/>
      <c r="DH113" s="135"/>
      <c r="DI113" s="135"/>
      <c r="DJ113" s="135"/>
      <c r="DK113" s="135"/>
      <c r="DL113" s="135"/>
      <c r="DM113" s="135"/>
      <c r="DN113" s="135"/>
      <c r="DO113" s="135"/>
      <c r="DP113" s="135"/>
      <c r="DQ113" s="135"/>
      <c r="DR113" s="135"/>
      <c r="DS113" s="135"/>
      <c r="DT113" s="135"/>
      <c r="DU113" s="135"/>
      <c r="DV113" s="135"/>
      <c r="DW113" s="135"/>
      <c r="DX113" s="135"/>
      <c r="DY113" s="135"/>
      <c r="DZ113" s="135"/>
      <c r="EA113" s="135"/>
      <c r="EB113" s="135"/>
      <c r="EC113" s="135"/>
      <c r="ED113" s="135"/>
      <c r="EE113" s="135"/>
      <c r="EF113" s="135"/>
      <c r="EG113" s="135"/>
      <c r="EH113" s="135"/>
      <c r="EI113" s="135"/>
      <c r="EJ113" s="135"/>
      <c r="EK113" s="135"/>
      <c r="EL113" s="135"/>
      <c r="EM113" s="135"/>
      <c r="EN113" s="135"/>
      <c r="EO113" s="135"/>
      <c r="EP113" s="135"/>
      <c r="EQ113" s="135"/>
      <c r="ER113" s="135"/>
      <c r="ES113" s="135"/>
      <c r="ET113" s="135"/>
      <c r="EU113" s="135"/>
      <c r="EV113" s="135"/>
      <c r="EW113" s="135"/>
      <c r="EX113" s="135"/>
      <c r="EY113" s="135"/>
      <c r="EZ113" s="135"/>
      <c r="FA113" s="135"/>
      <c r="FB113" s="135"/>
      <c r="FC113" s="135"/>
      <c r="FD113" s="135"/>
      <c r="FE113" s="135"/>
      <c r="FF113" s="135"/>
      <c r="FG113" s="135"/>
      <c r="FH113" s="135"/>
      <c r="FI113" s="135"/>
      <c r="FJ113" s="135"/>
      <c r="FK113" s="135"/>
      <c r="FL113" s="135"/>
      <c r="FM113" s="135"/>
      <c r="FN113" s="135"/>
      <c r="FO113" s="135"/>
      <c r="FP113" s="135"/>
      <c r="FQ113" s="135"/>
      <c r="FR113" s="135"/>
    </row>
    <row r="114" spans="1:174" s="136" customFormat="1" ht="12.75" x14ac:dyDescent="0.2">
      <c r="A114" s="137" t="s">
        <v>236</v>
      </c>
      <c r="B114" s="138">
        <v>528</v>
      </c>
      <c r="C114" s="122"/>
      <c r="D114" s="123">
        <v>54493.779266999998</v>
      </c>
      <c r="E114" s="124">
        <v>53304.987863750102</v>
      </c>
      <c r="F114" s="125">
        <f t="shared" si="10"/>
        <v>-2.1815176323617513</v>
      </c>
      <c r="G114" s="123">
        <v>19145.922999999999</v>
      </c>
      <c r="H114" s="132">
        <v>19698.9362</v>
      </c>
      <c r="I114" s="125">
        <f t="shared" si="11"/>
        <v>2.8884123267392203</v>
      </c>
      <c r="J114" s="131">
        <v>9954.8413</v>
      </c>
      <c r="K114" s="132">
        <v>10568.1674</v>
      </c>
      <c r="L114" s="129">
        <f t="shared" si="14"/>
        <v>6.1610836528353419</v>
      </c>
      <c r="M114" s="131">
        <v>35.617400000000004</v>
      </c>
      <c r="N114" s="132">
        <v>42.314799999999998</v>
      </c>
      <c r="O114" s="147">
        <f t="shared" si="18"/>
        <v>18.803730760807902</v>
      </c>
      <c r="P114" s="131">
        <v>19415.3416</v>
      </c>
      <c r="Q114" s="132">
        <v>19732.316699999999</v>
      </c>
      <c r="R114" s="129">
        <f t="shared" si="12"/>
        <v>1.6326012002796819</v>
      </c>
      <c r="S114" s="122"/>
      <c r="T114" s="131">
        <v>26133.1895</v>
      </c>
      <c r="U114" s="132">
        <v>25255.786899999999</v>
      </c>
      <c r="V114" s="129">
        <f t="shared" si="13"/>
        <v>-3.3574263868556886</v>
      </c>
      <c r="W114" s="131">
        <v>112656.2586</v>
      </c>
      <c r="X114" s="132">
        <v>108205.62729999999</v>
      </c>
      <c r="Y114" s="129">
        <f t="shared" si="17"/>
        <v>-3.9506294237966144</v>
      </c>
      <c r="Z114" s="132">
        <v>8766.3932000000004</v>
      </c>
      <c r="AA114" s="132">
        <v>8544.4680000000008</v>
      </c>
      <c r="AB114" s="129">
        <f t="shared" si="15"/>
        <v>-2.5315451285027879</v>
      </c>
      <c r="AC114" s="131">
        <v>1617197.4484000001</v>
      </c>
      <c r="AD114" s="132">
        <v>2110347.3483000002</v>
      </c>
      <c r="AE114" s="129">
        <f t="shared" si="16"/>
        <v>30.494105737546494</v>
      </c>
      <c r="AF114" s="135"/>
      <c r="AG114" s="135"/>
      <c r="AH114" s="135"/>
      <c r="AI114" s="135"/>
      <c r="AJ114" s="135"/>
      <c r="AK114" s="135"/>
      <c r="AL114" s="135"/>
      <c r="AM114" s="135"/>
      <c r="AN114" s="135"/>
      <c r="AO114" s="135"/>
      <c r="AP114" s="135"/>
      <c r="AQ114" s="135"/>
      <c r="AR114" s="135"/>
      <c r="AS114" s="135"/>
      <c r="AT114" s="135"/>
      <c r="AU114" s="135"/>
      <c r="AV114" s="135"/>
      <c r="AW114" s="135"/>
      <c r="AX114" s="135"/>
      <c r="AY114" s="135"/>
      <c r="AZ114" s="135"/>
      <c r="BA114" s="135"/>
      <c r="BB114" s="135"/>
      <c r="BC114" s="135"/>
      <c r="BD114" s="135"/>
      <c r="BE114" s="135"/>
      <c r="BF114" s="135"/>
      <c r="BG114" s="135"/>
      <c r="BH114" s="135"/>
      <c r="BI114" s="135"/>
      <c r="BJ114" s="135"/>
      <c r="BK114" s="135"/>
      <c r="BL114" s="135"/>
      <c r="BM114" s="135"/>
      <c r="BN114" s="135"/>
      <c r="BO114" s="135"/>
      <c r="BP114" s="135"/>
      <c r="BQ114" s="135"/>
      <c r="BR114" s="135"/>
      <c r="BS114" s="135"/>
      <c r="BT114" s="135"/>
      <c r="BU114" s="135"/>
      <c r="BV114" s="135"/>
      <c r="BW114" s="135"/>
      <c r="BX114" s="135"/>
      <c r="BY114" s="135"/>
      <c r="BZ114" s="135"/>
      <c r="CA114" s="135"/>
      <c r="CB114" s="135"/>
      <c r="CC114" s="135"/>
      <c r="CD114" s="135"/>
      <c r="CE114" s="135"/>
      <c r="CF114" s="135"/>
      <c r="CG114" s="135"/>
      <c r="CH114" s="135"/>
      <c r="CI114" s="135"/>
      <c r="CJ114" s="135"/>
      <c r="CK114" s="135"/>
      <c r="CL114" s="135"/>
      <c r="CM114" s="135"/>
      <c r="CN114" s="135"/>
      <c r="CO114" s="135"/>
      <c r="CP114" s="135"/>
      <c r="CQ114" s="135"/>
      <c r="CR114" s="135"/>
      <c r="CS114" s="135"/>
      <c r="CT114" s="135"/>
      <c r="CU114" s="135"/>
      <c r="CV114" s="135"/>
      <c r="CW114" s="135"/>
      <c r="CX114" s="135"/>
      <c r="CY114" s="135"/>
      <c r="CZ114" s="135"/>
      <c r="DA114" s="135"/>
      <c r="DB114" s="135"/>
      <c r="DC114" s="135"/>
      <c r="DD114" s="135"/>
      <c r="DE114" s="135"/>
      <c r="DF114" s="135"/>
      <c r="DG114" s="135"/>
      <c r="DH114" s="135"/>
      <c r="DI114" s="135"/>
      <c r="DJ114" s="135"/>
      <c r="DK114" s="135"/>
      <c r="DL114" s="135"/>
      <c r="DM114" s="135"/>
      <c r="DN114" s="135"/>
      <c r="DO114" s="135"/>
      <c r="DP114" s="135"/>
      <c r="DQ114" s="135"/>
      <c r="DR114" s="135"/>
      <c r="DS114" s="135"/>
      <c r="DT114" s="135"/>
      <c r="DU114" s="135"/>
      <c r="DV114" s="135"/>
      <c r="DW114" s="135"/>
      <c r="DX114" s="135"/>
      <c r="DY114" s="135"/>
      <c r="DZ114" s="135"/>
      <c r="EA114" s="135"/>
      <c r="EB114" s="135"/>
      <c r="EC114" s="135"/>
      <c r="ED114" s="135"/>
      <c r="EE114" s="135"/>
      <c r="EF114" s="135"/>
      <c r="EG114" s="135"/>
      <c r="EH114" s="135"/>
      <c r="EI114" s="135"/>
      <c r="EJ114" s="135"/>
      <c r="EK114" s="135"/>
      <c r="EL114" s="135"/>
      <c r="EM114" s="135"/>
      <c r="EN114" s="135"/>
      <c r="EO114" s="135"/>
      <c r="EP114" s="135"/>
      <c r="EQ114" s="135"/>
      <c r="ER114" s="135"/>
      <c r="ES114" s="135"/>
      <c r="ET114" s="135"/>
      <c r="EU114" s="135"/>
      <c r="EV114" s="135"/>
      <c r="EW114" s="135"/>
      <c r="EX114" s="135"/>
      <c r="EY114" s="135"/>
      <c r="EZ114" s="135"/>
      <c r="FA114" s="135"/>
      <c r="FB114" s="135"/>
      <c r="FC114" s="135"/>
      <c r="FD114" s="135"/>
      <c r="FE114" s="135"/>
      <c r="FF114" s="135"/>
      <c r="FG114" s="135"/>
      <c r="FH114" s="135"/>
      <c r="FI114" s="135"/>
      <c r="FJ114" s="135"/>
      <c r="FK114" s="135"/>
      <c r="FL114" s="135"/>
      <c r="FM114" s="135"/>
      <c r="FN114" s="135"/>
      <c r="FO114" s="135"/>
      <c r="FP114" s="135"/>
      <c r="FQ114" s="135"/>
      <c r="FR114" s="135"/>
    </row>
    <row r="115" spans="1:174" s="136" customFormat="1" ht="12.75" x14ac:dyDescent="0.2">
      <c r="A115" s="137" t="s">
        <v>237</v>
      </c>
      <c r="B115" s="138">
        <v>271</v>
      </c>
      <c r="C115" s="122"/>
      <c r="D115" s="123">
        <v>30977.924661000001</v>
      </c>
      <c r="E115" s="124">
        <v>30355.21080981</v>
      </c>
      <c r="F115" s="125">
        <f t="shared" si="10"/>
        <v>-2.0101858275030748</v>
      </c>
      <c r="G115" s="123">
        <v>9764.3809999999994</v>
      </c>
      <c r="H115" s="132">
        <v>10423.8513</v>
      </c>
      <c r="I115" s="125">
        <f t="shared" si="11"/>
        <v>6.7538362134783592</v>
      </c>
      <c r="J115" s="131">
        <v>5254.6265000000003</v>
      </c>
      <c r="K115" s="132">
        <v>6058.9376000000002</v>
      </c>
      <c r="L115" s="129">
        <f t="shared" si="14"/>
        <v>15.306722561536956</v>
      </c>
      <c r="M115" s="131">
        <v>9324.7651000000005</v>
      </c>
      <c r="N115" s="132">
        <v>9355.9601000000002</v>
      </c>
      <c r="O115" s="147">
        <f t="shared" si="18"/>
        <v>0.33453925825970288</v>
      </c>
      <c r="P115" s="131">
        <v>3412.8089</v>
      </c>
      <c r="Q115" s="132">
        <v>2837.8674999999998</v>
      </c>
      <c r="R115" s="129">
        <f t="shared" si="12"/>
        <v>-16.846574679291304</v>
      </c>
      <c r="S115" s="122"/>
      <c r="T115" s="131">
        <v>4971.2132000000001</v>
      </c>
      <c r="U115" s="132">
        <v>5167.6086999999998</v>
      </c>
      <c r="V115" s="129">
        <f t="shared" si="13"/>
        <v>3.9506553450574078</v>
      </c>
      <c r="W115" s="131">
        <v>3181.2842999999998</v>
      </c>
      <c r="X115" s="132">
        <v>3289.8022999999998</v>
      </c>
      <c r="Y115" s="129">
        <f t="shared" si="17"/>
        <v>3.4111380740162067</v>
      </c>
      <c r="Z115" s="132">
        <v>4065.0668000000001</v>
      </c>
      <c r="AA115" s="132">
        <v>3646.1282999999999</v>
      </c>
      <c r="AB115" s="129">
        <f t="shared" si="15"/>
        <v>-10.305820804715937</v>
      </c>
      <c r="AC115" s="131">
        <v>394511.11129999999</v>
      </c>
      <c r="AD115" s="132">
        <v>482881.98820000002</v>
      </c>
      <c r="AE115" s="129">
        <f t="shared" si="16"/>
        <v>22.400098341666165</v>
      </c>
      <c r="AF115" s="135"/>
      <c r="AG115" s="135"/>
      <c r="AH115" s="135"/>
      <c r="AI115" s="135"/>
      <c r="AJ115" s="135"/>
      <c r="AK115" s="135"/>
      <c r="AL115" s="135"/>
      <c r="AM115" s="135"/>
      <c r="AN115" s="135"/>
      <c r="AO115" s="135"/>
      <c r="AP115" s="135"/>
      <c r="AQ115" s="135"/>
      <c r="AR115" s="135"/>
      <c r="AS115" s="135"/>
      <c r="AT115" s="135"/>
      <c r="AU115" s="135"/>
      <c r="AV115" s="135"/>
      <c r="AW115" s="135"/>
      <c r="AX115" s="135"/>
      <c r="AY115" s="135"/>
      <c r="AZ115" s="135"/>
      <c r="BA115" s="135"/>
      <c r="BB115" s="135"/>
      <c r="BC115" s="135"/>
      <c r="BD115" s="135"/>
      <c r="BE115" s="135"/>
      <c r="BF115" s="135"/>
      <c r="BG115" s="135"/>
      <c r="BH115" s="135"/>
      <c r="BI115" s="135"/>
      <c r="BJ115" s="135"/>
      <c r="BK115" s="135"/>
      <c r="BL115" s="135"/>
      <c r="BM115" s="135"/>
      <c r="BN115" s="135"/>
      <c r="BO115" s="135"/>
      <c r="BP115" s="135"/>
      <c r="BQ115" s="135"/>
      <c r="BR115" s="135"/>
      <c r="BS115" s="135"/>
      <c r="BT115" s="135"/>
      <c r="BU115" s="135"/>
      <c r="BV115" s="135"/>
      <c r="BW115" s="135"/>
      <c r="BX115" s="135"/>
      <c r="BY115" s="135"/>
      <c r="BZ115" s="135"/>
      <c r="CA115" s="135"/>
      <c r="CB115" s="135"/>
      <c r="CC115" s="135"/>
      <c r="CD115" s="135"/>
      <c r="CE115" s="135"/>
      <c r="CF115" s="135"/>
      <c r="CG115" s="135"/>
      <c r="CH115" s="135"/>
      <c r="CI115" s="135"/>
      <c r="CJ115" s="135"/>
      <c r="CK115" s="135"/>
      <c r="CL115" s="135"/>
      <c r="CM115" s="135"/>
      <c r="CN115" s="135"/>
      <c r="CO115" s="135"/>
      <c r="CP115" s="135"/>
      <c r="CQ115" s="135"/>
      <c r="CR115" s="135"/>
      <c r="CS115" s="135"/>
      <c r="CT115" s="135"/>
      <c r="CU115" s="135"/>
      <c r="CV115" s="135"/>
      <c r="CW115" s="135"/>
      <c r="CX115" s="135"/>
      <c r="CY115" s="135"/>
      <c r="CZ115" s="135"/>
      <c r="DA115" s="135"/>
      <c r="DB115" s="135"/>
      <c r="DC115" s="135"/>
      <c r="DD115" s="135"/>
      <c r="DE115" s="135"/>
      <c r="DF115" s="135"/>
      <c r="DG115" s="135"/>
      <c r="DH115" s="135"/>
      <c r="DI115" s="135"/>
      <c r="DJ115" s="135"/>
      <c r="DK115" s="135"/>
      <c r="DL115" s="135"/>
      <c r="DM115" s="135"/>
      <c r="DN115" s="135"/>
      <c r="DO115" s="135"/>
      <c r="DP115" s="135"/>
      <c r="DQ115" s="135"/>
      <c r="DR115" s="135"/>
      <c r="DS115" s="135"/>
      <c r="DT115" s="135"/>
      <c r="DU115" s="135"/>
      <c r="DV115" s="135"/>
      <c r="DW115" s="135"/>
      <c r="DX115" s="135"/>
      <c r="DY115" s="135"/>
      <c r="DZ115" s="135"/>
      <c r="EA115" s="135"/>
      <c r="EB115" s="135"/>
      <c r="EC115" s="135"/>
      <c r="ED115" s="135"/>
      <c r="EE115" s="135"/>
      <c r="EF115" s="135"/>
      <c r="EG115" s="135"/>
      <c r="EH115" s="135"/>
      <c r="EI115" s="135"/>
      <c r="EJ115" s="135"/>
      <c r="EK115" s="135"/>
      <c r="EL115" s="135"/>
      <c r="EM115" s="135"/>
      <c r="EN115" s="135"/>
      <c r="EO115" s="135"/>
      <c r="EP115" s="135"/>
      <c r="EQ115" s="135"/>
      <c r="ER115" s="135"/>
      <c r="ES115" s="135"/>
      <c r="ET115" s="135"/>
      <c r="EU115" s="135"/>
      <c r="EV115" s="135"/>
      <c r="EW115" s="135"/>
      <c r="EX115" s="135"/>
      <c r="EY115" s="135"/>
      <c r="EZ115" s="135"/>
      <c r="FA115" s="135"/>
      <c r="FB115" s="135"/>
      <c r="FC115" s="135"/>
      <c r="FD115" s="135"/>
      <c r="FE115" s="135"/>
      <c r="FF115" s="135"/>
      <c r="FG115" s="135"/>
      <c r="FH115" s="135"/>
      <c r="FI115" s="135"/>
      <c r="FJ115" s="135"/>
      <c r="FK115" s="135"/>
      <c r="FL115" s="135"/>
      <c r="FM115" s="135"/>
      <c r="FN115" s="135"/>
      <c r="FO115" s="135"/>
      <c r="FP115" s="135"/>
      <c r="FQ115" s="135"/>
      <c r="FR115" s="135"/>
    </row>
    <row r="116" spans="1:174" s="136" customFormat="1" ht="12.75" x14ac:dyDescent="0.2">
      <c r="A116" s="137" t="s">
        <v>238</v>
      </c>
      <c r="B116" s="138">
        <v>1100</v>
      </c>
      <c r="C116" s="122"/>
      <c r="D116" s="123">
        <v>157269.08012599999</v>
      </c>
      <c r="E116" s="124">
        <v>145870.36474667001</v>
      </c>
      <c r="F116" s="125">
        <f t="shared" si="10"/>
        <v>-7.247906181048192</v>
      </c>
      <c r="G116" s="123">
        <v>70829.747199999998</v>
      </c>
      <c r="H116" s="132">
        <v>70956.665800000104</v>
      </c>
      <c r="I116" s="125">
        <f t="shared" si="11"/>
        <v>0.17918827190182007</v>
      </c>
      <c r="J116" s="131">
        <v>32739.320599999999</v>
      </c>
      <c r="K116" s="132">
        <v>35908.200499999999</v>
      </c>
      <c r="L116" s="129">
        <f t="shared" si="14"/>
        <v>9.6791254122726045</v>
      </c>
      <c r="M116" s="131">
        <v>10024.290199999999</v>
      </c>
      <c r="N116" s="132">
        <v>6995.9002</v>
      </c>
      <c r="O116" s="147">
        <f t="shared" si="18"/>
        <v>-30.210518047452371</v>
      </c>
      <c r="P116" s="131">
        <v>23362.694899999999</v>
      </c>
      <c r="Q116" s="132">
        <v>22586.187399999999</v>
      </c>
      <c r="R116" s="129">
        <f t="shared" si="12"/>
        <v>-3.3237068896533883</v>
      </c>
      <c r="S116" s="122"/>
      <c r="T116" s="131">
        <v>42747.488700000002</v>
      </c>
      <c r="U116" s="132">
        <v>42631.334799999997</v>
      </c>
      <c r="V116" s="129">
        <f t="shared" si="13"/>
        <v>-0.27172099117954707</v>
      </c>
      <c r="W116" s="131">
        <v>45575.319100000001</v>
      </c>
      <c r="X116" s="132">
        <v>43289.603300000002</v>
      </c>
      <c r="Y116" s="129">
        <f t="shared" si="17"/>
        <v>-5.0152491417224105</v>
      </c>
      <c r="Z116" s="132">
        <v>81544.303</v>
      </c>
      <c r="AA116" s="132">
        <v>40414.936000000002</v>
      </c>
      <c r="AB116" s="129">
        <f t="shared" si="15"/>
        <v>-50.43806309804377</v>
      </c>
      <c r="AC116" s="131">
        <v>4975761.4818000002</v>
      </c>
      <c r="AD116" s="132">
        <v>3594637.7647000002</v>
      </c>
      <c r="AE116" s="129">
        <f t="shared" si="16"/>
        <v>-27.757032208070665</v>
      </c>
      <c r="AF116" s="135"/>
      <c r="AG116" s="135"/>
      <c r="AH116" s="135"/>
      <c r="AI116" s="135"/>
      <c r="AJ116" s="135"/>
      <c r="AK116" s="135"/>
      <c r="AL116" s="135"/>
      <c r="AM116" s="135"/>
      <c r="AN116" s="135"/>
      <c r="AO116" s="135"/>
      <c r="AP116" s="135"/>
      <c r="AQ116" s="135"/>
      <c r="AR116" s="135"/>
      <c r="AS116" s="135"/>
      <c r="AT116" s="135"/>
      <c r="AU116" s="135"/>
      <c r="AV116" s="135"/>
      <c r="AW116" s="135"/>
      <c r="AX116" s="135"/>
      <c r="AY116" s="135"/>
      <c r="AZ116" s="135"/>
      <c r="BA116" s="135"/>
      <c r="BB116" s="135"/>
      <c r="BC116" s="135"/>
      <c r="BD116" s="135"/>
      <c r="BE116" s="135"/>
      <c r="BF116" s="135"/>
      <c r="BG116" s="135"/>
      <c r="BH116" s="135"/>
      <c r="BI116" s="135"/>
      <c r="BJ116" s="135"/>
      <c r="BK116" s="135"/>
      <c r="BL116" s="135"/>
      <c r="BM116" s="135"/>
      <c r="BN116" s="135"/>
      <c r="BO116" s="135"/>
      <c r="BP116" s="135"/>
      <c r="BQ116" s="135"/>
      <c r="BR116" s="135"/>
      <c r="BS116" s="135"/>
      <c r="BT116" s="135"/>
      <c r="BU116" s="135"/>
      <c r="BV116" s="135"/>
      <c r="BW116" s="135"/>
      <c r="BX116" s="135"/>
      <c r="BY116" s="135"/>
      <c r="BZ116" s="135"/>
      <c r="CA116" s="135"/>
      <c r="CB116" s="135"/>
      <c r="CC116" s="135"/>
      <c r="CD116" s="135"/>
      <c r="CE116" s="135"/>
      <c r="CF116" s="135"/>
      <c r="CG116" s="135"/>
      <c r="CH116" s="135"/>
      <c r="CI116" s="135"/>
      <c r="CJ116" s="135"/>
      <c r="CK116" s="135"/>
      <c r="CL116" s="135"/>
      <c r="CM116" s="135"/>
      <c r="CN116" s="135"/>
      <c r="CO116" s="135"/>
      <c r="CP116" s="135"/>
      <c r="CQ116" s="135"/>
      <c r="CR116" s="135"/>
      <c r="CS116" s="135"/>
      <c r="CT116" s="135"/>
      <c r="CU116" s="135"/>
      <c r="CV116" s="135"/>
      <c r="CW116" s="135"/>
      <c r="CX116" s="135"/>
      <c r="CY116" s="135"/>
      <c r="CZ116" s="135"/>
      <c r="DA116" s="135"/>
      <c r="DB116" s="135"/>
      <c r="DC116" s="135"/>
      <c r="DD116" s="135"/>
      <c r="DE116" s="135"/>
      <c r="DF116" s="135"/>
      <c r="DG116" s="135"/>
      <c r="DH116" s="135"/>
      <c r="DI116" s="135"/>
      <c r="DJ116" s="135"/>
      <c r="DK116" s="135"/>
      <c r="DL116" s="135"/>
      <c r="DM116" s="135"/>
      <c r="DN116" s="135"/>
      <c r="DO116" s="135"/>
      <c r="DP116" s="135"/>
      <c r="DQ116" s="135"/>
      <c r="DR116" s="135"/>
      <c r="DS116" s="135"/>
      <c r="DT116" s="135"/>
      <c r="DU116" s="135"/>
      <c r="DV116" s="135"/>
      <c r="DW116" s="135"/>
      <c r="DX116" s="135"/>
      <c r="DY116" s="135"/>
      <c r="DZ116" s="135"/>
      <c r="EA116" s="135"/>
      <c r="EB116" s="135"/>
      <c r="EC116" s="135"/>
      <c r="ED116" s="135"/>
      <c r="EE116" s="135"/>
      <c r="EF116" s="135"/>
      <c r="EG116" s="135"/>
      <c r="EH116" s="135"/>
      <c r="EI116" s="135"/>
      <c r="EJ116" s="135"/>
      <c r="EK116" s="135"/>
      <c r="EL116" s="135"/>
      <c r="EM116" s="135"/>
      <c r="EN116" s="135"/>
      <c r="EO116" s="135"/>
      <c r="EP116" s="135"/>
      <c r="EQ116" s="135"/>
      <c r="ER116" s="135"/>
      <c r="ES116" s="135"/>
      <c r="ET116" s="135"/>
      <c r="EU116" s="135"/>
      <c r="EV116" s="135"/>
      <c r="EW116" s="135"/>
      <c r="EX116" s="135"/>
      <c r="EY116" s="135"/>
      <c r="EZ116" s="135"/>
      <c r="FA116" s="135"/>
      <c r="FB116" s="135"/>
      <c r="FC116" s="135"/>
      <c r="FD116" s="135"/>
      <c r="FE116" s="135"/>
      <c r="FF116" s="135"/>
      <c r="FG116" s="135"/>
      <c r="FH116" s="135"/>
      <c r="FI116" s="135"/>
      <c r="FJ116" s="135"/>
      <c r="FK116" s="135"/>
      <c r="FL116" s="135"/>
      <c r="FM116" s="135"/>
      <c r="FN116" s="135"/>
      <c r="FO116" s="135"/>
      <c r="FP116" s="135"/>
      <c r="FQ116" s="135"/>
      <c r="FR116" s="135"/>
    </row>
    <row r="117" spans="1:174" s="136" customFormat="1" ht="12.75" x14ac:dyDescent="0.2">
      <c r="A117" s="137" t="s">
        <v>239</v>
      </c>
      <c r="B117" s="138">
        <v>565</v>
      </c>
      <c r="C117" s="122"/>
      <c r="D117" s="123">
        <v>81106.428270999997</v>
      </c>
      <c r="E117" s="124">
        <v>80955.953699999998</v>
      </c>
      <c r="F117" s="125">
        <f t="shared" si="10"/>
        <v>-0.1855273055511919</v>
      </c>
      <c r="G117" s="123">
        <v>35665.934800000003</v>
      </c>
      <c r="H117" s="132">
        <v>38275.134899999997</v>
      </c>
      <c r="I117" s="125">
        <f t="shared" si="11"/>
        <v>7.3156644137643445</v>
      </c>
      <c r="J117" s="131">
        <v>21068.0743</v>
      </c>
      <c r="K117" s="132">
        <v>25044.1872</v>
      </c>
      <c r="L117" s="129">
        <f t="shared" si="14"/>
        <v>18.872692602949481</v>
      </c>
      <c r="M117" s="131">
        <v>1872.0708999999999</v>
      </c>
      <c r="N117" s="132">
        <v>1912.0226</v>
      </c>
      <c r="O117" s="147">
        <f t="shared" si="18"/>
        <v>2.1340911821235098</v>
      </c>
      <c r="P117" s="131">
        <v>9628.4348999999893</v>
      </c>
      <c r="Q117" s="132">
        <v>9442.2867999999999</v>
      </c>
      <c r="R117" s="129">
        <f t="shared" si="12"/>
        <v>-1.9333162859104913</v>
      </c>
      <c r="S117" s="122"/>
      <c r="T117" s="131">
        <v>7793.6127999999999</v>
      </c>
      <c r="U117" s="132">
        <v>6906.6372000000001</v>
      </c>
      <c r="V117" s="129">
        <f t="shared" si="13"/>
        <v>-11.380801468607727</v>
      </c>
      <c r="W117" s="131">
        <v>20153.353299999999</v>
      </c>
      <c r="X117" s="132">
        <v>21182.654399999999</v>
      </c>
      <c r="Y117" s="129">
        <f t="shared" si="17"/>
        <v>5.1073440964288563</v>
      </c>
      <c r="Z117" s="132">
        <v>40240.527600000001</v>
      </c>
      <c r="AA117" s="132">
        <v>35848.181900000003</v>
      </c>
      <c r="AB117" s="129">
        <f t="shared" si="15"/>
        <v>-10.915228904702523</v>
      </c>
      <c r="AC117" s="131">
        <v>6389088.4375</v>
      </c>
      <c r="AD117" s="132">
        <v>5109178.9093000004</v>
      </c>
      <c r="AE117" s="129">
        <f t="shared" si="16"/>
        <v>-20.032740831817598</v>
      </c>
      <c r="AF117" s="135"/>
      <c r="AG117" s="135"/>
      <c r="AH117" s="135"/>
      <c r="AI117" s="135"/>
      <c r="AJ117" s="135"/>
      <c r="AK117" s="135"/>
      <c r="AL117" s="135"/>
      <c r="AM117" s="135"/>
      <c r="AN117" s="135"/>
      <c r="AO117" s="135"/>
      <c r="AP117" s="135"/>
      <c r="AQ117" s="135"/>
      <c r="AR117" s="135"/>
      <c r="AS117" s="135"/>
      <c r="AT117" s="135"/>
      <c r="AU117" s="135"/>
      <c r="AV117" s="135"/>
      <c r="AW117" s="135"/>
      <c r="AX117" s="135"/>
      <c r="AY117" s="135"/>
      <c r="AZ117" s="135"/>
      <c r="BA117" s="135"/>
      <c r="BB117" s="135"/>
      <c r="BC117" s="135"/>
      <c r="BD117" s="135"/>
      <c r="BE117" s="135"/>
      <c r="BF117" s="135"/>
      <c r="BG117" s="135"/>
      <c r="BH117" s="135"/>
      <c r="BI117" s="135"/>
      <c r="BJ117" s="135"/>
      <c r="BK117" s="135"/>
      <c r="BL117" s="135"/>
      <c r="BM117" s="135"/>
      <c r="BN117" s="135"/>
      <c r="BO117" s="135"/>
      <c r="BP117" s="135"/>
      <c r="BQ117" s="135"/>
      <c r="BR117" s="135"/>
      <c r="BS117" s="135"/>
      <c r="BT117" s="135"/>
      <c r="BU117" s="135"/>
      <c r="BV117" s="135"/>
      <c r="BW117" s="135"/>
      <c r="BX117" s="135"/>
      <c r="BY117" s="135"/>
      <c r="BZ117" s="135"/>
      <c r="CA117" s="135"/>
      <c r="CB117" s="135"/>
      <c r="CC117" s="135"/>
      <c r="CD117" s="135"/>
      <c r="CE117" s="135"/>
      <c r="CF117" s="135"/>
      <c r="CG117" s="135"/>
      <c r="CH117" s="135"/>
      <c r="CI117" s="135"/>
      <c r="CJ117" s="135"/>
      <c r="CK117" s="135"/>
      <c r="CL117" s="135"/>
      <c r="CM117" s="135"/>
      <c r="CN117" s="135"/>
      <c r="CO117" s="135"/>
      <c r="CP117" s="135"/>
      <c r="CQ117" s="135"/>
      <c r="CR117" s="135"/>
      <c r="CS117" s="135"/>
      <c r="CT117" s="135"/>
      <c r="CU117" s="135"/>
      <c r="CV117" s="135"/>
      <c r="CW117" s="135"/>
      <c r="CX117" s="135"/>
      <c r="CY117" s="135"/>
      <c r="CZ117" s="135"/>
      <c r="DA117" s="135"/>
      <c r="DB117" s="135"/>
      <c r="DC117" s="135"/>
      <c r="DD117" s="135"/>
      <c r="DE117" s="135"/>
      <c r="DF117" s="135"/>
      <c r="DG117" s="135"/>
      <c r="DH117" s="135"/>
      <c r="DI117" s="135"/>
      <c r="DJ117" s="135"/>
      <c r="DK117" s="135"/>
      <c r="DL117" s="135"/>
      <c r="DM117" s="135"/>
      <c r="DN117" s="135"/>
      <c r="DO117" s="135"/>
      <c r="DP117" s="135"/>
      <c r="DQ117" s="135"/>
      <c r="DR117" s="135"/>
      <c r="DS117" s="135"/>
      <c r="DT117" s="135"/>
      <c r="DU117" s="135"/>
      <c r="DV117" s="135"/>
      <c r="DW117" s="135"/>
      <c r="DX117" s="135"/>
      <c r="DY117" s="135"/>
      <c r="DZ117" s="135"/>
      <c r="EA117" s="135"/>
      <c r="EB117" s="135"/>
      <c r="EC117" s="135"/>
      <c r="ED117" s="135"/>
      <c r="EE117" s="135"/>
      <c r="EF117" s="135"/>
      <c r="EG117" s="135"/>
      <c r="EH117" s="135"/>
      <c r="EI117" s="135"/>
      <c r="EJ117" s="135"/>
      <c r="EK117" s="135"/>
      <c r="EL117" s="135"/>
      <c r="EM117" s="135"/>
      <c r="EN117" s="135"/>
      <c r="EO117" s="135"/>
      <c r="EP117" s="135"/>
      <c r="EQ117" s="135"/>
      <c r="ER117" s="135"/>
      <c r="ES117" s="135"/>
      <c r="ET117" s="135"/>
      <c r="EU117" s="135"/>
      <c r="EV117" s="135"/>
      <c r="EW117" s="135"/>
      <c r="EX117" s="135"/>
      <c r="EY117" s="135"/>
      <c r="EZ117" s="135"/>
      <c r="FA117" s="135"/>
      <c r="FB117" s="135"/>
      <c r="FC117" s="135"/>
      <c r="FD117" s="135"/>
      <c r="FE117" s="135"/>
      <c r="FF117" s="135"/>
      <c r="FG117" s="135"/>
      <c r="FH117" s="135"/>
      <c r="FI117" s="135"/>
      <c r="FJ117" s="135"/>
      <c r="FK117" s="135"/>
      <c r="FL117" s="135"/>
      <c r="FM117" s="135"/>
      <c r="FN117" s="135"/>
      <c r="FO117" s="135"/>
      <c r="FP117" s="135"/>
      <c r="FQ117" s="135"/>
      <c r="FR117" s="135"/>
    </row>
    <row r="118" spans="1:174" s="136" customFormat="1" ht="12.75" x14ac:dyDescent="0.2">
      <c r="A118" s="137" t="s">
        <v>240</v>
      </c>
      <c r="B118" s="138">
        <v>607</v>
      </c>
      <c r="C118" s="122"/>
      <c r="D118" s="123">
        <v>67150.639014000102</v>
      </c>
      <c r="E118" s="124">
        <v>60573.738781450003</v>
      </c>
      <c r="F118" s="125">
        <f t="shared" si="10"/>
        <v>-9.7942481696695278</v>
      </c>
      <c r="G118" s="123">
        <v>27327.0121</v>
      </c>
      <c r="H118" s="132">
        <v>27779.865900000001</v>
      </c>
      <c r="I118" s="125">
        <f t="shared" si="11"/>
        <v>1.6571654388809032</v>
      </c>
      <c r="J118" s="131">
        <v>19299.123100000001</v>
      </c>
      <c r="K118" s="132">
        <v>19015.560700000002</v>
      </c>
      <c r="L118" s="129">
        <f t="shared" si="14"/>
        <v>-1.4693019912391692</v>
      </c>
      <c r="M118" s="131">
        <v>7978.9561000000003</v>
      </c>
      <c r="N118" s="132">
        <v>7343.9121999999998</v>
      </c>
      <c r="O118" s="147">
        <f t="shared" si="18"/>
        <v>-7.9589847599236823</v>
      </c>
      <c r="P118" s="131">
        <v>3317.1581000000001</v>
      </c>
      <c r="Q118" s="132">
        <v>2719.2863000000002</v>
      </c>
      <c r="R118" s="129">
        <f t="shared" si="12"/>
        <v>-18.023614852725888</v>
      </c>
      <c r="S118" s="122"/>
      <c r="T118" s="131">
        <v>2319.0886999999998</v>
      </c>
      <c r="U118" s="132">
        <v>2962.4805999999999</v>
      </c>
      <c r="V118" s="129">
        <f t="shared" si="13"/>
        <v>27.743307101621429</v>
      </c>
      <c r="W118" s="131">
        <v>7967.6178</v>
      </c>
      <c r="X118" s="132">
        <v>6872.1284999999998</v>
      </c>
      <c r="Y118" s="129">
        <f t="shared" si="17"/>
        <v>-13.749270202192687</v>
      </c>
      <c r="Z118" s="132">
        <v>10486.7842</v>
      </c>
      <c r="AA118" s="132">
        <v>7413.0560999999998</v>
      </c>
      <c r="AB118" s="129">
        <f t="shared" si="15"/>
        <v>-29.310492534022014</v>
      </c>
      <c r="AC118" s="131">
        <v>388910.38059999997</v>
      </c>
      <c r="AD118" s="132">
        <v>639784.51760000002</v>
      </c>
      <c r="AE118" s="129">
        <f t="shared" si="16"/>
        <v>64.506927434788054</v>
      </c>
      <c r="AF118" s="135"/>
      <c r="AG118" s="135"/>
      <c r="AH118" s="135"/>
      <c r="AI118" s="135"/>
      <c r="AJ118" s="135"/>
      <c r="AK118" s="135"/>
      <c r="AL118" s="135"/>
      <c r="AM118" s="135"/>
      <c r="AN118" s="135"/>
      <c r="AO118" s="135"/>
      <c r="AP118" s="135"/>
      <c r="AQ118" s="135"/>
      <c r="AR118" s="135"/>
      <c r="AS118" s="135"/>
      <c r="AT118" s="135"/>
      <c r="AU118" s="135"/>
      <c r="AV118" s="135"/>
      <c r="AW118" s="135"/>
      <c r="AX118" s="135"/>
      <c r="AY118" s="135"/>
      <c r="AZ118" s="135"/>
      <c r="BA118" s="135"/>
      <c r="BB118" s="135"/>
      <c r="BC118" s="135"/>
      <c r="BD118" s="135"/>
      <c r="BE118" s="135"/>
      <c r="BF118" s="135"/>
      <c r="BG118" s="135"/>
      <c r="BH118" s="135"/>
      <c r="BI118" s="135"/>
      <c r="BJ118" s="135"/>
      <c r="BK118" s="135"/>
      <c r="BL118" s="135"/>
      <c r="BM118" s="135"/>
      <c r="BN118" s="135"/>
      <c r="BO118" s="135"/>
      <c r="BP118" s="135"/>
      <c r="BQ118" s="135"/>
      <c r="BR118" s="135"/>
      <c r="BS118" s="135"/>
      <c r="BT118" s="135"/>
      <c r="BU118" s="135"/>
      <c r="BV118" s="135"/>
      <c r="BW118" s="135"/>
      <c r="BX118" s="135"/>
      <c r="BY118" s="135"/>
      <c r="BZ118" s="135"/>
      <c r="CA118" s="135"/>
      <c r="CB118" s="135"/>
      <c r="CC118" s="135"/>
      <c r="CD118" s="135"/>
      <c r="CE118" s="135"/>
      <c r="CF118" s="135"/>
      <c r="CG118" s="135"/>
      <c r="CH118" s="135"/>
      <c r="CI118" s="135"/>
      <c r="CJ118" s="135"/>
      <c r="CK118" s="135"/>
      <c r="CL118" s="135"/>
      <c r="CM118" s="135"/>
      <c r="CN118" s="135"/>
      <c r="CO118" s="135"/>
      <c r="CP118" s="135"/>
      <c r="CQ118" s="135"/>
      <c r="CR118" s="135"/>
      <c r="CS118" s="135"/>
      <c r="CT118" s="135"/>
      <c r="CU118" s="135"/>
      <c r="CV118" s="135"/>
      <c r="CW118" s="135"/>
      <c r="CX118" s="135"/>
      <c r="CY118" s="135"/>
      <c r="CZ118" s="135"/>
      <c r="DA118" s="135"/>
      <c r="DB118" s="135"/>
      <c r="DC118" s="135"/>
      <c r="DD118" s="135"/>
      <c r="DE118" s="135"/>
      <c r="DF118" s="135"/>
      <c r="DG118" s="135"/>
      <c r="DH118" s="135"/>
      <c r="DI118" s="135"/>
      <c r="DJ118" s="135"/>
      <c r="DK118" s="135"/>
      <c r="DL118" s="135"/>
      <c r="DM118" s="135"/>
      <c r="DN118" s="135"/>
      <c r="DO118" s="135"/>
      <c r="DP118" s="135"/>
      <c r="DQ118" s="135"/>
      <c r="DR118" s="135"/>
      <c r="DS118" s="135"/>
      <c r="DT118" s="135"/>
      <c r="DU118" s="135"/>
      <c r="DV118" s="135"/>
      <c r="DW118" s="135"/>
      <c r="DX118" s="135"/>
      <c r="DY118" s="135"/>
      <c r="DZ118" s="135"/>
      <c r="EA118" s="135"/>
      <c r="EB118" s="135"/>
      <c r="EC118" s="135"/>
      <c r="ED118" s="135"/>
      <c r="EE118" s="135"/>
      <c r="EF118" s="135"/>
      <c r="EG118" s="135"/>
      <c r="EH118" s="135"/>
      <c r="EI118" s="135"/>
      <c r="EJ118" s="135"/>
      <c r="EK118" s="135"/>
      <c r="EL118" s="135"/>
      <c r="EM118" s="135"/>
      <c r="EN118" s="135"/>
      <c r="EO118" s="135"/>
      <c r="EP118" s="135"/>
      <c r="EQ118" s="135"/>
      <c r="ER118" s="135"/>
      <c r="ES118" s="135"/>
      <c r="ET118" s="135"/>
      <c r="EU118" s="135"/>
      <c r="EV118" s="135"/>
      <c r="EW118" s="135"/>
      <c r="EX118" s="135"/>
      <c r="EY118" s="135"/>
      <c r="EZ118" s="135"/>
      <c r="FA118" s="135"/>
      <c r="FB118" s="135"/>
      <c r="FC118" s="135"/>
      <c r="FD118" s="135"/>
      <c r="FE118" s="135"/>
      <c r="FF118" s="135"/>
      <c r="FG118" s="135"/>
      <c r="FH118" s="135"/>
      <c r="FI118" s="135"/>
      <c r="FJ118" s="135"/>
      <c r="FK118" s="135"/>
      <c r="FL118" s="135"/>
      <c r="FM118" s="135"/>
      <c r="FN118" s="135"/>
      <c r="FO118" s="135"/>
      <c r="FP118" s="135"/>
      <c r="FQ118" s="135"/>
      <c r="FR118" s="135"/>
    </row>
    <row r="119" spans="1:174" s="136" customFormat="1" ht="12.75" x14ac:dyDescent="0.2">
      <c r="A119" s="137" t="s">
        <v>241</v>
      </c>
      <c r="B119" s="138">
        <v>480</v>
      </c>
      <c r="C119" s="122"/>
      <c r="D119" s="123">
        <v>74163.776578000005</v>
      </c>
      <c r="E119" s="124">
        <v>70517.291068060003</v>
      </c>
      <c r="F119" s="125">
        <f t="shared" si="10"/>
        <v>-4.9168012717163867</v>
      </c>
      <c r="G119" s="123">
        <v>32773.193500000001</v>
      </c>
      <c r="H119" s="132">
        <v>33583.313600000001</v>
      </c>
      <c r="I119" s="125">
        <f t="shared" si="11"/>
        <v>2.4718985655151293</v>
      </c>
      <c r="J119" s="131">
        <v>17979.2235</v>
      </c>
      <c r="K119" s="132">
        <v>21362.064600000002</v>
      </c>
      <c r="L119" s="129">
        <f t="shared" si="14"/>
        <v>18.815279202686376</v>
      </c>
      <c r="M119" s="131">
        <v>218.69309999999999</v>
      </c>
      <c r="N119" s="132">
        <v>155.6122</v>
      </c>
      <c r="O119" s="147">
        <f t="shared" si="18"/>
        <v>-28.844485719942693</v>
      </c>
      <c r="P119" s="131">
        <v>10573.011399999999</v>
      </c>
      <c r="Q119" s="132">
        <v>10235.0921</v>
      </c>
      <c r="R119" s="129">
        <f t="shared" si="12"/>
        <v>-3.1960553830482019</v>
      </c>
      <c r="S119" s="122"/>
      <c r="T119" s="131">
        <v>13036.405199999999</v>
      </c>
      <c r="U119" s="132">
        <v>13512.939200000001</v>
      </c>
      <c r="V119" s="129">
        <f t="shared" si="13"/>
        <v>3.6554095449564672</v>
      </c>
      <c r="W119" s="131">
        <v>39929.061099999999</v>
      </c>
      <c r="X119" s="132">
        <v>30977.062399999999</v>
      </c>
      <c r="Y119" s="129">
        <f t="shared" si="17"/>
        <v>-22.419757573513287</v>
      </c>
      <c r="Z119" s="132">
        <v>11584.058499999999</v>
      </c>
      <c r="AA119" s="132">
        <v>11940.794599999999</v>
      </c>
      <c r="AB119" s="129">
        <f t="shared" si="15"/>
        <v>3.0795433224029445</v>
      </c>
      <c r="AC119" s="131">
        <v>658073.42680000002</v>
      </c>
      <c r="AD119" s="132">
        <v>615991.6912</v>
      </c>
      <c r="AE119" s="129">
        <f t="shared" si="16"/>
        <v>-6.3946869583581307</v>
      </c>
      <c r="AF119" s="135"/>
      <c r="AG119" s="135"/>
      <c r="AH119" s="135"/>
      <c r="AI119" s="135"/>
      <c r="AJ119" s="135"/>
      <c r="AK119" s="135"/>
      <c r="AL119" s="135"/>
      <c r="AM119" s="135"/>
      <c r="AN119" s="135"/>
      <c r="AO119" s="135"/>
      <c r="AP119" s="135"/>
      <c r="AQ119" s="135"/>
      <c r="AR119" s="135"/>
      <c r="AS119" s="135"/>
      <c r="AT119" s="135"/>
      <c r="AU119" s="135"/>
      <c r="AV119" s="135"/>
      <c r="AW119" s="135"/>
      <c r="AX119" s="135"/>
      <c r="AY119" s="135"/>
      <c r="AZ119" s="135"/>
      <c r="BA119" s="135"/>
      <c r="BB119" s="135"/>
      <c r="BC119" s="135"/>
      <c r="BD119" s="135"/>
      <c r="BE119" s="135"/>
      <c r="BF119" s="135"/>
      <c r="BG119" s="135"/>
      <c r="BH119" s="135"/>
      <c r="BI119" s="135"/>
      <c r="BJ119" s="135"/>
      <c r="BK119" s="135"/>
      <c r="BL119" s="135"/>
      <c r="BM119" s="135"/>
      <c r="BN119" s="135"/>
      <c r="BO119" s="135"/>
      <c r="BP119" s="135"/>
      <c r="BQ119" s="135"/>
      <c r="BR119" s="135"/>
      <c r="BS119" s="135"/>
      <c r="BT119" s="135"/>
      <c r="BU119" s="135"/>
      <c r="BV119" s="135"/>
      <c r="BW119" s="135"/>
      <c r="BX119" s="135"/>
      <c r="BY119" s="135"/>
      <c r="BZ119" s="135"/>
      <c r="CA119" s="135"/>
      <c r="CB119" s="135"/>
      <c r="CC119" s="135"/>
      <c r="CD119" s="135"/>
      <c r="CE119" s="135"/>
      <c r="CF119" s="135"/>
      <c r="CG119" s="135"/>
      <c r="CH119" s="135"/>
      <c r="CI119" s="135"/>
      <c r="CJ119" s="135"/>
      <c r="CK119" s="135"/>
      <c r="CL119" s="135"/>
      <c r="CM119" s="135"/>
      <c r="CN119" s="135"/>
      <c r="CO119" s="135"/>
      <c r="CP119" s="135"/>
      <c r="CQ119" s="135"/>
      <c r="CR119" s="135"/>
      <c r="CS119" s="135"/>
      <c r="CT119" s="135"/>
      <c r="CU119" s="135"/>
      <c r="CV119" s="135"/>
      <c r="CW119" s="135"/>
      <c r="CX119" s="135"/>
      <c r="CY119" s="135"/>
      <c r="CZ119" s="135"/>
      <c r="DA119" s="135"/>
      <c r="DB119" s="135"/>
      <c r="DC119" s="135"/>
      <c r="DD119" s="135"/>
      <c r="DE119" s="135"/>
      <c r="DF119" s="135"/>
      <c r="DG119" s="135"/>
      <c r="DH119" s="135"/>
      <c r="DI119" s="135"/>
      <c r="DJ119" s="135"/>
      <c r="DK119" s="135"/>
      <c r="DL119" s="135"/>
      <c r="DM119" s="135"/>
      <c r="DN119" s="135"/>
      <c r="DO119" s="135"/>
      <c r="DP119" s="135"/>
      <c r="DQ119" s="135"/>
      <c r="DR119" s="135"/>
      <c r="DS119" s="135"/>
      <c r="DT119" s="135"/>
      <c r="DU119" s="135"/>
      <c r="DV119" s="135"/>
      <c r="DW119" s="135"/>
      <c r="DX119" s="135"/>
      <c r="DY119" s="135"/>
      <c r="DZ119" s="135"/>
      <c r="EA119" s="135"/>
      <c r="EB119" s="135"/>
      <c r="EC119" s="135"/>
      <c r="ED119" s="135"/>
      <c r="EE119" s="135"/>
      <c r="EF119" s="135"/>
      <c r="EG119" s="135"/>
      <c r="EH119" s="135"/>
      <c r="EI119" s="135"/>
      <c r="EJ119" s="135"/>
      <c r="EK119" s="135"/>
      <c r="EL119" s="135"/>
      <c r="EM119" s="135"/>
      <c r="EN119" s="135"/>
      <c r="EO119" s="135"/>
      <c r="EP119" s="135"/>
      <c r="EQ119" s="135"/>
      <c r="ER119" s="135"/>
      <c r="ES119" s="135"/>
      <c r="ET119" s="135"/>
      <c r="EU119" s="135"/>
      <c r="EV119" s="135"/>
      <c r="EW119" s="135"/>
      <c r="EX119" s="135"/>
      <c r="EY119" s="135"/>
      <c r="EZ119" s="135"/>
      <c r="FA119" s="135"/>
      <c r="FB119" s="135"/>
      <c r="FC119" s="135"/>
      <c r="FD119" s="135"/>
      <c r="FE119" s="135"/>
      <c r="FF119" s="135"/>
      <c r="FG119" s="135"/>
      <c r="FH119" s="135"/>
      <c r="FI119" s="135"/>
      <c r="FJ119" s="135"/>
      <c r="FK119" s="135"/>
      <c r="FL119" s="135"/>
      <c r="FM119" s="135"/>
      <c r="FN119" s="135"/>
      <c r="FO119" s="135"/>
      <c r="FP119" s="135"/>
      <c r="FQ119" s="135"/>
      <c r="FR119" s="135"/>
    </row>
    <row r="120" spans="1:174" s="136" customFormat="1" ht="12.75" x14ac:dyDescent="0.2">
      <c r="A120" s="137" t="s">
        <v>242</v>
      </c>
      <c r="B120" s="138">
        <v>657</v>
      </c>
      <c r="C120" s="122"/>
      <c r="D120" s="123">
        <v>99997.911406999905</v>
      </c>
      <c r="E120" s="124">
        <v>95946.01397914</v>
      </c>
      <c r="F120" s="125">
        <f t="shared" si="10"/>
        <v>-4.0519820572735181</v>
      </c>
      <c r="G120" s="123">
        <v>45271.67</v>
      </c>
      <c r="H120" s="132">
        <v>46808.684099999999</v>
      </c>
      <c r="I120" s="125">
        <f t="shared" si="11"/>
        <v>3.3950903512063979</v>
      </c>
      <c r="J120" s="131">
        <v>25844.3357</v>
      </c>
      <c r="K120" s="132">
        <v>27822.709200000001</v>
      </c>
      <c r="L120" s="129">
        <f t="shared" si="14"/>
        <v>7.6549597674510972</v>
      </c>
      <c r="M120" s="131">
        <v>1544.5981999999999</v>
      </c>
      <c r="N120" s="132">
        <v>1188.7150999999999</v>
      </c>
      <c r="O120" s="147">
        <f t="shared" si="18"/>
        <v>-23.040496874850692</v>
      </c>
      <c r="P120" s="131">
        <v>14547.251700000001</v>
      </c>
      <c r="Q120" s="132">
        <v>13910.704599999999</v>
      </c>
      <c r="R120" s="129">
        <f t="shared" si="12"/>
        <v>-4.3757206730670735</v>
      </c>
      <c r="S120" s="122"/>
      <c r="T120" s="131">
        <v>21303.551500000001</v>
      </c>
      <c r="U120" s="132">
        <v>19623.2</v>
      </c>
      <c r="V120" s="129">
        <f t="shared" si="13"/>
        <v>-7.8876590130993023</v>
      </c>
      <c r="W120" s="131">
        <v>38640.544300000001</v>
      </c>
      <c r="X120" s="132">
        <v>30453.213899999999</v>
      </c>
      <c r="Y120" s="129">
        <f t="shared" si="17"/>
        <v>-21.188444801487961</v>
      </c>
      <c r="Z120" s="132">
        <v>60960.160900000003</v>
      </c>
      <c r="AA120" s="132">
        <v>51959.245699999999</v>
      </c>
      <c r="AB120" s="129">
        <f t="shared" si="15"/>
        <v>-14.765241867988577</v>
      </c>
      <c r="AC120" s="131">
        <v>3438427.8294000002</v>
      </c>
      <c r="AD120" s="132">
        <v>2883004.2248999998</v>
      </c>
      <c r="AE120" s="129">
        <f t="shared" si="16"/>
        <v>-16.153417551792003</v>
      </c>
      <c r="AF120" s="135"/>
      <c r="AG120" s="135"/>
      <c r="AH120" s="135"/>
      <c r="AI120" s="135"/>
      <c r="AJ120" s="135"/>
      <c r="AK120" s="135"/>
      <c r="AL120" s="135"/>
      <c r="AM120" s="135"/>
      <c r="AN120" s="135"/>
      <c r="AO120" s="135"/>
      <c r="AP120" s="135"/>
      <c r="AQ120" s="135"/>
      <c r="AR120" s="135"/>
      <c r="AS120" s="135"/>
      <c r="AT120" s="135"/>
      <c r="AU120" s="135"/>
      <c r="AV120" s="135"/>
      <c r="AW120" s="135"/>
      <c r="AX120" s="135"/>
      <c r="AY120" s="135"/>
      <c r="AZ120" s="135"/>
      <c r="BA120" s="135"/>
      <c r="BB120" s="135"/>
      <c r="BC120" s="135"/>
      <c r="BD120" s="135"/>
      <c r="BE120" s="135"/>
      <c r="BF120" s="135"/>
      <c r="BG120" s="135"/>
      <c r="BH120" s="135"/>
      <c r="BI120" s="135"/>
      <c r="BJ120" s="135"/>
      <c r="BK120" s="135"/>
      <c r="BL120" s="135"/>
      <c r="BM120" s="135"/>
      <c r="BN120" s="135"/>
      <c r="BO120" s="135"/>
      <c r="BP120" s="135"/>
      <c r="BQ120" s="135"/>
      <c r="BR120" s="135"/>
      <c r="BS120" s="135"/>
      <c r="BT120" s="135"/>
      <c r="BU120" s="135"/>
      <c r="BV120" s="135"/>
      <c r="BW120" s="135"/>
      <c r="BX120" s="135"/>
      <c r="BY120" s="135"/>
      <c r="BZ120" s="135"/>
      <c r="CA120" s="135"/>
      <c r="CB120" s="135"/>
      <c r="CC120" s="135"/>
      <c r="CD120" s="135"/>
      <c r="CE120" s="135"/>
      <c r="CF120" s="135"/>
      <c r="CG120" s="135"/>
      <c r="CH120" s="135"/>
      <c r="CI120" s="135"/>
      <c r="CJ120" s="135"/>
      <c r="CK120" s="135"/>
      <c r="CL120" s="135"/>
      <c r="CM120" s="135"/>
      <c r="CN120" s="135"/>
      <c r="CO120" s="135"/>
      <c r="CP120" s="135"/>
      <c r="CQ120" s="135"/>
      <c r="CR120" s="135"/>
      <c r="CS120" s="135"/>
      <c r="CT120" s="135"/>
      <c r="CU120" s="135"/>
      <c r="CV120" s="135"/>
      <c r="CW120" s="135"/>
      <c r="CX120" s="135"/>
      <c r="CY120" s="135"/>
      <c r="CZ120" s="135"/>
      <c r="DA120" s="135"/>
      <c r="DB120" s="135"/>
      <c r="DC120" s="135"/>
      <c r="DD120" s="135"/>
      <c r="DE120" s="135"/>
      <c r="DF120" s="135"/>
      <c r="DG120" s="135"/>
      <c r="DH120" s="135"/>
      <c r="DI120" s="135"/>
      <c r="DJ120" s="135"/>
      <c r="DK120" s="135"/>
      <c r="DL120" s="135"/>
      <c r="DM120" s="135"/>
      <c r="DN120" s="135"/>
      <c r="DO120" s="135"/>
      <c r="DP120" s="135"/>
      <c r="DQ120" s="135"/>
      <c r="DR120" s="135"/>
      <c r="DS120" s="135"/>
      <c r="DT120" s="135"/>
      <c r="DU120" s="135"/>
      <c r="DV120" s="135"/>
      <c r="DW120" s="135"/>
      <c r="DX120" s="135"/>
      <c r="DY120" s="135"/>
      <c r="DZ120" s="135"/>
      <c r="EA120" s="135"/>
      <c r="EB120" s="135"/>
      <c r="EC120" s="135"/>
      <c r="ED120" s="135"/>
      <c r="EE120" s="135"/>
      <c r="EF120" s="135"/>
      <c r="EG120" s="135"/>
      <c r="EH120" s="135"/>
      <c r="EI120" s="135"/>
      <c r="EJ120" s="135"/>
      <c r="EK120" s="135"/>
      <c r="EL120" s="135"/>
      <c r="EM120" s="135"/>
      <c r="EN120" s="135"/>
      <c r="EO120" s="135"/>
      <c r="EP120" s="135"/>
      <c r="EQ120" s="135"/>
      <c r="ER120" s="135"/>
      <c r="ES120" s="135"/>
      <c r="ET120" s="135"/>
      <c r="EU120" s="135"/>
      <c r="EV120" s="135"/>
      <c r="EW120" s="135"/>
      <c r="EX120" s="135"/>
      <c r="EY120" s="135"/>
      <c r="EZ120" s="135"/>
      <c r="FA120" s="135"/>
      <c r="FB120" s="135"/>
      <c r="FC120" s="135"/>
      <c r="FD120" s="135"/>
      <c r="FE120" s="135"/>
      <c r="FF120" s="135"/>
      <c r="FG120" s="135"/>
      <c r="FH120" s="135"/>
      <c r="FI120" s="135"/>
      <c r="FJ120" s="135"/>
      <c r="FK120" s="135"/>
      <c r="FL120" s="135"/>
      <c r="FM120" s="135"/>
      <c r="FN120" s="135"/>
      <c r="FO120" s="135"/>
      <c r="FP120" s="135"/>
      <c r="FQ120" s="135"/>
      <c r="FR120" s="135"/>
    </row>
    <row r="121" spans="1:174" s="152" customFormat="1" ht="12.75" x14ac:dyDescent="0.2">
      <c r="A121" s="139" t="s">
        <v>243</v>
      </c>
      <c r="B121" s="140">
        <v>11866</v>
      </c>
      <c r="C121" s="141"/>
      <c r="D121" s="142">
        <v>1229749.7130070101</v>
      </c>
      <c r="E121" s="143">
        <v>1176806.66237041</v>
      </c>
      <c r="F121" s="144">
        <f t="shared" si="10"/>
        <v>-4.3051891028413003</v>
      </c>
      <c r="G121" s="142">
        <v>426967.1924</v>
      </c>
      <c r="H121" s="145">
        <v>444620.22399999999</v>
      </c>
      <c r="I121" s="153">
        <f t="shared" si="11"/>
        <v>4.1345171044106621</v>
      </c>
      <c r="J121" s="146">
        <v>237836.51490000001</v>
      </c>
      <c r="K121" s="145">
        <v>260231.67759999901</v>
      </c>
      <c r="L121" s="129">
        <f t="shared" si="14"/>
        <v>9.4162003296319732</v>
      </c>
      <c r="M121" s="146">
        <v>35785.925499999998</v>
      </c>
      <c r="N121" s="145">
        <v>31785.391899999999</v>
      </c>
      <c r="O121" s="147">
        <f t="shared" si="18"/>
        <v>-11.179069827326382</v>
      </c>
      <c r="P121" s="146">
        <v>382926.74170000298</v>
      </c>
      <c r="Q121" s="145">
        <v>368398.107499998</v>
      </c>
      <c r="R121" s="129">
        <f t="shared" si="12"/>
        <v>-3.794102792483256</v>
      </c>
      <c r="S121" s="141"/>
      <c r="T121" s="146">
        <v>519102.43839999998</v>
      </c>
      <c r="U121" s="145">
        <v>510715.26400000101</v>
      </c>
      <c r="V121" s="148">
        <f t="shared" si="13"/>
        <v>-1.6157069933730783</v>
      </c>
      <c r="W121" s="149">
        <v>1235414.3844999999</v>
      </c>
      <c r="X121" s="150">
        <v>1125772.8848000001</v>
      </c>
      <c r="Y121" s="148">
        <f t="shared" si="17"/>
        <v>-8.8748764038694805</v>
      </c>
      <c r="Z121" s="150">
        <v>418435.94109999901</v>
      </c>
      <c r="AA121" s="150">
        <v>344131.35220000002</v>
      </c>
      <c r="AB121" s="148">
        <f t="shared" si="15"/>
        <v>-17.757697559312057</v>
      </c>
      <c r="AC121" s="149">
        <v>26036514.0288</v>
      </c>
      <c r="AD121" s="150">
        <v>22905471.579100002</v>
      </c>
      <c r="AE121" s="148">
        <f t="shared" si="16"/>
        <v>-12.025582404144542</v>
      </c>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c r="BP121" s="151"/>
      <c r="BQ121" s="151"/>
      <c r="BR121" s="151"/>
      <c r="BS121" s="151"/>
      <c r="BT121" s="151"/>
      <c r="BU121" s="151"/>
      <c r="BV121" s="151"/>
      <c r="BW121" s="151"/>
      <c r="BX121" s="151"/>
      <c r="BY121" s="151"/>
      <c r="BZ121" s="151"/>
      <c r="CA121" s="151"/>
      <c r="CB121" s="151"/>
      <c r="CC121" s="151"/>
      <c r="CD121" s="151"/>
      <c r="CE121" s="151"/>
      <c r="CF121" s="151"/>
      <c r="CG121" s="151"/>
      <c r="CH121" s="151"/>
      <c r="CI121" s="151"/>
      <c r="CJ121" s="151"/>
      <c r="CK121" s="151"/>
      <c r="CL121" s="151"/>
      <c r="CM121" s="151"/>
      <c r="CN121" s="151"/>
      <c r="CO121" s="151"/>
      <c r="CP121" s="151"/>
      <c r="CQ121" s="151"/>
      <c r="CR121" s="151"/>
      <c r="CS121" s="151"/>
      <c r="CT121" s="151"/>
      <c r="CU121" s="151"/>
      <c r="CV121" s="151"/>
      <c r="CW121" s="151"/>
      <c r="CX121" s="151"/>
      <c r="CY121" s="151"/>
      <c r="CZ121" s="151"/>
      <c r="DA121" s="151"/>
      <c r="DB121" s="151"/>
      <c r="DC121" s="151"/>
      <c r="DD121" s="151"/>
      <c r="DE121" s="151"/>
      <c r="DF121" s="151"/>
      <c r="DG121" s="151"/>
      <c r="DH121" s="151"/>
      <c r="DI121" s="151"/>
      <c r="DJ121" s="151"/>
      <c r="DK121" s="151"/>
      <c r="DL121" s="151"/>
      <c r="DM121" s="151"/>
      <c r="DN121" s="151"/>
      <c r="DO121" s="151"/>
      <c r="DP121" s="151"/>
      <c r="DQ121" s="151"/>
      <c r="DR121" s="151"/>
      <c r="DS121" s="151"/>
      <c r="DT121" s="151"/>
      <c r="DU121" s="151"/>
      <c r="DV121" s="151"/>
      <c r="DW121" s="151"/>
      <c r="DX121" s="151"/>
      <c r="DY121" s="151"/>
      <c r="DZ121" s="151"/>
      <c r="EA121" s="151"/>
      <c r="EB121" s="151"/>
      <c r="EC121" s="151"/>
      <c r="ED121" s="151"/>
      <c r="EE121" s="151"/>
      <c r="EF121" s="151"/>
      <c r="EG121" s="151"/>
      <c r="EH121" s="151"/>
      <c r="EI121" s="151"/>
      <c r="EJ121" s="151"/>
      <c r="EK121" s="151"/>
      <c r="EL121" s="151"/>
      <c r="EM121" s="151"/>
      <c r="EN121" s="151"/>
      <c r="EO121" s="151"/>
      <c r="EP121" s="151"/>
      <c r="EQ121" s="151"/>
      <c r="ER121" s="151"/>
      <c r="ES121" s="151"/>
      <c r="ET121" s="151"/>
      <c r="EU121" s="151"/>
      <c r="EV121" s="151"/>
      <c r="EW121" s="151"/>
      <c r="EX121" s="151"/>
      <c r="EY121" s="151"/>
      <c r="EZ121" s="151"/>
      <c r="FA121" s="151"/>
      <c r="FB121" s="151"/>
      <c r="FC121" s="151"/>
      <c r="FD121" s="151"/>
      <c r="FE121" s="151"/>
      <c r="FF121" s="151"/>
      <c r="FG121" s="151"/>
      <c r="FH121" s="151"/>
      <c r="FI121" s="151"/>
      <c r="FJ121" s="151"/>
      <c r="FK121" s="151"/>
      <c r="FL121" s="151"/>
      <c r="FM121" s="151"/>
      <c r="FN121" s="151"/>
      <c r="FO121" s="151"/>
      <c r="FP121" s="151"/>
      <c r="FQ121" s="151"/>
      <c r="FR121" s="151"/>
    </row>
    <row r="122" spans="1:174" s="155" customFormat="1" x14ac:dyDescent="0.25">
      <c r="A122" s="105"/>
      <c r="B122" s="138"/>
      <c r="C122" s="122"/>
      <c r="D122" s="123"/>
      <c r="E122" s="124"/>
      <c r="F122" s="125"/>
      <c r="G122" s="123"/>
      <c r="H122" s="132"/>
      <c r="I122" s="125"/>
      <c r="J122" s="131"/>
      <c r="K122" s="132"/>
      <c r="L122" s="129"/>
      <c r="M122" s="131"/>
      <c r="N122" s="132"/>
      <c r="O122" s="147"/>
      <c r="P122" s="131"/>
      <c r="Q122" s="132"/>
      <c r="R122" s="129"/>
      <c r="S122" s="122"/>
      <c r="T122" s="131"/>
      <c r="U122" s="132"/>
      <c r="V122" s="129"/>
      <c r="W122" s="131"/>
      <c r="X122" s="132"/>
      <c r="Y122" s="129"/>
      <c r="Z122" s="132"/>
      <c r="AA122" s="132"/>
      <c r="AB122" s="129"/>
      <c r="AC122" s="131"/>
      <c r="AD122" s="132"/>
      <c r="AE122" s="129"/>
      <c r="AF122" s="154"/>
      <c r="AG122" s="154"/>
      <c r="AH122" s="154"/>
      <c r="AI122" s="154"/>
      <c r="AJ122" s="154"/>
      <c r="AK122" s="154"/>
      <c r="AL122" s="154"/>
      <c r="AM122" s="154"/>
      <c r="AN122" s="154"/>
      <c r="AO122" s="154"/>
      <c r="AP122" s="154"/>
      <c r="AQ122" s="154"/>
      <c r="AR122" s="154"/>
      <c r="AS122" s="154"/>
      <c r="AT122" s="154"/>
      <c r="AU122" s="154"/>
      <c r="AV122" s="154"/>
      <c r="AW122" s="154"/>
      <c r="AX122" s="154"/>
      <c r="AY122" s="154"/>
      <c r="AZ122" s="154"/>
      <c r="BA122" s="154"/>
      <c r="BB122" s="154"/>
      <c r="BC122" s="154"/>
      <c r="BD122" s="154"/>
      <c r="BE122" s="154"/>
      <c r="BF122" s="154"/>
      <c r="BG122" s="154"/>
      <c r="BH122" s="154"/>
      <c r="BI122" s="154"/>
      <c r="BJ122" s="154"/>
      <c r="BK122" s="154"/>
      <c r="BL122" s="154"/>
      <c r="BM122" s="154"/>
      <c r="BN122" s="154"/>
      <c r="BO122" s="154"/>
      <c r="BP122" s="154"/>
      <c r="BQ122" s="154"/>
      <c r="BR122" s="154"/>
      <c r="BS122" s="154"/>
      <c r="BT122" s="154"/>
      <c r="BU122" s="154"/>
      <c r="BV122" s="154"/>
      <c r="BW122" s="154"/>
      <c r="BX122" s="154"/>
      <c r="BY122" s="154"/>
      <c r="BZ122" s="154"/>
      <c r="CA122" s="154"/>
      <c r="CB122" s="154"/>
      <c r="CC122" s="154"/>
      <c r="CD122" s="154"/>
      <c r="CE122" s="154"/>
      <c r="CF122" s="154"/>
      <c r="CG122" s="154"/>
      <c r="CH122" s="154"/>
      <c r="CI122" s="154"/>
      <c r="CJ122" s="154"/>
      <c r="CK122" s="154"/>
      <c r="CL122" s="154"/>
      <c r="CM122" s="154"/>
      <c r="CN122" s="154"/>
      <c r="CO122" s="154"/>
      <c r="CP122" s="154"/>
      <c r="CQ122" s="154"/>
      <c r="CR122" s="154"/>
      <c r="CS122" s="154"/>
      <c r="CT122" s="154"/>
      <c r="CU122" s="154"/>
      <c r="CV122" s="154"/>
      <c r="CW122" s="154"/>
      <c r="CX122" s="154"/>
      <c r="CY122" s="154"/>
      <c r="CZ122" s="154"/>
      <c r="DA122" s="154"/>
      <c r="DB122" s="154"/>
      <c r="DC122" s="154"/>
      <c r="DD122" s="154"/>
      <c r="DE122" s="154"/>
      <c r="DF122" s="154"/>
      <c r="DG122" s="154"/>
      <c r="DH122" s="154"/>
      <c r="DI122" s="154"/>
      <c r="DJ122" s="154"/>
      <c r="DK122" s="154"/>
      <c r="DL122" s="154"/>
      <c r="DM122" s="154"/>
      <c r="DN122" s="154"/>
      <c r="DO122" s="154"/>
      <c r="DP122" s="154"/>
      <c r="DQ122" s="154"/>
      <c r="DR122" s="154"/>
      <c r="DS122" s="154"/>
      <c r="DT122" s="154"/>
      <c r="DU122" s="154"/>
      <c r="DV122" s="154"/>
      <c r="DW122" s="154"/>
      <c r="DX122" s="154"/>
      <c r="DY122" s="154"/>
      <c r="DZ122" s="154"/>
      <c r="EA122" s="154"/>
      <c r="EB122" s="154"/>
      <c r="EC122" s="154"/>
      <c r="ED122" s="154"/>
      <c r="EE122" s="154"/>
      <c r="EF122" s="154"/>
      <c r="EG122" s="154"/>
      <c r="EH122" s="154"/>
      <c r="EI122" s="154"/>
      <c r="EJ122" s="154"/>
      <c r="EK122" s="154"/>
      <c r="EL122" s="154"/>
      <c r="EM122" s="154"/>
      <c r="EN122" s="154"/>
      <c r="EO122" s="154"/>
      <c r="EP122" s="154"/>
      <c r="EQ122" s="154"/>
      <c r="ER122" s="154"/>
      <c r="ES122" s="154"/>
      <c r="ET122" s="154"/>
      <c r="EU122" s="154"/>
      <c r="EV122" s="154"/>
      <c r="EW122" s="154"/>
      <c r="EX122" s="154"/>
      <c r="EY122" s="154"/>
      <c r="EZ122" s="154"/>
      <c r="FA122" s="154"/>
      <c r="FB122" s="154"/>
      <c r="FC122" s="154"/>
      <c r="FD122" s="154"/>
      <c r="FE122" s="154"/>
      <c r="FF122" s="154"/>
      <c r="FG122" s="154"/>
      <c r="FH122" s="154"/>
      <c r="FI122" s="154"/>
      <c r="FJ122" s="154"/>
      <c r="FK122" s="154"/>
      <c r="FL122" s="154"/>
      <c r="FM122" s="154"/>
      <c r="FN122" s="154"/>
      <c r="FO122" s="154"/>
      <c r="FP122" s="154"/>
      <c r="FQ122" s="154"/>
      <c r="FR122" s="154"/>
    </row>
    <row r="123" spans="1:174" s="155" customFormat="1" x14ac:dyDescent="0.25">
      <c r="A123" s="137" t="s">
        <v>244</v>
      </c>
      <c r="B123" s="138">
        <v>2649</v>
      </c>
      <c r="C123" s="122"/>
      <c r="D123" s="123">
        <v>180323.502672</v>
      </c>
      <c r="E123" s="124">
        <v>172246.06167669001</v>
      </c>
      <c r="F123" s="125">
        <f t="shared" si="10"/>
        <v>-4.4794166459834583</v>
      </c>
      <c r="G123" s="123">
        <v>38270.622499999998</v>
      </c>
      <c r="H123" s="132">
        <v>40727.359900000098</v>
      </c>
      <c r="I123" s="125">
        <f t="shared" si="11"/>
        <v>6.41938186398745</v>
      </c>
      <c r="J123" s="131">
        <v>21593.1715</v>
      </c>
      <c r="K123" s="132">
        <v>24111.776000000002</v>
      </c>
      <c r="L123" s="129">
        <f t="shared" si="14"/>
        <v>11.663893374810641</v>
      </c>
      <c r="M123" s="131">
        <v>5467.5246999999899</v>
      </c>
      <c r="N123" s="132">
        <v>6573.9081000000097</v>
      </c>
      <c r="O123" s="147">
        <f t="shared" si="18"/>
        <v>20.235544614915433</v>
      </c>
      <c r="P123" s="131">
        <v>97894.294299999499</v>
      </c>
      <c r="Q123" s="132">
        <v>90424.5095</v>
      </c>
      <c r="R123" s="129">
        <f t="shared" si="12"/>
        <v>-7.6304598275239162</v>
      </c>
      <c r="S123" s="122"/>
      <c r="T123" s="131">
        <v>124784.48850000001</v>
      </c>
      <c r="U123" s="132">
        <v>126890.61840000001</v>
      </c>
      <c r="V123" s="129">
        <f t="shared" si="13"/>
        <v>1.6878138663845244</v>
      </c>
      <c r="W123" s="131">
        <v>636598.10959999997</v>
      </c>
      <c r="X123" s="132">
        <v>577756.56639999896</v>
      </c>
      <c r="Y123" s="129">
        <f t="shared" si="17"/>
        <v>-9.2431225152354806</v>
      </c>
      <c r="Z123" s="132">
        <v>32961.652300000002</v>
      </c>
      <c r="AA123" s="132">
        <v>23691.382699999998</v>
      </c>
      <c r="AB123" s="129">
        <f t="shared" si="15"/>
        <v>-28.124408071618433</v>
      </c>
      <c r="AC123" s="131">
        <v>8223071.7072000001</v>
      </c>
      <c r="AD123" s="132">
        <v>8763483.2422000002</v>
      </c>
      <c r="AE123" s="129">
        <f t="shared" si="16"/>
        <v>6.5718937429041668</v>
      </c>
      <c r="AF123" s="154"/>
      <c r="AG123" s="154"/>
      <c r="AH123" s="154"/>
      <c r="AI123" s="154"/>
      <c r="AJ123" s="154"/>
      <c r="AK123" s="154"/>
      <c r="AL123" s="154"/>
      <c r="AM123" s="154"/>
      <c r="AN123" s="154"/>
      <c r="AO123" s="154"/>
      <c r="AP123" s="154"/>
      <c r="AQ123" s="154"/>
      <c r="AR123" s="154"/>
      <c r="AS123" s="154"/>
      <c r="AT123" s="154"/>
      <c r="AU123" s="154"/>
      <c r="AV123" s="154"/>
      <c r="AW123" s="154"/>
      <c r="AX123" s="154"/>
      <c r="AY123" s="154"/>
      <c r="AZ123" s="154"/>
      <c r="BA123" s="154"/>
      <c r="BB123" s="154"/>
      <c r="BC123" s="154"/>
      <c r="BD123" s="154"/>
      <c r="BE123" s="154"/>
      <c r="BF123" s="154"/>
      <c r="BG123" s="154"/>
      <c r="BH123" s="154"/>
      <c r="BI123" s="154"/>
      <c r="BJ123" s="154"/>
      <c r="BK123" s="154"/>
      <c r="BL123" s="154"/>
      <c r="BM123" s="154"/>
      <c r="BN123" s="154"/>
      <c r="BO123" s="154"/>
      <c r="BP123" s="154"/>
      <c r="BQ123" s="154"/>
      <c r="BR123" s="154"/>
      <c r="BS123" s="154"/>
      <c r="BT123" s="154"/>
      <c r="BU123" s="154"/>
      <c r="BV123" s="154"/>
      <c r="BW123" s="154"/>
      <c r="BX123" s="154"/>
      <c r="BY123" s="154"/>
      <c r="BZ123" s="154"/>
      <c r="CA123" s="154"/>
      <c r="CB123" s="154"/>
      <c r="CC123" s="154"/>
      <c r="CD123" s="154"/>
      <c r="CE123" s="154"/>
      <c r="CF123" s="154"/>
      <c r="CG123" s="154"/>
      <c r="CH123" s="154"/>
      <c r="CI123" s="154"/>
      <c r="CJ123" s="154"/>
      <c r="CK123" s="154"/>
      <c r="CL123" s="154"/>
      <c r="CM123" s="154"/>
      <c r="CN123" s="154"/>
      <c r="CO123" s="154"/>
      <c r="CP123" s="154"/>
      <c r="CQ123" s="154"/>
      <c r="CR123" s="154"/>
      <c r="CS123" s="154"/>
      <c r="CT123" s="154"/>
      <c r="CU123" s="154"/>
      <c r="CV123" s="154"/>
      <c r="CW123" s="154"/>
      <c r="CX123" s="154"/>
      <c r="CY123" s="154"/>
      <c r="CZ123" s="154"/>
      <c r="DA123" s="154"/>
      <c r="DB123" s="154"/>
      <c r="DC123" s="154"/>
      <c r="DD123" s="154"/>
      <c r="DE123" s="154"/>
      <c r="DF123" s="154"/>
      <c r="DG123" s="154"/>
      <c r="DH123" s="154"/>
      <c r="DI123" s="154"/>
      <c r="DJ123" s="154"/>
      <c r="DK123" s="154"/>
      <c r="DL123" s="154"/>
      <c r="DM123" s="154"/>
      <c r="DN123" s="154"/>
      <c r="DO123" s="154"/>
      <c r="DP123" s="154"/>
      <c r="DQ123" s="154"/>
      <c r="DR123" s="154"/>
      <c r="DS123" s="154"/>
      <c r="DT123" s="154"/>
      <c r="DU123" s="154"/>
      <c r="DV123" s="154"/>
      <c r="DW123" s="154"/>
      <c r="DX123" s="154"/>
      <c r="DY123" s="154"/>
      <c r="DZ123" s="154"/>
      <c r="EA123" s="154"/>
      <c r="EB123" s="154"/>
      <c r="EC123" s="154"/>
      <c r="ED123" s="154"/>
      <c r="EE123" s="154"/>
      <c r="EF123" s="154"/>
      <c r="EG123" s="154"/>
      <c r="EH123" s="154"/>
      <c r="EI123" s="154"/>
      <c r="EJ123" s="154"/>
      <c r="EK123" s="154"/>
      <c r="EL123" s="154"/>
      <c r="EM123" s="154"/>
      <c r="EN123" s="154"/>
      <c r="EO123" s="154"/>
      <c r="EP123" s="154"/>
      <c r="EQ123" s="154"/>
      <c r="ER123" s="154"/>
      <c r="ES123" s="154"/>
      <c r="ET123" s="154"/>
      <c r="EU123" s="154"/>
      <c r="EV123" s="154"/>
      <c r="EW123" s="154"/>
      <c r="EX123" s="154"/>
      <c r="EY123" s="154"/>
      <c r="EZ123" s="154"/>
      <c r="FA123" s="154"/>
      <c r="FB123" s="154"/>
      <c r="FC123" s="154"/>
      <c r="FD123" s="154"/>
      <c r="FE123" s="154"/>
      <c r="FF123" s="154"/>
      <c r="FG123" s="154"/>
      <c r="FH123" s="154"/>
      <c r="FI123" s="154"/>
      <c r="FJ123" s="154"/>
      <c r="FK123" s="154"/>
      <c r="FL123" s="154"/>
      <c r="FM123" s="154"/>
      <c r="FN123" s="154"/>
      <c r="FO123" s="154"/>
      <c r="FP123" s="154"/>
      <c r="FQ123" s="154"/>
      <c r="FR123" s="154"/>
    </row>
    <row r="124" spans="1:174" s="155" customFormat="1" x14ac:dyDescent="0.25">
      <c r="A124" s="137" t="s">
        <v>245</v>
      </c>
      <c r="B124" s="138">
        <v>243</v>
      </c>
      <c r="C124" s="122"/>
      <c r="D124" s="123">
        <v>14231.51691</v>
      </c>
      <c r="E124" s="124">
        <v>12072.470034649999</v>
      </c>
      <c r="F124" s="125">
        <f t="shared" si="10"/>
        <v>-15.170883673214853</v>
      </c>
      <c r="G124" s="123">
        <v>2388.2350000000001</v>
      </c>
      <c r="H124" s="132">
        <v>2294.5428999999999</v>
      </c>
      <c r="I124" s="125">
        <f t="shared" si="11"/>
        <v>-3.9230687097375316</v>
      </c>
      <c r="J124" s="131">
        <v>1059.0341000000001</v>
      </c>
      <c r="K124" s="132">
        <v>945.16219999999998</v>
      </c>
      <c r="L124" s="129">
        <f t="shared" si="14"/>
        <v>-10.75242997369018</v>
      </c>
      <c r="M124" s="131">
        <v>28.4026</v>
      </c>
      <c r="N124" s="132">
        <v>35.009799999999998</v>
      </c>
      <c r="O124" s="147">
        <f t="shared" si="18"/>
        <v>23.262659052340283</v>
      </c>
      <c r="P124" s="131">
        <v>9562.4079000000002</v>
      </c>
      <c r="Q124" s="132">
        <v>8154.7584999999999</v>
      </c>
      <c r="R124" s="129">
        <f t="shared" si="12"/>
        <v>-14.720658381452234</v>
      </c>
      <c r="S124" s="122"/>
      <c r="T124" s="131">
        <v>12693.229799999999</v>
      </c>
      <c r="U124" s="132">
        <v>12282.108700000001</v>
      </c>
      <c r="V124" s="129">
        <f t="shared" si="13"/>
        <v>-3.2389006303186751</v>
      </c>
      <c r="W124" s="131">
        <v>37278.171900000001</v>
      </c>
      <c r="X124" s="132">
        <v>28935.6214</v>
      </c>
      <c r="Y124" s="129">
        <f t="shared" si="17"/>
        <v>-22.379183513556367</v>
      </c>
      <c r="Z124" s="132">
        <v>7840.9291000000003</v>
      </c>
      <c r="AA124" s="132">
        <v>4110.2033000000001</v>
      </c>
      <c r="AB124" s="129">
        <f t="shared" si="15"/>
        <v>-47.580149653438397</v>
      </c>
      <c r="AC124" s="131">
        <v>157195.32029999999</v>
      </c>
      <c r="AD124" s="132">
        <v>41113.807699999998</v>
      </c>
      <c r="AE124" s="129">
        <f t="shared" si="16"/>
        <v>-73.845399709395807</v>
      </c>
      <c r="AF124" s="154"/>
      <c r="AG124" s="154"/>
      <c r="AH124" s="154"/>
      <c r="AI124" s="154"/>
      <c r="AJ124" s="154"/>
      <c r="AK124" s="154"/>
      <c r="AL124" s="154"/>
      <c r="AM124" s="154"/>
      <c r="AN124" s="154"/>
      <c r="AO124" s="154"/>
      <c r="AP124" s="154"/>
      <c r="AQ124" s="154"/>
      <c r="AR124" s="154"/>
      <c r="AS124" s="154"/>
      <c r="AT124" s="154"/>
      <c r="AU124" s="154"/>
      <c r="AV124" s="154"/>
      <c r="AW124" s="154"/>
      <c r="AX124" s="154"/>
      <c r="AY124" s="154"/>
      <c r="AZ124" s="154"/>
      <c r="BA124" s="154"/>
      <c r="BB124" s="154"/>
      <c r="BC124" s="154"/>
      <c r="BD124" s="154"/>
      <c r="BE124" s="154"/>
      <c r="BF124" s="154"/>
      <c r="BG124" s="154"/>
      <c r="BH124" s="154"/>
      <c r="BI124" s="154"/>
      <c r="BJ124" s="154"/>
      <c r="BK124" s="154"/>
      <c r="BL124" s="154"/>
      <c r="BM124" s="154"/>
      <c r="BN124" s="154"/>
      <c r="BO124" s="154"/>
      <c r="BP124" s="154"/>
      <c r="BQ124" s="154"/>
      <c r="BR124" s="154"/>
      <c r="BS124" s="154"/>
      <c r="BT124" s="154"/>
      <c r="BU124" s="154"/>
      <c r="BV124" s="154"/>
      <c r="BW124" s="154"/>
      <c r="BX124" s="154"/>
      <c r="BY124" s="154"/>
      <c r="BZ124" s="154"/>
      <c r="CA124" s="154"/>
      <c r="CB124" s="154"/>
      <c r="CC124" s="154"/>
      <c r="CD124" s="154"/>
      <c r="CE124" s="154"/>
      <c r="CF124" s="154"/>
      <c r="CG124" s="154"/>
      <c r="CH124" s="154"/>
      <c r="CI124" s="154"/>
      <c r="CJ124" s="154"/>
      <c r="CK124" s="154"/>
      <c r="CL124" s="154"/>
      <c r="CM124" s="154"/>
      <c r="CN124" s="154"/>
      <c r="CO124" s="154"/>
      <c r="CP124" s="154"/>
      <c r="CQ124" s="154"/>
      <c r="CR124" s="154"/>
      <c r="CS124" s="154"/>
      <c r="CT124" s="154"/>
      <c r="CU124" s="154"/>
      <c r="CV124" s="154"/>
      <c r="CW124" s="154"/>
      <c r="CX124" s="154"/>
      <c r="CY124" s="154"/>
      <c r="CZ124" s="154"/>
      <c r="DA124" s="154"/>
      <c r="DB124" s="154"/>
      <c r="DC124" s="154"/>
      <c r="DD124" s="154"/>
      <c r="DE124" s="154"/>
      <c r="DF124" s="154"/>
      <c r="DG124" s="154"/>
      <c r="DH124" s="154"/>
      <c r="DI124" s="154"/>
      <c r="DJ124" s="154"/>
      <c r="DK124" s="154"/>
      <c r="DL124" s="154"/>
      <c r="DM124" s="154"/>
      <c r="DN124" s="154"/>
      <c r="DO124" s="154"/>
      <c r="DP124" s="154"/>
      <c r="DQ124" s="154"/>
      <c r="DR124" s="154"/>
      <c r="DS124" s="154"/>
      <c r="DT124" s="154"/>
      <c r="DU124" s="154"/>
      <c r="DV124" s="154"/>
      <c r="DW124" s="154"/>
      <c r="DX124" s="154"/>
      <c r="DY124" s="154"/>
      <c r="DZ124" s="154"/>
      <c r="EA124" s="154"/>
      <c r="EB124" s="154"/>
      <c r="EC124" s="154"/>
      <c r="ED124" s="154"/>
      <c r="EE124" s="154"/>
      <c r="EF124" s="154"/>
      <c r="EG124" s="154"/>
      <c r="EH124" s="154"/>
      <c r="EI124" s="154"/>
      <c r="EJ124" s="154"/>
      <c r="EK124" s="154"/>
      <c r="EL124" s="154"/>
      <c r="EM124" s="154"/>
      <c r="EN124" s="154"/>
      <c r="EO124" s="154"/>
      <c r="EP124" s="154"/>
      <c r="EQ124" s="154"/>
      <c r="ER124" s="154"/>
      <c r="ES124" s="154"/>
      <c r="ET124" s="154"/>
      <c r="EU124" s="154"/>
      <c r="EV124" s="154"/>
      <c r="EW124" s="154"/>
      <c r="EX124" s="154"/>
      <c r="EY124" s="154"/>
      <c r="EZ124" s="154"/>
      <c r="FA124" s="154"/>
      <c r="FB124" s="154"/>
      <c r="FC124" s="154"/>
      <c r="FD124" s="154"/>
      <c r="FE124" s="154"/>
      <c r="FF124" s="154"/>
      <c r="FG124" s="154"/>
      <c r="FH124" s="154"/>
      <c r="FI124" s="154"/>
      <c r="FJ124" s="154"/>
      <c r="FK124" s="154"/>
      <c r="FL124" s="154"/>
      <c r="FM124" s="154"/>
      <c r="FN124" s="154"/>
      <c r="FO124" s="154"/>
      <c r="FP124" s="154"/>
      <c r="FQ124" s="154"/>
      <c r="FR124" s="154"/>
    </row>
    <row r="125" spans="1:174" s="155" customFormat="1" x14ac:dyDescent="0.25">
      <c r="A125" s="137" t="s">
        <v>246</v>
      </c>
      <c r="B125" s="138">
        <v>765</v>
      </c>
      <c r="C125" s="122"/>
      <c r="D125" s="123">
        <v>47002.195508999997</v>
      </c>
      <c r="E125" s="124">
        <v>44691.987914969897</v>
      </c>
      <c r="F125" s="125">
        <f t="shared" si="10"/>
        <v>-4.9151057073232636</v>
      </c>
      <c r="G125" s="123">
        <v>10396.450500000001</v>
      </c>
      <c r="H125" s="132">
        <v>10820.274299999999</v>
      </c>
      <c r="I125" s="125">
        <f t="shared" si="11"/>
        <v>4.0766201887846076</v>
      </c>
      <c r="J125" s="131">
        <v>5181.8863000000001</v>
      </c>
      <c r="K125" s="132">
        <v>5744.2057000000004</v>
      </c>
      <c r="L125" s="129">
        <f t="shared" si="14"/>
        <v>10.851635243328284</v>
      </c>
      <c r="M125" s="131">
        <v>1650.9306999999999</v>
      </c>
      <c r="N125" s="132">
        <v>1982.9683</v>
      </c>
      <c r="O125" s="147">
        <f t="shared" si="18"/>
        <v>20.112146439581036</v>
      </c>
      <c r="P125" s="131">
        <v>24436.921699999999</v>
      </c>
      <c r="Q125" s="132">
        <v>23048.760200000001</v>
      </c>
      <c r="R125" s="129">
        <f t="shared" si="12"/>
        <v>-5.6805906940398216</v>
      </c>
      <c r="S125" s="122"/>
      <c r="T125" s="131">
        <v>25489.7791</v>
      </c>
      <c r="U125" s="132">
        <v>25402.107100000001</v>
      </c>
      <c r="V125" s="129">
        <f t="shared" si="13"/>
        <v>-0.3439496264602715</v>
      </c>
      <c r="W125" s="131">
        <v>122006.80130000001</v>
      </c>
      <c r="X125" s="132">
        <v>105018.47659999999</v>
      </c>
      <c r="Y125" s="129">
        <f t="shared" si="17"/>
        <v>-13.924080066838052</v>
      </c>
      <c r="Z125" s="132">
        <v>4678.8732</v>
      </c>
      <c r="AA125" s="132">
        <v>3154.0367999999999</v>
      </c>
      <c r="AB125" s="129">
        <f t="shared" si="15"/>
        <v>-32.589820985103856</v>
      </c>
      <c r="AC125" s="131">
        <v>1286791.5751</v>
      </c>
      <c r="AD125" s="132">
        <v>263761.90019999997</v>
      </c>
      <c r="AE125" s="129">
        <f t="shared" si="16"/>
        <v>-79.502360343049162</v>
      </c>
      <c r="AF125" s="154"/>
      <c r="AG125" s="154"/>
      <c r="AH125" s="154"/>
      <c r="AI125" s="154"/>
      <c r="AJ125" s="154"/>
      <c r="AK125" s="154"/>
      <c r="AL125" s="154"/>
      <c r="AM125" s="154"/>
      <c r="AN125" s="154"/>
      <c r="AO125" s="154"/>
      <c r="AP125" s="154"/>
      <c r="AQ125" s="154"/>
      <c r="AR125" s="154"/>
      <c r="AS125" s="154"/>
      <c r="AT125" s="154"/>
      <c r="AU125" s="154"/>
      <c r="AV125" s="154"/>
      <c r="AW125" s="154"/>
      <c r="AX125" s="154"/>
      <c r="AY125" s="154"/>
      <c r="AZ125" s="154"/>
      <c r="BA125" s="154"/>
      <c r="BB125" s="154"/>
      <c r="BC125" s="154"/>
      <c r="BD125" s="154"/>
      <c r="BE125" s="154"/>
      <c r="BF125" s="154"/>
      <c r="BG125" s="154"/>
      <c r="BH125" s="154"/>
      <c r="BI125" s="154"/>
      <c r="BJ125" s="154"/>
      <c r="BK125" s="154"/>
      <c r="BL125" s="154"/>
      <c r="BM125" s="154"/>
      <c r="BN125" s="154"/>
      <c r="BO125" s="154"/>
      <c r="BP125" s="154"/>
      <c r="BQ125" s="154"/>
      <c r="BR125" s="154"/>
      <c r="BS125" s="154"/>
      <c r="BT125" s="154"/>
      <c r="BU125" s="154"/>
      <c r="BV125" s="154"/>
      <c r="BW125" s="154"/>
      <c r="BX125" s="154"/>
      <c r="BY125" s="154"/>
      <c r="BZ125" s="154"/>
      <c r="CA125" s="154"/>
      <c r="CB125" s="154"/>
      <c r="CC125" s="154"/>
      <c r="CD125" s="154"/>
      <c r="CE125" s="154"/>
      <c r="CF125" s="154"/>
      <c r="CG125" s="154"/>
      <c r="CH125" s="154"/>
      <c r="CI125" s="154"/>
      <c r="CJ125" s="154"/>
      <c r="CK125" s="154"/>
      <c r="CL125" s="154"/>
      <c r="CM125" s="154"/>
      <c r="CN125" s="154"/>
      <c r="CO125" s="154"/>
      <c r="CP125" s="154"/>
      <c r="CQ125" s="154"/>
      <c r="CR125" s="154"/>
      <c r="CS125" s="154"/>
      <c r="CT125" s="154"/>
      <c r="CU125" s="154"/>
      <c r="CV125" s="154"/>
      <c r="CW125" s="154"/>
      <c r="CX125" s="154"/>
      <c r="CY125" s="154"/>
      <c r="CZ125" s="154"/>
      <c r="DA125" s="154"/>
      <c r="DB125" s="154"/>
      <c r="DC125" s="154"/>
      <c r="DD125" s="154"/>
      <c r="DE125" s="154"/>
      <c r="DF125" s="154"/>
      <c r="DG125" s="154"/>
      <c r="DH125" s="154"/>
      <c r="DI125" s="154"/>
      <c r="DJ125" s="154"/>
      <c r="DK125" s="154"/>
      <c r="DL125" s="154"/>
      <c r="DM125" s="154"/>
      <c r="DN125" s="154"/>
      <c r="DO125" s="154"/>
      <c r="DP125" s="154"/>
      <c r="DQ125" s="154"/>
      <c r="DR125" s="154"/>
      <c r="DS125" s="154"/>
      <c r="DT125" s="154"/>
      <c r="DU125" s="154"/>
      <c r="DV125" s="154"/>
      <c r="DW125" s="154"/>
      <c r="DX125" s="154"/>
      <c r="DY125" s="154"/>
      <c r="DZ125" s="154"/>
      <c r="EA125" s="154"/>
      <c r="EB125" s="154"/>
      <c r="EC125" s="154"/>
      <c r="ED125" s="154"/>
      <c r="EE125" s="154"/>
      <c r="EF125" s="154"/>
      <c r="EG125" s="154"/>
      <c r="EH125" s="154"/>
      <c r="EI125" s="154"/>
      <c r="EJ125" s="154"/>
      <c r="EK125" s="154"/>
      <c r="EL125" s="154"/>
      <c r="EM125" s="154"/>
      <c r="EN125" s="154"/>
      <c r="EO125" s="154"/>
      <c r="EP125" s="154"/>
      <c r="EQ125" s="154"/>
      <c r="ER125" s="154"/>
      <c r="ES125" s="154"/>
      <c r="ET125" s="154"/>
      <c r="EU125" s="154"/>
      <c r="EV125" s="154"/>
      <c r="EW125" s="154"/>
      <c r="EX125" s="154"/>
      <c r="EY125" s="154"/>
      <c r="EZ125" s="154"/>
      <c r="FA125" s="154"/>
      <c r="FB125" s="154"/>
      <c r="FC125" s="154"/>
      <c r="FD125" s="154"/>
      <c r="FE125" s="154"/>
      <c r="FF125" s="154"/>
      <c r="FG125" s="154"/>
      <c r="FH125" s="154"/>
      <c r="FI125" s="154"/>
      <c r="FJ125" s="154"/>
      <c r="FK125" s="154"/>
      <c r="FL125" s="154"/>
      <c r="FM125" s="154"/>
      <c r="FN125" s="154"/>
      <c r="FO125" s="154"/>
      <c r="FP125" s="154"/>
      <c r="FQ125" s="154"/>
      <c r="FR125" s="154"/>
    </row>
    <row r="126" spans="1:174" s="155" customFormat="1" x14ac:dyDescent="0.25">
      <c r="A126" s="137" t="s">
        <v>247</v>
      </c>
      <c r="B126" s="138">
        <v>42</v>
      </c>
      <c r="C126" s="122"/>
      <c r="D126" s="123">
        <v>2535.3267729999998</v>
      </c>
      <c r="E126" s="124">
        <v>2309.0081</v>
      </c>
      <c r="F126" s="125">
        <f t="shared" si="10"/>
        <v>-8.9266076235293923</v>
      </c>
      <c r="G126" s="123">
        <v>398.76650000000001</v>
      </c>
      <c r="H126" s="132">
        <v>474.73500000000001</v>
      </c>
      <c r="I126" s="125">
        <f t="shared" si="11"/>
        <v>19.050873130014679</v>
      </c>
      <c r="J126" s="131" t="s">
        <v>131</v>
      </c>
      <c r="K126" s="132">
        <v>242.0292</v>
      </c>
      <c r="L126" s="134" t="s">
        <v>132</v>
      </c>
      <c r="M126" s="131" t="s">
        <v>131</v>
      </c>
      <c r="N126" s="132" t="s">
        <v>131</v>
      </c>
      <c r="O126" s="134" t="s">
        <v>132</v>
      </c>
      <c r="P126" s="131">
        <v>1694.7439999999999</v>
      </c>
      <c r="Q126" s="132">
        <v>1472.8811000000001</v>
      </c>
      <c r="R126" s="129">
        <f t="shared" si="12"/>
        <v>-13.091233838267014</v>
      </c>
      <c r="S126" s="122"/>
      <c r="T126" s="131">
        <v>1317.5498</v>
      </c>
      <c r="U126" s="132">
        <v>1336.6949999999999</v>
      </c>
      <c r="V126" s="129">
        <f t="shared" si="13"/>
        <v>1.4530911848644967</v>
      </c>
      <c r="W126" s="131">
        <v>13436.4586</v>
      </c>
      <c r="X126" s="132">
        <v>9043.0526000000009</v>
      </c>
      <c r="Y126" s="129">
        <f t="shared" si="17"/>
        <v>-32.697648471152952</v>
      </c>
      <c r="Z126" s="132" t="s">
        <v>131</v>
      </c>
      <c r="AA126" s="132" t="s">
        <v>131</v>
      </c>
      <c r="AB126" s="129" t="s">
        <v>132</v>
      </c>
      <c r="AC126" s="131">
        <v>731.82500000000005</v>
      </c>
      <c r="AD126" s="132">
        <v>1959.8993</v>
      </c>
      <c r="AE126" s="129">
        <f t="shared" si="16"/>
        <v>167.80983158542</v>
      </c>
      <c r="AF126" s="154"/>
      <c r="AG126" s="154"/>
      <c r="AH126" s="154"/>
      <c r="AI126" s="154"/>
      <c r="AJ126" s="154"/>
      <c r="AK126" s="154"/>
      <c r="AL126" s="154"/>
      <c r="AM126" s="154"/>
      <c r="AN126" s="154"/>
      <c r="AO126" s="154"/>
      <c r="AP126" s="154"/>
      <c r="AQ126" s="154"/>
      <c r="AR126" s="154"/>
      <c r="AS126" s="154"/>
      <c r="AT126" s="154"/>
      <c r="AU126" s="154"/>
      <c r="AV126" s="154"/>
      <c r="AW126" s="154"/>
      <c r="AX126" s="154"/>
      <c r="AY126" s="154"/>
      <c r="AZ126" s="154"/>
      <c r="BA126" s="154"/>
      <c r="BB126" s="154"/>
      <c r="BC126" s="154"/>
      <c r="BD126" s="154"/>
      <c r="BE126" s="154"/>
      <c r="BF126" s="154"/>
      <c r="BG126" s="154"/>
      <c r="BH126" s="154"/>
      <c r="BI126" s="154"/>
      <c r="BJ126" s="154"/>
      <c r="BK126" s="154"/>
      <c r="BL126" s="154"/>
      <c r="BM126" s="154"/>
      <c r="BN126" s="154"/>
      <c r="BO126" s="154"/>
      <c r="BP126" s="154"/>
      <c r="BQ126" s="154"/>
      <c r="BR126" s="154"/>
      <c r="BS126" s="154"/>
      <c r="BT126" s="154"/>
      <c r="BU126" s="154"/>
      <c r="BV126" s="154"/>
      <c r="BW126" s="154"/>
      <c r="BX126" s="154"/>
      <c r="BY126" s="154"/>
      <c r="BZ126" s="154"/>
      <c r="CA126" s="154"/>
      <c r="CB126" s="154"/>
      <c r="CC126" s="154"/>
      <c r="CD126" s="154"/>
      <c r="CE126" s="154"/>
      <c r="CF126" s="154"/>
      <c r="CG126" s="154"/>
      <c r="CH126" s="154"/>
      <c r="CI126" s="154"/>
      <c r="CJ126" s="154"/>
      <c r="CK126" s="154"/>
      <c r="CL126" s="154"/>
      <c r="CM126" s="154"/>
      <c r="CN126" s="154"/>
      <c r="CO126" s="154"/>
      <c r="CP126" s="154"/>
      <c r="CQ126" s="154"/>
      <c r="CR126" s="154"/>
      <c r="CS126" s="154"/>
      <c r="CT126" s="154"/>
      <c r="CU126" s="154"/>
      <c r="CV126" s="154"/>
      <c r="CW126" s="154"/>
      <c r="CX126" s="154"/>
      <c r="CY126" s="154"/>
      <c r="CZ126" s="154"/>
      <c r="DA126" s="154"/>
      <c r="DB126" s="154"/>
      <c r="DC126" s="154"/>
      <c r="DD126" s="154"/>
      <c r="DE126" s="154"/>
      <c r="DF126" s="154"/>
      <c r="DG126" s="154"/>
      <c r="DH126" s="154"/>
      <c r="DI126" s="154"/>
      <c r="DJ126" s="154"/>
      <c r="DK126" s="154"/>
      <c r="DL126" s="154"/>
      <c r="DM126" s="154"/>
      <c r="DN126" s="154"/>
      <c r="DO126" s="154"/>
      <c r="DP126" s="154"/>
      <c r="DQ126" s="154"/>
      <c r="DR126" s="154"/>
      <c r="DS126" s="154"/>
      <c r="DT126" s="154"/>
      <c r="DU126" s="154"/>
      <c r="DV126" s="154"/>
      <c r="DW126" s="154"/>
      <c r="DX126" s="154"/>
      <c r="DY126" s="154"/>
      <c r="DZ126" s="154"/>
      <c r="EA126" s="154"/>
      <c r="EB126" s="154"/>
      <c r="EC126" s="154"/>
      <c r="ED126" s="154"/>
      <c r="EE126" s="154"/>
      <c r="EF126" s="154"/>
      <c r="EG126" s="154"/>
      <c r="EH126" s="154"/>
      <c r="EI126" s="154"/>
      <c r="EJ126" s="154"/>
      <c r="EK126" s="154"/>
      <c r="EL126" s="154"/>
      <c r="EM126" s="154"/>
      <c r="EN126" s="154"/>
      <c r="EO126" s="154"/>
      <c r="EP126" s="154"/>
      <c r="EQ126" s="154"/>
      <c r="ER126" s="154"/>
      <c r="ES126" s="154"/>
      <c r="ET126" s="154"/>
      <c r="EU126" s="154"/>
      <c r="EV126" s="154"/>
      <c r="EW126" s="154"/>
      <c r="EX126" s="154"/>
      <c r="EY126" s="154"/>
      <c r="EZ126" s="154"/>
      <c r="FA126" s="154"/>
      <c r="FB126" s="154"/>
      <c r="FC126" s="154"/>
      <c r="FD126" s="154"/>
      <c r="FE126" s="154"/>
      <c r="FF126" s="154"/>
      <c r="FG126" s="154"/>
      <c r="FH126" s="154"/>
      <c r="FI126" s="154"/>
      <c r="FJ126" s="154"/>
      <c r="FK126" s="154"/>
      <c r="FL126" s="154"/>
      <c r="FM126" s="154"/>
      <c r="FN126" s="154"/>
      <c r="FO126" s="154"/>
      <c r="FP126" s="154"/>
      <c r="FQ126" s="154"/>
      <c r="FR126" s="154"/>
    </row>
    <row r="127" spans="1:174" s="155" customFormat="1" x14ac:dyDescent="0.25">
      <c r="A127" s="137" t="s">
        <v>248</v>
      </c>
      <c r="B127" s="138">
        <v>818</v>
      </c>
      <c r="C127" s="122"/>
      <c r="D127" s="123">
        <v>52775.650839000002</v>
      </c>
      <c r="E127" s="124">
        <v>48771.611940640003</v>
      </c>
      <c r="F127" s="125">
        <f t="shared" si="10"/>
        <v>-7.5869057694331721</v>
      </c>
      <c r="G127" s="123">
        <v>14540.1477</v>
      </c>
      <c r="H127" s="132">
        <v>15301.233</v>
      </c>
      <c r="I127" s="125">
        <f t="shared" si="11"/>
        <v>5.2343711749228028</v>
      </c>
      <c r="J127" s="131">
        <v>6356.2684999999901</v>
      </c>
      <c r="K127" s="132">
        <v>6959.0001000000002</v>
      </c>
      <c r="L127" s="129">
        <f t="shared" si="14"/>
        <v>9.4824754492358387</v>
      </c>
      <c r="M127" s="131">
        <v>2479.8301000000001</v>
      </c>
      <c r="N127" s="132">
        <v>2311.6466999999998</v>
      </c>
      <c r="O127" s="147">
        <f t="shared" si="18"/>
        <v>-6.7820533350248624</v>
      </c>
      <c r="P127" s="131">
        <v>23564.502400000001</v>
      </c>
      <c r="Q127" s="132">
        <v>21093.004099999998</v>
      </c>
      <c r="R127" s="129">
        <f t="shared" si="12"/>
        <v>-10.488226137972688</v>
      </c>
      <c r="S127" s="122"/>
      <c r="T127" s="131">
        <v>23182.670999999998</v>
      </c>
      <c r="U127" s="132">
        <v>21166.206900000001</v>
      </c>
      <c r="V127" s="129">
        <f t="shared" si="13"/>
        <v>-8.6981525985508679</v>
      </c>
      <c r="W127" s="131">
        <v>99845.952300000004</v>
      </c>
      <c r="X127" s="132">
        <v>102018.94379999999</v>
      </c>
      <c r="Y127" s="129">
        <f t="shared" si="17"/>
        <v>2.176344108042505</v>
      </c>
      <c r="Z127" s="132">
        <v>16457.121800000001</v>
      </c>
      <c r="AA127" s="132">
        <v>3791.6437999999998</v>
      </c>
      <c r="AB127" s="129">
        <f t="shared" si="15"/>
        <v>-76.960468263654704</v>
      </c>
      <c r="AC127" s="131">
        <v>133955.481</v>
      </c>
      <c r="AD127" s="132">
        <v>307906.09980000003</v>
      </c>
      <c r="AE127" s="129">
        <f t="shared" si="16"/>
        <v>129.85703720477107</v>
      </c>
      <c r="AF127" s="154"/>
      <c r="AG127" s="154"/>
      <c r="AH127" s="154"/>
      <c r="AI127" s="154"/>
      <c r="AJ127" s="154"/>
      <c r="AK127" s="154"/>
      <c r="AL127" s="154"/>
      <c r="AM127" s="154"/>
      <c r="AN127" s="154"/>
      <c r="AO127" s="154"/>
      <c r="AP127" s="154"/>
      <c r="AQ127" s="154"/>
      <c r="AR127" s="154"/>
      <c r="AS127" s="154"/>
      <c r="AT127" s="154"/>
      <c r="AU127" s="154"/>
      <c r="AV127" s="154"/>
      <c r="AW127" s="154"/>
      <c r="AX127" s="154"/>
      <c r="AY127" s="154"/>
      <c r="AZ127" s="154"/>
      <c r="BA127" s="154"/>
      <c r="BB127" s="154"/>
      <c r="BC127" s="154"/>
      <c r="BD127" s="154"/>
      <c r="BE127" s="154"/>
      <c r="BF127" s="154"/>
      <c r="BG127" s="154"/>
      <c r="BH127" s="154"/>
      <c r="BI127" s="154"/>
      <c r="BJ127" s="154"/>
      <c r="BK127" s="154"/>
      <c r="BL127" s="154"/>
      <c r="BM127" s="154"/>
      <c r="BN127" s="154"/>
      <c r="BO127" s="154"/>
      <c r="BP127" s="154"/>
      <c r="BQ127" s="154"/>
      <c r="BR127" s="154"/>
      <c r="BS127" s="154"/>
      <c r="BT127" s="154"/>
      <c r="BU127" s="154"/>
      <c r="BV127" s="154"/>
      <c r="BW127" s="154"/>
      <c r="BX127" s="154"/>
      <c r="BY127" s="154"/>
      <c r="BZ127" s="154"/>
      <c r="CA127" s="154"/>
      <c r="CB127" s="154"/>
      <c r="CC127" s="154"/>
      <c r="CD127" s="154"/>
      <c r="CE127" s="154"/>
      <c r="CF127" s="154"/>
      <c r="CG127" s="154"/>
      <c r="CH127" s="154"/>
      <c r="CI127" s="154"/>
      <c r="CJ127" s="154"/>
      <c r="CK127" s="154"/>
      <c r="CL127" s="154"/>
      <c r="CM127" s="154"/>
      <c r="CN127" s="154"/>
      <c r="CO127" s="154"/>
      <c r="CP127" s="154"/>
      <c r="CQ127" s="154"/>
      <c r="CR127" s="154"/>
      <c r="CS127" s="154"/>
      <c r="CT127" s="154"/>
      <c r="CU127" s="154"/>
      <c r="CV127" s="154"/>
      <c r="CW127" s="154"/>
      <c r="CX127" s="154"/>
      <c r="CY127" s="154"/>
      <c r="CZ127" s="154"/>
      <c r="DA127" s="154"/>
      <c r="DB127" s="154"/>
      <c r="DC127" s="154"/>
      <c r="DD127" s="154"/>
      <c r="DE127" s="154"/>
      <c r="DF127" s="154"/>
      <c r="DG127" s="154"/>
      <c r="DH127" s="154"/>
      <c r="DI127" s="154"/>
      <c r="DJ127" s="154"/>
      <c r="DK127" s="154"/>
      <c r="DL127" s="154"/>
      <c r="DM127" s="154"/>
      <c r="DN127" s="154"/>
      <c r="DO127" s="154"/>
      <c r="DP127" s="154"/>
      <c r="DQ127" s="154"/>
      <c r="DR127" s="154"/>
      <c r="DS127" s="154"/>
      <c r="DT127" s="154"/>
      <c r="DU127" s="154"/>
      <c r="DV127" s="154"/>
      <c r="DW127" s="154"/>
      <c r="DX127" s="154"/>
      <c r="DY127" s="154"/>
      <c r="DZ127" s="154"/>
      <c r="EA127" s="154"/>
      <c r="EB127" s="154"/>
      <c r="EC127" s="154"/>
      <c r="ED127" s="154"/>
      <c r="EE127" s="154"/>
      <c r="EF127" s="154"/>
      <c r="EG127" s="154"/>
      <c r="EH127" s="154"/>
      <c r="EI127" s="154"/>
      <c r="EJ127" s="154"/>
      <c r="EK127" s="154"/>
      <c r="EL127" s="154"/>
      <c r="EM127" s="154"/>
      <c r="EN127" s="154"/>
      <c r="EO127" s="154"/>
      <c r="EP127" s="154"/>
      <c r="EQ127" s="154"/>
      <c r="ER127" s="154"/>
      <c r="ES127" s="154"/>
      <c r="ET127" s="154"/>
      <c r="EU127" s="154"/>
      <c r="EV127" s="154"/>
      <c r="EW127" s="154"/>
      <c r="EX127" s="154"/>
      <c r="EY127" s="154"/>
      <c r="EZ127" s="154"/>
      <c r="FA127" s="154"/>
      <c r="FB127" s="154"/>
      <c r="FC127" s="154"/>
      <c r="FD127" s="154"/>
      <c r="FE127" s="154"/>
      <c r="FF127" s="154"/>
      <c r="FG127" s="154"/>
      <c r="FH127" s="154"/>
      <c r="FI127" s="154"/>
      <c r="FJ127" s="154"/>
      <c r="FK127" s="154"/>
      <c r="FL127" s="154"/>
      <c r="FM127" s="154"/>
      <c r="FN127" s="154"/>
      <c r="FO127" s="154"/>
      <c r="FP127" s="154"/>
      <c r="FQ127" s="154"/>
      <c r="FR127" s="154"/>
    </row>
    <row r="128" spans="1:174" s="155" customFormat="1" x14ac:dyDescent="0.25">
      <c r="A128" s="137" t="s">
        <v>249</v>
      </c>
      <c r="B128" s="138">
        <v>204</v>
      </c>
      <c r="C128" s="122"/>
      <c r="D128" s="123">
        <v>11453.894064</v>
      </c>
      <c r="E128" s="124">
        <v>9320.0752664400006</v>
      </c>
      <c r="F128" s="125">
        <f t="shared" si="10"/>
        <v>-18.629636223602486</v>
      </c>
      <c r="G128" s="123">
        <v>2534.1104999999998</v>
      </c>
      <c r="H128" s="132">
        <v>2297.8624</v>
      </c>
      <c r="I128" s="125">
        <f t="shared" si="11"/>
        <v>-9.3227229041511706</v>
      </c>
      <c r="J128" s="131">
        <v>1388.65</v>
      </c>
      <c r="K128" s="132">
        <v>1236.6841999999999</v>
      </c>
      <c r="L128" s="129">
        <f t="shared" si="14"/>
        <v>-10.94341986821734</v>
      </c>
      <c r="M128" s="131">
        <v>97.534700000000001</v>
      </c>
      <c r="N128" s="132">
        <v>163.10290000000001</v>
      </c>
      <c r="O128" s="147">
        <f t="shared" si="18"/>
        <v>67.225510510618264</v>
      </c>
      <c r="P128" s="131">
        <v>5712.924</v>
      </c>
      <c r="Q128" s="132">
        <v>4892.1251000000002</v>
      </c>
      <c r="R128" s="129">
        <f t="shared" si="12"/>
        <v>-14.367404502492942</v>
      </c>
      <c r="S128" s="122"/>
      <c r="T128" s="131">
        <v>5062.3010000000004</v>
      </c>
      <c r="U128" s="132">
        <v>4830.6242000000002</v>
      </c>
      <c r="V128" s="129">
        <f t="shared" si="13"/>
        <v>-4.5765117483136608</v>
      </c>
      <c r="W128" s="131">
        <v>27075.126700000001</v>
      </c>
      <c r="X128" s="132">
        <v>22965.804199999999</v>
      </c>
      <c r="Y128" s="129">
        <f t="shared" si="17"/>
        <v>-15.177482068809677</v>
      </c>
      <c r="Z128" s="132">
        <v>5592.7520000000004</v>
      </c>
      <c r="AA128" s="132">
        <v>3205.4238999999998</v>
      </c>
      <c r="AB128" s="129">
        <f t="shared" si="15"/>
        <v>-42.686106946991401</v>
      </c>
      <c r="AC128" s="131">
        <v>127092.57090000001</v>
      </c>
      <c r="AD128" s="132">
        <v>132999.052</v>
      </c>
      <c r="AE128" s="129">
        <f t="shared" si="16"/>
        <v>4.6473850187886967</v>
      </c>
      <c r="AF128" s="154"/>
      <c r="AG128" s="154"/>
      <c r="AH128" s="154"/>
      <c r="AI128" s="154"/>
      <c r="AJ128" s="154"/>
      <c r="AK128" s="154"/>
      <c r="AL128" s="154"/>
      <c r="AM128" s="154"/>
      <c r="AN128" s="154"/>
      <c r="AO128" s="154"/>
      <c r="AP128" s="154"/>
      <c r="AQ128" s="154"/>
      <c r="AR128" s="154"/>
      <c r="AS128" s="154"/>
      <c r="AT128" s="154"/>
      <c r="AU128" s="154"/>
      <c r="AV128" s="154"/>
      <c r="AW128" s="154"/>
      <c r="AX128" s="154"/>
      <c r="AY128" s="154"/>
      <c r="AZ128" s="154"/>
      <c r="BA128" s="154"/>
      <c r="BB128" s="154"/>
      <c r="BC128" s="154"/>
      <c r="BD128" s="154"/>
      <c r="BE128" s="154"/>
      <c r="BF128" s="154"/>
      <c r="BG128" s="154"/>
      <c r="BH128" s="154"/>
      <c r="BI128" s="154"/>
      <c r="BJ128" s="154"/>
      <c r="BK128" s="154"/>
      <c r="BL128" s="154"/>
      <c r="BM128" s="154"/>
      <c r="BN128" s="154"/>
      <c r="BO128" s="154"/>
      <c r="BP128" s="154"/>
      <c r="BQ128" s="154"/>
      <c r="BR128" s="154"/>
      <c r="BS128" s="154"/>
      <c r="BT128" s="154"/>
      <c r="BU128" s="154"/>
      <c r="BV128" s="154"/>
      <c r="BW128" s="154"/>
      <c r="BX128" s="154"/>
      <c r="BY128" s="154"/>
      <c r="BZ128" s="154"/>
      <c r="CA128" s="154"/>
      <c r="CB128" s="154"/>
      <c r="CC128" s="154"/>
      <c r="CD128" s="154"/>
      <c r="CE128" s="154"/>
      <c r="CF128" s="154"/>
      <c r="CG128" s="154"/>
      <c r="CH128" s="154"/>
      <c r="CI128" s="154"/>
      <c r="CJ128" s="154"/>
      <c r="CK128" s="154"/>
      <c r="CL128" s="154"/>
      <c r="CM128" s="154"/>
      <c r="CN128" s="154"/>
      <c r="CO128" s="154"/>
      <c r="CP128" s="154"/>
      <c r="CQ128" s="154"/>
      <c r="CR128" s="154"/>
      <c r="CS128" s="154"/>
      <c r="CT128" s="154"/>
      <c r="CU128" s="154"/>
      <c r="CV128" s="154"/>
      <c r="CW128" s="154"/>
      <c r="CX128" s="154"/>
      <c r="CY128" s="154"/>
      <c r="CZ128" s="154"/>
      <c r="DA128" s="154"/>
      <c r="DB128" s="154"/>
      <c r="DC128" s="154"/>
      <c r="DD128" s="154"/>
      <c r="DE128" s="154"/>
      <c r="DF128" s="154"/>
      <c r="DG128" s="154"/>
      <c r="DH128" s="154"/>
      <c r="DI128" s="154"/>
      <c r="DJ128" s="154"/>
      <c r="DK128" s="154"/>
      <c r="DL128" s="154"/>
      <c r="DM128" s="154"/>
      <c r="DN128" s="154"/>
      <c r="DO128" s="154"/>
      <c r="DP128" s="154"/>
      <c r="DQ128" s="154"/>
      <c r="DR128" s="154"/>
      <c r="DS128" s="154"/>
      <c r="DT128" s="154"/>
      <c r="DU128" s="154"/>
      <c r="DV128" s="154"/>
      <c r="DW128" s="154"/>
      <c r="DX128" s="154"/>
      <c r="DY128" s="154"/>
      <c r="DZ128" s="154"/>
      <c r="EA128" s="154"/>
      <c r="EB128" s="154"/>
      <c r="EC128" s="154"/>
      <c r="ED128" s="154"/>
      <c r="EE128" s="154"/>
      <c r="EF128" s="154"/>
      <c r="EG128" s="154"/>
      <c r="EH128" s="154"/>
      <c r="EI128" s="154"/>
      <c r="EJ128" s="154"/>
      <c r="EK128" s="154"/>
      <c r="EL128" s="154"/>
      <c r="EM128" s="154"/>
      <c r="EN128" s="154"/>
      <c r="EO128" s="154"/>
      <c r="EP128" s="154"/>
      <c r="EQ128" s="154"/>
      <c r="ER128" s="154"/>
      <c r="ES128" s="154"/>
      <c r="ET128" s="154"/>
      <c r="EU128" s="154"/>
      <c r="EV128" s="154"/>
      <c r="EW128" s="154"/>
      <c r="EX128" s="154"/>
      <c r="EY128" s="154"/>
      <c r="EZ128" s="154"/>
      <c r="FA128" s="154"/>
      <c r="FB128" s="154"/>
      <c r="FC128" s="154"/>
      <c r="FD128" s="154"/>
      <c r="FE128" s="154"/>
      <c r="FF128" s="154"/>
      <c r="FG128" s="154"/>
      <c r="FH128" s="154"/>
      <c r="FI128" s="154"/>
      <c r="FJ128" s="154"/>
      <c r="FK128" s="154"/>
      <c r="FL128" s="154"/>
      <c r="FM128" s="154"/>
      <c r="FN128" s="154"/>
      <c r="FO128" s="154"/>
      <c r="FP128" s="154"/>
      <c r="FQ128" s="154"/>
      <c r="FR128" s="154"/>
    </row>
    <row r="129" spans="1:174" s="155" customFormat="1" x14ac:dyDescent="0.25">
      <c r="A129" s="137" t="s">
        <v>250</v>
      </c>
      <c r="B129" s="138">
        <v>231</v>
      </c>
      <c r="C129" s="122"/>
      <c r="D129" s="123">
        <v>18771.094927999999</v>
      </c>
      <c r="E129" s="124">
        <v>18881.104471409999</v>
      </c>
      <c r="F129" s="125">
        <f t="shared" si="10"/>
        <v>0.58605821254413826</v>
      </c>
      <c r="G129" s="123">
        <v>6350.1713</v>
      </c>
      <c r="H129" s="132">
        <v>7442.3603999999996</v>
      </c>
      <c r="I129" s="125">
        <f t="shared" si="11"/>
        <v>17.199364369902902</v>
      </c>
      <c r="J129" s="131">
        <v>4029.5873000000001</v>
      </c>
      <c r="K129" s="132">
        <v>4117.1526000000003</v>
      </c>
      <c r="L129" s="129">
        <f t="shared" si="14"/>
        <v>2.1730587646035193</v>
      </c>
      <c r="M129" s="131">
        <v>10.8782</v>
      </c>
      <c r="N129" s="132" t="s">
        <v>131</v>
      </c>
      <c r="O129" s="134" t="s">
        <v>132</v>
      </c>
      <c r="P129" s="131">
        <v>6452.3464000000004</v>
      </c>
      <c r="Q129" s="132">
        <v>5852.0034999999998</v>
      </c>
      <c r="R129" s="129">
        <f t="shared" si="12"/>
        <v>-9.3042571303983408</v>
      </c>
      <c r="S129" s="122"/>
      <c r="T129" s="131">
        <v>10452.893899999999</v>
      </c>
      <c r="U129" s="132">
        <v>10447.277599999999</v>
      </c>
      <c r="V129" s="129">
        <f t="shared" si="13"/>
        <v>-5.3729618359554809E-2</v>
      </c>
      <c r="W129" s="131">
        <v>12429.5291</v>
      </c>
      <c r="X129" s="132">
        <v>10363.515299999999</v>
      </c>
      <c r="Y129" s="129">
        <f t="shared" si="17"/>
        <v>-16.621818762224873</v>
      </c>
      <c r="Z129" s="132">
        <v>1812.8442</v>
      </c>
      <c r="AA129" s="132">
        <v>1782.6213</v>
      </c>
      <c r="AB129" s="129">
        <f t="shared" si="15"/>
        <v>-1.6671537465823061</v>
      </c>
      <c r="AC129" s="131">
        <v>85390.426699999996</v>
      </c>
      <c r="AD129" s="132">
        <v>24098.4202</v>
      </c>
      <c r="AE129" s="129">
        <f t="shared" si="16"/>
        <v>-71.778545755879207</v>
      </c>
      <c r="AF129" s="154"/>
      <c r="AG129" s="154"/>
      <c r="AH129" s="154"/>
      <c r="AI129" s="154"/>
      <c r="AJ129" s="154"/>
      <c r="AK129" s="154"/>
      <c r="AL129" s="154"/>
      <c r="AM129" s="154"/>
      <c r="AN129" s="154"/>
      <c r="AO129" s="154"/>
      <c r="AP129" s="154"/>
      <c r="AQ129" s="154"/>
      <c r="AR129" s="154"/>
      <c r="AS129" s="154"/>
      <c r="AT129" s="154"/>
      <c r="AU129" s="154"/>
      <c r="AV129" s="154"/>
      <c r="AW129" s="154"/>
      <c r="AX129" s="154"/>
      <c r="AY129" s="154"/>
      <c r="AZ129" s="154"/>
      <c r="BA129" s="154"/>
      <c r="BB129" s="154"/>
      <c r="BC129" s="154"/>
      <c r="BD129" s="154"/>
      <c r="BE129" s="154"/>
      <c r="BF129" s="154"/>
      <c r="BG129" s="154"/>
      <c r="BH129" s="154"/>
      <c r="BI129" s="154"/>
      <c r="BJ129" s="154"/>
      <c r="BK129" s="154"/>
      <c r="BL129" s="154"/>
      <c r="BM129" s="154"/>
      <c r="BN129" s="154"/>
      <c r="BO129" s="154"/>
      <c r="BP129" s="154"/>
      <c r="BQ129" s="154"/>
      <c r="BR129" s="154"/>
      <c r="BS129" s="154"/>
      <c r="BT129" s="154"/>
      <c r="BU129" s="154"/>
      <c r="BV129" s="154"/>
      <c r="BW129" s="154"/>
      <c r="BX129" s="154"/>
      <c r="BY129" s="154"/>
      <c r="BZ129" s="154"/>
      <c r="CA129" s="154"/>
      <c r="CB129" s="154"/>
      <c r="CC129" s="154"/>
      <c r="CD129" s="154"/>
      <c r="CE129" s="154"/>
      <c r="CF129" s="154"/>
      <c r="CG129" s="154"/>
      <c r="CH129" s="154"/>
      <c r="CI129" s="154"/>
      <c r="CJ129" s="154"/>
      <c r="CK129" s="154"/>
      <c r="CL129" s="154"/>
      <c r="CM129" s="154"/>
      <c r="CN129" s="154"/>
      <c r="CO129" s="154"/>
      <c r="CP129" s="154"/>
      <c r="CQ129" s="154"/>
      <c r="CR129" s="154"/>
      <c r="CS129" s="154"/>
      <c r="CT129" s="154"/>
      <c r="CU129" s="154"/>
      <c r="CV129" s="154"/>
      <c r="CW129" s="154"/>
      <c r="CX129" s="154"/>
      <c r="CY129" s="154"/>
      <c r="CZ129" s="154"/>
      <c r="DA129" s="154"/>
      <c r="DB129" s="154"/>
      <c r="DC129" s="154"/>
      <c r="DD129" s="154"/>
      <c r="DE129" s="154"/>
      <c r="DF129" s="154"/>
      <c r="DG129" s="154"/>
      <c r="DH129" s="154"/>
      <c r="DI129" s="154"/>
      <c r="DJ129" s="154"/>
      <c r="DK129" s="154"/>
      <c r="DL129" s="154"/>
      <c r="DM129" s="154"/>
      <c r="DN129" s="154"/>
      <c r="DO129" s="154"/>
      <c r="DP129" s="154"/>
      <c r="DQ129" s="154"/>
      <c r="DR129" s="154"/>
      <c r="DS129" s="154"/>
      <c r="DT129" s="154"/>
      <c r="DU129" s="154"/>
      <c r="DV129" s="154"/>
      <c r="DW129" s="154"/>
      <c r="DX129" s="154"/>
      <c r="DY129" s="154"/>
      <c r="DZ129" s="154"/>
      <c r="EA129" s="154"/>
      <c r="EB129" s="154"/>
      <c r="EC129" s="154"/>
      <c r="ED129" s="154"/>
      <c r="EE129" s="154"/>
      <c r="EF129" s="154"/>
      <c r="EG129" s="154"/>
      <c r="EH129" s="154"/>
      <c r="EI129" s="154"/>
      <c r="EJ129" s="154"/>
      <c r="EK129" s="154"/>
      <c r="EL129" s="154"/>
      <c r="EM129" s="154"/>
      <c r="EN129" s="154"/>
      <c r="EO129" s="154"/>
      <c r="EP129" s="154"/>
      <c r="EQ129" s="154"/>
      <c r="ER129" s="154"/>
      <c r="ES129" s="154"/>
      <c r="ET129" s="154"/>
      <c r="EU129" s="154"/>
      <c r="EV129" s="154"/>
      <c r="EW129" s="154"/>
      <c r="EX129" s="154"/>
      <c r="EY129" s="154"/>
      <c r="EZ129" s="154"/>
      <c r="FA129" s="154"/>
      <c r="FB129" s="154"/>
      <c r="FC129" s="154"/>
      <c r="FD129" s="154"/>
      <c r="FE129" s="154"/>
      <c r="FF129" s="154"/>
      <c r="FG129" s="154"/>
      <c r="FH129" s="154"/>
      <c r="FI129" s="154"/>
      <c r="FJ129" s="154"/>
      <c r="FK129" s="154"/>
      <c r="FL129" s="154"/>
      <c r="FM129" s="154"/>
      <c r="FN129" s="154"/>
      <c r="FO129" s="154"/>
      <c r="FP129" s="154"/>
      <c r="FQ129" s="154"/>
      <c r="FR129" s="154"/>
    </row>
    <row r="130" spans="1:174" s="155" customFormat="1" x14ac:dyDescent="0.25">
      <c r="A130" s="137" t="s">
        <v>251</v>
      </c>
      <c r="B130" s="138">
        <v>48</v>
      </c>
      <c r="C130" s="122"/>
      <c r="D130" s="123">
        <v>3529.3510999999999</v>
      </c>
      <c r="E130" s="124">
        <v>3440.2591000000002</v>
      </c>
      <c r="F130" s="125">
        <f t="shared" si="10"/>
        <v>-2.5243167221305818</v>
      </c>
      <c r="G130" s="123">
        <v>1298.1892</v>
      </c>
      <c r="H130" s="132">
        <v>1310.7498000000001</v>
      </c>
      <c r="I130" s="125">
        <f t="shared" si="11"/>
        <v>0.96754771954659091</v>
      </c>
      <c r="J130" s="131">
        <v>674.54349999999999</v>
      </c>
      <c r="K130" s="132">
        <v>701.74869999999999</v>
      </c>
      <c r="L130" s="129">
        <f t="shared" si="14"/>
        <v>4.0331275892510954</v>
      </c>
      <c r="M130" s="131">
        <v>0</v>
      </c>
      <c r="N130" s="132" t="s">
        <v>131</v>
      </c>
      <c r="O130" s="134" t="s">
        <v>132</v>
      </c>
      <c r="P130" s="131">
        <v>1111.778</v>
      </c>
      <c r="Q130" s="132">
        <v>1329.2122999999999</v>
      </c>
      <c r="R130" s="129">
        <f t="shared" si="12"/>
        <v>19.557348679322661</v>
      </c>
      <c r="S130" s="122"/>
      <c r="T130" s="131">
        <v>1729.0636</v>
      </c>
      <c r="U130" s="132">
        <v>1630.5962999999999</v>
      </c>
      <c r="V130" s="129">
        <f t="shared" si="13"/>
        <v>-5.6948338973765944</v>
      </c>
      <c r="W130" s="131">
        <v>1770.0332000000001</v>
      </c>
      <c r="X130" s="132">
        <v>1567.8137999999999</v>
      </c>
      <c r="Y130" s="129">
        <f t="shared" si="17"/>
        <v>-11.424610566626669</v>
      </c>
      <c r="Z130" s="132">
        <v>0</v>
      </c>
      <c r="AA130" s="132" t="s">
        <v>131</v>
      </c>
      <c r="AB130" s="129" t="s">
        <v>132</v>
      </c>
      <c r="AC130" s="131">
        <v>637.77369999999996</v>
      </c>
      <c r="AD130" s="132">
        <v>515.13710000000003</v>
      </c>
      <c r="AE130" s="129">
        <f t="shared" si="16"/>
        <v>-19.228858135730576</v>
      </c>
      <c r="AF130" s="154"/>
      <c r="AG130" s="154"/>
      <c r="AH130" s="154"/>
      <c r="AI130" s="154"/>
      <c r="AJ130" s="154"/>
      <c r="AK130" s="154"/>
      <c r="AL130" s="154"/>
      <c r="AM130" s="154"/>
      <c r="AN130" s="154"/>
      <c r="AO130" s="154"/>
      <c r="AP130" s="154"/>
      <c r="AQ130" s="154"/>
      <c r="AR130" s="154"/>
      <c r="AS130" s="154"/>
      <c r="AT130" s="154"/>
      <c r="AU130" s="154"/>
      <c r="AV130" s="154"/>
      <c r="AW130" s="154"/>
      <c r="AX130" s="154"/>
      <c r="AY130" s="154"/>
      <c r="AZ130" s="154"/>
      <c r="BA130" s="154"/>
      <c r="BB130" s="154"/>
      <c r="BC130" s="154"/>
      <c r="BD130" s="154"/>
      <c r="BE130" s="154"/>
      <c r="BF130" s="154"/>
      <c r="BG130" s="154"/>
      <c r="BH130" s="154"/>
      <c r="BI130" s="154"/>
      <c r="BJ130" s="154"/>
      <c r="BK130" s="154"/>
      <c r="BL130" s="154"/>
      <c r="BM130" s="154"/>
      <c r="BN130" s="154"/>
      <c r="BO130" s="154"/>
      <c r="BP130" s="154"/>
      <c r="BQ130" s="154"/>
      <c r="BR130" s="154"/>
      <c r="BS130" s="154"/>
      <c r="BT130" s="154"/>
      <c r="BU130" s="154"/>
      <c r="BV130" s="154"/>
      <c r="BW130" s="154"/>
      <c r="BX130" s="154"/>
      <c r="BY130" s="154"/>
      <c r="BZ130" s="154"/>
      <c r="CA130" s="154"/>
      <c r="CB130" s="154"/>
      <c r="CC130" s="154"/>
      <c r="CD130" s="154"/>
      <c r="CE130" s="154"/>
      <c r="CF130" s="154"/>
      <c r="CG130" s="154"/>
      <c r="CH130" s="154"/>
      <c r="CI130" s="154"/>
      <c r="CJ130" s="154"/>
      <c r="CK130" s="154"/>
      <c r="CL130" s="154"/>
      <c r="CM130" s="154"/>
      <c r="CN130" s="154"/>
      <c r="CO130" s="154"/>
      <c r="CP130" s="154"/>
      <c r="CQ130" s="154"/>
      <c r="CR130" s="154"/>
      <c r="CS130" s="154"/>
      <c r="CT130" s="154"/>
      <c r="CU130" s="154"/>
      <c r="CV130" s="154"/>
      <c r="CW130" s="154"/>
      <c r="CX130" s="154"/>
      <c r="CY130" s="154"/>
      <c r="CZ130" s="154"/>
      <c r="DA130" s="154"/>
      <c r="DB130" s="154"/>
      <c r="DC130" s="154"/>
      <c r="DD130" s="154"/>
      <c r="DE130" s="154"/>
      <c r="DF130" s="154"/>
      <c r="DG130" s="154"/>
      <c r="DH130" s="154"/>
      <c r="DI130" s="154"/>
      <c r="DJ130" s="154"/>
      <c r="DK130" s="154"/>
      <c r="DL130" s="154"/>
      <c r="DM130" s="154"/>
      <c r="DN130" s="154"/>
      <c r="DO130" s="154"/>
      <c r="DP130" s="154"/>
      <c r="DQ130" s="154"/>
      <c r="DR130" s="154"/>
      <c r="DS130" s="154"/>
      <c r="DT130" s="154"/>
      <c r="DU130" s="154"/>
      <c r="DV130" s="154"/>
      <c r="DW130" s="154"/>
      <c r="DX130" s="154"/>
      <c r="DY130" s="154"/>
      <c r="DZ130" s="154"/>
      <c r="EA130" s="154"/>
      <c r="EB130" s="154"/>
      <c r="EC130" s="154"/>
      <c r="ED130" s="154"/>
      <c r="EE130" s="154"/>
      <c r="EF130" s="154"/>
      <c r="EG130" s="154"/>
      <c r="EH130" s="154"/>
      <c r="EI130" s="154"/>
      <c r="EJ130" s="154"/>
      <c r="EK130" s="154"/>
      <c r="EL130" s="154"/>
      <c r="EM130" s="154"/>
      <c r="EN130" s="154"/>
      <c r="EO130" s="154"/>
      <c r="EP130" s="154"/>
      <c r="EQ130" s="154"/>
      <c r="ER130" s="154"/>
      <c r="ES130" s="154"/>
      <c r="ET130" s="154"/>
      <c r="EU130" s="154"/>
      <c r="EV130" s="154"/>
      <c r="EW130" s="154"/>
      <c r="EX130" s="154"/>
      <c r="EY130" s="154"/>
      <c r="EZ130" s="154"/>
      <c r="FA130" s="154"/>
      <c r="FB130" s="154"/>
      <c r="FC130" s="154"/>
      <c r="FD130" s="154"/>
      <c r="FE130" s="154"/>
      <c r="FF130" s="154"/>
      <c r="FG130" s="154"/>
      <c r="FH130" s="154"/>
      <c r="FI130" s="154"/>
      <c r="FJ130" s="154"/>
      <c r="FK130" s="154"/>
      <c r="FL130" s="154"/>
      <c r="FM130" s="154"/>
      <c r="FN130" s="154"/>
      <c r="FO130" s="154"/>
      <c r="FP130" s="154"/>
      <c r="FQ130" s="154"/>
      <c r="FR130" s="154"/>
    </row>
    <row r="131" spans="1:174" s="155" customFormat="1" x14ac:dyDescent="0.25">
      <c r="A131" s="137" t="s">
        <v>252</v>
      </c>
      <c r="B131" s="138">
        <v>329</v>
      </c>
      <c r="C131" s="122"/>
      <c r="D131" s="123">
        <v>28869.215081999999</v>
      </c>
      <c r="E131" s="124">
        <v>28061.95440798</v>
      </c>
      <c r="F131" s="125">
        <f t="shared" si="10"/>
        <v>-2.7962681760728803</v>
      </c>
      <c r="G131" s="123">
        <v>9228.0944999999992</v>
      </c>
      <c r="H131" s="132">
        <v>9446.1257000000005</v>
      </c>
      <c r="I131" s="125">
        <f t="shared" si="11"/>
        <v>2.3626892854207382</v>
      </c>
      <c r="J131" s="131">
        <v>5226.7797</v>
      </c>
      <c r="K131" s="132">
        <v>5495.0011999999997</v>
      </c>
      <c r="L131" s="129">
        <f t="shared" si="14"/>
        <v>5.1316779239805932</v>
      </c>
      <c r="M131" s="131">
        <v>101.5891</v>
      </c>
      <c r="N131" s="132">
        <v>152.08269999999999</v>
      </c>
      <c r="O131" s="147">
        <f t="shared" si="18"/>
        <v>49.703757588166432</v>
      </c>
      <c r="P131" s="131">
        <v>11822.586300000001</v>
      </c>
      <c r="Q131" s="132">
        <v>11880.3712</v>
      </c>
      <c r="R131" s="129">
        <f t="shared" si="12"/>
        <v>0.48876699677802282</v>
      </c>
      <c r="S131" s="122"/>
      <c r="T131" s="131">
        <v>16773.7451</v>
      </c>
      <c r="U131" s="132">
        <v>18035.901999999998</v>
      </c>
      <c r="V131" s="129">
        <f t="shared" si="13"/>
        <v>7.5245980696344139</v>
      </c>
      <c r="W131" s="131">
        <v>62016.184800000003</v>
      </c>
      <c r="X131" s="132">
        <v>68063.491399999999</v>
      </c>
      <c r="Y131" s="129">
        <f t="shared" si="17"/>
        <v>9.7511748255755251</v>
      </c>
      <c r="Z131" s="132">
        <v>8998.2111000000004</v>
      </c>
      <c r="AA131" s="132">
        <v>11209.2402</v>
      </c>
      <c r="AB131" s="129">
        <f t="shared" si="15"/>
        <v>24.571874069502542</v>
      </c>
      <c r="AC131" s="131">
        <v>71443.225900000005</v>
      </c>
      <c r="AD131" s="132">
        <v>254506.12040000001</v>
      </c>
      <c r="AE131" s="129">
        <f t="shared" si="16"/>
        <v>256.23548236222626</v>
      </c>
      <c r="AF131" s="154"/>
      <c r="AG131" s="154"/>
      <c r="AH131" s="154"/>
      <c r="AI131" s="154"/>
      <c r="AJ131" s="154"/>
      <c r="AK131" s="154"/>
      <c r="AL131" s="154"/>
      <c r="AM131" s="154"/>
      <c r="AN131" s="154"/>
      <c r="AO131" s="154"/>
      <c r="AP131" s="154"/>
      <c r="AQ131" s="154"/>
      <c r="AR131" s="154"/>
      <c r="AS131" s="154"/>
      <c r="AT131" s="154"/>
      <c r="AU131" s="154"/>
      <c r="AV131" s="154"/>
      <c r="AW131" s="154"/>
      <c r="AX131" s="154"/>
      <c r="AY131" s="154"/>
      <c r="AZ131" s="154"/>
      <c r="BA131" s="154"/>
      <c r="BB131" s="154"/>
      <c r="BC131" s="154"/>
      <c r="BD131" s="154"/>
      <c r="BE131" s="154"/>
      <c r="BF131" s="154"/>
      <c r="BG131" s="154"/>
      <c r="BH131" s="154"/>
      <c r="BI131" s="154"/>
      <c r="BJ131" s="154"/>
      <c r="BK131" s="154"/>
      <c r="BL131" s="154"/>
      <c r="BM131" s="154"/>
      <c r="BN131" s="154"/>
      <c r="BO131" s="154"/>
      <c r="BP131" s="154"/>
      <c r="BQ131" s="154"/>
      <c r="BR131" s="154"/>
      <c r="BS131" s="154"/>
      <c r="BT131" s="154"/>
      <c r="BU131" s="154"/>
      <c r="BV131" s="154"/>
      <c r="BW131" s="154"/>
      <c r="BX131" s="154"/>
      <c r="BY131" s="154"/>
      <c r="BZ131" s="154"/>
      <c r="CA131" s="154"/>
      <c r="CB131" s="154"/>
      <c r="CC131" s="154"/>
      <c r="CD131" s="154"/>
      <c r="CE131" s="154"/>
      <c r="CF131" s="154"/>
      <c r="CG131" s="154"/>
      <c r="CH131" s="154"/>
      <c r="CI131" s="154"/>
      <c r="CJ131" s="154"/>
      <c r="CK131" s="154"/>
      <c r="CL131" s="154"/>
      <c r="CM131" s="154"/>
      <c r="CN131" s="154"/>
      <c r="CO131" s="154"/>
      <c r="CP131" s="154"/>
      <c r="CQ131" s="154"/>
      <c r="CR131" s="154"/>
      <c r="CS131" s="154"/>
      <c r="CT131" s="154"/>
      <c r="CU131" s="154"/>
      <c r="CV131" s="154"/>
      <c r="CW131" s="154"/>
      <c r="CX131" s="154"/>
      <c r="CY131" s="154"/>
      <c r="CZ131" s="154"/>
      <c r="DA131" s="154"/>
      <c r="DB131" s="154"/>
      <c r="DC131" s="154"/>
      <c r="DD131" s="154"/>
      <c r="DE131" s="154"/>
      <c r="DF131" s="154"/>
      <c r="DG131" s="154"/>
      <c r="DH131" s="154"/>
      <c r="DI131" s="154"/>
      <c r="DJ131" s="154"/>
      <c r="DK131" s="154"/>
      <c r="DL131" s="154"/>
      <c r="DM131" s="154"/>
      <c r="DN131" s="154"/>
      <c r="DO131" s="154"/>
      <c r="DP131" s="154"/>
      <c r="DQ131" s="154"/>
      <c r="DR131" s="154"/>
      <c r="DS131" s="154"/>
      <c r="DT131" s="154"/>
      <c r="DU131" s="154"/>
      <c r="DV131" s="154"/>
      <c r="DW131" s="154"/>
      <c r="DX131" s="154"/>
      <c r="DY131" s="154"/>
      <c r="DZ131" s="154"/>
      <c r="EA131" s="154"/>
      <c r="EB131" s="154"/>
      <c r="EC131" s="154"/>
      <c r="ED131" s="154"/>
      <c r="EE131" s="154"/>
      <c r="EF131" s="154"/>
      <c r="EG131" s="154"/>
      <c r="EH131" s="154"/>
      <c r="EI131" s="154"/>
      <c r="EJ131" s="154"/>
      <c r="EK131" s="154"/>
      <c r="EL131" s="154"/>
      <c r="EM131" s="154"/>
      <c r="EN131" s="154"/>
      <c r="EO131" s="154"/>
      <c r="EP131" s="154"/>
      <c r="EQ131" s="154"/>
      <c r="ER131" s="154"/>
      <c r="ES131" s="154"/>
      <c r="ET131" s="154"/>
      <c r="EU131" s="154"/>
      <c r="EV131" s="154"/>
      <c r="EW131" s="154"/>
      <c r="EX131" s="154"/>
      <c r="EY131" s="154"/>
      <c r="EZ131" s="154"/>
      <c r="FA131" s="154"/>
      <c r="FB131" s="154"/>
      <c r="FC131" s="154"/>
      <c r="FD131" s="154"/>
      <c r="FE131" s="154"/>
      <c r="FF131" s="154"/>
      <c r="FG131" s="154"/>
      <c r="FH131" s="154"/>
      <c r="FI131" s="154"/>
      <c r="FJ131" s="154"/>
      <c r="FK131" s="154"/>
      <c r="FL131" s="154"/>
      <c r="FM131" s="154"/>
      <c r="FN131" s="154"/>
      <c r="FO131" s="154"/>
      <c r="FP131" s="154"/>
      <c r="FQ131" s="154"/>
      <c r="FR131" s="154"/>
    </row>
    <row r="132" spans="1:174" s="155" customFormat="1" x14ac:dyDescent="0.25">
      <c r="A132" s="137" t="s">
        <v>253</v>
      </c>
      <c r="B132" s="138">
        <v>968</v>
      </c>
      <c r="C132" s="122"/>
      <c r="D132" s="123">
        <v>79742.680653999996</v>
      </c>
      <c r="E132" s="124">
        <v>79430.530737659996</v>
      </c>
      <c r="F132" s="125">
        <f t="shared" si="10"/>
        <v>-0.39144647982729541</v>
      </c>
      <c r="G132" s="123">
        <v>26687.129700000001</v>
      </c>
      <c r="H132" s="132">
        <v>29195.899399999998</v>
      </c>
      <c r="I132" s="125">
        <f t="shared" si="11"/>
        <v>9.400672639590745</v>
      </c>
      <c r="J132" s="131">
        <v>8644.8793000000005</v>
      </c>
      <c r="K132" s="132">
        <v>11231.180700000001</v>
      </c>
      <c r="L132" s="129">
        <f t="shared" si="14"/>
        <v>29.917148756489876</v>
      </c>
      <c r="M132" s="131">
        <v>1094.355</v>
      </c>
      <c r="N132" s="132">
        <v>2398.1678999999999</v>
      </c>
      <c r="O132" s="147">
        <f t="shared" si="18"/>
        <v>119.13984950039062</v>
      </c>
      <c r="P132" s="131">
        <v>32008.210999999999</v>
      </c>
      <c r="Q132" s="132">
        <v>29830.124299999999</v>
      </c>
      <c r="R132" s="129">
        <f t="shared" si="12"/>
        <v>-6.804774874796971</v>
      </c>
      <c r="S132" s="122"/>
      <c r="T132" s="131">
        <v>29957.422500000001</v>
      </c>
      <c r="U132" s="132">
        <v>28313.849300000002</v>
      </c>
      <c r="V132" s="129">
        <f t="shared" si="13"/>
        <v>-5.4863638552348775</v>
      </c>
      <c r="W132" s="131">
        <v>170880.5324</v>
      </c>
      <c r="X132" s="132">
        <v>159341.67129999999</v>
      </c>
      <c r="Y132" s="129">
        <f t="shared" si="17"/>
        <v>-6.752589623837113</v>
      </c>
      <c r="Z132" s="132">
        <v>9225.7402000000002</v>
      </c>
      <c r="AA132" s="132">
        <v>14005.7417</v>
      </c>
      <c r="AB132" s="129">
        <f t="shared" si="15"/>
        <v>51.811577135024891</v>
      </c>
      <c r="AC132" s="131">
        <v>922805.35230000003</v>
      </c>
      <c r="AD132" s="132">
        <v>891593.34250000003</v>
      </c>
      <c r="AE132" s="129">
        <f t="shared" si="16"/>
        <v>-3.3822961388560668</v>
      </c>
      <c r="AF132" s="154"/>
      <c r="AG132" s="154"/>
      <c r="AH132" s="154"/>
      <c r="AI132" s="154"/>
      <c r="AJ132" s="154"/>
      <c r="AK132" s="154"/>
      <c r="AL132" s="154"/>
      <c r="AM132" s="154"/>
      <c r="AN132" s="154"/>
      <c r="AO132" s="154"/>
      <c r="AP132" s="154"/>
      <c r="AQ132" s="154"/>
      <c r="AR132" s="154"/>
      <c r="AS132" s="154"/>
      <c r="AT132" s="154"/>
      <c r="AU132" s="154"/>
      <c r="AV132" s="154"/>
      <c r="AW132" s="154"/>
      <c r="AX132" s="154"/>
      <c r="AY132" s="154"/>
      <c r="AZ132" s="154"/>
      <c r="BA132" s="154"/>
      <c r="BB132" s="154"/>
      <c r="BC132" s="154"/>
      <c r="BD132" s="154"/>
      <c r="BE132" s="154"/>
      <c r="BF132" s="154"/>
      <c r="BG132" s="154"/>
      <c r="BH132" s="154"/>
      <c r="BI132" s="154"/>
      <c r="BJ132" s="154"/>
      <c r="BK132" s="154"/>
      <c r="BL132" s="154"/>
      <c r="BM132" s="154"/>
      <c r="BN132" s="154"/>
      <c r="BO132" s="154"/>
      <c r="BP132" s="154"/>
      <c r="BQ132" s="154"/>
      <c r="BR132" s="154"/>
      <c r="BS132" s="154"/>
      <c r="BT132" s="154"/>
      <c r="BU132" s="154"/>
      <c r="BV132" s="154"/>
      <c r="BW132" s="154"/>
      <c r="BX132" s="154"/>
      <c r="BY132" s="154"/>
      <c r="BZ132" s="154"/>
      <c r="CA132" s="154"/>
      <c r="CB132" s="154"/>
      <c r="CC132" s="154"/>
      <c r="CD132" s="154"/>
      <c r="CE132" s="154"/>
      <c r="CF132" s="154"/>
      <c r="CG132" s="154"/>
      <c r="CH132" s="154"/>
      <c r="CI132" s="154"/>
      <c r="CJ132" s="154"/>
      <c r="CK132" s="154"/>
      <c r="CL132" s="154"/>
      <c r="CM132" s="154"/>
      <c r="CN132" s="154"/>
      <c r="CO132" s="154"/>
      <c r="CP132" s="154"/>
      <c r="CQ132" s="154"/>
      <c r="CR132" s="154"/>
      <c r="CS132" s="154"/>
      <c r="CT132" s="154"/>
      <c r="CU132" s="154"/>
      <c r="CV132" s="154"/>
      <c r="CW132" s="154"/>
      <c r="CX132" s="154"/>
      <c r="CY132" s="154"/>
      <c r="CZ132" s="154"/>
      <c r="DA132" s="154"/>
      <c r="DB132" s="154"/>
      <c r="DC132" s="154"/>
      <c r="DD132" s="154"/>
      <c r="DE132" s="154"/>
      <c r="DF132" s="154"/>
      <c r="DG132" s="154"/>
      <c r="DH132" s="154"/>
      <c r="DI132" s="154"/>
      <c r="DJ132" s="154"/>
      <c r="DK132" s="154"/>
      <c r="DL132" s="154"/>
      <c r="DM132" s="154"/>
      <c r="DN132" s="154"/>
      <c r="DO132" s="154"/>
      <c r="DP132" s="154"/>
      <c r="DQ132" s="154"/>
      <c r="DR132" s="154"/>
      <c r="DS132" s="154"/>
      <c r="DT132" s="154"/>
      <c r="DU132" s="154"/>
      <c r="DV132" s="154"/>
      <c r="DW132" s="154"/>
      <c r="DX132" s="154"/>
      <c r="DY132" s="154"/>
      <c r="DZ132" s="154"/>
      <c r="EA132" s="154"/>
      <c r="EB132" s="154"/>
      <c r="EC132" s="154"/>
      <c r="ED132" s="154"/>
      <c r="EE132" s="154"/>
      <c r="EF132" s="154"/>
      <c r="EG132" s="154"/>
      <c r="EH132" s="154"/>
      <c r="EI132" s="154"/>
      <c r="EJ132" s="154"/>
      <c r="EK132" s="154"/>
      <c r="EL132" s="154"/>
      <c r="EM132" s="154"/>
      <c r="EN132" s="154"/>
      <c r="EO132" s="154"/>
      <c r="EP132" s="154"/>
      <c r="EQ132" s="154"/>
      <c r="ER132" s="154"/>
      <c r="ES132" s="154"/>
      <c r="ET132" s="154"/>
      <c r="EU132" s="154"/>
      <c r="EV132" s="154"/>
      <c r="EW132" s="154"/>
      <c r="EX132" s="154"/>
      <c r="EY132" s="154"/>
      <c r="EZ132" s="154"/>
      <c r="FA132" s="154"/>
      <c r="FB132" s="154"/>
      <c r="FC132" s="154"/>
      <c r="FD132" s="154"/>
      <c r="FE132" s="154"/>
      <c r="FF132" s="154"/>
      <c r="FG132" s="154"/>
      <c r="FH132" s="154"/>
      <c r="FI132" s="154"/>
      <c r="FJ132" s="154"/>
      <c r="FK132" s="154"/>
      <c r="FL132" s="154"/>
      <c r="FM132" s="154"/>
      <c r="FN132" s="154"/>
      <c r="FO132" s="154"/>
      <c r="FP132" s="154"/>
      <c r="FQ132" s="154"/>
      <c r="FR132" s="154"/>
    </row>
    <row r="133" spans="1:174" s="155" customFormat="1" x14ac:dyDescent="0.25">
      <c r="A133" s="137" t="s">
        <v>254</v>
      </c>
      <c r="B133" s="138">
        <v>221</v>
      </c>
      <c r="C133" s="122"/>
      <c r="D133" s="123">
        <v>18743.23358</v>
      </c>
      <c r="E133" s="124">
        <v>17566.95823493</v>
      </c>
      <c r="F133" s="125">
        <f t="shared" si="10"/>
        <v>-6.2757332668848971</v>
      </c>
      <c r="G133" s="123">
        <v>6052.26</v>
      </c>
      <c r="H133" s="132">
        <v>6043.2609000000002</v>
      </c>
      <c r="I133" s="125">
        <f t="shared" si="11"/>
        <v>-0.14868991087626515</v>
      </c>
      <c r="J133" s="131">
        <v>2791.5904999999998</v>
      </c>
      <c r="K133" s="132">
        <v>3500.1664999999998</v>
      </c>
      <c r="L133" s="129">
        <f t="shared" si="14"/>
        <v>25.382519391723115</v>
      </c>
      <c r="M133" s="131">
        <v>218.27590000000001</v>
      </c>
      <c r="N133" s="132">
        <v>147.49440000000001</v>
      </c>
      <c r="O133" s="147">
        <f t="shared" si="18"/>
        <v>-32.427537808800686</v>
      </c>
      <c r="P133" s="131">
        <v>7213.9675999999999</v>
      </c>
      <c r="Q133" s="132">
        <v>6505.9542000000001</v>
      </c>
      <c r="R133" s="129">
        <f t="shared" si="12"/>
        <v>-9.8144798986898643</v>
      </c>
      <c r="S133" s="122"/>
      <c r="T133" s="131">
        <v>5960.3419000000004</v>
      </c>
      <c r="U133" s="132">
        <v>5275.8135000000002</v>
      </c>
      <c r="V133" s="129">
        <f t="shared" si="13"/>
        <v>-11.484717009270895</v>
      </c>
      <c r="W133" s="131">
        <v>30394.6459</v>
      </c>
      <c r="X133" s="132">
        <v>28942.553599999999</v>
      </c>
      <c r="Y133" s="129">
        <f t="shared" si="17"/>
        <v>-4.777460822466761</v>
      </c>
      <c r="Z133" s="132">
        <v>655.92790000000002</v>
      </c>
      <c r="AA133" s="132">
        <v>660.35630000000003</v>
      </c>
      <c r="AB133" s="129">
        <f t="shared" si="15"/>
        <v>0.6751351787292581</v>
      </c>
      <c r="AC133" s="131">
        <v>45634.862699999998</v>
      </c>
      <c r="AD133" s="132">
        <v>28594.782599999999</v>
      </c>
      <c r="AE133" s="129">
        <f t="shared" si="16"/>
        <v>-37.340049014763444</v>
      </c>
      <c r="AF133" s="154"/>
      <c r="AG133" s="154"/>
      <c r="AH133" s="154"/>
      <c r="AI133" s="154"/>
      <c r="AJ133" s="154"/>
      <c r="AK133" s="154"/>
      <c r="AL133" s="154"/>
      <c r="AM133" s="154"/>
      <c r="AN133" s="154"/>
      <c r="AO133" s="154"/>
      <c r="AP133" s="154"/>
      <c r="AQ133" s="154"/>
      <c r="AR133" s="154"/>
      <c r="AS133" s="154"/>
      <c r="AT133" s="154"/>
      <c r="AU133" s="154"/>
      <c r="AV133" s="154"/>
      <c r="AW133" s="154"/>
      <c r="AX133" s="154"/>
      <c r="AY133" s="154"/>
      <c r="AZ133" s="154"/>
      <c r="BA133" s="154"/>
      <c r="BB133" s="154"/>
      <c r="BC133" s="154"/>
      <c r="BD133" s="154"/>
      <c r="BE133" s="154"/>
      <c r="BF133" s="154"/>
      <c r="BG133" s="154"/>
      <c r="BH133" s="154"/>
      <c r="BI133" s="154"/>
      <c r="BJ133" s="154"/>
      <c r="BK133" s="154"/>
      <c r="BL133" s="154"/>
      <c r="BM133" s="154"/>
      <c r="BN133" s="154"/>
      <c r="BO133" s="154"/>
      <c r="BP133" s="154"/>
      <c r="BQ133" s="154"/>
      <c r="BR133" s="154"/>
      <c r="BS133" s="154"/>
      <c r="BT133" s="154"/>
      <c r="BU133" s="154"/>
      <c r="BV133" s="154"/>
      <c r="BW133" s="154"/>
      <c r="BX133" s="154"/>
      <c r="BY133" s="154"/>
      <c r="BZ133" s="154"/>
      <c r="CA133" s="154"/>
      <c r="CB133" s="154"/>
      <c r="CC133" s="154"/>
      <c r="CD133" s="154"/>
      <c r="CE133" s="154"/>
      <c r="CF133" s="154"/>
      <c r="CG133" s="154"/>
      <c r="CH133" s="154"/>
      <c r="CI133" s="154"/>
      <c r="CJ133" s="154"/>
      <c r="CK133" s="154"/>
      <c r="CL133" s="154"/>
      <c r="CM133" s="154"/>
      <c r="CN133" s="154"/>
      <c r="CO133" s="154"/>
      <c r="CP133" s="154"/>
      <c r="CQ133" s="154"/>
      <c r="CR133" s="154"/>
      <c r="CS133" s="154"/>
      <c r="CT133" s="154"/>
      <c r="CU133" s="154"/>
      <c r="CV133" s="154"/>
      <c r="CW133" s="154"/>
      <c r="CX133" s="154"/>
      <c r="CY133" s="154"/>
      <c r="CZ133" s="154"/>
      <c r="DA133" s="154"/>
      <c r="DB133" s="154"/>
      <c r="DC133" s="154"/>
      <c r="DD133" s="154"/>
      <c r="DE133" s="154"/>
      <c r="DF133" s="154"/>
      <c r="DG133" s="154"/>
      <c r="DH133" s="154"/>
      <c r="DI133" s="154"/>
      <c r="DJ133" s="154"/>
      <c r="DK133" s="154"/>
      <c r="DL133" s="154"/>
      <c r="DM133" s="154"/>
      <c r="DN133" s="154"/>
      <c r="DO133" s="154"/>
      <c r="DP133" s="154"/>
      <c r="DQ133" s="154"/>
      <c r="DR133" s="154"/>
      <c r="DS133" s="154"/>
      <c r="DT133" s="154"/>
      <c r="DU133" s="154"/>
      <c r="DV133" s="154"/>
      <c r="DW133" s="154"/>
      <c r="DX133" s="154"/>
      <c r="DY133" s="154"/>
      <c r="DZ133" s="154"/>
      <c r="EA133" s="154"/>
      <c r="EB133" s="154"/>
      <c r="EC133" s="154"/>
      <c r="ED133" s="154"/>
      <c r="EE133" s="154"/>
      <c r="EF133" s="154"/>
      <c r="EG133" s="154"/>
      <c r="EH133" s="154"/>
      <c r="EI133" s="154"/>
      <c r="EJ133" s="154"/>
      <c r="EK133" s="154"/>
      <c r="EL133" s="154"/>
      <c r="EM133" s="154"/>
      <c r="EN133" s="154"/>
      <c r="EO133" s="154"/>
      <c r="EP133" s="154"/>
      <c r="EQ133" s="154"/>
      <c r="ER133" s="154"/>
      <c r="ES133" s="154"/>
      <c r="ET133" s="154"/>
      <c r="EU133" s="154"/>
      <c r="EV133" s="154"/>
      <c r="EW133" s="154"/>
      <c r="EX133" s="154"/>
      <c r="EY133" s="154"/>
      <c r="EZ133" s="154"/>
      <c r="FA133" s="154"/>
      <c r="FB133" s="154"/>
      <c r="FC133" s="154"/>
      <c r="FD133" s="154"/>
      <c r="FE133" s="154"/>
      <c r="FF133" s="154"/>
      <c r="FG133" s="154"/>
      <c r="FH133" s="154"/>
      <c r="FI133" s="154"/>
      <c r="FJ133" s="154"/>
      <c r="FK133" s="154"/>
      <c r="FL133" s="154"/>
      <c r="FM133" s="154"/>
      <c r="FN133" s="154"/>
      <c r="FO133" s="154"/>
      <c r="FP133" s="154"/>
      <c r="FQ133" s="154"/>
      <c r="FR133" s="154"/>
    </row>
    <row r="134" spans="1:174" s="155" customFormat="1" x14ac:dyDescent="0.25">
      <c r="A134" s="137" t="s">
        <v>255</v>
      </c>
      <c r="B134" s="138">
        <v>179</v>
      </c>
      <c r="C134" s="122"/>
      <c r="D134" s="123">
        <v>18767.181957000001</v>
      </c>
      <c r="E134" s="124">
        <v>17907.32195279</v>
      </c>
      <c r="F134" s="125">
        <f t="shared" si="10"/>
        <v>-4.5817214655889282</v>
      </c>
      <c r="G134" s="123">
        <v>6651.1369999999997</v>
      </c>
      <c r="H134" s="132">
        <v>7229.2309999999998</v>
      </c>
      <c r="I134" s="125">
        <f t="shared" si="11"/>
        <v>8.6916567798859035</v>
      </c>
      <c r="J134" s="131">
        <v>3898.8636999999999</v>
      </c>
      <c r="K134" s="132">
        <v>4135.0527000000002</v>
      </c>
      <c r="L134" s="129">
        <f t="shared" si="14"/>
        <v>6.0578932266855068</v>
      </c>
      <c r="M134" s="131">
        <v>128.50120000000001</v>
      </c>
      <c r="N134" s="132">
        <v>157.18799999999999</v>
      </c>
      <c r="O134" s="147">
        <f t="shared" si="18"/>
        <v>22.324149502105794</v>
      </c>
      <c r="P134" s="131">
        <v>5454.3206999999902</v>
      </c>
      <c r="Q134" s="132">
        <v>4920.2438000000002</v>
      </c>
      <c r="R134" s="129">
        <f t="shared" si="12"/>
        <v>-9.7918133050003959</v>
      </c>
      <c r="S134" s="122"/>
      <c r="T134" s="131">
        <v>9673.5954999999994</v>
      </c>
      <c r="U134" s="132">
        <v>9824.2651000000005</v>
      </c>
      <c r="V134" s="129">
        <f t="shared" si="13"/>
        <v>1.5575346312547422</v>
      </c>
      <c r="W134" s="131">
        <v>9498.9313000000002</v>
      </c>
      <c r="X134" s="132">
        <v>7675.6288999999997</v>
      </c>
      <c r="Y134" s="129">
        <f t="shared" si="17"/>
        <v>-19.194816157897687</v>
      </c>
      <c r="Z134" s="132">
        <v>8674.2127999999993</v>
      </c>
      <c r="AA134" s="132">
        <v>11923.4529</v>
      </c>
      <c r="AB134" s="129">
        <f t="shared" si="15"/>
        <v>37.45861641761892</v>
      </c>
      <c r="AC134" s="131">
        <v>377773.03129999997</v>
      </c>
      <c r="AD134" s="132">
        <v>780998.34900000005</v>
      </c>
      <c r="AE134" s="129">
        <f t="shared" si="16"/>
        <v>106.73745458017825</v>
      </c>
      <c r="AF134" s="154"/>
      <c r="AG134" s="154"/>
      <c r="AH134" s="154"/>
      <c r="AI134" s="154"/>
      <c r="AJ134" s="154"/>
      <c r="AK134" s="154"/>
      <c r="AL134" s="154"/>
      <c r="AM134" s="154"/>
      <c r="AN134" s="154"/>
      <c r="AO134" s="154"/>
      <c r="AP134" s="154"/>
      <c r="AQ134" s="154"/>
      <c r="AR134" s="154"/>
      <c r="AS134" s="154"/>
      <c r="AT134" s="154"/>
      <c r="AU134" s="154"/>
      <c r="AV134" s="154"/>
      <c r="AW134" s="154"/>
      <c r="AX134" s="154"/>
      <c r="AY134" s="154"/>
      <c r="AZ134" s="154"/>
      <c r="BA134" s="154"/>
      <c r="BB134" s="154"/>
      <c r="BC134" s="154"/>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54"/>
      <c r="CA134" s="154"/>
      <c r="CB134" s="154"/>
      <c r="CC134" s="154"/>
      <c r="CD134" s="154"/>
      <c r="CE134" s="154"/>
      <c r="CF134" s="154"/>
      <c r="CG134" s="154"/>
      <c r="CH134" s="154"/>
      <c r="CI134" s="154"/>
      <c r="CJ134" s="154"/>
      <c r="CK134" s="154"/>
      <c r="CL134" s="154"/>
      <c r="CM134" s="154"/>
      <c r="CN134" s="154"/>
      <c r="CO134" s="154"/>
      <c r="CP134" s="154"/>
      <c r="CQ134" s="154"/>
      <c r="CR134" s="154"/>
      <c r="CS134" s="154"/>
      <c r="CT134" s="154"/>
      <c r="CU134" s="154"/>
      <c r="CV134" s="154"/>
      <c r="CW134" s="154"/>
      <c r="CX134" s="154"/>
      <c r="CY134" s="154"/>
      <c r="CZ134" s="154"/>
      <c r="DA134" s="154"/>
      <c r="DB134" s="154"/>
      <c r="DC134" s="154"/>
      <c r="DD134" s="154"/>
      <c r="DE134" s="154"/>
      <c r="DF134" s="154"/>
      <c r="DG134" s="154"/>
      <c r="DH134" s="154"/>
      <c r="DI134" s="154"/>
      <c r="DJ134" s="154"/>
      <c r="DK134" s="154"/>
      <c r="DL134" s="154"/>
      <c r="DM134" s="154"/>
      <c r="DN134" s="154"/>
      <c r="DO134" s="154"/>
      <c r="DP134" s="154"/>
      <c r="DQ134" s="154"/>
      <c r="DR134" s="154"/>
      <c r="DS134" s="154"/>
      <c r="DT134" s="154"/>
      <c r="DU134" s="154"/>
      <c r="DV134" s="154"/>
      <c r="DW134" s="154"/>
      <c r="DX134" s="154"/>
      <c r="DY134" s="154"/>
      <c r="DZ134" s="154"/>
      <c r="EA134" s="154"/>
      <c r="EB134" s="154"/>
      <c r="EC134" s="154"/>
      <c r="ED134" s="154"/>
      <c r="EE134" s="154"/>
      <c r="EF134" s="154"/>
      <c r="EG134" s="154"/>
      <c r="EH134" s="154"/>
      <c r="EI134" s="154"/>
      <c r="EJ134" s="154"/>
      <c r="EK134" s="154"/>
      <c r="EL134" s="154"/>
      <c r="EM134" s="154"/>
      <c r="EN134" s="154"/>
      <c r="EO134" s="154"/>
      <c r="EP134" s="154"/>
      <c r="EQ134" s="154"/>
      <c r="ER134" s="154"/>
      <c r="ES134" s="154"/>
      <c r="ET134" s="154"/>
      <c r="EU134" s="154"/>
      <c r="EV134" s="154"/>
      <c r="EW134" s="154"/>
      <c r="EX134" s="154"/>
      <c r="EY134" s="154"/>
      <c r="EZ134" s="154"/>
      <c r="FA134" s="154"/>
      <c r="FB134" s="154"/>
      <c r="FC134" s="154"/>
      <c r="FD134" s="154"/>
      <c r="FE134" s="154"/>
      <c r="FF134" s="154"/>
      <c r="FG134" s="154"/>
      <c r="FH134" s="154"/>
      <c r="FI134" s="154"/>
      <c r="FJ134" s="154"/>
      <c r="FK134" s="154"/>
      <c r="FL134" s="154"/>
      <c r="FM134" s="154"/>
      <c r="FN134" s="154"/>
      <c r="FO134" s="154"/>
      <c r="FP134" s="154"/>
      <c r="FQ134" s="154"/>
      <c r="FR134" s="154"/>
    </row>
    <row r="135" spans="1:174" s="155" customFormat="1" x14ac:dyDescent="0.25">
      <c r="A135" s="137" t="s">
        <v>256</v>
      </c>
      <c r="B135" s="138">
        <v>548</v>
      </c>
      <c r="C135" s="122"/>
      <c r="D135" s="123">
        <v>52016.414195999998</v>
      </c>
      <c r="E135" s="124">
        <v>50684.6692110199</v>
      </c>
      <c r="F135" s="125">
        <f t="shared" si="10"/>
        <v>-2.5602398888205369</v>
      </c>
      <c r="G135" s="123">
        <v>16624.823799999998</v>
      </c>
      <c r="H135" s="132">
        <v>17408.527399999999</v>
      </c>
      <c r="I135" s="125">
        <f t="shared" si="11"/>
        <v>4.7140565784522748</v>
      </c>
      <c r="J135" s="131">
        <v>8193.1910000000007</v>
      </c>
      <c r="K135" s="132">
        <v>8241.2309000000005</v>
      </c>
      <c r="L135" s="129">
        <f t="shared" si="14"/>
        <v>0.58633931517035887</v>
      </c>
      <c r="M135" s="131">
        <v>386.37849999999997</v>
      </c>
      <c r="N135" s="132">
        <v>687.64</v>
      </c>
      <c r="O135" s="147">
        <f t="shared" si="18"/>
        <v>77.970565132376677</v>
      </c>
      <c r="P135" s="131">
        <v>21067.587800000001</v>
      </c>
      <c r="Q135" s="132">
        <v>20435.330000000002</v>
      </c>
      <c r="R135" s="129">
        <f t="shared" si="12"/>
        <v>-3.0010925123568177</v>
      </c>
      <c r="S135" s="122"/>
      <c r="T135" s="131">
        <v>29901.276300000001</v>
      </c>
      <c r="U135" s="132">
        <v>30652.286599999999</v>
      </c>
      <c r="V135" s="129">
        <f t="shared" si="13"/>
        <v>2.5116329231739121</v>
      </c>
      <c r="W135" s="131">
        <v>107625.85279999999</v>
      </c>
      <c r="X135" s="132">
        <v>99708.8845</v>
      </c>
      <c r="Y135" s="129">
        <f t="shared" si="17"/>
        <v>-7.356009819231824</v>
      </c>
      <c r="Z135" s="132">
        <v>18119.965</v>
      </c>
      <c r="AA135" s="132">
        <v>13912.546</v>
      </c>
      <c r="AB135" s="129">
        <f t="shared" si="15"/>
        <v>-23.21979650622945</v>
      </c>
      <c r="AC135" s="131">
        <v>650845.65330000001</v>
      </c>
      <c r="AD135" s="132">
        <v>620544.2635</v>
      </c>
      <c r="AE135" s="129">
        <f t="shared" si="16"/>
        <v>-4.6556951938392821</v>
      </c>
      <c r="AF135" s="154"/>
      <c r="AG135" s="154"/>
      <c r="AH135" s="154"/>
      <c r="AI135" s="154"/>
      <c r="AJ135" s="154"/>
      <c r="AK135" s="154"/>
      <c r="AL135" s="154"/>
      <c r="AM135" s="154"/>
      <c r="AN135" s="154"/>
      <c r="AO135" s="154"/>
      <c r="AP135" s="154"/>
      <c r="AQ135" s="154"/>
      <c r="AR135" s="154"/>
      <c r="AS135" s="154"/>
      <c r="AT135" s="154"/>
      <c r="AU135" s="154"/>
      <c r="AV135" s="154"/>
      <c r="AW135" s="154"/>
      <c r="AX135" s="154"/>
      <c r="AY135" s="154"/>
      <c r="AZ135" s="154"/>
      <c r="BA135" s="154"/>
      <c r="BB135" s="154"/>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54"/>
      <c r="CA135" s="154"/>
      <c r="CB135" s="154"/>
      <c r="CC135" s="154"/>
      <c r="CD135" s="154"/>
      <c r="CE135" s="154"/>
      <c r="CF135" s="154"/>
      <c r="CG135" s="154"/>
      <c r="CH135" s="154"/>
      <c r="CI135" s="154"/>
      <c r="CJ135" s="154"/>
      <c r="CK135" s="154"/>
      <c r="CL135" s="154"/>
      <c r="CM135" s="154"/>
      <c r="CN135" s="154"/>
      <c r="CO135" s="154"/>
      <c r="CP135" s="154"/>
      <c r="CQ135" s="154"/>
      <c r="CR135" s="154"/>
      <c r="CS135" s="154"/>
      <c r="CT135" s="154"/>
      <c r="CU135" s="154"/>
      <c r="CV135" s="154"/>
      <c r="CW135" s="154"/>
      <c r="CX135" s="154"/>
      <c r="CY135" s="154"/>
      <c r="CZ135" s="154"/>
      <c r="DA135" s="154"/>
      <c r="DB135" s="154"/>
      <c r="DC135" s="154"/>
      <c r="DD135" s="154"/>
      <c r="DE135" s="154"/>
      <c r="DF135" s="154"/>
      <c r="DG135" s="154"/>
      <c r="DH135" s="154"/>
      <c r="DI135" s="154"/>
      <c r="DJ135" s="154"/>
      <c r="DK135" s="154"/>
      <c r="DL135" s="154"/>
      <c r="DM135" s="154"/>
      <c r="DN135" s="154"/>
      <c r="DO135" s="154"/>
      <c r="DP135" s="154"/>
      <c r="DQ135" s="154"/>
      <c r="DR135" s="154"/>
      <c r="DS135" s="154"/>
      <c r="DT135" s="154"/>
      <c r="DU135" s="154"/>
      <c r="DV135" s="154"/>
      <c r="DW135" s="154"/>
      <c r="DX135" s="154"/>
      <c r="DY135" s="154"/>
      <c r="DZ135" s="154"/>
      <c r="EA135" s="154"/>
      <c r="EB135" s="154"/>
      <c r="EC135" s="154"/>
      <c r="ED135" s="154"/>
      <c r="EE135" s="154"/>
      <c r="EF135" s="154"/>
      <c r="EG135" s="154"/>
      <c r="EH135" s="154"/>
      <c r="EI135" s="154"/>
      <c r="EJ135" s="154"/>
      <c r="EK135" s="154"/>
      <c r="EL135" s="154"/>
      <c r="EM135" s="154"/>
      <c r="EN135" s="154"/>
      <c r="EO135" s="154"/>
      <c r="EP135" s="154"/>
      <c r="EQ135" s="154"/>
      <c r="ER135" s="154"/>
      <c r="ES135" s="154"/>
      <c r="ET135" s="154"/>
      <c r="EU135" s="154"/>
      <c r="EV135" s="154"/>
      <c r="EW135" s="154"/>
      <c r="EX135" s="154"/>
      <c r="EY135" s="154"/>
      <c r="EZ135" s="154"/>
      <c r="FA135" s="154"/>
      <c r="FB135" s="154"/>
      <c r="FC135" s="154"/>
      <c r="FD135" s="154"/>
      <c r="FE135" s="154"/>
      <c r="FF135" s="154"/>
      <c r="FG135" s="154"/>
      <c r="FH135" s="154"/>
      <c r="FI135" s="154"/>
      <c r="FJ135" s="154"/>
      <c r="FK135" s="154"/>
      <c r="FL135" s="154"/>
      <c r="FM135" s="154"/>
      <c r="FN135" s="154"/>
      <c r="FO135" s="154"/>
      <c r="FP135" s="154"/>
      <c r="FQ135" s="154"/>
      <c r="FR135" s="154"/>
    </row>
    <row r="136" spans="1:174" s="155" customFormat="1" x14ac:dyDescent="0.25">
      <c r="A136" s="137" t="s">
        <v>257</v>
      </c>
      <c r="B136" s="138">
        <v>881</v>
      </c>
      <c r="C136" s="122"/>
      <c r="D136" s="123">
        <v>58268.602525999799</v>
      </c>
      <c r="E136" s="124">
        <v>54088.262260479998</v>
      </c>
      <c r="F136" s="125">
        <f t="shared" ref="F136:F199" si="19">(E136/D136-1)*100</f>
        <v>-7.1742586646976969</v>
      </c>
      <c r="G136" s="123">
        <v>11342.3194</v>
      </c>
      <c r="H136" s="132">
        <v>12554.702799999999</v>
      </c>
      <c r="I136" s="125">
        <f t="shared" ref="I136:I199" si="20">(H136/G136-1)*100</f>
        <v>10.689025385760154</v>
      </c>
      <c r="J136" s="131">
        <v>7039.0982999999997</v>
      </c>
      <c r="K136" s="132">
        <v>7311.5901999999996</v>
      </c>
      <c r="L136" s="129">
        <f t="shared" si="14"/>
        <v>3.8711194017563288</v>
      </c>
      <c r="M136" s="131">
        <v>69.812899999999999</v>
      </c>
      <c r="N136" s="132">
        <v>79.920100000000005</v>
      </c>
      <c r="O136" s="147">
        <f t="shared" si="18"/>
        <v>14.477553575342107</v>
      </c>
      <c r="P136" s="131">
        <v>35640.271000000001</v>
      </c>
      <c r="Q136" s="132">
        <v>31832.488499999999</v>
      </c>
      <c r="R136" s="129">
        <f t="shared" ref="R136:R199" si="21">(Q136/P136-1)*100</f>
        <v>-10.683932509940796</v>
      </c>
      <c r="S136" s="122"/>
      <c r="T136" s="131">
        <v>75998.240999999995</v>
      </c>
      <c r="U136" s="132">
        <v>75162.392699999997</v>
      </c>
      <c r="V136" s="129">
        <f t="shared" ref="V136:V199" si="22">(U136/T136-1)*100</f>
        <v>-1.0998258499167024</v>
      </c>
      <c r="W136" s="131">
        <v>52811.8004</v>
      </c>
      <c r="X136" s="132">
        <v>44789.049099999997</v>
      </c>
      <c r="Y136" s="129">
        <f t="shared" si="17"/>
        <v>-15.191209614584555</v>
      </c>
      <c r="Z136" s="132">
        <v>28137.518599999999</v>
      </c>
      <c r="AA136" s="132">
        <v>23302.9784</v>
      </c>
      <c r="AB136" s="129">
        <f t="shared" si="15"/>
        <v>-17.181828535512722</v>
      </c>
      <c r="AC136" s="131">
        <v>583728.98149999999</v>
      </c>
      <c r="AD136" s="132">
        <v>770454.19949999999</v>
      </c>
      <c r="AE136" s="129">
        <f t="shared" si="16"/>
        <v>31.988341151089482</v>
      </c>
      <c r="AF136" s="154"/>
      <c r="AG136" s="154"/>
      <c r="AH136" s="154"/>
      <c r="AI136" s="154"/>
      <c r="AJ136" s="154"/>
      <c r="AK136" s="154"/>
      <c r="AL136" s="154"/>
      <c r="AM136" s="154"/>
      <c r="AN136" s="154"/>
      <c r="AO136" s="154"/>
      <c r="AP136" s="154"/>
      <c r="AQ136" s="154"/>
      <c r="AR136" s="154"/>
      <c r="AS136" s="154"/>
      <c r="AT136" s="154"/>
      <c r="AU136" s="154"/>
      <c r="AV136" s="154"/>
      <c r="AW136" s="154"/>
      <c r="AX136" s="154"/>
      <c r="AY136" s="154"/>
      <c r="AZ136" s="154"/>
      <c r="BA136" s="154"/>
      <c r="BB136" s="154"/>
      <c r="BC136" s="154"/>
      <c r="BD136" s="154"/>
      <c r="BE136" s="154"/>
      <c r="BF136" s="154"/>
      <c r="BG136" s="154"/>
      <c r="BH136" s="154"/>
      <c r="BI136" s="154"/>
      <c r="BJ136" s="154"/>
      <c r="BK136" s="154"/>
      <c r="BL136" s="154"/>
      <c r="BM136" s="154"/>
      <c r="BN136" s="154"/>
      <c r="BO136" s="154"/>
      <c r="BP136" s="154"/>
      <c r="BQ136" s="154"/>
      <c r="BR136" s="154"/>
      <c r="BS136" s="154"/>
      <c r="BT136" s="154"/>
      <c r="BU136" s="154"/>
      <c r="BV136" s="154"/>
      <c r="BW136" s="154"/>
      <c r="BX136" s="154"/>
      <c r="BY136" s="154"/>
      <c r="BZ136" s="154"/>
      <c r="CA136" s="154"/>
      <c r="CB136" s="154"/>
      <c r="CC136" s="154"/>
      <c r="CD136" s="154"/>
      <c r="CE136" s="154"/>
      <c r="CF136" s="154"/>
      <c r="CG136" s="154"/>
      <c r="CH136" s="154"/>
      <c r="CI136" s="154"/>
      <c r="CJ136" s="154"/>
      <c r="CK136" s="154"/>
      <c r="CL136" s="154"/>
      <c r="CM136" s="154"/>
      <c r="CN136" s="154"/>
      <c r="CO136" s="154"/>
      <c r="CP136" s="154"/>
      <c r="CQ136" s="154"/>
      <c r="CR136" s="154"/>
      <c r="CS136" s="154"/>
      <c r="CT136" s="154"/>
      <c r="CU136" s="154"/>
      <c r="CV136" s="154"/>
      <c r="CW136" s="154"/>
      <c r="CX136" s="154"/>
      <c r="CY136" s="154"/>
      <c r="CZ136" s="154"/>
      <c r="DA136" s="154"/>
      <c r="DB136" s="154"/>
      <c r="DC136" s="154"/>
      <c r="DD136" s="154"/>
      <c r="DE136" s="154"/>
      <c r="DF136" s="154"/>
      <c r="DG136" s="154"/>
      <c r="DH136" s="154"/>
      <c r="DI136" s="154"/>
      <c r="DJ136" s="154"/>
      <c r="DK136" s="154"/>
      <c r="DL136" s="154"/>
      <c r="DM136" s="154"/>
      <c r="DN136" s="154"/>
      <c r="DO136" s="154"/>
      <c r="DP136" s="154"/>
      <c r="DQ136" s="154"/>
      <c r="DR136" s="154"/>
      <c r="DS136" s="154"/>
      <c r="DT136" s="154"/>
      <c r="DU136" s="154"/>
      <c r="DV136" s="154"/>
      <c r="DW136" s="154"/>
      <c r="DX136" s="154"/>
      <c r="DY136" s="154"/>
      <c r="DZ136" s="154"/>
      <c r="EA136" s="154"/>
      <c r="EB136" s="154"/>
      <c r="EC136" s="154"/>
      <c r="ED136" s="154"/>
      <c r="EE136" s="154"/>
      <c r="EF136" s="154"/>
      <c r="EG136" s="154"/>
      <c r="EH136" s="154"/>
      <c r="EI136" s="154"/>
      <c r="EJ136" s="154"/>
      <c r="EK136" s="154"/>
      <c r="EL136" s="154"/>
      <c r="EM136" s="154"/>
      <c r="EN136" s="154"/>
      <c r="EO136" s="154"/>
      <c r="EP136" s="154"/>
      <c r="EQ136" s="154"/>
      <c r="ER136" s="154"/>
      <c r="ES136" s="154"/>
      <c r="ET136" s="154"/>
      <c r="EU136" s="154"/>
      <c r="EV136" s="154"/>
      <c r="EW136" s="154"/>
      <c r="EX136" s="154"/>
      <c r="EY136" s="154"/>
      <c r="EZ136" s="154"/>
      <c r="FA136" s="154"/>
      <c r="FB136" s="154"/>
      <c r="FC136" s="154"/>
      <c r="FD136" s="154"/>
      <c r="FE136" s="154"/>
      <c r="FF136" s="154"/>
      <c r="FG136" s="154"/>
      <c r="FH136" s="154"/>
      <c r="FI136" s="154"/>
      <c r="FJ136" s="154"/>
      <c r="FK136" s="154"/>
      <c r="FL136" s="154"/>
      <c r="FM136" s="154"/>
      <c r="FN136" s="154"/>
      <c r="FO136" s="154"/>
      <c r="FP136" s="154"/>
      <c r="FQ136" s="154"/>
      <c r="FR136" s="154"/>
    </row>
    <row r="137" spans="1:174" s="155" customFormat="1" x14ac:dyDescent="0.25">
      <c r="A137" s="137" t="s">
        <v>258</v>
      </c>
      <c r="B137" s="138">
        <v>351</v>
      </c>
      <c r="C137" s="122"/>
      <c r="D137" s="123">
        <v>20799.713543999998</v>
      </c>
      <c r="E137" s="124">
        <v>19971.367800020002</v>
      </c>
      <c r="F137" s="125">
        <f t="shared" si="19"/>
        <v>-3.9824863079373829</v>
      </c>
      <c r="G137" s="123">
        <v>2830.6271000000002</v>
      </c>
      <c r="H137" s="132">
        <v>3089.0610000000001</v>
      </c>
      <c r="I137" s="125">
        <f t="shared" si="20"/>
        <v>9.1299168300904121</v>
      </c>
      <c r="J137" s="131">
        <v>1596.2891</v>
      </c>
      <c r="K137" s="132">
        <v>1744.242</v>
      </c>
      <c r="L137" s="129">
        <f t="shared" ref="L137:L200" si="23">(K137/J137-1)*100</f>
        <v>9.2685529206457673</v>
      </c>
      <c r="M137" s="131">
        <v>16.5139</v>
      </c>
      <c r="N137" s="132">
        <v>7.0075000000000003</v>
      </c>
      <c r="O137" s="147">
        <f t="shared" si="18"/>
        <v>-57.566050418132605</v>
      </c>
      <c r="P137" s="131">
        <v>15094.909600000001</v>
      </c>
      <c r="Q137" s="132">
        <v>14333.490100000001</v>
      </c>
      <c r="R137" s="129">
        <f t="shared" si="21"/>
        <v>-5.0442137129459885</v>
      </c>
      <c r="S137" s="122"/>
      <c r="T137" s="131">
        <v>26147.257000000001</v>
      </c>
      <c r="U137" s="132">
        <v>25825.447100000001</v>
      </c>
      <c r="V137" s="129">
        <f t="shared" si="22"/>
        <v>-1.2307596930722031</v>
      </c>
      <c r="W137" s="131">
        <v>54949.139199999998</v>
      </c>
      <c r="X137" s="132">
        <v>54092.133199999997</v>
      </c>
      <c r="Y137" s="129">
        <f t="shared" si="17"/>
        <v>-1.559634986966274</v>
      </c>
      <c r="Z137" s="132">
        <v>2716.0936999999999</v>
      </c>
      <c r="AA137" s="132" t="s">
        <v>131</v>
      </c>
      <c r="AB137" s="129" t="s">
        <v>132</v>
      </c>
      <c r="AC137" s="131">
        <v>690864.06839999999</v>
      </c>
      <c r="AD137" s="132">
        <v>933994.48990000004</v>
      </c>
      <c r="AE137" s="129">
        <f t="shared" ref="AE137:AE197" si="24">(AD137/AC137-1)*100</f>
        <v>35.192222699188221</v>
      </c>
      <c r="AF137" s="154"/>
      <c r="AG137" s="154"/>
      <c r="AH137" s="154"/>
      <c r="AI137" s="154"/>
      <c r="AJ137" s="154"/>
      <c r="AK137" s="154"/>
      <c r="AL137" s="154"/>
      <c r="AM137" s="154"/>
      <c r="AN137" s="154"/>
      <c r="AO137" s="154"/>
      <c r="AP137" s="154"/>
      <c r="AQ137" s="154"/>
      <c r="AR137" s="154"/>
      <c r="AS137" s="154"/>
      <c r="AT137" s="154"/>
      <c r="AU137" s="154"/>
      <c r="AV137" s="154"/>
      <c r="AW137" s="154"/>
      <c r="AX137" s="154"/>
      <c r="AY137" s="154"/>
      <c r="AZ137" s="154"/>
      <c r="BA137" s="154"/>
      <c r="BB137" s="154"/>
      <c r="BC137" s="154"/>
      <c r="BD137" s="154"/>
      <c r="BE137" s="154"/>
      <c r="BF137" s="154"/>
      <c r="BG137" s="154"/>
      <c r="BH137" s="154"/>
      <c r="BI137" s="154"/>
      <c r="BJ137" s="154"/>
      <c r="BK137" s="154"/>
      <c r="BL137" s="154"/>
      <c r="BM137" s="154"/>
      <c r="BN137" s="154"/>
      <c r="BO137" s="154"/>
      <c r="BP137" s="154"/>
      <c r="BQ137" s="154"/>
      <c r="BR137" s="154"/>
      <c r="BS137" s="154"/>
      <c r="BT137" s="154"/>
      <c r="BU137" s="154"/>
      <c r="BV137" s="154"/>
      <c r="BW137" s="154"/>
      <c r="BX137" s="154"/>
      <c r="BY137" s="154"/>
      <c r="BZ137" s="154"/>
      <c r="CA137" s="154"/>
      <c r="CB137" s="154"/>
      <c r="CC137" s="154"/>
      <c r="CD137" s="154"/>
      <c r="CE137" s="154"/>
      <c r="CF137" s="154"/>
      <c r="CG137" s="154"/>
      <c r="CH137" s="154"/>
      <c r="CI137" s="154"/>
      <c r="CJ137" s="154"/>
      <c r="CK137" s="154"/>
      <c r="CL137" s="154"/>
      <c r="CM137" s="154"/>
      <c r="CN137" s="154"/>
      <c r="CO137" s="154"/>
      <c r="CP137" s="154"/>
      <c r="CQ137" s="154"/>
      <c r="CR137" s="154"/>
      <c r="CS137" s="154"/>
      <c r="CT137" s="154"/>
      <c r="CU137" s="154"/>
      <c r="CV137" s="154"/>
      <c r="CW137" s="154"/>
      <c r="CX137" s="154"/>
      <c r="CY137" s="154"/>
      <c r="CZ137" s="154"/>
      <c r="DA137" s="154"/>
      <c r="DB137" s="154"/>
      <c r="DC137" s="154"/>
      <c r="DD137" s="154"/>
      <c r="DE137" s="154"/>
      <c r="DF137" s="154"/>
      <c r="DG137" s="154"/>
      <c r="DH137" s="154"/>
      <c r="DI137" s="154"/>
      <c r="DJ137" s="154"/>
      <c r="DK137" s="154"/>
      <c r="DL137" s="154"/>
      <c r="DM137" s="154"/>
      <c r="DN137" s="154"/>
      <c r="DO137" s="154"/>
      <c r="DP137" s="154"/>
      <c r="DQ137" s="154"/>
      <c r="DR137" s="154"/>
      <c r="DS137" s="154"/>
      <c r="DT137" s="154"/>
      <c r="DU137" s="154"/>
      <c r="DV137" s="154"/>
      <c r="DW137" s="154"/>
      <c r="DX137" s="154"/>
      <c r="DY137" s="154"/>
      <c r="DZ137" s="154"/>
      <c r="EA137" s="154"/>
      <c r="EB137" s="154"/>
      <c r="EC137" s="154"/>
      <c r="ED137" s="154"/>
      <c r="EE137" s="154"/>
      <c r="EF137" s="154"/>
      <c r="EG137" s="154"/>
      <c r="EH137" s="154"/>
      <c r="EI137" s="154"/>
      <c r="EJ137" s="154"/>
      <c r="EK137" s="154"/>
      <c r="EL137" s="154"/>
      <c r="EM137" s="154"/>
      <c r="EN137" s="154"/>
      <c r="EO137" s="154"/>
      <c r="EP137" s="154"/>
      <c r="EQ137" s="154"/>
      <c r="ER137" s="154"/>
      <c r="ES137" s="154"/>
      <c r="ET137" s="154"/>
      <c r="EU137" s="154"/>
      <c r="EV137" s="154"/>
      <c r="EW137" s="154"/>
      <c r="EX137" s="154"/>
      <c r="EY137" s="154"/>
      <c r="EZ137" s="154"/>
      <c r="FA137" s="154"/>
      <c r="FB137" s="154"/>
      <c r="FC137" s="154"/>
      <c r="FD137" s="154"/>
      <c r="FE137" s="154"/>
      <c r="FF137" s="154"/>
      <c r="FG137" s="154"/>
      <c r="FH137" s="154"/>
      <c r="FI137" s="154"/>
      <c r="FJ137" s="154"/>
      <c r="FK137" s="154"/>
      <c r="FL137" s="154"/>
      <c r="FM137" s="154"/>
      <c r="FN137" s="154"/>
      <c r="FO137" s="154"/>
      <c r="FP137" s="154"/>
      <c r="FQ137" s="154"/>
      <c r="FR137" s="154"/>
    </row>
    <row r="138" spans="1:174" s="155" customFormat="1" x14ac:dyDescent="0.25">
      <c r="A138" s="137" t="s">
        <v>259</v>
      </c>
      <c r="B138" s="138">
        <v>634</v>
      </c>
      <c r="C138" s="122"/>
      <c r="D138" s="123">
        <v>51578.8784110001</v>
      </c>
      <c r="E138" s="124">
        <v>50229.913990319998</v>
      </c>
      <c r="F138" s="125">
        <f t="shared" si="19"/>
        <v>-2.615342679480237</v>
      </c>
      <c r="G138" s="123">
        <v>13983.788399999999</v>
      </c>
      <c r="H138" s="132">
        <v>15575.686299999999</v>
      </c>
      <c r="I138" s="125">
        <f t="shared" si="20"/>
        <v>11.383881495232018</v>
      </c>
      <c r="J138" s="131">
        <v>5272.5272999999997</v>
      </c>
      <c r="K138" s="132">
        <v>6410.3567000000003</v>
      </c>
      <c r="L138" s="129">
        <f t="shared" si="23"/>
        <v>21.580341556505566</v>
      </c>
      <c r="M138" s="131">
        <v>257.00330000000002</v>
      </c>
      <c r="N138" s="132">
        <v>191.36750000000001</v>
      </c>
      <c r="O138" s="147">
        <f t="shared" si="18"/>
        <v>-25.538893858561352</v>
      </c>
      <c r="P138" s="131">
        <v>27757.785100000001</v>
      </c>
      <c r="Q138" s="132">
        <v>25219.3073</v>
      </c>
      <c r="R138" s="129">
        <f t="shared" si="21"/>
        <v>-9.1451021428939576</v>
      </c>
      <c r="S138" s="122"/>
      <c r="T138" s="131">
        <v>50025.864099999999</v>
      </c>
      <c r="U138" s="132">
        <v>51703.256099999999</v>
      </c>
      <c r="V138" s="129">
        <f t="shared" si="22"/>
        <v>3.353049527834151</v>
      </c>
      <c r="W138" s="131">
        <v>113687.07030000001</v>
      </c>
      <c r="X138" s="132">
        <v>107682.7723</v>
      </c>
      <c r="Y138" s="129">
        <f t="shared" si="17"/>
        <v>-5.2814255694651369</v>
      </c>
      <c r="Z138" s="132">
        <v>9941.9117999999999</v>
      </c>
      <c r="AA138" s="132">
        <v>7788.2053999999998</v>
      </c>
      <c r="AB138" s="129">
        <f t="shared" ref="AB138:AB201" si="25">(AA138/Z138-1)*100</f>
        <v>-21.66289988611647</v>
      </c>
      <c r="AC138" s="131">
        <v>2052049.6804</v>
      </c>
      <c r="AD138" s="132">
        <v>2400760.6808000002</v>
      </c>
      <c r="AE138" s="129">
        <f t="shared" si="24"/>
        <v>16.993302049686587</v>
      </c>
      <c r="AF138" s="154"/>
      <c r="AG138" s="154"/>
      <c r="AH138" s="154"/>
      <c r="AI138" s="154"/>
      <c r="AJ138" s="154"/>
      <c r="AK138" s="154"/>
      <c r="AL138" s="154"/>
      <c r="AM138" s="154"/>
      <c r="AN138" s="154"/>
      <c r="AO138" s="154"/>
      <c r="AP138" s="154"/>
      <c r="AQ138" s="154"/>
      <c r="AR138" s="154"/>
      <c r="AS138" s="154"/>
      <c r="AT138" s="154"/>
      <c r="AU138" s="154"/>
      <c r="AV138" s="154"/>
      <c r="AW138" s="154"/>
      <c r="AX138" s="154"/>
      <c r="AY138" s="154"/>
      <c r="AZ138" s="154"/>
      <c r="BA138" s="154"/>
      <c r="BB138" s="154"/>
      <c r="BC138" s="154"/>
      <c r="BD138" s="154"/>
      <c r="BE138" s="154"/>
      <c r="BF138" s="154"/>
      <c r="BG138" s="154"/>
      <c r="BH138" s="154"/>
      <c r="BI138" s="154"/>
      <c r="BJ138" s="154"/>
      <c r="BK138" s="154"/>
      <c r="BL138" s="154"/>
      <c r="BM138" s="154"/>
      <c r="BN138" s="154"/>
      <c r="BO138" s="154"/>
      <c r="BP138" s="154"/>
      <c r="BQ138" s="154"/>
      <c r="BR138" s="154"/>
      <c r="BS138" s="154"/>
      <c r="BT138" s="154"/>
      <c r="BU138" s="154"/>
      <c r="BV138" s="154"/>
      <c r="BW138" s="154"/>
      <c r="BX138" s="154"/>
      <c r="BY138" s="154"/>
      <c r="BZ138" s="154"/>
      <c r="CA138" s="154"/>
      <c r="CB138" s="154"/>
      <c r="CC138" s="154"/>
      <c r="CD138" s="154"/>
      <c r="CE138" s="154"/>
      <c r="CF138" s="154"/>
      <c r="CG138" s="154"/>
      <c r="CH138" s="154"/>
      <c r="CI138" s="154"/>
      <c r="CJ138" s="154"/>
      <c r="CK138" s="154"/>
      <c r="CL138" s="154"/>
      <c r="CM138" s="154"/>
      <c r="CN138" s="154"/>
      <c r="CO138" s="154"/>
      <c r="CP138" s="154"/>
      <c r="CQ138" s="154"/>
      <c r="CR138" s="154"/>
      <c r="CS138" s="154"/>
      <c r="CT138" s="154"/>
      <c r="CU138" s="154"/>
      <c r="CV138" s="154"/>
      <c r="CW138" s="154"/>
      <c r="CX138" s="154"/>
      <c r="CY138" s="154"/>
      <c r="CZ138" s="154"/>
      <c r="DA138" s="154"/>
      <c r="DB138" s="154"/>
      <c r="DC138" s="154"/>
      <c r="DD138" s="154"/>
      <c r="DE138" s="154"/>
      <c r="DF138" s="154"/>
      <c r="DG138" s="154"/>
      <c r="DH138" s="154"/>
      <c r="DI138" s="154"/>
      <c r="DJ138" s="154"/>
      <c r="DK138" s="154"/>
      <c r="DL138" s="154"/>
      <c r="DM138" s="154"/>
      <c r="DN138" s="154"/>
      <c r="DO138" s="154"/>
      <c r="DP138" s="154"/>
      <c r="DQ138" s="154"/>
      <c r="DR138" s="154"/>
      <c r="DS138" s="154"/>
      <c r="DT138" s="154"/>
      <c r="DU138" s="154"/>
      <c r="DV138" s="154"/>
      <c r="DW138" s="154"/>
      <c r="DX138" s="154"/>
      <c r="DY138" s="154"/>
      <c r="DZ138" s="154"/>
      <c r="EA138" s="154"/>
      <c r="EB138" s="154"/>
      <c r="EC138" s="154"/>
      <c r="ED138" s="154"/>
      <c r="EE138" s="154"/>
      <c r="EF138" s="154"/>
      <c r="EG138" s="154"/>
      <c r="EH138" s="154"/>
      <c r="EI138" s="154"/>
      <c r="EJ138" s="154"/>
      <c r="EK138" s="154"/>
      <c r="EL138" s="154"/>
      <c r="EM138" s="154"/>
      <c r="EN138" s="154"/>
      <c r="EO138" s="154"/>
      <c r="EP138" s="154"/>
      <c r="EQ138" s="154"/>
      <c r="ER138" s="154"/>
      <c r="ES138" s="154"/>
      <c r="ET138" s="154"/>
      <c r="EU138" s="154"/>
      <c r="EV138" s="154"/>
      <c r="EW138" s="154"/>
      <c r="EX138" s="154"/>
      <c r="EY138" s="154"/>
      <c r="EZ138" s="154"/>
      <c r="FA138" s="154"/>
      <c r="FB138" s="154"/>
      <c r="FC138" s="154"/>
      <c r="FD138" s="154"/>
      <c r="FE138" s="154"/>
      <c r="FF138" s="154"/>
      <c r="FG138" s="154"/>
      <c r="FH138" s="154"/>
      <c r="FI138" s="154"/>
      <c r="FJ138" s="154"/>
      <c r="FK138" s="154"/>
      <c r="FL138" s="154"/>
      <c r="FM138" s="154"/>
      <c r="FN138" s="154"/>
      <c r="FO138" s="154"/>
      <c r="FP138" s="154"/>
      <c r="FQ138" s="154"/>
      <c r="FR138" s="154"/>
    </row>
    <row r="139" spans="1:174" s="155" customFormat="1" x14ac:dyDescent="0.25">
      <c r="A139" s="137" t="s">
        <v>260</v>
      </c>
      <c r="B139" s="138">
        <v>1071</v>
      </c>
      <c r="C139" s="122"/>
      <c r="D139" s="123">
        <v>89088.493851999898</v>
      </c>
      <c r="E139" s="124">
        <v>84022.445611569899</v>
      </c>
      <c r="F139" s="125">
        <f t="shared" si="19"/>
        <v>-5.6865348389951169</v>
      </c>
      <c r="G139" s="123">
        <v>15335.987999999999</v>
      </c>
      <c r="H139" s="132">
        <v>15430.535400000001</v>
      </c>
      <c r="I139" s="125">
        <f t="shared" si="20"/>
        <v>0.616506742180567</v>
      </c>
      <c r="J139" s="131">
        <v>4124.2884000000004</v>
      </c>
      <c r="K139" s="132">
        <v>4743.8743000000004</v>
      </c>
      <c r="L139" s="129">
        <f t="shared" si="23"/>
        <v>15.02285582162488</v>
      </c>
      <c r="M139" s="131">
        <v>106.1387</v>
      </c>
      <c r="N139" s="132">
        <v>121.0391</v>
      </c>
      <c r="O139" s="147">
        <f t="shared" si="18"/>
        <v>14.038611741052055</v>
      </c>
      <c r="P139" s="131">
        <v>63348.664699999899</v>
      </c>
      <c r="Q139" s="132">
        <v>59775.2524999999</v>
      </c>
      <c r="R139" s="129">
        <f t="shared" si="21"/>
        <v>-5.6408642817060155</v>
      </c>
      <c r="S139" s="122"/>
      <c r="T139" s="131">
        <v>71300.601499999902</v>
      </c>
      <c r="U139" s="132">
        <v>71177.515099999902</v>
      </c>
      <c r="V139" s="129">
        <f t="shared" si="22"/>
        <v>-0.17263024071403343</v>
      </c>
      <c r="W139" s="131">
        <v>433786.08159999998</v>
      </c>
      <c r="X139" s="132">
        <v>399593.46750000003</v>
      </c>
      <c r="Y139" s="129">
        <f t="shared" si="17"/>
        <v>-7.8823677269409087</v>
      </c>
      <c r="Z139" s="132">
        <v>12217.941999999999</v>
      </c>
      <c r="AA139" s="132">
        <v>4695.3334000000004</v>
      </c>
      <c r="AB139" s="129">
        <f t="shared" si="25"/>
        <v>-61.570177694410397</v>
      </c>
      <c r="AC139" s="131">
        <v>957245.79610000004</v>
      </c>
      <c r="AD139" s="132">
        <v>1029938.0143</v>
      </c>
      <c r="AE139" s="129">
        <f t="shared" si="24"/>
        <v>7.5938926549650843</v>
      </c>
      <c r="AF139" s="154"/>
      <c r="AG139" s="154"/>
      <c r="AH139" s="154"/>
      <c r="AI139" s="154"/>
      <c r="AJ139" s="154"/>
      <c r="AK139" s="154"/>
      <c r="AL139" s="154"/>
      <c r="AM139" s="154"/>
      <c r="AN139" s="154"/>
      <c r="AO139" s="154"/>
      <c r="AP139" s="154"/>
      <c r="AQ139" s="154"/>
      <c r="AR139" s="154"/>
      <c r="AS139" s="154"/>
      <c r="AT139" s="154"/>
      <c r="AU139" s="154"/>
      <c r="AV139" s="154"/>
      <c r="AW139" s="154"/>
      <c r="AX139" s="154"/>
      <c r="AY139" s="154"/>
      <c r="AZ139" s="154"/>
      <c r="BA139" s="154"/>
      <c r="BB139" s="154"/>
      <c r="BC139" s="154"/>
      <c r="BD139" s="154"/>
      <c r="BE139" s="154"/>
      <c r="BF139" s="154"/>
      <c r="BG139" s="154"/>
      <c r="BH139" s="154"/>
      <c r="BI139" s="154"/>
      <c r="BJ139" s="154"/>
      <c r="BK139" s="154"/>
      <c r="BL139" s="154"/>
      <c r="BM139" s="154"/>
      <c r="BN139" s="154"/>
      <c r="BO139" s="154"/>
      <c r="BP139" s="154"/>
      <c r="BQ139" s="154"/>
      <c r="BR139" s="154"/>
      <c r="BS139" s="154"/>
      <c r="BT139" s="154"/>
      <c r="BU139" s="154"/>
      <c r="BV139" s="154"/>
      <c r="BW139" s="154"/>
      <c r="BX139" s="154"/>
      <c r="BY139" s="154"/>
      <c r="BZ139" s="154"/>
      <c r="CA139" s="154"/>
      <c r="CB139" s="154"/>
      <c r="CC139" s="154"/>
      <c r="CD139" s="154"/>
      <c r="CE139" s="154"/>
      <c r="CF139" s="154"/>
      <c r="CG139" s="154"/>
      <c r="CH139" s="154"/>
      <c r="CI139" s="154"/>
      <c r="CJ139" s="154"/>
      <c r="CK139" s="154"/>
      <c r="CL139" s="154"/>
      <c r="CM139" s="154"/>
      <c r="CN139" s="154"/>
      <c r="CO139" s="154"/>
      <c r="CP139" s="154"/>
      <c r="CQ139" s="154"/>
      <c r="CR139" s="154"/>
      <c r="CS139" s="154"/>
      <c r="CT139" s="154"/>
      <c r="CU139" s="154"/>
      <c r="CV139" s="154"/>
      <c r="CW139" s="154"/>
      <c r="CX139" s="154"/>
      <c r="CY139" s="154"/>
      <c r="CZ139" s="154"/>
      <c r="DA139" s="154"/>
      <c r="DB139" s="154"/>
      <c r="DC139" s="154"/>
      <c r="DD139" s="154"/>
      <c r="DE139" s="154"/>
      <c r="DF139" s="154"/>
      <c r="DG139" s="154"/>
      <c r="DH139" s="154"/>
      <c r="DI139" s="154"/>
      <c r="DJ139" s="154"/>
      <c r="DK139" s="154"/>
      <c r="DL139" s="154"/>
      <c r="DM139" s="154"/>
      <c r="DN139" s="154"/>
      <c r="DO139" s="154"/>
      <c r="DP139" s="154"/>
      <c r="DQ139" s="154"/>
      <c r="DR139" s="154"/>
      <c r="DS139" s="154"/>
      <c r="DT139" s="154"/>
      <c r="DU139" s="154"/>
      <c r="DV139" s="154"/>
      <c r="DW139" s="154"/>
      <c r="DX139" s="154"/>
      <c r="DY139" s="154"/>
      <c r="DZ139" s="154"/>
      <c r="EA139" s="154"/>
      <c r="EB139" s="154"/>
      <c r="EC139" s="154"/>
      <c r="ED139" s="154"/>
      <c r="EE139" s="154"/>
      <c r="EF139" s="154"/>
      <c r="EG139" s="154"/>
      <c r="EH139" s="154"/>
      <c r="EI139" s="154"/>
      <c r="EJ139" s="154"/>
      <c r="EK139" s="154"/>
      <c r="EL139" s="154"/>
      <c r="EM139" s="154"/>
      <c r="EN139" s="154"/>
      <c r="EO139" s="154"/>
      <c r="EP139" s="154"/>
      <c r="EQ139" s="154"/>
      <c r="ER139" s="154"/>
      <c r="ES139" s="154"/>
      <c r="ET139" s="154"/>
      <c r="EU139" s="154"/>
      <c r="EV139" s="154"/>
      <c r="EW139" s="154"/>
      <c r="EX139" s="154"/>
      <c r="EY139" s="154"/>
      <c r="EZ139" s="154"/>
      <c r="FA139" s="154"/>
      <c r="FB139" s="154"/>
      <c r="FC139" s="154"/>
      <c r="FD139" s="154"/>
      <c r="FE139" s="154"/>
      <c r="FF139" s="154"/>
      <c r="FG139" s="154"/>
      <c r="FH139" s="154"/>
      <c r="FI139" s="154"/>
      <c r="FJ139" s="154"/>
      <c r="FK139" s="154"/>
      <c r="FL139" s="154"/>
      <c r="FM139" s="154"/>
      <c r="FN139" s="154"/>
      <c r="FO139" s="154"/>
      <c r="FP139" s="154"/>
      <c r="FQ139" s="154"/>
      <c r="FR139" s="154"/>
    </row>
    <row r="140" spans="1:174" s="155" customFormat="1" x14ac:dyDescent="0.25">
      <c r="A140" s="137" t="s">
        <v>261</v>
      </c>
      <c r="B140" s="138">
        <v>36</v>
      </c>
      <c r="C140" s="122"/>
      <c r="D140" s="123">
        <v>1096.4656090000001</v>
      </c>
      <c r="E140" s="124">
        <v>629.7296</v>
      </c>
      <c r="F140" s="125">
        <f t="shared" si="19"/>
        <v>-42.56731858883137</v>
      </c>
      <c r="G140" s="123">
        <v>0</v>
      </c>
      <c r="H140" s="132">
        <v>0</v>
      </c>
      <c r="I140" s="129" t="s">
        <v>132</v>
      </c>
      <c r="J140" s="131" t="s">
        <v>131</v>
      </c>
      <c r="K140" s="132">
        <v>0</v>
      </c>
      <c r="L140" s="134" t="s">
        <v>132</v>
      </c>
      <c r="M140" s="131" t="s">
        <v>131</v>
      </c>
      <c r="N140" s="132">
        <v>0</v>
      </c>
      <c r="O140" s="134" t="s">
        <v>132</v>
      </c>
      <c r="P140" s="131">
        <v>1028.3828000000001</v>
      </c>
      <c r="Q140" s="132">
        <v>623.12959999999998</v>
      </c>
      <c r="R140" s="129">
        <f t="shared" si="21"/>
        <v>-39.406843443900478</v>
      </c>
      <c r="S140" s="122"/>
      <c r="T140" s="131">
        <v>2163.0911000000001</v>
      </c>
      <c r="U140" s="132">
        <v>1809.9575</v>
      </c>
      <c r="V140" s="129">
        <f t="shared" si="22"/>
        <v>-16.325415050711456</v>
      </c>
      <c r="W140" s="131">
        <v>914.71939999999995</v>
      </c>
      <c r="X140" s="132">
        <v>708.70280000000002</v>
      </c>
      <c r="Y140" s="129">
        <f t="shared" si="17"/>
        <v>-22.522382273733331</v>
      </c>
      <c r="Z140" s="132" t="s">
        <v>131</v>
      </c>
      <c r="AA140" s="132">
        <v>117.3901</v>
      </c>
      <c r="AB140" s="129" t="s">
        <v>132</v>
      </c>
      <c r="AC140" s="131" t="s">
        <v>131</v>
      </c>
      <c r="AD140" s="132" t="s">
        <v>131</v>
      </c>
      <c r="AE140" s="129" t="s">
        <v>132</v>
      </c>
      <c r="AF140" s="154"/>
      <c r="AG140" s="154"/>
      <c r="AH140" s="154"/>
      <c r="AI140" s="154"/>
      <c r="AJ140" s="154"/>
      <c r="AK140" s="154"/>
      <c r="AL140" s="154"/>
      <c r="AM140" s="154"/>
      <c r="AN140" s="154"/>
      <c r="AO140" s="154"/>
      <c r="AP140" s="154"/>
      <c r="AQ140" s="154"/>
      <c r="AR140" s="154"/>
      <c r="AS140" s="154"/>
      <c r="AT140" s="154"/>
      <c r="AU140" s="154"/>
      <c r="AV140" s="154"/>
      <c r="AW140" s="154"/>
      <c r="AX140" s="154"/>
      <c r="AY140" s="154"/>
      <c r="AZ140" s="154"/>
      <c r="BA140" s="154"/>
      <c r="BB140" s="154"/>
      <c r="BC140" s="154"/>
      <c r="BD140" s="154"/>
      <c r="BE140" s="154"/>
      <c r="BF140" s="154"/>
      <c r="BG140" s="154"/>
      <c r="BH140" s="154"/>
      <c r="BI140" s="154"/>
      <c r="BJ140" s="154"/>
      <c r="BK140" s="154"/>
      <c r="BL140" s="154"/>
      <c r="BM140" s="154"/>
      <c r="BN140" s="154"/>
      <c r="BO140" s="154"/>
      <c r="BP140" s="154"/>
      <c r="BQ140" s="154"/>
      <c r="BR140" s="154"/>
      <c r="BS140" s="154"/>
      <c r="BT140" s="154"/>
      <c r="BU140" s="154"/>
      <c r="BV140" s="154"/>
      <c r="BW140" s="154"/>
      <c r="BX140" s="154"/>
      <c r="BY140" s="154"/>
      <c r="BZ140" s="154"/>
      <c r="CA140" s="154"/>
      <c r="CB140" s="154"/>
      <c r="CC140" s="154"/>
      <c r="CD140" s="154"/>
      <c r="CE140" s="154"/>
      <c r="CF140" s="154"/>
      <c r="CG140" s="154"/>
      <c r="CH140" s="154"/>
      <c r="CI140" s="154"/>
      <c r="CJ140" s="154"/>
      <c r="CK140" s="154"/>
      <c r="CL140" s="154"/>
      <c r="CM140" s="154"/>
      <c r="CN140" s="154"/>
      <c r="CO140" s="154"/>
      <c r="CP140" s="154"/>
      <c r="CQ140" s="154"/>
      <c r="CR140" s="154"/>
      <c r="CS140" s="154"/>
      <c r="CT140" s="154"/>
      <c r="CU140" s="154"/>
      <c r="CV140" s="154"/>
      <c r="CW140" s="154"/>
      <c r="CX140" s="154"/>
      <c r="CY140" s="154"/>
      <c r="CZ140" s="154"/>
      <c r="DA140" s="154"/>
      <c r="DB140" s="154"/>
      <c r="DC140" s="154"/>
      <c r="DD140" s="154"/>
      <c r="DE140" s="154"/>
      <c r="DF140" s="154"/>
      <c r="DG140" s="154"/>
      <c r="DH140" s="154"/>
      <c r="DI140" s="154"/>
      <c r="DJ140" s="154"/>
      <c r="DK140" s="154"/>
      <c r="DL140" s="154"/>
      <c r="DM140" s="154"/>
      <c r="DN140" s="154"/>
      <c r="DO140" s="154"/>
      <c r="DP140" s="154"/>
      <c r="DQ140" s="154"/>
      <c r="DR140" s="154"/>
      <c r="DS140" s="154"/>
      <c r="DT140" s="154"/>
      <c r="DU140" s="154"/>
      <c r="DV140" s="154"/>
      <c r="DW140" s="154"/>
      <c r="DX140" s="154"/>
      <c r="DY140" s="154"/>
      <c r="DZ140" s="154"/>
      <c r="EA140" s="154"/>
      <c r="EB140" s="154"/>
      <c r="EC140" s="154"/>
      <c r="ED140" s="154"/>
      <c r="EE140" s="154"/>
      <c r="EF140" s="154"/>
      <c r="EG140" s="154"/>
      <c r="EH140" s="154"/>
      <c r="EI140" s="154"/>
      <c r="EJ140" s="154"/>
      <c r="EK140" s="154"/>
      <c r="EL140" s="154"/>
      <c r="EM140" s="154"/>
      <c r="EN140" s="154"/>
      <c r="EO140" s="154"/>
      <c r="EP140" s="154"/>
      <c r="EQ140" s="154"/>
      <c r="ER140" s="154"/>
      <c r="ES140" s="154"/>
      <c r="ET140" s="154"/>
      <c r="EU140" s="154"/>
      <c r="EV140" s="154"/>
      <c r="EW140" s="154"/>
      <c r="EX140" s="154"/>
      <c r="EY140" s="154"/>
      <c r="EZ140" s="154"/>
      <c r="FA140" s="154"/>
      <c r="FB140" s="154"/>
      <c r="FC140" s="154"/>
      <c r="FD140" s="154"/>
      <c r="FE140" s="154"/>
      <c r="FF140" s="154"/>
      <c r="FG140" s="154"/>
      <c r="FH140" s="154"/>
      <c r="FI140" s="154"/>
      <c r="FJ140" s="154"/>
      <c r="FK140" s="154"/>
      <c r="FL140" s="154"/>
      <c r="FM140" s="154"/>
      <c r="FN140" s="154"/>
      <c r="FO140" s="154"/>
      <c r="FP140" s="154"/>
      <c r="FQ140" s="154"/>
      <c r="FR140" s="154"/>
    </row>
    <row r="141" spans="1:174" s="155" customFormat="1" x14ac:dyDescent="0.25">
      <c r="A141" s="137" t="s">
        <v>262</v>
      </c>
      <c r="B141" s="138">
        <v>515</v>
      </c>
      <c r="C141" s="122"/>
      <c r="D141" s="123">
        <v>31172.610650999999</v>
      </c>
      <c r="E141" s="124">
        <v>30437.727200000001</v>
      </c>
      <c r="F141" s="125">
        <f t="shared" si="19"/>
        <v>-2.3574652095313731</v>
      </c>
      <c r="G141" s="123">
        <v>4763.1139000000003</v>
      </c>
      <c r="H141" s="132">
        <v>4990.0925999999999</v>
      </c>
      <c r="I141" s="125">
        <f t="shared" si="20"/>
        <v>4.7653426889497474</v>
      </c>
      <c r="J141" s="131">
        <v>2274.5686000000001</v>
      </c>
      <c r="K141" s="132">
        <v>2808.7449999999999</v>
      </c>
      <c r="L141" s="129">
        <f t="shared" si="23"/>
        <v>23.484734643747384</v>
      </c>
      <c r="M141" s="131">
        <v>27.965699999999998</v>
      </c>
      <c r="N141" s="132" t="s">
        <v>131</v>
      </c>
      <c r="O141" s="134" t="s">
        <v>132</v>
      </c>
      <c r="P141" s="131">
        <v>21871.834900000002</v>
      </c>
      <c r="Q141" s="132">
        <v>20841.98</v>
      </c>
      <c r="R141" s="129">
        <f t="shared" si="21"/>
        <v>-4.7085894014315288</v>
      </c>
      <c r="S141" s="122"/>
      <c r="T141" s="131">
        <v>42721.470099999999</v>
      </c>
      <c r="U141" s="132">
        <v>44769.986599999997</v>
      </c>
      <c r="V141" s="129">
        <f t="shared" si="22"/>
        <v>4.7950515167313856</v>
      </c>
      <c r="W141" s="131">
        <v>50063.934500000003</v>
      </c>
      <c r="X141" s="132">
        <v>51365.019800000002</v>
      </c>
      <c r="Y141" s="129">
        <f t="shared" si="17"/>
        <v>2.5988474797161487</v>
      </c>
      <c r="Z141" s="132">
        <v>9064.3487000000005</v>
      </c>
      <c r="AA141" s="132">
        <v>5338.9521999999997</v>
      </c>
      <c r="AB141" s="129">
        <f t="shared" si="25"/>
        <v>-41.099439389395961</v>
      </c>
      <c r="AC141" s="131">
        <v>294160.44900000002</v>
      </c>
      <c r="AD141" s="132">
        <v>350561.53869999998</v>
      </c>
      <c r="AE141" s="129">
        <f t="shared" si="24"/>
        <v>19.173580232058974</v>
      </c>
      <c r="AF141" s="154"/>
      <c r="AG141" s="154"/>
      <c r="AH141" s="154"/>
      <c r="AI141" s="154"/>
      <c r="AJ141" s="154"/>
      <c r="AK141" s="154"/>
      <c r="AL141" s="154"/>
      <c r="AM141" s="154"/>
      <c r="AN141" s="154"/>
      <c r="AO141" s="154"/>
      <c r="AP141" s="154"/>
      <c r="AQ141" s="154"/>
      <c r="AR141" s="154"/>
      <c r="AS141" s="154"/>
      <c r="AT141" s="154"/>
      <c r="AU141" s="154"/>
      <c r="AV141" s="154"/>
      <c r="AW141" s="154"/>
      <c r="AX141" s="154"/>
      <c r="AY141" s="154"/>
      <c r="AZ141" s="154"/>
      <c r="BA141" s="154"/>
      <c r="BB141" s="154"/>
      <c r="BC141" s="154"/>
      <c r="BD141" s="154"/>
      <c r="BE141" s="154"/>
      <c r="BF141" s="154"/>
      <c r="BG141" s="154"/>
      <c r="BH141" s="154"/>
      <c r="BI141" s="154"/>
      <c r="BJ141" s="154"/>
      <c r="BK141" s="154"/>
      <c r="BL141" s="154"/>
      <c r="BM141" s="154"/>
      <c r="BN141" s="154"/>
      <c r="BO141" s="154"/>
      <c r="BP141" s="154"/>
      <c r="BQ141" s="154"/>
      <c r="BR141" s="154"/>
      <c r="BS141" s="154"/>
      <c r="BT141" s="154"/>
      <c r="BU141" s="154"/>
      <c r="BV141" s="154"/>
      <c r="BW141" s="154"/>
      <c r="BX141" s="154"/>
      <c r="BY141" s="154"/>
      <c r="BZ141" s="154"/>
      <c r="CA141" s="154"/>
      <c r="CB141" s="154"/>
      <c r="CC141" s="154"/>
      <c r="CD141" s="154"/>
      <c r="CE141" s="154"/>
      <c r="CF141" s="154"/>
      <c r="CG141" s="154"/>
      <c r="CH141" s="154"/>
      <c r="CI141" s="154"/>
      <c r="CJ141" s="154"/>
      <c r="CK141" s="154"/>
      <c r="CL141" s="154"/>
      <c r="CM141" s="154"/>
      <c r="CN141" s="154"/>
      <c r="CO141" s="154"/>
      <c r="CP141" s="154"/>
      <c r="CQ141" s="154"/>
      <c r="CR141" s="154"/>
      <c r="CS141" s="154"/>
      <c r="CT141" s="154"/>
      <c r="CU141" s="154"/>
      <c r="CV141" s="154"/>
      <c r="CW141" s="154"/>
      <c r="CX141" s="154"/>
      <c r="CY141" s="154"/>
      <c r="CZ141" s="154"/>
      <c r="DA141" s="154"/>
      <c r="DB141" s="154"/>
      <c r="DC141" s="154"/>
      <c r="DD141" s="154"/>
      <c r="DE141" s="154"/>
      <c r="DF141" s="154"/>
      <c r="DG141" s="154"/>
      <c r="DH141" s="154"/>
      <c r="DI141" s="154"/>
      <c r="DJ141" s="154"/>
      <c r="DK141" s="154"/>
      <c r="DL141" s="154"/>
      <c r="DM141" s="154"/>
      <c r="DN141" s="154"/>
      <c r="DO141" s="154"/>
      <c r="DP141" s="154"/>
      <c r="DQ141" s="154"/>
      <c r="DR141" s="154"/>
      <c r="DS141" s="154"/>
      <c r="DT141" s="154"/>
      <c r="DU141" s="154"/>
      <c r="DV141" s="154"/>
      <c r="DW141" s="154"/>
      <c r="DX141" s="154"/>
      <c r="DY141" s="154"/>
      <c r="DZ141" s="154"/>
      <c r="EA141" s="154"/>
      <c r="EB141" s="154"/>
      <c r="EC141" s="154"/>
      <c r="ED141" s="154"/>
      <c r="EE141" s="154"/>
      <c r="EF141" s="154"/>
      <c r="EG141" s="154"/>
      <c r="EH141" s="154"/>
      <c r="EI141" s="154"/>
      <c r="EJ141" s="154"/>
      <c r="EK141" s="154"/>
      <c r="EL141" s="154"/>
      <c r="EM141" s="154"/>
      <c r="EN141" s="154"/>
      <c r="EO141" s="154"/>
      <c r="EP141" s="154"/>
      <c r="EQ141" s="154"/>
      <c r="ER141" s="154"/>
      <c r="ES141" s="154"/>
      <c r="ET141" s="154"/>
      <c r="EU141" s="154"/>
      <c r="EV141" s="154"/>
      <c r="EW141" s="154"/>
      <c r="EX141" s="154"/>
      <c r="EY141" s="154"/>
      <c r="EZ141" s="154"/>
      <c r="FA141" s="154"/>
      <c r="FB141" s="154"/>
      <c r="FC141" s="154"/>
      <c r="FD141" s="154"/>
      <c r="FE141" s="154"/>
      <c r="FF141" s="154"/>
      <c r="FG141" s="154"/>
      <c r="FH141" s="154"/>
      <c r="FI141" s="154"/>
      <c r="FJ141" s="154"/>
      <c r="FK141" s="154"/>
      <c r="FL141" s="154"/>
      <c r="FM141" s="154"/>
      <c r="FN141" s="154"/>
      <c r="FO141" s="154"/>
      <c r="FP141" s="154"/>
      <c r="FQ141" s="154"/>
      <c r="FR141" s="154"/>
    </row>
    <row r="142" spans="1:174" s="155" customFormat="1" x14ac:dyDescent="0.25">
      <c r="A142" s="137" t="s">
        <v>263</v>
      </c>
      <c r="B142" s="138">
        <v>327</v>
      </c>
      <c r="C142" s="122"/>
      <c r="D142" s="123">
        <v>25810.501663999999</v>
      </c>
      <c r="E142" s="124">
        <v>24739.537198810001</v>
      </c>
      <c r="F142" s="125">
        <f t="shared" si="19"/>
        <v>-4.149336107960111</v>
      </c>
      <c r="G142" s="123">
        <v>8000.4661999999998</v>
      </c>
      <c r="H142" s="132">
        <v>8611.8953000000001</v>
      </c>
      <c r="I142" s="125">
        <f t="shared" si="20"/>
        <v>7.6424183880684282</v>
      </c>
      <c r="J142" s="131">
        <v>5266.991</v>
      </c>
      <c r="K142" s="132">
        <v>5766.7142000000003</v>
      </c>
      <c r="L142" s="129">
        <f t="shared" si="23"/>
        <v>9.4878309076282807</v>
      </c>
      <c r="M142" s="131">
        <v>598.19069999999999</v>
      </c>
      <c r="N142" s="132">
        <v>645.17049999999995</v>
      </c>
      <c r="O142" s="147">
        <f t="shared" si="18"/>
        <v>7.8536493462703305</v>
      </c>
      <c r="P142" s="131">
        <v>8847.8508999999995</v>
      </c>
      <c r="Q142" s="132">
        <v>8052.4179999999997</v>
      </c>
      <c r="R142" s="129">
        <f t="shared" si="21"/>
        <v>-8.9901255004195431</v>
      </c>
      <c r="S142" s="122"/>
      <c r="T142" s="131">
        <v>11574.7384</v>
      </c>
      <c r="U142" s="132">
        <v>11350.663500000001</v>
      </c>
      <c r="V142" s="129">
        <f t="shared" si="22"/>
        <v>-1.9358960199048592</v>
      </c>
      <c r="W142" s="131">
        <v>16400.393599999999</v>
      </c>
      <c r="X142" s="132">
        <v>14139.2593</v>
      </c>
      <c r="Y142" s="129">
        <f t="shared" si="17"/>
        <v>-13.7870733785316</v>
      </c>
      <c r="Z142" s="132">
        <v>11293.4401</v>
      </c>
      <c r="AA142" s="132">
        <v>12355.9604</v>
      </c>
      <c r="AB142" s="129">
        <f t="shared" si="25"/>
        <v>9.4082962373882815</v>
      </c>
      <c r="AC142" s="131">
        <v>4772.5104000000001</v>
      </c>
      <c r="AD142" s="132">
        <v>1996.1102000000001</v>
      </c>
      <c r="AE142" s="129">
        <f t="shared" si="24"/>
        <v>-58.174838131311347</v>
      </c>
      <c r="AF142" s="154"/>
      <c r="AG142" s="154"/>
      <c r="AH142" s="154"/>
      <c r="AI142" s="154"/>
      <c r="AJ142" s="154"/>
      <c r="AK142" s="154"/>
      <c r="AL142" s="154"/>
      <c r="AM142" s="154"/>
      <c r="AN142" s="154"/>
      <c r="AO142" s="154"/>
      <c r="AP142" s="154"/>
      <c r="AQ142" s="154"/>
      <c r="AR142" s="154"/>
      <c r="AS142" s="154"/>
      <c r="AT142" s="154"/>
      <c r="AU142" s="154"/>
      <c r="AV142" s="154"/>
      <c r="AW142" s="154"/>
      <c r="AX142" s="154"/>
      <c r="AY142" s="154"/>
      <c r="AZ142" s="154"/>
      <c r="BA142" s="154"/>
      <c r="BB142" s="154"/>
      <c r="BC142" s="154"/>
      <c r="BD142" s="154"/>
      <c r="BE142" s="154"/>
      <c r="BF142" s="154"/>
      <c r="BG142" s="154"/>
      <c r="BH142" s="154"/>
      <c r="BI142" s="154"/>
      <c r="BJ142" s="154"/>
      <c r="BK142" s="154"/>
      <c r="BL142" s="154"/>
      <c r="BM142" s="154"/>
      <c r="BN142" s="154"/>
      <c r="BO142" s="154"/>
      <c r="BP142" s="154"/>
      <c r="BQ142" s="154"/>
      <c r="BR142" s="154"/>
      <c r="BS142" s="154"/>
      <c r="BT142" s="154"/>
      <c r="BU142" s="154"/>
      <c r="BV142" s="154"/>
      <c r="BW142" s="154"/>
      <c r="BX142" s="154"/>
      <c r="BY142" s="154"/>
      <c r="BZ142" s="154"/>
      <c r="CA142" s="154"/>
      <c r="CB142" s="154"/>
      <c r="CC142" s="154"/>
      <c r="CD142" s="154"/>
      <c r="CE142" s="154"/>
      <c r="CF142" s="154"/>
      <c r="CG142" s="154"/>
      <c r="CH142" s="154"/>
      <c r="CI142" s="154"/>
      <c r="CJ142" s="154"/>
      <c r="CK142" s="154"/>
      <c r="CL142" s="154"/>
      <c r="CM142" s="154"/>
      <c r="CN142" s="154"/>
      <c r="CO142" s="154"/>
      <c r="CP142" s="154"/>
      <c r="CQ142" s="154"/>
      <c r="CR142" s="154"/>
      <c r="CS142" s="154"/>
      <c r="CT142" s="154"/>
      <c r="CU142" s="154"/>
      <c r="CV142" s="154"/>
      <c r="CW142" s="154"/>
      <c r="CX142" s="154"/>
      <c r="CY142" s="154"/>
      <c r="CZ142" s="154"/>
      <c r="DA142" s="154"/>
      <c r="DB142" s="154"/>
      <c r="DC142" s="154"/>
      <c r="DD142" s="154"/>
      <c r="DE142" s="154"/>
      <c r="DF142" s="154"/>
      <c r="DG142" s="154"/>
      <c r="DH142" s="154"/>
      <c r="DI142" s="154"/>
      <c r="DJ142" s="154"/>
      <c r="DK142" s="154"/>
      <c r="DL142" s="154"/>
      <c r="DM142" s="154"/>
      <c r="DN142" s="154"/>
      <c r="DO142" s="154"/>
      <c r="DP142" s="154"/>
      <c r="DQ142" s="154"/>
      <c r="DR142" s="154"/>
      <c r="DS142" s="154"/>
      <c r="DT142" s="154"/>
      <c r="DU142" s="154"/>
      <c r="DV142" s="154"/>
      <c r="DW142" s="154"/>
      <c r="DX142" s="154"/>
      <c r="DY142" s="154"/>
      <c r="DZ142" s="154"/>
      <c r="EA142" s="154"/>
      <c r="EB142" s="154"/>
      <c r="EC142" s="154"/>
      <c r="ED142" s="154"/>
      <c r="EE142" s="154"/>
      <c r="EF142" s="154"/>
      <c r="EG142" s="154"/>
      <c r="EH142" s="154"/>
      <c r="EI142" s="154"/>
      <c r="EJ142" s="154"/>
      <c r="EK142" s="154"/>
      <c r="EL142" s="154"/>
      <c r="EM142" s="154"/>
      <c r="EN142" s="154"/>
      <c r="EO142" s="154"/>
      <c r="EP142" s="154"/>
      <c r="EQ142" s="154"/>
      <c r="ER142" s="154"/>
      <c r="ES142" s="154"/>
      <c r="ET142" s="154"/>
      <c r="EU142" s="154"/>
      <c r="EV142" s="154"/>
      <c r="EW142" s="154"/>
      <c r="EX142" s="154"/>
      <c r="EY142" s="154"/>
      <c r="EZ142" s="154"/>
      <c r="FA142" s="154"/>
      <c r="FB142" s="154"/>
      <c r="FC142" s="154"/>
      <c r="FD142" s="154"/>
      <c r="FE142" s="154"/>
      <c r="FF142" s="154"/>
      <c r="FG142" s="154"/>
      <c r="FH142" s="154"/>
      <c r="FI142" s="154"/>
      <c r="FJ142" s="154"/>
      <c r="FK142" s="154"/>
      <c r="FL142" s="154"/>
      <c r="FM142" s="154"/>
      <c r="FN142" s="154"/>
      <c r="FO142" s="154"/>
      <c r="FP142" s="154"/>
      <c r="FQ142" s="154"/>
      <c r="FR142" s="154"/>
    </row>
    <row r="143" spans="1:174" s="155" customFormat="1" x14ac:dyDescent="0.25">
      <c r="A143" s="137" t="s">
        <v>264</v>
      </c>
      <c r="B143" s="138">
        <v>221</v>
      </c>
      <c r="C143" s="122"/>
      <c r="D143" s="123">
        <v>13616.5617</v>
      </c>
      <c r="E143" s="124">
        <v>12077.924300000001</v>
      </c>
      <c r="F143" s="125">
        <f t="shared" si="19"/>
        <v>-11.299749774570477</v>
      </c>
      <c r="G143" s="123">
        <v>1220.6242</v>
      </c>
      <c r="H143" s="132">
        <v>1252.7391</v>
      </c>
      <c r="I143" s="125">
        <f t="shared" si="20"/>
        <v>2.6310227177209766</v>
      </c>
      <c r="J143" s="131">
        <v>1145.7099000000001</v>
      </c>
      <c r="K143" s="132">
        <v>1071.6266000000001</v>
      </c>
      <c r="L143" s="129">
        <f t="shared" si="23"/>
        <v>-6.4661481933602882</v>
      </c>
      <c r="M143" s="131">
        <v>15.3155</v>
      </c>
      <c r="N143" s="132" t="s">
        <v>131</v>
      </c>
      <c r="O143" s="134" t="s">
        <v>132</v>
      </c>
      <c r="P143" s="131">
        <v>10378.160599999999</v>
      </c>
      <c r="Q143" s="132">
        <v>9101.3866999999991</v>
      </c>
      <c r="R143" s="129">
        <f t="shared" si="21"/>
        <v>-12.302506669630841</v>
      </c>
      <c r="S143" s="122"/>
      <c r="T143" s="131">
        <v>22153.3243</v>
      </c>
      <c r="U143" s="132">
        <v>23495.235499999999</v>
      </c>
      <c r="V143" s="129">
        <f t="shared" si="22"/>
        <v>6.0573807426274051</v>
      </c>
      <c r="W143" s="131">
        <v>13767.398800000001</v>
      </c>
      <c r="X143" s="132">
        <v>11864.6114</v>
      </c>
      <c r="Y143" s="129">
        <f t="shared" si="17"/>
        <v>-13.820965221113523</v>
      </c>
      <c r="Z143" s="132">
        <v>2463.9508999999998</v>
      </c>
      <c r="AA143" s="132">
        <v>830.53769999999997</v>
      </c>
      <c r="AB143" s="129">
        <f t="shared" si="25"/>
        <v>-66.292441135900887</v>
      </c>
      <c r="AC143" s="131">
        <v>4332.0559000000003</v>
      </c>
      <c r="AD143" s="132">
        <v>3028.4989999999998</v>
      </c>
      <c r="AE143" s="129">
        <f t="shared" si="24"/>
        <v>-30.090952889135171</v>
      </c>
      <c r="AF143" s="154"/>
      <c r="AG143" s="154"/>
      <c r="AH143" s="154"/>
      <c r="AI143" s="154"/>
      <c r="AJ143" s="154"/>
      <c r="AK143" s="154"/>
      <c r="AL143" s="154"/>
      <c r="AM143" s="154"/>
      <c r="AN143" s="154"/>
      <c r="AO143" s="154"/>
      <c r="AP143" s="154"/>
      <c r="AQ143" s="154"/>
      <c r="AR143" s="154"/>
      <c r="AS143" s="154"/>
      <c r="AT143" s="154"/>
      <c r="AU143" s="154"/>
      <c r="AV143" s="154"/>
      <c r="AW143" s="154"/>
      <c r="AX143" s="154"/>
      <c r="AY143" s="154"/>
      <c r="AZ143" s="154"/>
      <c r="BA143" s="154"/>
      <c r="BB143" s="154"/>
      <c r="BC143" s="154"/>
      <c r="BD143" s="154"/>
      <c r="BE143" s="154"/>
      <c r="BF143" s="154"/>
      <c r="BG143" s="154"/>
      <c r="BH143" s="154"/>
      <c r="BI143" s="154"/>
      <c r="BJ143" s="154"/>
      <c r="BK143" s="154"/>
      <c r="BL143" s="154"/>
      <c r="BM143" s="154"/>
      <c r="BN143" s="154"/>
      <c r="BO143" s="154"/>
      <c r="BP143" s="154"/>
      <c r="BQ143" s="154"/>
      <c r="BR143" s="154"/>
      <c r="BS143" s="154"/>
      <c r="BT143" s="154"/>
      <c r="BU143" s="154"/>
      <c r="BV143" s="154"/>
      <c r="BW143" s="154"/>
      <c r="BX143" s="154"/>
      <c r="BY143" s="154"/>
      <c r="BZ143" s="154"/>
      <c r="CA143" s="154"/>
      <c r="CB143" s="154"/>
      <c r="CC143" s="154"/>
      <c r="CD143" s="154"/>
      <c r="CE143" s="154"/>
      <c r="CF143" s="154"/>
      <c r="CG143" s="154"/>
      <c r="CH143" s="154"/>
      <c r="CI143" s="154"/>
      <c r="CJ143" s="154"/>
      <c r="CK143" s="154"/>
      <c r="CL143" s="154"/>
      <c r="CM143" s="154"/>
      <c r="CN143" s="154"/>
      <c r="CO143" s="154"/>
      <c r="CP143" s="154"/>
      <c r="CQ143" s="154"/>
      <c r="CR143" s="154"/>
      <c r="CS143" s="154"/>
      <c r="CT143" s="154"/>
      <c r="CU143" s="154"/>
      <c r="CV143" s="154"/>
      <c r="CW143" s="154"/>
      <c r="CX143" s="154"/>
      <c r="CY143" s="154"/>
      <c r="CZ143" s="154"/>
      <c r="DA143" s="154"/>
      <c r="DB143" s="154"/>
      <c r="DC143" s="154"/>
      <c r="DD143" s="154"/>
      <c r="DE143" s="154"/>
      <c r="DF143" s="154"/>
      <c r="DG143" s="154"/>
      <c r="DH143" s="154"/>
      <c r="DI143" s="154"/>
      <c r="DJ143" s="154"/>
      <c r="DK143" s="154"/>
      <c r="DL143" s="154"/>
      <c r="DM143" s="154"/>
      <c r="DN143" s="154"/>
      <c r="DO143" s="154"/>
      <c r="DP143" s="154"/>
      <c r="DQ143" s="154"/>
      <c r="DR143" s="154"/>
      <c r="DS143" s="154"/>
      <c r="DT143" s="154"/>
      <c r="DU143" s="154"/>
      <c r="DV143" s="154"/>
      <c r="DW143" s="154"/>
      <c r="DX143" s="154"/>
      <c r="DY143" s="154"/>
      <c r="DZ143" s="154"/>
      <c r="EA143" s="154"/>
      <c r="EB143" s="154"/>
      <c r="EC143" s="154"/>
      <c r="ED143" s="154"/>
      <c r="EE143" s="154"/>
      <c r="EF143" s="154"/>
      <c r="EG143" s="154"/>
      <c r="EH143" s="154"/>
      <c r="EI143" s="154"/>
      <c r="EJ143" s="154"/>
      <c r="EK143" s="154"/>
      <c r="EL143" s="154"/>
      <c r="EM143" s="154"/>
      <c r="EN143" s="154"/>
      <c r="EO143" s="154"/>
      <c r="EP143" s="154"/>
      <c r="EQ143" s="154"/>
      <c r="ER143" s="154"/>
      <c r="ES143" s="154"/>
      <c r="ET143" s="154"/>
      <c r="EU143" s="154"/>
      <c r="EV143" s="154"/>
      <c r="EW143" s="154"/>
      <c r="EX143" s="154"/>
      <c r="EY143" s="154"/>
      <c r="EZ143" s="154"/>
      <c r="FA143" s="154"/>
      <c r="FB143" s="154"/>
      <c r="FC143" s="154"/>
      <c r="FD143" s="154"/>
      <c r="FE143" s="154"/>
      <c r="FF143" s="154"/>
      <c r="FG143" s="154"/>
      <c r="FH143" s="154"/>
      <c r="FI143" s="154"/>
      <c r="FJ143" s="154"/>
      <c r="FK143" s="154"/>
      <c r="FL143" s="154"/>
      <c r="FM143" s="154"/>
      <c r="FN143" s="154"/>
      <c r="FO143" s="154"/>
      <c r="FP143" s="154"/>
      <c r="FQ143" s="154"/>
      <c r="FR143" s="154"/>
    </row>
    <row r="144" spans="1:174" s="155" customFormat="1" x14ac:dyDescent="0.25">
      <c r="A144" s="137" t="s">
        <v>265</v>
      </c>
      <c r="B144" s="138">
        <v>355</v>
      </c>
      <c r="C144" s="122"/>
      <c r="D144" s="123">
        <v>27742.234197999998</v>
      </c>
      <c r="E144" s="124">
        <v>28755.060188020001</v>
      </c>
      <c r="F144" s="125">
        <f t="shared" si="19"/>
        <v>3.6508450717823493</v>
      </c>
      <c r="G144" s="123">
        <v>8944.2816999999995</v>
      </c>
      <c r="H144" s="132">
        <v>10339.8905</v>
      </c>
      <c r="I144" s="125">
        <f t="shared" si="20"/>
        <v>15.60336365523909</v>
      </c>
      <c r="J144" s="131">
        <v>3838.3991000000001</v>
      </c>
      <c r="K144" s="132">
        <v>4355.9377000000004</v>
      </c>
      <c r="L144" s="129">
        <f t="shared" si="23"/>
        <v>13.483188863815654</v>
      </c>
      <c r="M144" s="131">
        <v>302.09370000000001</v>
      </c>
      <c r="N144" s="132">
        <v>252.80250000000001</v>
      </c>
      <c r="O144" s="147">
        <f t="shared" si="18"/>
        <v>-16.316526958357624</v>
      </c>
      <c r="P144" s="131">
        <v>11726.736699999999</v>
      </c>
      <c r="Q144" s="132">
        <v>11795.2641</v>
      </c>
      <c r="R144" s="129">
        <f t="shared" si="21"/>
        <v>0.58436888073047921</v>
      </c>
      <c r="S144" s="122"/>
      <c r="T144" s="131">
        <v>18806.8613</v>
      </c>
      <c r="U144" s="132">
        <v>19724.188399999999</v>
      </c>
      <c r="V144" s="129">
        <f t="shared" si="22"/>
        <v>4.8776193186472749</v>
      </c>
      <c r="W144" s="131">
        <v>27942.507399999999</v>
      </c>
      <c r="X144" s="132">
        <v>31657.421999999999</v>
      </c>
      <c r="Y144" s="129">
        <f t="shared" si="17"/>
        <v>13.294850554463844</v>
      </c>
      <c r="Z144" s="132">
        <v>4321.9718000000003</v>
      </c>
      <c r="AA144" s="132">
        <v>5634.4919</v>
      </c>
      <c r="AB144" s="129">
        <f t="shared" si="25"/>
        <v>30.368548448187461</v>
      </c>
      <c r="AC144" s="131">
        <v>520635.24080000003</v>
      </c>
      <c r="AD144" s="132">
        <v>615099.19609999994</v>
      </c>
      <c r="AE144" s="129">
        <f t="shared" si="24"/>
        <v>18.14398025666646</v>
      </c>
      <c r="AF144" s="154"/>
      <c r="AG144" s="154"/>
      <c r="AH144" s="154"/>
      <c r="AI144" s="154"/>
      <c r="AJ144" s="154"/>
      <c r="AK144" s="154"/>
      <c r="AL144" s="154"/>
      <c r="AM144" s="154"/>
      <c r="AN144" s="154"/>
      <c r="AO144" s="154"/>
      <c r="AP144" s="154"/>
      <c r="AQ144" s="154"/>
      <c r="AR144" s="154"/>
      <c r="AS144" s="154"/>
      <c r="AT144" s="154"/>
      <c r="AU144" s="154"/>
      <c r="AV144" s="154"/>
      <c r="AW144" s="154"/>
      <c r="AX144" s="154"/>
      <c r="AY144" s="154"/>
      <c r="AZ144" s="154"/>
      <c r="BA144" s="154"/>
      <c r="BB144" s="154"/>
      <c r="BC144" s="154"/>
      <c r="BD144" s="154"/>
      <c r="BE144" s="154"/>
      <c r="BF144" s="154"/>
      <c r="BG144" s="154"/>
      <c r="BH144" s="154"/>
      <c r="BI144" s="154"/>
      <c r="BJ144" s="154"/>
      <c r="BK144" s="154"/>
      <c r="BL144" s="154"/>
      <c r="BM144" s="154"/>
      <c r="BN144" s="154"/>
      <c r="BO144" s="154"/>
      <c r="BP144" s="154"/>
      <c r="BQ144" s="154"/>
      <c r="BR144" s="154"/>
      <c r="BS144" s="154"/>
      <c r="BT144" s="154"/>
      <c r="BU144" s="154"/>
      <c r="BV144" s="154"/>
      <c r="BW144" s="154"/>
      <c r="BX144" s="154"/>
      <c r="BY144" s="154"/>
      <c r="BZ144" s="154"/>
      <c r="CA144" s="154"/>
      <c r="CB144" s="154"/>
      <c r="CC144" s="154"/>
      <c r="CD144" s="154"/>
      <c r="CE144" s="154"/>
      <c r="CF144" s="154"/>
      <c r="CG144" s="154"/>
      <c r="CH144" s="154"/>
      <c r="CI144" s="154"/>
      <c r="CJ144" s="154"/>
      <c r="CK144" s="154"/>
      <c r="CL144" s="154"/>
      <c r="CM144" s="154"/>
      <c r="CN144" s="154"/>
      <c r="CO144" s="154"/>
      <c r="CP144" s="154"/>
      <c r="CQ144" s="154"/>
      <c r="CR144" s="154"/>
      <c r="CS144" s="154"/>
      <c r="CT144" s="154"/>
      <c r="CU144" s="154"/>
      <c r="CV144" s="154"/>
      <c r="CW144" s="154"/>
      <c r="CX144" s="154"/>
      <c r="CY144" s="154"/>
      <c r="CZ144" s="154"/>
      <c r="DA144" s="154"/>
      <c r="DB144" s="154"/>
      <c r="DC144" s="154"/>
      <c r="DD144" s="154"/>
      <c r="DE144" s="154"/>
      <c r="DF144" s="154"/>
      <c r="DG144" s="154"/>
      <c r="DH144" s="154"/>
      <c r="DI144" s="154"/>
      <c r="DJ144" s="154"/>
      <c r="DK144" s="154"/>
      <c r="DL144" s="154"/>
      <c r="DM144" s="154"/>
      <c r="DN144" s="154"/>
      <c r="DO144" s="154"/>
      <c r="DP144" s="154"/>
      <c r="DQ144" s="154"/>
      <c r="DR144" s="154"/>
      <c r="DS144" s="154"/>
      <c r="DT144" s="154"/>
      <c r="DU144" s="154"/>
      <c r="DV144" s="154"/>
      <c r="DW144" s="154"/>
      <c r="DX144" s="154"/>
      <c r="DY144" s="154"/>
      <c r="DZ144" s="154"/>
      <c r="EA144" s="154"/>
      <c r="EB144" s="154"/>
      <c r="EC144" s="154"/>
      <c r="ED144" s="154"/>
      <c r="EE144" s="154"/>
      <c r="EF144" s="154"/>
      <c r="EG144" s="154"/>
      <c r="EH144" s="154"/>
      <c r="EI144" s="154"/>
      <c r="EJ144" s="154"/>
      <c r="EK144" s="154"/>
      <c r="EL144" s="154"/>
      <c r="EM144" s="154"/>
      <c r="EN144" s="154"/>
      <c r="EO144" s="154"/>
      <c r="EP144" s="154"/>
      <c r="EQ144" s="154"/>
      <c r="ER144" s="154"/>
      <c r="ES144" s="154"/>
      <c r="ET144" s="154"/>
      <c r="EU144" s="154"/>
      <c r="EV144" s="154"/>
      <c r="EW144" s="154"/>
      <c r="EX144" s="154"/>
      <c r="EY144" s="154"/>
      <c r="EZ144" s="154"/>
      <c r="FA144" s="154"/>
      <c r="FB144" s="154"/>
      <c r="FC144" s="154"/>
      <c r="FD144" s="154"/>
      <c r="FE144" s="154"/>
      <c r="FF144" s="154"/>
      <c r="FG144" s="154"/>
      <c r="FH144" s="154"/>
      <c r="FI144" s="154"/>
      <c r="FJ144" s="154"/>
      <c r="FK144" s="154"/>
      <c r="FL144" s="154"/>
      <c r="FM144" s="154"/>
      <c r="FN144" s="154"/>
      <c r="FO144" s="154"/>
      <c r="FP144" s="154"/>
      <c r="FQ144" s="154"/>
      <c r="FR144" s="154"/>
    </row>
    <row r="145" spans="1:174" s="155" customFormat="1" x14ac:dyDescent="0.25">
      <c r="A145" s="137" t="s">
        <v>266</v>
      </c>
      <c r="B145" s="138">
        <v>626</v>
      </c>
      <c r="C145" s="122"/>
      <c r="D145" s="123">
        <v>47249.979935000003</v>
      </c>
      <c r="E145" s="124">
        <v>46021.816878270001</v>
      </c>
      <c r="F145" s="125">
        <f t="shared" si="19"/>
        <v>-2.5992879963537274</v>
      </c>
      <c r="G145" s="123">
        <v>9642.8946000000105</v>
      </c>
      <c r="H145" s="132">
        <v>10638.098400000001</v>
      </c>
      <c r="I145" s="125">
        <f t="shared" si="20"/>
        <v>10.320591910233979</v>
      </c>
      <c r="J145" s="131">
        <v>4641.7843999999996</v>
      </c>
      <c r="K145" s="132">
        <v>5281.3820999999998</v>
      </c>
      <c r="L145" s="129">
        <f t="shared" si="23"/>
        <v>13.779134162284667</v>
      </c>
      <c r="M145" s="131">
        <v>220.73179999999999</v>
      </c>
      <c r="N145" s="132">
        <v>213.8552</v>
      </c>
      <c r="O145" s="147">
        <f t="shared" si="18"/>
        <v>-3.1153644377475254</v>
      </c>
      <c r="P145" s="131">
        <v>29526.1407</v>
      </c>
      <c r="Q145" s="132">
        <v>27786.1024</v>
      </c>
      <c r="R145" s="129">
        <f t="shared" si="21"/>
        <v>-5.8932127895739539</v>
      </c>
      <c r="S145" s="122"/>
      <c r="T145" s="131">
        <v>67596.940700000094</v>
      </c>
      <c r="U145" s="132">
        <v>68728.014800000004</v>
      </c>
      <c r="V145" s="129">
        <f t="shared" si="22"/>
        <v>1.6732622634797911</v>
      </c>
      <c r="W145" s="131">
        <v>54088.834000000003</v>
      </c>
      <c r="X145" s="132">
        <v>45725.511100000003</v>
      </c>
      <c r="Y145" s="129">
        <f t="shared" si="17"/>
        <v>-15.46219853805686</v>
      </c>
      <c r="Z145" s="132">
        <v>22749.111799999999</v>
      </c>
      <c r="AA145" s="132">
        <v>16548.871800000001</v>
      </c>
      <c r="AB145" s="129">
        <f t="shared" si="25"/>
        <v>-27.254866275702238</v>
      </c>
      <c r="AC145" s="131">
        <v>43766.349800000004</v>
      </c>
      <c r="AD145" s="132">
        <v>103097.1189</v>
      </c>
      <c r="AE145" s="129">
        <f t="shared" si="24"/>
        <v>135.56252548162013</v>
      </c>
      <c r="AF145" s="154"/>
      <c r="AG145" s="154"/>
      <c r="AH145" s="154"/>
      <c r="AI145" s="154"/>
      <c r="AJ145" s="154"/>
      <c r="AK145" s="154"/>
      <c r="AL145" s="154"/>
      <c r="AM145" s="154"/>
      <c r="AN145" s="154"/>
      <c r="AO145" s="154"/>
      <c r="AP145" s="154"/>
      <c r="AQ145" s="154"/>
      <c r="AR145" s="154"/>
      <c r="AS145" s="154"/>
      <c r="AT145" s="154"/>
      <c r="AU145" s="154"/>
      <c r="AV145" s="154"/>
      <c r="AW145" s="154"/>
      <c r="AX145" s="154"/>
      <c r="AY145" s="154"/>
      <c r="AZ145" s="154"/>
      <c r="BA145" s="154"/>
      <c r="BB145" s="154"/>
      <c r="BC145" s="154"/>
      <c r="BD145" s="154"/>
      <c r="BE145" s="154"/>
      <c r="BF145" s="154"/>
      <c r="BG145" s="154"/>
      <c r="BH145" s="154"/>
      <c r="BI145" s="154"/>
      <c r="BJ145" s="154"/>
      <c r="BK145" s="154"/>
      <c r="BL145" s="154"/>
      <c r="BM145" s="154"/>
      <c r="BN145" s="154"/>
      <c r="BO145" s="154"/>
      <c r="BP145" s="154"/>
      <c r="BQ145" s="154"/>
      <c r="BR145" s="154"/>
      <c r="BS145" s="154"/>
      <c r="BT145" s="154"/>
      <c r="BU145" s="154"/>
      <c r="BV145" s="154"/>
      <c r="BW145" s="154"/>
      <c r="BX145" s="154"/>
      <c r="BY145" s="154"/>
      <c r="BZ145" s="154"/>
      <c r="CA145" s="154"/>
      <c r="CB145" s="154"/>
      <c r="CC145" s="154"/>
      <c r="CD145" s="154"/>
      <c r="CE145" s="154"/>
      <c r="CF145" s="154"/>
      <c r="CG145" s="154"/>
      <c r="CH145" s="154"/>
      <c r="CI145" s="154"/>
      <c r="CJ145" s="154"/>
      <c r="CK145" s="154"/>
      <c r="CL145" s="154"/>
      <c r="CM145" s="154"/>
      <c r="CN145" s="154"/>
      <c r="CO145" s="154"/>
      <c r="CP145" s="154"/>
      <c r="CQ145" s="154"/>
      <c r="CR145" s="154"/>
      <c r="CS145" s="154"/>
      <c r="CT145" s="154"/>
      <c r="CU145" s="154"/>
      <c r="CV145" s="154"/>
      <c r="CW145" s="154"/>
      <c r="CX145" s="154"/>
      <c r="CY145" s="154"/>
      <c r="CZ145" s="154"/>
      <c r="DA145" s="154"/>
      <c r="DB145" s="154"/>
      <c r="DC145" s="154"/>
      <c r="DD145" s="154"/>
      <c r="DE145" s="154"/>
      <c r="DF145" s="154"/>
      <c r="DG145" s="154"/>
      <c r="DH145" s="154"/>
      <c r="DI145" s="154"/>
      <c r="DJ145" s="154"/>
      <c r="DK145" s="154"/>
      <c r="DL145" s="154"/>
      <c r="DM145" s="154"/>
      <c r="DN145" s="154"/>
      <c r="DO145" s="154"/>
      <c r="DP145" s="154"/>
      <c r="DQ145" s="154"/>
      <c r="DR145" s="154"/>
      <c r="DS145" s="154"/>
      <c r="DT145" s="154"/>
      <c r="DU145" s="154"/>
      <c r="DV145" s="154"/>
      <c r="DW145" s="154"/>
      <c r="DX145" s="154"/>
      <c r="DY145" s="154"/>
      <c r="DZ145" s="154"/>
      <c r="EA145" s="154"/>
      <c r="EB145" s="154"/>
      <c r="EC145" s="154"/>
      <c r="ED145" s="154"/>
      <c r="EE145" s="154"/>
      <c r="EF145" s="154"/>
      <c r="EG145" s="154"/>
      <c r="EH145" s="154"/>
      <c r="EI145" s="154"/>
      <c r="EJ145" s="154"/>
      <c r="EK145" s="154"/>
      <c r="EL145" s="154"/>
      <c r="EM145" s="154"/>
      <c r="EN145" s="154"/>
      <c r="EO145" s="154"/>
      <c r="EP145" s="154"/>
      <c r="EQ145" s="154"/>
      <c r="ER145" s="154"/>
      <c r="ES145" s="154"/>
      <c r="ET145" s="154"/>
      <c r="EU145" s="154"/>
      <c r="EV145" s="154"/>
      <c r="EW145" s="154"/>
      <c r="EX145" s="154"/>
      <c r="EY145" s="154"/>
      <c r="EZ145" s="154"/>
      <c r="FA145" s="154"/>
      <c r="FB145" s="154"/>
      <c r="FC145" s="154"/>
      <c r="FD145" s="154"/>
      <c r="FE145" s="154"/>
      <c r="FF145" s="154"/>
      <c r="FG145" s="154"/>
      <c r="FH145" s="154"/>
      <c r="FI145" s="154"/>
      <c r="FJ145" s="154"/>
      <c r="FK145" s="154"/>
      <c r="FL145" s="154"/>
      <c r="FM145" s="154"/>
      <c r="FN145" s="154"/>
      <c r="FO145" s="154"/>
      <c r="FP145" s="154"/>
      <c r="FQ145" s="154"/>
      <c r="FR145" s="154"/>
    </row>
    <row r="146" spans="1:174" s="155" customFormat="1" x14ac:dyDescent="0.25">
      <c r="A146" s="137" t="s">
        <v>267</v>
      </c>
      <c r="B146" s="138">
        <v>1152</v>
      </c>
      <c r="C146" s="122"/>
      <c r="D146" s="123">
        <v>48062.389749000002</v>
      </c>
      <c r="E146" s="124">
        <v>44164.22087818</v>
      </c>
      <c r="F146" s="125">
        <f t="shared" si="19"/>
        <v>-8.1106430437140489</v>
      </c>
      <c r="G146" s="123">
        <v>405.33519999999999</v>
      </c>
      <c r="H146" s="132">
        <v>622.24720000000002</v>
      </c>
      <c r="I146" s="125">
        <f t="shared" si="20"/>
        <v>53.514227237111413</v>
      </c>
      <c r="J146" s="131">
        <v>373.774</v>
      </c>
      <c r="K146" s="132">
        <v>414.89100000000002</v>
      </c>
      <c r="L146" s="129">
        <f t="shared" si="23"/>
        <v>11.000497626908246</v>
      </c>
      <c r="M146" s="131">
        <v>10.566700000000001</v>
      </c>
      <c r="N146" s="132" t="s">
        <v>131</v>
      </c>
      <c r="O146" s="134" t="s">
        <v>132</v>
      </c>
      <c r="P146" s="131">
        <v>45748.4401</v>
      </c>
      <c r="Q146" s="132">
        <v>41979.662499999999</v>
      </c>
      <c r="R146" s="129">
        <f t="shared" si="21"/>
        <v>-8.2380461317630882</v>
      </c>
      <c r="S146" s="122"/>
      <c r="T146" s="131">
        <v>66012.596799999999</v>
      </c>
      <c r="U146" s="132">
        <v>65600.448099999994</v>
      </c>
      <c r="V146" s="129">
        <f t="shared" si="22"/>
        <v>-0.62434856372747261</v>
      </c>
      <c r="W146" s="131">
        <v>105197.5968</v>
      </c>
      <c r="X146" s="132">
        <v>90444.249100000001</v>
      </c>
      <c r="Y146" s="129">
        <f t="shared" si="17"/>
        <v>-14.024415147095826</v>
      </c>
      <c r="Z146" s="132">
        <v>10057.397999999999</v>
      </c>
      <c r="AA146" s="132">
        <v>14391.417799999999</v>
      </c>
      <c r="AB146" s="129">
        <f t="shared" si="25"/>
        <v>43.092853638684694</v>
      </c>
      <c r="AC146" s="131">
        <v>84667.891399999993</v>
      </c>
      <c r="AD146" s="132">
        <v>113204.2355</v>
      </c>
      <c r="AE146" s="129">
        <f t="shared" si="24"/>
        <v>33.703855886979127</v>
      </c>
      <c r="AF146" s="154"/>
      <c r="AG146" s="154"/>
      <c r="AH146" s="154"/>
      <c r="AI146" s="154"/>
      <c r="AJ146" s="154"/>
      <c r="AK146" s="154"/>
      <c r="AL146" s="154"/>
      <c r="AM146" s="154"/>
      <c r="AN146" s="154"/>
      <c r="AO146" s="154"/>
      <c r="AP146" s="154"/>
      <c r="AQ146" s="154"/>
      <c r="AR146" s="154"/>
      <c r="AS146" s="154"/>
      <c r="AT146" s="154"/>
      <c r="AU146" s="154"/>
      <c r="AV146" s="154"/>
      <c r="AW146" s="154"/>
      <c r="AX146" s="154"/>
      <c r="AY146" s="154"/>
      <c r="AZ146" s="154"/>
      <c r="BA146" s="154"/>
      <c r="BB146" s="154"/>
      <c r="BC146" s="154"/>
      <c r="BD146" s="154"/>
      <c r="BE146" s="154"/>
      <c r="BF146" s="154"/>
      <c r="BG146" s="154"/>
      <c r="BH146" s="154"/>
      <c r="BI146" s="154"/>
      <c r="BJ146" s="154"/>
      <c r="BK146" s="154"/>
      <c r="BL146" s="154"/>
      <c r="BM146" s="154"/>
      <c r="BN146" s="154"/>
      <c r="BO146" s="154"/>
      <c r="BP146" s="154"/>
      <c r="BQ146" s="154"/>
      <c r="BR146" s="154"/>
      <c r="BS146" s="154"/>
      <c r="BT146" s="154"/>
      <c r="BU146" s="154"/>
      <c r="BV146" s="154"/>
      <c r="BW146" s="154"/>
      <c r="BX146" s="154"/>
      <c r="BY146" s="154"/>
      <c r="BZ146" s="154"/>
      <c r="CA146" s="154"/>
      <c r="CB146" s="154"/>
      <c r="CC146" s="154"/>
      <c r="CD146" s="154"/>
      <c r="CE146" s="154"/>
      <c r="CF146" s="154"/>
      <c r="CG146" s="154"/>
      <c r="CH146" s="154"/>
      <c r="CI146" s="154"/>
      <c r="CJ146" s="154"/>
      <c r="CK146" s="154"/>
      <c r="CL146" s="154"/>
      <c r="CM146" s="154"/>
      <c r="CN146" s="154"/>
      <c r="CO146" s="154"/>
      <c r="CP146" s="154"/>
      <c r="CQ146" s="154"/>
      <c r="CR146" s="154"/>
      <c r="CS146" s="154"/>
      <c r="CT146" s="154"/>
      <c r="CU146" s="154"/>
      <c r="CV146" s="154"/>
      <c r="CW146" s="154"/>
      <c r="CX146" s="154"/>
      <c r="CY146" s="154"/>
      <c r="CZ146" s="154"/>
      <c r="DA146" s="154"/>
      <c r="DB146" s="154"/>
      <c r="DC146" s="154"/>
      <c r="DD146" s="154"/>
      <c r="DE146" s="154"/>
      <c r="DF146" s="154"/>
      <c r="DG146" s="154"/>
      <c r="DH146" s="154"/>
      <c r="DI146" s="154"/>
      <c r="DJ146" s="154"/>
      <c r="DK146" s="154"/>
      <c r="DL146" s="154"/>
      <c r="DM146" s="154"/>
      <c r="DN146" s="154"/>
      <c r="DO146" s="154"/>
      <c r="DP146" s="154"/>
      <c r="DQ146" s="154"/>
      <c r="DR146" s="154"/>
      <c r="DS146" s="154"/>
      <c r="DT146" s="154"/>
      <c r="DU146" s="154"/>
      <c r="DV146" s="154"/>
      <c r="DW146" s="154"/>
      <c r="DX146" s="154"/>
      <c r="DY146" s="154"/>
      <c r="DZ146" s="154"/>
      <c r="EA146" s="154"/>
      <c r="EB146" s="154"/>
      <c r="EC146" s="154"/>
      <c r="ED146" s="154"/>
      <c r="EE146" s="154"/>
      <c r="EF146" s="154"/>
      <c r="EG146" s="154"/>
      <c r="EH146" s="154"/>
      <c r="EI146" s="154"/>
      <c r="EJ146" s="154"/>
      <c r="EK146" s="154"/>
      <c r="EL146" s="154"/>
      <c r="EM146" s="154"/>
      <c r="EN146" s="154"/>
      <c r="EO146" s="154"/>
      <c r="EP146" s="154"/>
      <c r="EQ146" s="154"/>
      <c r="ER146" s="154"/>
      <c r="ES146" s="154"/>
      <c r="ET146" s="154"/>
      <c r="EU146" s="154"/>
      <c r="EV146" s="154"/>
      <c r="EW146" s="154"/>
      <c r="EX146" s="154"/>
      <c r="EY146" s="154"/>
      <c r="EZ146" s="154"/>
      <c r="FA146" s="154"/>
      <c r="FB146" s="154"/>
      <c r="FC146" s="154"/>
      <c r="FD146" s="154"/>
      <c r="FE146" s="154"/>
      <c r="FF146" s="154"/>
      <c r="FG146" s="154"/>
      <c r="FH146" s="154"/>
      <c r="FI146" s="154"/>
      <c r="FJ146" s="154"/>
      <c r="FK146" s="154"/>
      <c r="FL146" s="154"/>
      <c r="FM146" s="154"/>
      <c r="FN146" s="154"/>
      <c r="FO146" s="154"/>
      <c r="FP146" s="154"/>
      <c r="FQ146" s="154"/>
      <c r="FR146" s="154"/>
    </row>
    <row r="147" spans="1:174" s="155" customFormat="1" x14ac:dyDescent="0.25">
      <c r="A147" s="137" t="s">
        <v>268</v>
      </c>
      <c r="B147" s="138">
        <v>160</v>
      </c>
      <c r="C147" s="122"/>
      <c r="D147" s="123">
        <v>10529.923494999999</v>
      </c>
      <c r="E147" s="124">
        <v>10082.926116160001</v>
      </c>
      <c r="F147" s="125">
        <f t="shared" si="19"/>
        <v>-4.2450201946125254</v>
      </c>
      <c r="G147" s="123">
        <v>2834.3420000000001</v>
      </c>
      <c r="H147" s="132">
        <v>2824.4811</v>
      </c>
      <c r="I147" s="125">
        <f t="shared" si="20"/>
        <v>-0.3479079094901083</v>
      </c>
      <c r="J147" s="131">
        <v>1428.5890999999999</v>
      </c>
      <c r="K147" s="132">
        <v>1652.421</v>
      </c>
      <c r="L147" s="129">
        <f t="shared" si="23"/>
        <v>15.668039186355266</v>
      </c>
      <c r="M147" s="131">
        <v>16.035299999999999</v>
      </c>
      <c r="N147" s="132">
        <v>13.059900000000001</v>
      </c>
      <c r="O147" s="147">
        <f t="shared" si="18"/>
        <v>-18.555312342145136</v>
      </c>
      <c r="P147" s="131">
        <v>4838.1696000000002</v>
      </c>
      <c r="Q147" s="132">
        <v>4677.6454000000003</v>
      </c>
      <c r="R147" s="129">
        <f t="shared" si="21"/>
        <v>-3.317870460762673</v>
      </c>
      <c r="S147" s="122"/>
      <c r="T147" s="131">
        <v>5899.8015999999998</v>
      </c>
      <c r="U147" s="132">
        <v>5977.8329000000003</v>
      </c>
      <c r="V147" s="129">
        <f t="shared" si="22"/>
        <v>1.3226088823054649</v>
      </c>
      <c r="W147" s="131">
        <v>13543.870199999999</v>
      </c>
      <c r="X147" s="132">
        <v>13914.025799999999</v>
      </c>
      <c r="Y147" s="129">
        <f t="shared" si="17"/>
        <v>2.7330120160188764</v>
      </c>
      <c r="Z147" s="132">
        <v>6170.3672999999999</v>
      </c>
      <c r="AA147" s="132">
        <v>4345.2920999999997</v>
      </c>
      <c r="AB147" s="129">
        <f t="shared" si="25"/>
        <v>-29.578064177800243</v>
      </c>
      <c r="AC147" s="131">
        <v>23862.408500000001</v>
      </c>
      <c r="AD147" s="132">
        <v>57761.085400000004</v>
      </c>
      <c r="AE147" s="129">
        <f t="shared" si="24"/>
        <v>142.05890784243343</v>
      </c>
      <c r="AF147" s="154"/>
      <c r="AG147" s="154"/>
      <c r="AH147" s="154"/>
      <c r="AI147" s="154"/>
      <c r="AJ147" s="154"/>
      <c r="AK147" s="154"/>
      <c r="AL147" s="154"/>
      <c r="AM147" s="154"/>
      <c r="AN147" s="154"/>
      <c r="AO147" s="154"/>
      <c r="AP147" s="154"/>
      <c r="AQ147" s="154"/>
      <c r="AR147" s="154"/>
      <c r="AS147" s="154"/>
      <c r="AT147" s="154"/>
      <c r="AU147" s="154"/>
      <c r="AV147" s="154"/>
      <c r="AW147" s="154"/>
      <c r="AX147" s="154"/>
      <c r="AY147" s="154"/>
      <c r="AZ147" s="154"/>
      <c r="BA147" s="154"/>
      <c r="BB147" s="154"/>
      <c r="BC147" s="154"/>
      <c r="BD147" s="154"/>
      <c r="BE147" s="154"/>
      <c r="BF147" s="154"/>
      <c r="BG147" s="154"/>
      <c r="BH147" s="154"/>
      <c r="BI147" s="154"/>
      <c r="BJ147" s="154"/>
      <c r="BK147" s="154"/>
      <c r="BL147" s="154"/>
      <c r="BM147" s="154"/>
      <c r="BN147" s="154"/>
      <c r="BO147" s="154"/>
      <c r="BP147" s="154"/>
      <c r="BQ147" s="154"/>
      <c r="BR147" s="154"/>
      <c r="BS147" s="154"/>
      <c r="BT147" s="154"/>
      <c r="BU147" s="154"/>
      <c r="BV147" s="154"/>
      <c r="BW147" s="154"/>
      <c r="BX147" s="154"/>
      <c r="BY147" s="154"/>
      <c r="BZ147" s="154"/>
      <c r="CA147" s="154"/>
      <c r="CB147" s="154"/>
      <c r="CC147" s="154"/>
      <c r="CD147" s="154"/>
      <c r="CE147" s="154"/>
      <c r="CF147" s="154"/>
      <c r="CG147" s="154"/>
      <c r="CH147" s="154"/>
      <c r="CI147" s="154"/>
      <c r="CJ147" s="154"/>
      <c r="CK147" s="154"/>
      <c r="CL147" s="154"/>
      <c r="CM147" s="154"/>
      <c r="CN147" s="154"/>
      <c r="CO147" s="154"/>
      <c r="CP147" s="154"/>
      <c r="CQ147" s="154"/>
      <c r="CR147" s="154"/>
      <c r="CS147" s="154"/>
      <c r="CT147" s="154"/>
      <c r="CU147" s="154"/>
      <c r="CV147" s="154"/>
      <c r="CW147" s="154"/>
      <c r="CX147" s="154"/>
      <c r="CY147" s="154"/>
      <c r="CZ147" s="154"/>
      <c r="DA147" s="154"/>
      <c r="DB147" s="154"/>
      <c r="DC147" s="154"/>
      <c r="DD147" s="154"/>
      <c r="DE147" s="154"/>
      <c r="DF147" s="154"/>
      <c r="DG147" s="154"/>
      <c r="DH147" s="154"/>
      <c r="DI147" s="154"/>
      <c r="DJ147" s="154"/>
      <c r="DK147" s="154"/>
      <c r="DL147" s="154"/>
      <c r="DM147" s="154"/>
      <c r="DN147" s="154"/>
      <c r="DO147" s="154"/>
      <c r="DP147" s="154"/>
      <c r="DQ147" s="154"/>
      <c r="DR147" s="154"/>
      <c r="DS147" s="154"/>
      <c r="DT147" s="154"/>
      <c r="DU147" s="154"/>
      <c r="DV147" s="154"/>
      <c r="DW147" s="154"/>
      <c r="DX147" s="154"/>
      <c r="DY147" s="154"/>
      <c r="DZ147" s="154"/>
      <c r="EA147" s="154"/>
      <c r="EB147" s="154"/>
      <c r="EC147" s="154"/>
      <c r="ED147" s="154"/>
      <c r="EE147" s="154"/>
      <c r="EF147" s="154"/>
      <c r="EG147" s="154"/>
      <c r="EH147" s="154"/>
      <c r="EI147" s="154"/>
      <c r="EJ147" s="154"/>
      <c r="EK147" s="154"/>
      <c r="EL147" s="154"/>
      <c r="EM147" s="154"/>
      <c r="EN147" s="154"/>
      <c r="EO147" s="154"/>
      <c r="EP147" s="154"/>
      <c r="EQ147" s="154"/>
      <c r="ER147" s="154"/>
      <c r="ES147" s="154"/>
      <c r="ET147" s="154"/>
      <c r="EU147" s="154"/>
      <c r="EV147" s="154"/>
      <c r="EW147" s="154"/>
      <c r="EX147" s="154"/>
      <c r="EY147" s="154"/>
      <c r="EZ147" s="154"/>
      <c r="FA147" s="154"/>
      <c r="FB147" s="154"/>
      <c r="FC147" s="154"/>
      <c r="FD147" s="154"/>
      <c r="FE147" s="154"/>
      <c r="FF147" s="154"/>
      <c r="FG147" s="154"/>
      <c r="FH147" s="154"/>
      <c r="FI147" s="154"/>
      <c r="FJ147" s="154"/>
      <c r="FK147" s="154"/>
      <c r="FL147" s="154"/>
      <c r="FM147" s="154"/>
      <c r="FN147" s="154"/>
      <c r="FO147" s="154"/>
      <c r="FP147" s="154"/>
      <c r="FQ147" s="154"/>
      <c r="FR147" s="154"/>
    </row>
    <row r="148" spans="1:174" s="155" customFormat="1" x14ac:dyDescent="0.25">
      <c r="A148" s="137" t="s">
        <v>269</v>
      </c>
      <c r="B148" s="138">
        <v>41</v>
      </c>
      <c r="C148" s="122"/>
      <c r="D148" s="123">
        <v>1923.83</v>
      </c>
      <c r="E148" s="124">
        <v>1673.2317</v>
      </c>
      <c r="F148" s="125">
        <f t="shared" si="19"/>
        <v>-13.026010614243456</v>
      </c>
      <c r="G148" s="123">
        <v>597.41780000000006</v>
      </c>
      <c r="H148" s="132">
        <v>529.3057</v>
      </c>
      <c r="I148" s="125">
        <f t="shared" si="20"/>
        <v>-11.40108312808893</v>
      </c>
      <c r="J148" s="131">
        <v>150.55279999999999</v>
      </c>
      <c r="K148" s="132">
        <v>260.16680000000002</v>
      </c>
      <c r="L148" s="129">
        <f t="shared" si="23"/>
        <v>72.807679432066379</v>
      </c>
      <c r="M148" s="131" t="s">
        <v>131</v>
      </c>
      <c r="N148" s="132" t="s">
        <v>131</v>
      </c>
      <c r="O148" s="134" t="s">
        <v>132</v>
      </c>
      <c r="P148" s="131">
        <v>1031.2891</v>
      </c>
      <c r="Q148" s="132">
        <v>777.33950000000004</v>
      </c>
      <c r="R148" s="129">
        <f t="shared" si="21"/>
        <v>-24.624482116605318</v>
      </c>
      <c r="S148" s="122"/>
      <c r="T148" s="131">
        <v>1388.7348999999999</v>
      </c>
      <c r="U148" s="132">
        <v>1216.0636999999999</v>
      </c>
      <c r="V148" s="129">
        <f t="shared" si="22"/>
        <v>-12.433704949735191</v>
      </c>
      <c r="W148" s="131">
        <v>1823.7351000000001</v>
      </c>
      <c r="X148" s="132">
        <v>1015.1826</v>
      </c>
      <c r="Y148" s="129">
        <f t="shared" si="17"/>
        <v>-44.334974964291696</v>
      </c>
      <c r="Z148" s="132" t="s">
        <v>131</v>
      </c>
      <c r="AA148" s="132">
        <v>0</v>
      </c>
      <c r="AB148" s="129" t="s">
        <v>132</v>
      </c>
      <c r="AC148" s="131">
        <v>2349.3391000000001</v>
      </c>
      <c r="AD148" s="132" t="s">
        <v>131</v>
      </c>
      <c r="AE148" s="129" t="s">
        <v>132</v>
      </c>
      <c r="AF148" s="154"/>
      <c r="AG148" s="154"/>
      <c r="AH148" s="154"/>
      <c r="AI148" s="154"/>
      <c r="AJ148" s="154"/>
      <c r="AK148" s="154"/>
      <c r="AL148" s="154"/>
      <c r="AM148" s="154"/>
      <c r="AN148" s="154"/>
      <c r="AO148" s="154"/>
      <c r="AP148" s="154"/>
      <c r="AQ148" s="154"/>
      <c r="AR148" s="154"/>
      <c r="AS148" s="154"/>
      <c r="AT148" s="154"/>
      <c r="AU148" s="154"/>
      <c r="AV148" s="154"/>
      <c r="AW148" s="154"/>
      <c r="AX148" s="154"/>
      <c r="AY148" s="154"/>
      <c r="AZ148" s="154"/>
      <c r="BA148" s="154"/>
      <c r="BB148" s="154"/>
      <c r="BC148" s="154"/>
      <c r="BD148" s="154"/>
      <c r="BE148" s="154"/>
      <c r="BF148" s="154"/>
      <c r="BG148" s="154"/>
      <c r="BH148" s="154"/>
      <c r="BI148" s="154"/>
      <c r="BJ148" s="154"/>
      <c r="BK148" s="154"/>
      <c r="BL148" s="154"/>
      <c r="BM148" s="154"/>
      <c r="BN148" s="154"/>
      <c r="BO148" s="154"/>
      <c r="BP148" s="154"/>
      <c r="BQ148" s="154"/>
      <c r="BR148" s="154"/>
      <c r="BS148" s="154"/>
      <c r="BT148" s="154"/>
      <c r="BU148" s="154"/>
      <c r="BV148" s="154"/>
      <c r="BW148" s="154"/>
      <c r="BX148" s="154"/>
      <c r="BY148" s="154"/>
      <c r="BZ148" s="154"/>
      <c r="CA148" s="154"/>
      <c r="CB148" s="154"/>
      <c r="CC148" s="154"/>
      <c r="CD148" s="154"/>
      <c r="CE148" s="154"/>
      <c r="CF148" s="154"/>
      <c r="CG148" s="154"/>
      <c r="CH148" s="154"/>
      <c r="CI148" s="154"/>
      <c r="CJ148" s="154"/>
      <c r="CK148" s="154"/>
      <c r="CL148" s="154"/>
      <c r="CM148" s="154"/>
      <c r="CN148" s="154"/>
      <c r="CO148" s="154"/>
      <c r="CP148" s="154"/>
      <c r="CQ148" s="154"/>
      <c r="CR148" s="154"/>
      <c r="CS148" s="154"/>
      <c r="CT148" s="154"/>
      <c r="CU148" s="154"/>
      <c r="CV148" s="154"/>
      <c r="CW148" s="154"/>
      <c r="CX148" s="154"/>
      <c r="CY148" s="154"/>
      <c r="CZ148" s="154"/>
      <c r="DA148" s="154"/>
      <c r="DB148" s="154"/>
      <c r="DC148" s="154"/>
      <c r="DD148" s="154"/>
      <c r="DE148" s="154"/>
      <c r="DF148" s="154"/>
      <c r="DG148" s="154"/>
      <c r="DH148" s="154"/>
      <c r="DI148" s="154"/>
      <c r="DJ148" s="154"/>
      <c r="DK148" s="154"/>
      <c r="DL148" s="154"/>
      <c r="DM148" s="154"/>
      <c r="DN148" s="154"/>
      <c r="DO148" s="154"/>
      <c r="DP148" s="154"/>
      <c r="DQ148" s="154"/>
      <c r="DR148" s="154"/>
      <c r="DS148" s="154"/>
      <c r="DT148" s="154"/>
      <c r="DU148" s="154"/>
      <c r="DV148" s="154"/>
      <c r="DW148" s="154"/>
      <c r="DX148" s="154"/>
      <c r="DY148" s="154"/>
      <c r="DZ148" s="154"/>
      <c r="EA148" s="154"/>
      <c r="EB148" s="154"/>
      <c r="EC148" s="154"/>
      <c r="ED148" s="154"/>
      <c r="EE148" s="154"/>
      <c r="EF148" s="154"/>
      <c r="EG148" s="154"/>
      <c r="EH148" s="154"/>
      <c r="EI148" s="154"/>
      <c r="EJ148" s="154"/>
      <c r="EK148" s="154"/>
      <c r="EL148" s="154"/>
      <c r="EM148" s="154"/>
      <c r="EN148" s="154"/>
      <c r="EO148" s="154"/>
      <c r="EP148" s="154"/>
      <c r="EQ148" s="154"/>
      <c r="ER148" s="154"/>
      <c r="ES148" s="154"/>
      <c r="ET148" s="154"/>
      <c r="EU148" s="154"/>
      <c r="EV148" s="154"/>
      <c r="EW148" s="154"/>
      <c r="EX148" s="154"/>
      <c r="EY148" s="154"/>
      <c r="EZ148" s="154"/>
      <c r="FA148" s="154"/>
      <c r="FB148" s="154"/>
      <c r="FC148" s="154"/>
      <c r="FD148" s="154"/>
      <c r="FE148" s="154"/>
      <c r="FF148" s="154"/>
      <c r="FG148" s="154"/>
      <c r="FH148" s="154"/>
      <c r="FI148" s="154"/>
      <c r="FJ148" s="154"/>
      <c r="FK148" s="154"/>
      <c r="FL148" s="154"/>
      <c r="FM148" s="154"/>
      <c r="FN148" s="154"/>
      <c r="FO148" s="154"/>
      <c r="FP148" s="154"/>
      <c r="FQ148" s="154"/>
      <c r="FR148" s="154"/>
    </row>
    <row r="149" spans="1:174" s="155" customFormat="1" x14ac:dyDescent="0.25">
      <c r="A149" s="137" t="s">
        <v>270</v>
      </c>
      <c r="B149" s="138">
        <v>74</v>
      </c>
      <c r="C149" s="122"/>
      <c r="D149" s="123">
        <v>3116.510968</v>
      </c>
      <c r="E149" s="124">
        <v>3133.5895</v>
      </c>
      <c r="F149" s="125">
        <f t="shared" si="19"/>
        <v>0.54800166517494642</v>
      </c>
      <c r="G149" s="123">
        <v>785.33439999999996</v>
      </c>
      <c r="H149" s="132">
        <v>751.86030000000005</v>
      </c>
      <c r="I149" s="125">
        <f t="shared" si="20"/>
        <v>-4.2624008320531921</v>
      </c>
      <c r="J149" s="131">
        <v>339.59949999999998</v>
      </c>
      <c r="K149" s="132">
        <v>374.96769999999998</v>
      </c>
      <c r="L149" s="129">
        <f t="shared" si="23"/>
        <v>10.414679644699131</v>
      </c>
      <c r="M149" s="131">
        <v>41.884300000000003</v>
      </c>
      <c r="N149" s="132">
        <v>59.439</v>
      </c>
      <c r="O149" s="147">
        <f t="shared" si="18"/>
        <v>41.912363343782744</v>
      </c>
      <c r="P149" s="131">
        <v>1692.1296</v>
      </c>
      <c r="Q149" s="132">
        <v>1792.9682</v>
      </c>
      <c r="R149" s="129">
        <f t="shared" si="21"/>
        <v>5.9592716775358046</v>
      </c>
      <c r="S149" s="122"/>
      <c r="T149" s="131">
        <v>1429.7438999999999</v>
      </c>
      <c r="U149" s="132">
        <v>1222.0790999999999</v>
      </c>
      <c r="V149" s="129">
        <f t="shared" si="22"/>
        <v>-14.524615212556602</v>
      </c>
      <c r="W149" s="131">
        <v>1024.5128999999999</v>
      </c>
      <c r="X149" s="132">
        <v>2353.7532999999999</v>
      </c>
      <c r="Y149" s="129">
        <f t="shared" si="17"/>
        <v>129.74364695651954</v>
      </c>
      <c r="Z149" s="132">
        <v>549.74959999999999</v>
      </c>
      <c r="AA149" s="132" t="s">
        <v>131</v>
      </c>
      <c r="AB149" s="129" t="s">
        <v>132</v>
      </c>
      <c r="AC149" s="131" t="s">
        <v>131</v>
      </c>
      <c r="AD149" s="132">
        <v>1546.6306999999999</v>
      </c>
      <c r="AE149" s="129" t="s">
        <v>132</v>
      </c>
      <c r="AF149" s="154"/>
      <c r="AG149" s="154"/>
      <c r="AH149" s="154"/>
      <c r="AI149" s="154"/>
      <c r="AJ149" s="154"/>
      <c r="AK149" s="154"/>
      <c r="AL149" s="154"/>
      <c r="AM149" s="154"/>
      <c r="AN149" s="154"/>
      <c r="AO149" s="154"/>
      <c r="AP149" s="154"/>
      <c r="AQ149" s="154"/>
      <c r="AR149" s="154"/>
      <c r="AS149" s="154"/>
      <c r="AT149" s="154"/>
      <c r="AU149" s="154"/>
      <c r="AV149" s="154"/>
      <c r="AW149" s="154"/>
      <c r="AX149" s="154"/>
      <c r="AY149" s="154"/>
      <c r="AZ149" s="154"/>
      <c r="BA149" s="154"/>
      <c r="BB149" s="154"/>
      <c r="BC149" s="154"/>
      <c r="BD149" s="154"/>
      <c r="BE149" s="154"/>
      <c r="BF149" s="154"/>
      <c r="BG149" s="154"/>
      <c r="BH149" s="154"/>
      <c r="BI149" s="154"/>
      <c r="BJ149" s="154"/>
      <c r="BK149" s="154"/>
      <c r="BL149" s="154"/>
      <c r="BM149" s="154"/>
      <c r="BN149" s="154"/>
      <c r="BO149" s="154"/>
      <c r="BP149" s="154"/>
      <c r="BQ149" s="154"/>
      <c r="BR149" s="154"/>
      <c r="BS149" s="154"/>
      <c r="BT149" s="154"/>
      <c r="BU149" s="154"/>
      <c r="BV149" s="154"/>
      <c r="BW149" s="154"/>
      <c r="BX149" s="154"/>
      <c r="BY149" s="154"/>
      <c r="BZ149" s="154"/>
      <c r="CA149" s="154"/>
      <c r="CB149" s="154"/>
      <c r="CC149" s="154"/>
      <c r="CD149" s="154"/>
      <c r="CE149" s="154"/>
      <c r="CF149" s="154"/>
      <c r="CG149" s="154"/>
      <c r="CH149" s="154"/>
      <c r="CI149" s="154"/>
      <c r="CJ149" s="154"/>
      <c r="CK149" s="154"/>
      <c r="CL149" s="154"/>
      <c r="CM149" s="154"/>
      <c r="CN149" s="154"/>
      <c r="CO149" s="154"/>
      <c r="CP149" s="154"/>
      <c r="CQ149" s="154"/>
      <c r="CR149" s="154"/>
      <c r="CS149" s="154"/>
      <c r="CT149" s="154"/>
      <c r="CU149" s="154"/>
      <c r="CV149" s="154"/>
      <c r="CW149" s="154"/>
      <c r="CX149" s="154"/>
      <c r="CY149" s="154"/>
      <c r="CZ149" s="154"/>
      <c r="DA149" s="154"/>
      <c r="DB149" s="154"/>
      <c r="DC149" s="154"/>
      <c r="DD149" s="154"/>
      <c r="DE149" s="154"/>
      <c r="DF149" s="154"/>
      <c r="DG149" s="154"/>
      <c r="DH149" s="154"/>
      <c r="DI149" s="154"/>
      <c r="DJ149" s="154"/>
      <c r="DK149" s="154"/>
      <c r="DL149" s="154"/>
      <c r="DM149" s="154"/>
      <c r="DN149" s="154"/>
      <c r="DO149" s="154"/>
      <c r="DP149" s="154"/>
      <c r="DQ149" s="154"/>
      <c r="DR149" s="154"/>
      <c r="DS149" s="154"/>
      <c r="DT149" s="154"/>
      <c r="DU149" s="154"/>
      <c r="DV149" s="154"/>
      <c r="DW149" s="154"/>
      <c r="DX149" s="154"/>
      <c r="DY149" s="154"/>
      <c r="DZ149" s="154"/>
      <c r="EA149" s="154"/>
      <c r="EB149" s="154"/>
      <c r="EC149" s="154"/>
      <c r="ED149" s="154"/>
      <c r="EE149" s="154"/>
      <c r="EF149" s="154"/>
      <c r="EG149" s="154"/>
      <c r="EH149" s="154"/>
      <c r="EI149" s="154"/>
      <c r="EJ149" s="154"/>
      <c r="EK149" s="154"/>
      <c r="EL149" s="154"/>
      <c r="EM149" s="154"/>
      <c r="EN149" s="154"/>
      <c r="EO149" s="154"/>
      <c r="EP149" s="154"/>
      <c r="EQ149" s="154"/>
      <c r="ER149" s="154"/>
      <c r="ES149" s="154"/>
      <c r="ET149" s="154"/>
      <c r="EU149" s="154"/>
      <c r="EV149" s="154"/>
      <c r="EW149" s="154"/>
      <c r="EX149" s="154"/>
      <c r="EY149" s="154"/>
      <c r="EZ149" s="154"/>
      <c r="FA149" s="154"/>
      <c r="FB149" s="154"/>
      <c r="FC149" s="154"/>
      <c r="FD149" s="154"/>
      <c r="FE149" s="154"/>
      <c r="FF149" s="154"/>
      <c r="FG149" s="154"/>
      <c r="FH149" s="154"/>
      <c r="FI149" s="154"/>
      <c r="FJ149" s="154"/>
      <c r="FK149" s="154"/>
      <c r="FL149" s="154"/>
      <c r="FM149" s="154"/>
      <c r="FN149" s="154"/>
      <c r="FO149" s="154"/>
      <c r="FP149" s="154"/>
      <c r="FQ149" s="154"/>
      <c r="FR149" s="154"/>
    </row>
    <row r="150" spans="1:174" s="157" customFormat="1" ht="12.75" x14ac:dyDescent="0.2">
      <c r="A150" s="139" t="s">
        <v>271</v>
      </c>
      <c r="B150" s="140">
        <v>13689</v>
      </c>
      <c r="C150" s="141"/>
      <c r="D150" s="142">
        <v>958817.95456600399</v>
      </c>
      <c r="E150" s="143">
        <v>915411.76627100504</v>
      </c>
      <c r="F150" s="144">
        <f t="shared" si="19"/>
        <v>-4.5270520945392745</v>
      </c>
      <c r="G150" s="142">
        <v>222106.67110000001</v>
      </c>
      <c r="H150" s="145">
        <v>237202.75779999999</v>
      </c>
      <c r="I150" s="153">
        <f t="shared" si="20"/>
        <v>6.7967732014691418</v>
      </c>
      <c r="J150" s="146">
        <v>106772.0344</v>
      </c>
      <c r="K150" s="145">
        <v>118857.306</v>
      </c>
      <c r="L150" s="129">
        <f t="shared" si="23"/>
        <v>11.318761198016469</v>
      </c>
      <c r="M150" s="146">
        <v>13351.2963</v>
      </c>
      <c r="N150" s="145">
        <v>16247.433300000001</v>
      </c>
      <c r="O150" s="147">
        <f t="shared" si="18"/>
        <v>21.691803813836419</v>
      </c>
      <c r="P150" s="146">
        <v>526527.35749999795</v>
      </c>
      <c r="Q150" s="145">
        <v>488427.71260000102</v>
      </c>
      <c r="R150" s="129">
        <f t="shared" si="21"/>
        <v>-7.2360237995795051</v>
      </c>
      <c r="S150" s="141"/>
      <c r="T150" s="146">
        <v>760197.62470000098</v>
      </c>
      <c r="U150" s="145">
        <v>763851.43179999897</v>
      </c>
      <c r="V150" s="148">
        <f t="shared" si="22"/>
        <v>0.48063911031555051</v>
      </c>
      <c r="W150" s="149">
        <v>2270857.9240999999</v>
      </c>
      <c r="X150" s="150">
        <v>2090747.1831</v>
      </c>
      <c r="Y150" s="148">
        <f t="shared" si="17"/>
        <v>-7.9313962836923153</v>
      </c>
      <c r="Z150" s="150">
        <v>235282.6776</v>
      </c>
      <c r="AA150" s="150">
        <v>188839.9008</v>
      </c>
      <c r="AB150" s="148">
        <f t="shared" si="25"/>
        <v>-19.739139860927867</v>
      </c>
      <c r="AC150" s="149">
        <v>17386209.5180001</v>
      </c>
      <c r="AD150" s="150">
        <v>18513620.142200001</v>
      </c>
      <c r="AE150" s="148">
        <f t="shared" si="24"/>
        <v>6.484510744177352</v>
      </c>
      <c r="AF150" s="156"/>
      <c r="AG150" s="156"/>
      <c r="AH150" s="156"/>
      <c r="AI150" s="156"/>
      <c r="AJ150" s="156"/>
      <c r="AK150" s="156"/>
      <c r="AL150" s="156"/>
      <c r="AM150" s="156"/>
      <c r="AN150" s="156"/>
      <c r="AO150" s="156"/>
      <c r="AP150" s="156"/>
      <c r="AQ150" s="156"/>
      <c r="AR150" s="156"/>
      <c r="AS150" s="156"/>
      <c r="AT150" s="156"/>
      <c r="AU150" s="156"/>
      <c r="AV150" s="156"/>
      <c r="AW150" s="156"/>
      <c r="AX150" s="156"/>
      <c r="AY150" s="156"/>
      <c r="AZ150" s="156"/>
      <c r="BA150" s="156"/>
      <c r="BB150" s="156"/>
      <c r="BC150" s="156"/>
      <c r="BD150" s="156"/>
      <c r="BE150" s="156"/>
      <c r="BF150" s="156"/>
      <c r="BG150" s="156"/>
      <c r="BH150" s="156"/>
      <c r="BI150" s="156"/>
      <c r="BJ150" s="156"/>
      <c r="BK150" s="156"/>
      <c r="BL150" s="156"/>
      <c r="BM150" s="156"/>
      <c r="BN150" s="156"/>
      <c r="BO150" s="156"/>
      <c r="BP150" s="156"/>
      <c r="BQ150" s="156"/>
      <c r="BR150" s="156"/>
      <c r="BS150" s="156"/>
      <c r="BT150" s="156"/>
      <c r="BU150" s="156"/>
      <c r="BV150" s="156"/>
      <c r="BW150" s="156"/>
      <c r="BX150" s="156"/>
      <c r="BY150" s="156"/>
      <c r="BZ150" s="156"/>
      <c r="CA150" s="156"/>
      <c r="CB150" s="156"/>
      <c r="CC150" s="156"/>
      <c r="CD150" s="156"/>
      <c r="CE150" s="156"/>
      <c r="CF150" s="156"/>
      <c r="CG150" s="156"/>
      <c r="CH150" s="156"/>
      <c r="CI150" s="156"/>
      <c r="CJ150" s="156"/>
      <c r="CK150" s="156"/>
      <c r="CL150" s="156"/>
      <c r="CM150" s="156"/>
      <c r="CN150" s="156"/>
      <c r="CO150" s="156"/>
      <c r="CP150" s="156"/>
      <c r="CQ150" s="156"/>
      <c r="CR150" s="156"/>
      <c r="CS150" s="156"/>
      <c r="CT150" s="156"/>
      <c r="CU150" s="156"/>
      <c r="CV150" s="156"/>
      <c r="CW150" s="156"/>
      <c r="CX150" s="156"/>
      <c r="CY150" s="156"/>
      <c r="CZ150" s="156"/>
      <c r="DA150" s="156"/>
      <c r="DB150" s="156"/>
      <c r="DC150" s="156"/>
      <c r="DD150" s="156"/>
      <c r="DE150" s="156"/>
      <c r="DF150" s="156"/>
      <c r="DG150" s="156"/>
      <c r="DH150" s="156"/>
      <c r="DI150" s="156"/>
      <c r="DJ150" s="156"/>
      <c r="DK150" s="156"/>
      <c r="DL150" s="156"/>
      <c r="DM150" s="156"/>
      <c r="DN150" s="156"/>
      <c r="DO150" s="156"/>
      <c r="DP150" s="156"/>
      <c r="DQ150" s="156"/>
      <c r="DR150" s="156"/>
      <c r="DS150" s="156"/>
      <c r="DT150" s="156"/>
      <c r="DU150" s="156"/>
      <c r="DV150" s="156"/>
      <c r="DW150" s="156"/>
      <c r="DX150" s="156"/>
      <c r="DY150" s="156"/>
      <c r="DZ150" s="156"/>
      <c r="EA150" s="156"/>
      <c r="EB150" s="156"/>
      <c r="EC150" s="156"/>
      <c r="ED150" s="156"/>
      <c r="EE150" s="156"/>
      <c r="EF150" s="156"/>
      <c r="EG150" s="156"/>
      <c r="EH150" s="156"/>
      <c r="EI150" s="156"/>
      <c r="EJ150" s="156"/>
      <c r="EK150" s="156"/>
      <c r="EL150" s="156"/>
      <c r="EM150" s="156"/>
      <c r="EN150" s="156"/>
      <c r="EO150" s="156"/>
      <c r="EP150" s="156"/>
      <c r="EQ150" s="156"/>
      <c r="ER150" s="156"/>
      <c r="ES150" s="156"/>
      <c r="ET150" s="156"/>
      <c r="EU150" s="156"/>
      <c r="EV150" s="156"/>
      <c r="EW150" s="156"/>
      <c r="EX150" s="156"/>
      <c r="EY150" s="156"/>
      <c r="EZ150" s="156"/>
      <c r="FA150" s="156"/>
      <c r="FB150" s="156"/>
      <c r="FC150" s="156"/>
      <c r="FD150" s="156"/>
      <c r="FE150" s="156"/>
      <c r="FF150" s="156"/>
      <c r="FG150" s="156"/>
      <c r="FH150" s="156"/>
      <c r="FI150" s="156"/>
      <c r="FJ150" s="156"/>
      <c r="FK150" s="156"/>
      <c r="FL150" s="156"/>
      <c r="FM150" s="156"/>
      <c r="FN150" s="156"/>
      <c r="FO150" s="156"/>
      <c r="FP150" s="156"/>
      <c r="FQ150" s="156"/>
      <c r="FR150" s="156"/>
    </row>
    <row r="151" spans="1:174" s="155" customFormat="1" x14ac:dyDescent="0.25">
      <c r="A151" s="105"/>
      <c r="B151" s="138"/>
      <c r="C151" s="122"/>
      <c r="D151" s="123"/>
      <c r="E151" s="124"/>
      <c r="F151" s="125"/>
      <c r="G151" s="123"/>
      <c r="H151" s="132"/>
      <c r="I151" s="125"/>
      <c r="J151" s="131"/>
      <c r="K151" s="132"/>
      <c r="L151" s="129"/>
      <c r="M151" s="131"/>
      <c r="N151" s="132"/>
      <c r="O151" s="147"/>
      <c r="P151" s="131"/>
      <c r="Q151" s="132"/>
      <c r="R151" s="129"/>
      <c r="S151" s="122"/>
      <c r="T151" s="131"/>
      <c r="U151" s="132"/>
      <c r="V151" s="129"/>
      <c r="W151" s="131"/>
      <c r="X151" s="132"/>
      <c r="Y151" s="129"/>
      <c r="Z151" s="132"/>
      <c r="AA151" s="132"/>
      <c r="AB151" s="129"/>
      <c r="AC151" s="131"/>
      <c r="AD151" s="132"/>
      <c r="AE151" s="129"/>
      <c r="AF151" s="154"/>
      <c r="AG151" s="154"/>
      <c r="AH151" s="154"/>
      <c r="AI151" s="154"/>
      <c r="AJ151" s="154"/>
      <c r="AK151" s="154"/>
      <c r="AL151" s="154"/>
      <c r="AM151" s="154"/>
      <c r="AN151" s="154"/>
      <c r="AO151" s="154"/>
      <c r="AP151" s="154"/>
      <c r="AQ151" s="154"/>
      <c r="AR151" s="154"/>
      <c r="AS151" s="154"/>
      <c r="AT151" s="154"/>
      <c r="AU151" s="154"/>
      <c r="AV151" s="154"/>
      <c r="AW151" s="154"/>
      <c r="AX151" s="154"/>
      <c r="AY151" s="154"/>
      <c r="AZ151" s="154"/>
      <c r="BA151" s="154"/>
      <c r="BB151" s="154"/>
      <c r="BC151" s="154"/>
      <c r="BD151" s="154"/>
      <c r="BE151" s="154"/>
      <c r="BF151" s="154"/>
      <c r="BG151" s="154"/>
      <c r="BH151" s="154"/>
      <c r="BI151" s="154"/>
      <c r="BJ151" s="154"/>
      <c r="BK151" s="154"/>
      <c r="BL151" s="154"/>
      <c r="BM151" s="154"/>
      <c r="BN151" s="154"/>
      <c r="BO151" s="154"/>
      <c r="BP151" s="154"/>
      <c r="BQ151" s="154"/>
      <c r="BR151" s="154"/>
      <c r="BS151" s="154"/>
      <c r="BT151" s="154"/>
      <c r="BU151" s="154"/>
      <c r="BV151" s="154"/>
      <c r="BW151" s="154"/>
      <c r="BX151" s="154"/>
      <c r="BY151" s="154"/>
      <c r="BZ151" s="154"/>
      <c r="CA151" s="154"/>
      <c r="CB151" s="154"/>
      <c r="CC151" s="154"/>
      <c r="CD151" s="154"/>
      <c r="CE151" s="154"/>
      <c r="CF151" s="154"/>
      <c r="CG151" s="154"/>
      <c r="CH151" s="154"/>
      <c r="CI151" s="154"/>
      <c r="CJ151" s="154"/>
      <c r="CK151" s="154"/>
      <c r="CL151" s="154"/>
      <c r="CM151" s="154"/>
      <c r="CN151" s="154"/>
      <c r="CO151" s="154"/>
      <c r="CP151" s="154"/>
      <c r="CQ151" s="154"/>
      <c r="CR151" s="154"/>
      <c r="CS151" s="154"/>
      <c r="CT151" s="154"/>
      <c r="CU151" s="154"/>
      <c r="CV151" s="154"/>
      <c r="CW151" s="154"/>
      <c r="CX151" s="154"/>
      <c r="CY151" s="154"/>
      <c r="CZ151" s="154"/>
      <c r="DA151" s="154"/>
      <c r="DB151" s="154"/>
      <c r="DC151" s="154"/>
      <c r="DD151" s="154"/>
      <c r="DE151" s="154"/>
      <c r="DF151" s="154"/>
      <c r="DG151" s="154"/>
      <c r="DH151" s="154"/>
      <c r="DI151" s="154"/>
      <c r="DJ151" s="154"/>
      <c r="DK151" s="154"/>
      <c r="DL151" s="154"/>
      <c r="DM151" s="154"/>
      <c r="DN151" s="154"/>
      <c r="DO151" s="154"/>
      <c r="DP151" s="154"/>
      <c r="DQ151" s="154"/>
      <c r="DR151" s="154"/>
      <c r="DS151" s="154"/>
      <c r="DT151" s="154"/>
      <c r="DU151" s="154"/>
      <c r="DV151" s="154"/>
      <c r="DW151" s="154"/>
      <c r="DX151" s="154"/>
      <c r="DY151" s="154"/>
      <c r="DZ151" s="154"/>
      <c r="EA151" s="154"/>
      <c r="EB151" s="154"/>
      <c r="EC151" s="154"/>
      <c r="ED151" s="154"/>
      <c r="EE151" s="154"/>
      <c r="EF151" s="154"/>
      <c r="EG151" s="154"/>
      <c r="EH151" s="154"/>
      <c r="EI151" s="154"/>
      <c r="EJ151" s="154"/>
      <c r="EK151" s="154"/>
      <c r="EL151" s="154"/>
      <c r="EM151" s="154"/>
      <c r="EN151" s="154"/>
      <c r="EO151" s="154"/>
      <c r="EP151" s="154"/>
      <c r="EQ151" s="154"/>
      <c r="ER151" s="154"/>
      <c r="ES151" s="154"/>
      <c r="ET151" s="154"/>
      <c r="EU151" s="154"/>
      <c r="EV151" s="154"/>
      <c r="EW151" s="154"/>
      <c r="EX151" s="154"/>
      <c r="EY151" s="154"/>
      <c r="EZ151" s="154"/>
      <c r="FA151" s="154"/>
      <c r="FB151" s="154"/>
      <c r="FC151" s="154"/>
      <c r="FD151" s="154"/>
      <c r="FE151" s="154"/>
      <c r="FF151" s="154"/>
      <c r="FG151" s="154"/>
      <c r="FH151" s="154"/>
      <c r="FI151" s="154"/>
      <c r="FJ151" s="154"/>
      <c r="FK151" s="154"/>
      <c r="FL151" s="154"/>
      <c r="FM151" s="154"/>
      <c r="FN151" s="154"/>
      <c r="FO151" s="154"/>
      <c r="FP151" s="154"/>
      <c r="FQ151" s="154"/>
      <c r="FR151" s="154"/>
    </row>
    <row r="152" spans="1:174" s="155" customFormat="1" x14ac:dyDescent="0.25">
      <c r="A152" s="137" t="s">
        <v>272</v>
      </c>
      <c r="B152" s="138">
        <v>166</v>
      </c>
      <c r="C152" s="122"/>
      <c r="D152" s="123">
        <v>27007.445370000001</v>
      </c>
      <c r="E152" s="124">
        <v>24785.922396239999</v>
      </c>
      <c r="F152" s="125">
        <f t="shared" si="19"/>
        <v>-8.225594621502708</v>
      </c>
      <c r="G152" s="123">
        <v>12080.459000000001</v>
      </c>
      <c r="H152" s="132">
        <v>12185.127500000001</v>
      </c>
      <c r="I152" s="125">
        <f t="shared" si="20"/>
        <v>0.86642817131368233</v>
      </c>
      <c r="J152" s="131">
        <v>6313.9071000000004</v>
      </c>
      <c r="K152" s="132">
        <v>7642.2743</v>
      </c>
      <c r="L152" s="129">
        <f t="shared" si="23"/>
        <v>21.03875110864395</v>
      </c>
      <c r="M152" s="131">
        <v>118.2253</v>
      </c>
      <c r="N152" s="132">
        <v>135.89359999999999</v>
      </c>
      <c r="O152" s="147">
        <f t="shared" si="18"/>
        <v>14.944601536219393</v>
      </c>
      <c r="P152" s="131">
        <v>5273.1518999999998</v>
      </c>
      <c r="Q152" s="132">
        <v>3751.9819000000002</v>
      </c>
      <c r="R152" s="129">
        <f t="shared" si="21"/>
        <v>-28.847452697124076</v>
      </c>
      <c r="S152" s="122"/>
      <c r="T152" s="131">
        <v>1653.6311000000001</v>
      </c>
      <c r="U152" s="132">
        <v>1451.2637</v>
      </c>
      <c r="V152" s="129">
        <f t="shared" si="22"/>
        <v>-12.237759679290027</v>
      </c>
      <c r="W152" s="131">
        <v>5644.8730999999998</v>
      </c>
      <c r="X152" s="132">
        <v>5683.4548999999997</v>
      </c>
      <c r="Y152" s="129">
        <f t="shared" si="17"/>
        <v>0.68348392101142963</v>
      </c>
      <c r="Z152" s="132">
        <v>5441.2951000000003</v>
      </c>
      <c r="AA152" s="132">
        <v>7619.8617999999997</v>
      </c>
      <c r="AB152" s="129">
        <f t="shared" si="25"/>
        <v>40.037650227792263</v>
      </c>
      <c r="AC152" s="131">
        <v>178277.5626</v>
      </c>
      <c r="AD152" s="132">
        <v>179362.53289999999</v>
      </c>
      <c r="AE152" s="129">
        <f t="shared" si="24"/>
        <v>0.60858488537580691</v>
      </c>
      <c r="AF152" s="154"/>
      <c r="AG152" s="154"/>
      <c r="AH152" s="154"/>
      <c r="AI152" s="154"/>
      <c r="AJ152" s="154"/>
      <c r="AK152" s="154"/>
      <c r="AL152" s="154"/>
      <c r="AM152" s="154"/>
      <c r="AN152" s="154"/>
      <c r="AO152" s="154"/>
      <c r="AP152" s="154"/>
      <c r="AQ152" s="154"/>
      <c r="AR152" s="154"/>
      <c r="AS152" s="154"/>
      <c r="AT152" s="154"/>
      <c r="AU152" s="154"/>
      <c r="AV152" s="154"/>
      <c r="AW152" s="154"/>
      <c r="AX152" s="154"/>
      <c r="AY152" s="154"/>
      <c r="AZ152" s="154"/>
      <c r="BA152" s="154"/>
      <c r="BB152" s="154"/>
      <c r="BC152" s="154"/>
      <c r="BD152" s="154"/>
      <c r="BE152" s="154"/>
      <c r="BF152" s="154"/>
      <c r="BG152" s="154"/>
      <c r="BH152" s="154"/>
      <c r="BI152" s="154"/>
      <c r="BJ152" s="154"/>
      <c r="BK152" s="154"/>
      <c r="BL152" s="154"/>
      <c r="BM152" s="154"/>
      <c r="BN152" s="154"/>
      <c r="BO152" s="154"/>
      <c r="BP152" s="154"/>
      <c r="BQ152" s="154"/>
      <c r="BR152" s="154"/>
      <c r="BS152" s="154"/>
      <c r="BT152" s="154"/>
      <c r="BU152" s="154"/>
      <c r="BV152" s="154"/>
      <c r="BW152" s="154"/>
      <c r="BX152" s="154"/>
      <c r="BY152" s="154"/>
      <c r="BZ152" s="154"/>
      <c r="CA152" s="154"/>
      <c r="CB152" s="154"/>
      <c r="CC152" s="154"/>
      <c r="CD152" s="154"/>
      <c r="CE152" s="154"/>
      <c r="CF152" s="154"/>
      <c r="CG152" s="154"/>
      <c r="CH152" s="154"/>
      <c r="CI152" s="154"/>
      <c r="CJ152" s="154"/>
      <c r="CK152" s="154"/>
      <c r="CL152" s="154"/>
      <c r="CM152" s="154"/>
      <c r="CN152" s="154"/>
      <c r="CO152" s="154"/>
      <c r="CP152" s="154"/>
      <c r="CQ152" s="154"/>
      <c r="CR152" s="154"/>
      <c r="CS152" s="154"/>
      <c r="CT152" s="154"/>
      <c r="CU152" s="154"/>
      <c r="CV152" s="154"/>
      <c r="CW152" s="154"/>
      <c r="CX152" s="154"/>
      <c r="CY152" s="154"/>
      <c r="CZ152" s="154"/>
      <c r="DA152" s="154"/>
      <c r="DB152" s="154"/>
      <c r="DC152" s="154"/>
      <c r="DD152" s="154"/>
      <c r="DE152" s="154"/>
      <c r="DF152" s="154"/>
      <c r="DG152" s="154"/>
      <c r="DH152" s="154"/>
      <c r="DI152" s="154"/>
      <c r="DJ152" s="154"/>
      <c r="DK152" s="154"/>
      <c r="DL152" s="154"/>
      <c r="DM152" s="154"/>
      <c r="DN152" s="154"/>
      <c r="DO152" s="154"/>
      <c r="DP152" s="154"/>
      <c r="DQ152" s="154"/>
      <c r="DR152" s="154"/>
      <c r="DS152" s="154"/>
      <c r="DT152" s="154"/>
      <c r="DU152" s="154"/>
      <c r="DV152" s="154"/>
      <c r="DW152" s="154"/>
      <c r="DX152" s="154"/>
      <c r="DY152" s="154"/>
      <c r="DZ152" s="154"/>
      <c r="EA152" s="154"/>
      <c r="EB152" s="154"/>
      <c r="EC152" s="154"/>
      <c r="ED152" s="154"/>
      <c r="EE152" s="154"/>
      <c r="EF152" s="154"/>
      <c r="EG152" s="154"/>
      <c r="EH152" s="154"/>
      <c r="EI152" s="154"/>
      <c r="EJ152" s="154"/>
      <c r="EK152" s="154"/>
      <c r="EL152" s="154"/>
      <c r="EM152" s="154"/>
      <c r="EN152" s="154"/>
      <c r="EO152" s="154"/>
      <c r="EP152" s="154"/>
      <c r="EQ152" s="154"/>
      <c r="ER152" s="154"/>
      <c r="ES152" s="154"/>
      <c r="ET152" s="154"/>
      <c r="EU152" s="154"/>
      <c r="EV152" s="154"/>
      <c r="EW152" s="154"/>
      <c r="EX152" s="154"/>
      <c r="EY152" s="154"/>
      <c r="EZ152" s="154"/>
      <c r="FA152" s="154"/>
      <c r="FB152" s="154"/>
      <c r="FC152" s="154"/>
      <c r="FD152" s="154"/>
      <c r="FE152" s="154"/>
      <c r="FF152" s="154"/>
      <c r="FG152" s="154"/>
      <c r="FH152" s="154"/>
      <c r="FI152" s="154"/>
      <c r="FJ152" s="154"/>
      <c r="FK152" s="154"/>
      <c r="FL152" s="154"/>
      <c r="FM152" s="154"/>
      <c r="FN152" s="154"/>
      <c r="FO152" s="154"/>
      <c r="FP152" s="154"/>
      <c r="FQ152" s="154"/>
      <c r="FR152" s="154"/>
    </row>
    <row r="153" spans="1:174" s="155" customFormat="1" x14ac:dyDescent="0.25">
      <c r="A153" s="137" t="s">
        <v>273</v>
      </c>
      <c r="B153" s="138">
        <v>584</v>
      </c>
      <c r="C153" s="122"/>
      <c r="D153" s="123">
        <v>75324.530789999902</v>
      </c>
      <c r="E153" s="124">
        <v>70014.989423509993</v>
      </c>
      <c r="F153" s="125">
        <f t="shared" si="19"/>
        <v>-7.0488874086618303</v>
      </c>
      <c r="G153" s="123">
        <v>38765.106899999999</v>
      </c>
      <c r="H153" s="132">
        <v>39331.333599999998</v>
      </c>
      <c r="I153" s="125">
        <f t="shared" si="20"/>
        <v>1.4606607469461075</v>
      </c>
      <c r="J153" s="131">
        <v>18144.2556</v>
      </c>
      <c r="K153" s="132">
        <v>17796.163799999998</v>
      </c>
      <c r="L153" s="129">
        <f t="shared" si="23"/>
        <v>-1.918468344328228</v>
      </c>
      <c r="M153" s="131">
        <v>527.10040000000004</v>
      </c>
      <c r="N153" s="132">
        <v>557.19069999999999</v>
      </c>
      <c r="O153" s="147">
        <f t="shared" si="18"/>
        <v>5.7086467777296201</v>
      </c>
      <c r="P153" s="131">
        <v>7161.8631999999998</v>
      </c>
      <c r="Q153" s="132">
        <v>7183.5029000000004</v>
      </c>
      <c r="R153" s="129">
        <f t="shared" si="21"/>
        <v>0.30215181993424878</v>
      </c>
      <c r="S153" s="122"/>
      <c r="T153" s="131">
        <v>6128.3181000000004</v>
      </c>
      <c r="U153" s="132">
        <v>6348.4261999999999</v>
      </c>
      <c r="V153" s="129">
        <f t="shared" si="22"/>
        <v>3.5916559226910838</v>
      </c>
      <c r="W153" s="131">
        <v>12094.5484</v>
      </c>
      <c r="X153" s="132">
        <v>10732.039199999999</v>
      </c>
      <c r="Y153" s="129">
        <f t="shared" si="17"/>
        <v>-11.265482223379253</v>
      </c>
      <c r="Z153" s="132">
        <v>5382.7165000000005</v>
      </c>
      <c r="AA153" s="132">
        <v>4249.1050999999998</v>
      </c>
      <c r="AB153" s="129">
        <f t="shared" si="25"/>
        <v>-21.0602100259228</v>
      </c>
      <c r="AC153" s="131">
        <v>512091.30359999998</v>
      </c>
      <c r="AD153" s="132">
        <v>332631.66869999998</v>
      </c>
      <c r="AE153" s="129">
        <f t="shared" si="24"/>
        <v>-35.044460555842171</v>
      </c>
      <c r="AF153" s="154"/>
      <c r="AG153" s="154"/>
      <c r="AH153" s="154"/>
      <c r="AI153" s="154"/>
      <c r="AJ153" s="154"/>
      <c r="AK153" s="154"/>
      <c r="AL153" s="154"/>
      <c r="AM153" s="154"/>
      <c r="AN153" s="154"/>
      <c r="AO153" s="154"/>
      <c r="AP153" s="154"/>
      <c r="AQ153" s="154"/>
      <c r="AR153" s="154"/>
      <c r="AS153" s="154"/>
      <c r="AT153" s="154"/>
      <c r="AU153" s="154"/>
      <c r="AV153" s="154"/>
      <c r="AW153" s="154"/>
      <c r="AX153" s="154"/>
      <c r="AY153" s="154"/>
      <c r="AZ153" s="154"/>
      <c r="BA153" s="154"/>
      <c r="BB153" s="154"/>
      <c r="BC153" s="154"/>
      <c r="BD153" s="154"/>
      <c r="BE153" s="154"/>
      <c r="BF153" s="154"/>
      <c r="BG153" s="154"/>
      <c r="BH153" s="154"/>
      <c r="BI153" s="154"/>
      <c r="BJ153" s="154"/>
      <c r="BK153" s="154"/>
      <c r="BL153" s="154"/>
      <c r="BM153" s="154"/>
      <c r="BN153" s="154"/>
      <c r="BO153" s="154"/>
      <c r="BP153" s="154"/>
      <c r="BQ153" s="154"/>
      <c r="BR153" s="154"/>
      <c r="BS153" s="154"/>
      <c r="BT153" s="154"/>
      <c r="BU153" s="154"/>
      <c r="BV153" s="154"/>
      <c r="BW153" s="154"/>
      <c r="BX153" s="154"/>
      <c r="BY153" s="154"/>
      <c r="BZ153" s="154"/>
      <c r="CA153" s="154"/>
      <c r="CB153" s="154"/>
      <c r="CC153" s="154"/>
      <c r="CD153" s="154"/>
      <c r="CE153" s="154"/>
      <c r="CF153" s="154"/>
      <c r="CG153" s="154"/>
      <c r="CH153" s="154"/>
      <c r="CI153" s="154"/>
      <c r="CJ153" s="154"/>
      <c r="CK153" s="154"/>
      <c r="CL153" s="154"/>
      <c r="CM153" s="154"/>
      <c r="CN153" s="154"/>
      <c r="CO153" s="154"/>
      <c r="CP153" s="154"/>
      <c r="CQ153" s="154"/>
      <c r="CR153" s="154"/>
      <c r="CS153" s="154"/>
      <c r="CT153" s="154"/>
      <c r="CU153" s="154"/>
      <c r="CV153" s="154"/>
      <c r="CW153" s="154"/>
      <c r="CX153" s="154"/>
      <c r="CY153" s="154"/>
      <c r="CZ153" s="154"/>
      <c r="DA153" s="154"/>
      <c r="DB153" s="154"/>
      <c r="DC153" s="154"/>
      <c r="DD153" s="154"/>
      <c r="DE153" s="154"/>
      <c r="DF153" s="154"/>
      <c r="DG153" s="154"/>
      <c r="DH153" s="154"/>
      <c r="DI153" s="154"/>
      <c r="DJ153" s="154"/>
      <c r="DK153" s="154"/>
      <c r="DL153" s="154"/>
      <c r="DM153" s="154"/>
      <c r="DN153" s="154"/>
      <c r="DO153" s="154"/>
      <c r="DP153" s="154"/>
      <c r="DQ153" s="154"/>
      <c r="DR153" s="154"/>
      <c r="DS153" s="154"/>
      <c r="DT153" s="154"/>
      <c r="DU153" s="154"/>
      <c r="DV153" s="154"/>
      <c r="DW153" s="154"/>
      <c r="DX153" s="154"/>
      <c r="DY153" s="154"/>
      <c r="DZ153" s="154"/>
      <c r="EA153" s="154"/>
      <c r="EB153" s="154"/>
      <c r="EC153" s="154"/>
      <c r="ED153" s="154"/>
      <c r="EE153" s="154"/>
      <c r="EF153" s="154"/>
      <c r="EG153" s="154"/>
      <c r="EH153" s="154"/>
      <c r="EI153" s="154"/>
      <c r="EJ153" s="154"/>
      <c r="EK153" s="154"/>
      <c r="EL153" s="154"/>
      <c r="EM153" s="154"/>
      <c r="EN153" s="154"/>
      <c r="EO153" s="154"/>
      <c r="EP153" s="154"/>
      <c r="EQ153" s="154"/>
      <c r="ER153" s="154"/>
      <c r="ES153" s="154"/>
      <c r="ET153" s="154"/>
      <c r="EU153" s="154"/>
      <c r="EV153" s="154"/>
      <c r="EW153" s="154"/>
      <c r="EX153" s="154"/>
      <c r="EY153" s="154"/>
      <c r="EZ153" s="154"/>
      <c r="FA153" s="154"/>
      <c r="FB153" s="154"/>
      <c r="FC153" s="154"/>
      <c r="FD153" s="154"/>
      <c r="FE153" s="154"/>
      <c r="FF153" s="154"/>
      <c r="FG153" s="154"/>
      <c r="FH153" s="154"/>
      <c r="FI153" s="154"/>
      <c r="FJ153" s="154"/>
      <c r="FK153" s="154"/>
      <c r="FL153" s="154"/>
      <c r="FM153" s="154"/>
      <c r="FN153" s="154"/>
      <c r="FO153" s="154"/>
      <c r="FP153" s="154"/>
      <c r="FQ153" s="154"/>
      <c r="FR153" s="154"/>
    </row>
    <row r="154" spans="1:174" s="155" customFormat="1" x14ac:dyDescent="0.25">
      <c r="A154" s="137" t="s">
        <v>274</v>
      </c>
      <c r="B154" s="138">
        <v>452</v>
      </c>
      <c r="C154" s="122"/>
      <c r="D154" s="123">
        <v>53877.252847999996</v>
      </c>
      <c r="E154" s="124">
        <v>51837.49358889</v>
      </c>
      <c r="F154" s="125">
        <f t="shared" si="19"/>
        <v>-3.7859377590476306</v>
      </c>
      <c r="G154" s="123">
        <v>21553.474200000001</v>
      </c>
      <c r="H154" s="132">
        <v>22248.5697</v>
      </c>
      <c r="I154" s="125">
        <f t="shared" si="20"/>
        <v>3.2249812422351809</v>
      </c>
      <c r="J154" s="131">
        <v>12874.2708</v>
      </c>
      <c r="K154" s="132">
        <v>12971.923699999999</v>
      </c>
      <c r="L154" s="129">
        <f t="shared" si="23"/>
        <v>0.75851208598158859</v>
      </c>
      <c r="M154" s="131">
        <v>3064.5581000000002</v>
      </c>
      <c r="N154" s="132">
        <v>6589.2046</v>
      </c>
      <c r="O154" s="147">
        <f t="shared" si="18"/>
        <v>115.01320532966889</v>
      </c>
      <c r="P154" s="131">
        <v>9113.0763999999999</v>
      </c>
      <c r="Q154" s="132">
        <v>7100.8949000000002</v>
      </c>
      <c r="R154" s="129">
        <f t="shared" si="21"/>
        <v>-22.080156158901509</v>
      </c>
      <c r="S154" s="122"/>
      <c r="T154" s="131">
        <v>7765.0402999999997</v>
      </c>
      <c r="U154" s="132">
        <v>5435.2385000000004</v>
      </c>
      <c r="V154" s="129">
        <f t="shared" si="22"/>
        <v>-30.003730952948171</v>
      </c>
      <c r="W154" s="131">
        <v>4425.4480000000003</v>
      </c>
      <c r="X154" s="132">
        <v>5288.2442000000001</v>
      </c>
      <c r="Y154" s="129">
        <f t="shared" ref="Y154:Y217" si="26">(X154/W154-1)*100</f>
        <v>19.496245351883012</v>
      </c>
      <c r="Z154" s="132">
        <v>3894.7516999999998</v>
      </c>
      <c r="AA154" s="132">
        <v>4190.9270999999999</v>
      </c>
      <c r="AB154" s="129">
        <f t="shared" si="25"/>
        <v>7.604474503470926</v>
      </c>
      <c r="AC154" s="131">
        <v>464351.58639999997</v>
      </c>
      <c r="AD154" s="132">
        <v>357348.71480000002</v>
      </c>
      <c r="AE154" s="129">
        <f t="shared" si="24"/>
        <v>-23.043502969283701</v>
      </c>
      <c r="AF154" s="154"/>
      <c r="AG154" s="154"/>
      <c r="AH154" s="154"/>
      <c r="AI154" s="154"/>
      <c r="AJ154" s="154"/>
      <c r="AK154" s="154"/>
      <c r="AL154" s="154"/>
      <c r="AM154" s="154"/>
      <c r="AN154" s="154"/>
      <c r="AO154" s="154"/>
      <c r="AP154" s="154"/>
      <c r="AQ154" s="154"/>
      <c r="AR154" s="154"/>
      <c r="AS154" s="154"/>
      <c r="AT154" s="154"/>
      <c r="AU154" s="154"/>
      <c r="AV154" s="154"/>
      <c r="AW154" s="154"/>
      <c r="AX154" s="154"/>
      <c r="AY154" s="154"/>
      <c r="AZ154" s="154"/>
      <c r="BA154" s="154"/>
      <c r="BB154" s="154"/>
      <c r="BC154" s="154"/>
      <c r="BD154" s="154"/>
      <c r="BE154" s="154"/>
      <c r="BF154" s="154"/>
      <c r="BG154" s="154"/>
      <c r="BH154" s="154"/>
      <c r="BI154" s="154"/>
      <c r="BJ154" s="154"/>
      <c r="BK154" s="154"/>
      <c r="BL154" s="154"/>
      <c r="BM154" s="154"/>
      <c r="BN154" s="154"/>
      <c r="BO154" s="154"/>
      <c r="BP154" s="154"/>
      <c r="BQ154" s="154"/>
      <c r="BR154" s="154"/>
      <c r="BS154" s="154"/>
      <c r="BT154" s="154"/>
      <c r="BU154" s="154"/>
      <c r="BV154" s="154"/>
      <c r="BW154" s="154"/>
      <c r="BX154" s="154"/>
      <c r="BY154" s="154"/>
      <c r="BZ154" s="154"/>
      <c r="CA154" s="154"/>
      <c r="CB154" s="154"/>
      <c r="CC154" s="154"/>
      <c r="CD154" s="154"/>
      <c r="CE154" s="154"/>
      <c r="CF154" s="154"/>
      <c r="CG154" s="154"/>
      <c r="CH154" s="154"/>
      <c r="CI154" s="154"/>
      <c r="CJ154" s="154"/>
      <c r="CK154" s="154"/>
      <c r="CL154" s="154"/>
      <c r="CM154" s="154"/>
      <c r="CN154" s="154"/>
      <c r="CO154" s="154"/>
      <c r="CP154" s="154"/>
      <c r="CQ154" s="154"/>
      <c r="CR154" s="154"/>
      <c r="CS154" s="154"/>
      <c r="CT154" s="154"/>
      <c r="CU154" s="154"/>
      <c r="CV154" s="154"/>
      <c r="CW154" s="154"/>
      <c r="CX154" s="154"/>
      <c r="CY154" s="154"/>
      <c r="CZ154" s="154"/>
      <c r="DA154" s="154"/>
      <c r="DB154" s="154"/>
      <c r="DC154" s="154"/>
      <c r="DD154" s="154"/>
      <c r="DE154" s="154"/>
      <c r="DF154" s="154"/>
      <c r="DG154" s="154"/>
      <c r="DH154" s="154"/>
      <c r="DI154" s="154"/>
      <c r="DJ154" s="154"/>
      <c r="DK154" s="154"/>
      <c r="DL154" s="154"/>
      <c r="DM154" s="154"/>
      <c r="DN154" s="154"/>
      <c r="DO154" s="154"/>
      <c r="DP154" s="154"/>
      <c r="DQ154" s="154"/>
      <c r="DR154" s="154"/>
      <c r="DS154" s="154"/>
      <c r="DT154" s="154"/>
      <c r="DU154" s="154"/>
      <c r="DV154" s="154"/>
      <c r="DW154" s="154"/>
      <c r="DX154" s="154"/>
      <c r="DY154" s="154"/>
      <c r="DZ154" s="154"/>
      <c r="EA154" s="154"/>
      <c r="EB154" s="154"/>
      <c r="EC154" s="154"/>
      <c r="ED154" s="154"/>
      <c r="EE154" s="154"/>
      <c r="EF154" s="154"/>
      <c r="EG154" s="154"/>
      <c r="EH154" s="154"/>
      <c r="EI154" s="154"/>
      <c r="EJ154" s="154"/>
      <c r="EK154" s="154"/>
      <c r="EL154" s="154"/>
      <c r="EM154" s="154"/>
      <c r="EN154" s="154"/>
      <c r="EO154" s="154"/>
      <c r="EP154" s="154"/>
      <c r="EQ154" s="154"/>
      <c r="ER154" s="154"/>
      <c r="ES154" s="154"/>
      <c r="ET154" s="154"/>
      <c r="EU154" s="154"/>
      <c r="EV154" s="154"/>
      <c r="EW154" s="154"/>
      <c r="EX154" s="154"/>
      <c r="EY154" s="154"/>
      <c r="EZ154" s="154"/>
      <c r="FA154" s="154"/>
      <c r="FB154" s="154"/>
      <c r="FC154" s="154"/>
      <c r="FD154" s="154"/>
      <c r="FE154" s="154"/>
      <c r="FF154" s="154"/>
      <c r="FG154" s="154"/>
      <c r="FH154" s="154"/>
      <c r="FI154" s="154"/>
      <c r="FJ154" s="154"/>
      <c r="FK154" s="154"/>
      <c r="FL154" s="154"/>
      <c r="FM154" s="154"/>
      <c r="FN154" s="154"/>
      <c r="FO154" s="154"/>
      <c r="FP154" s="154"/>
      <c r="FQ154" s="154"/>
      <c r="FR154" s="154"/>
    </row>
    <row r="155" spans="1:174" s="155" customFormat="1" x14ac:dyDescent="0.25">
      <c r="A155" s="137" t="s">
        <v>275</v>
      </c>
      <c r="B155" s="138">
        <v>405</v>
      </c>
      <c r="C155" s="122"/>
      <c r="D155" s="123">
        <v>43456.234157999897</v>
      </c>
      <c r="E155" s="124">
        <v>43030.417686399996</v>
      </c>
      <c r="F155" s="125">
        <f t="shared" si="19"/>
        <v>-0.97987430307858725</v>
      </c>
      <c r="G155" s="123">
        <v>18606.6476</v>
      </c>
      <c r="H155" s="132">
        <v>20655.5285</v>
      </c>
      <c r="I155" s="125">
        <f t="shared" si="20"/>
        <v>11.011553204242986</v>
      </c>
      <c r="J155" s="131">
        <v>13293.819600000001</v>
      </c>
      <c r="K155" s="132">
        <v>14562.9187</v>
      </c>
      <c r="L155" s="129">
        <f t="shared" si="23"/>
        <v>9.5465346919556548</v>
      </c>
      <c r="M155" s="131">
        <v>3553.8009999999999</v>
      </c>
      <c r="N155" s="132">
        <v>2902.0785999999998</v>
      </c>
      <c r="O155" s="147">
        <f t="shared" ref="O155:O218" si="27">(N155/M155-1)*100</f>
        <v>-18.338742096138759</v>
      </c>
      <c r="P155" s="131">
        <v>2893.3117999999999</v>
      </c>
      <c r="Q155" s="132">
        <v>2816.5931999999998</v>
      </c>
      <c r="R155" s="129">
        <f t="shared" si="21"/>
        <v>-2.6515842502698894</v>
      </c>
      <c r="S155" s="122"/>
      <c r="T155" s="131">
        <v>2092.6012999999998</v>
      </c>
      <c r="U155" s="132">
        <v>4369.9376000000002</v>
      </c>
      <c r="V155" s="129">
        <f t="shared" si="22"/>
        <v>108.82800751390151</v>
      </c>
      <c r="W155" s="131">
        <v>3554.3240000000001</v>
      </c>
      <c r="X155" s="132">
        <v>2785.9749999999999</v>
      </c>
      <c r="Y155" s="129">
        <f t="shared" si="26"/>
        <v>-21.617303318436932</v>
      </c>
      <c r="Z155" s="132">
        <v>6047.9705999999996</v>
      </c>
      <c r="AA155" s="132">
        <v>7938.8310000000001</v>
      </c>
      <c r="AB155" s="129">
        <f t="shared" si="25"/>
        <v>31.264378170092311</v>
      </c>
      <c r="AC155" s="131">
        <v>422167.15529999998</v>
      </c>
      <c r="AD155" s="132">
        <v>460392.9742</v>
      </c>
      <c r="AE155" s="129">
        <f t="shared" si="24"/>
        <v>9.0546643480201574</v>
      </c>
      <c r="AF155" s="154"/>
      <c r="AG155" s="154"/>
      <c r="AH155" s="154"/>
      <c r="AI155" s="154"/>
      <c r="AJ155" s="154"/>
      <c r="AK155" s="154"/>
      <c r="AL155" s="154"/>
      <c r="AM155" s="154"/>
      <c r="AN155" s="154"/>
      <c r="AO155" s="154"/>
      <c r="AP155" s="154"/>
      <c r="AQ155" s="154"/>
      <c r="AR155" s="154"/>
      <c r="AS155" s="154"/>
      <c r="AT155" s="154"/>
      <c r="AU155" s="154"/>
      <c r="AV155" s="154"/>
      <c r="AW155" s="154"/>
      <c r="AX155" s="154"/>
      <c r="AY155" s="154"/>
      <c r="AZ155" s="154"/>
      <c r="BA155" s="154"/>
      <c r="BB155" s="154"/>
      <c r="BC155" s="154"/>
      <c r="BD155" s="154"/>
      <c r="BE155" s="154"/>
      <c r="BF155" s="154"/>
      <c r="BG155" s="154"/>
      <c r="BH155" s="154"/>
      <c r="BI155" s="154"/>
      <c r="BJ155" s="154"/>
      <c r="BK155" s="154"/>
      <c r="BL155" s="154"/>
      <c r="BM155" s="154"/>
      <c r="BN155" s="154"/>
      <c r="BO155" s="154"/>
      <c r="BP155" s="154"/>
      <c r="BQ155" s="154"/>
      <c r="BR155" s="154"/>
      <c r="BS155" s="154"/>
      <c r="BT155" s="154"/>
      <c r="BU155" s="154"/>
      <c r="BV155" s="154"/>
      <c r="BW155" s="154"/>
      <c r="BX155" s="154"/>
      <c r="BY155" s="154"/>
      <c r="BZ155" s="154"/>
      <c r="CA155" s="154"/>
      <c r="CB155" s="154"/>
      <c r="CC155" s="154"/>
      <c r="CD155" s="154"/>
      <c r="CE155" s="154"/>
      <c r="CF155" s="154"/>
      <c r="CG155" s="154"/>
      <c r="CH155" s="154"/>
      <c r="CI155" s="154"/>
      <c r="CJ155" s="154"/>
      <c r="CK155" s="154"/>
      <c r="CL155" s="154"/>
      <c r="CM155" s="154"/>
      <c r="CN155" s="154"/>
      <c r="CO155" s="154"/>
      <c r="CP155" s="154"/>
      <c r="CQ155" s="154"/>
      <c r="CR155" s="154"/>
      <c r="CS155" s="154"/>
      <c r="CT155" s="154"/>
      <c r="CU155" s="154"/>
      <c r="CV155" s="154"/>
      <c r="CW155" s="154"/>
      <c r="CX155" s="154"/>
      <c r="CY155" s="154"/>
      <c r="CZ155" s="154"/>
      <c r="DA155" s="154"/>
      <c r="DB155" s="154"/>
      <c r="DC155" s="154"/>
      <c r="DD155" s="154"/>
      <c r="DE155" s="154"/>
      <c r="DF155" s="154"/>
      <c r="DG155" s="154"/>
      <c r="DH155" s="154"/>
      <c r="DI155" s="154"/>
      <c r="DJ155" s="154"/>
      <c r="DK155" s="154"/>
      <c r="DL155" s="154"/>
      <c r="DM155" s="154"/>
      <c r="DN155" s="154"/>
      <c r="DO155" s="154"/>
      <c r="DP155" s="154"/>
      <c r="DQ155" s="154"/>
      <c r="DR155" s="154"/>
      <c r="DS155" s="154"/>
      <c r="DT155" s="154"/>
      <c r="DU155" s="154"/>
      <c r="DV155" s="154"/>
      <c r="DW155" s="154"/>
      <c r="DX155" s="154"/>
      <c r="DY155" s="154"/>
      <c r="DZ155" s="154"/>
      <c r="EA155" s="154"/>
      <c r="EB155" s="154"/>
      <c r="EC155" s="154"/>
      <c r="ED155" s="154"/>
      <c r="EE155" s="154"/>
      <c r="EF155" s="154"/>
      <c r="EG155" s="154"/>
      <c r="EH155" s="154"/>
      <c r="EI155" s="154"/>
      <c r="EJ155" s="154"/>
      <c r="EK155" s="154"/>
      <c r="EL155" s="154"/>
      <c r="EM155" s="154"/>
      <c r="EN155" s="154"/>
      <c r="EO155" s="154"/>
      <c r="EP155" s="154"/>
      <c r="EQ155" s="154"/>
      <c r="ER155" s="154"/>
      <c r="ES155" s="154"/>
      <c r="ET155" s="154"/>
      <c r="EU155" s="154"/>
      <c r="EV155" s="154"/>
      <c r="EW155" s="154"/>
      <c r="EX155" s="154"/>
      <c r="EY155" s="154"/>
      <c r="EZ155" s="154"/>
      <c r="FA155" s="154"/>
      <c r="FB155" s="154"/>
      <c r="FC155" s="154"/>
      <c r="FD155" s="154"/>
      <c r="FE155" s="154"/>
      <c r="FF155" s="154"/>
      <c r="FG155" s="154"/>
      <c r="FH155" s="154"/>
      <c r="FI155" s="154"/>
      <c r="FJ155" s="154"/>
      <c r="FK155" s="154"/>
      <c r="FL155" s="154"/>
      <c r="FM155" s="154"/>
      <c r="FN155" s="154"/>
      <c r="FO155" s="154"/>
      <c r="FP155" s="154"/>
      <c r="FQ155" s="154"/>
      <c r="FR155" s="154"/>
    </row>
    <row r="156" spans="1:174" s="155" customFormat="1" x14ac:dyDescent="0.25">
      <c r="A156" s="137" t="s">
        <v>276</v>
      </c>
      <c r="B156" s="138">
        <v>518</v>
      </c>
      <c r="C156" s="122"/>
      <c r="D156" s="123">
        <v>73635.294251000101</v>
      </c>
      <c r="E156" s="124">
        <v>70785.892044609995</v>
      </c>
      <c r="F156" s="125">
        <f t="shared" si="19"/>
        <v>-3.8696147484348575</v>
      </c>
      <c r="G156" s="123">
        <v>34318.816800000001</v>
      </c>
      <c r="H156" s="132">
        <v>35975.892899999999</v>
      </c>
      <c r="I156" s="125">
        <f t="shared" si="20"/>
        <v>4.8284767789546823</v>
      </c>
      <c r="J156" s="131">
        <v>19215.562600000001</v>
      </c>
      <c r="K156" s="132">
        <v>20852.512200000001</v>
      </c>
      <c r="L156" s="129">
        <f t="shared" si="23"/>
        <v>8.5188741754560926</v>
      </c>
      <c r="M156" s="131">
        <v>1549.4997000000001</v>
      </c>
      <c r="N156" s="132">
        <v>884.33969999999999</v>
      </c>
      <c r="O156" s="147">
        <f t="shared" si="27"/>
        <v>-42.927404245383208</v>
      </c>
      <c r="P156" s="131">
        <v>8650.0269000000098</v>
      </c>
      <c r="Q156" s="132">
        <v>9025.1260000000002</v>
      </c>
      <c r="R156" s="129">
        <f t="shared" si="21"/>
        <v>4.3363922949186451</v>
      </c>
      <c r="S156" s="122"/>
      <c r="T156" s="131">
        <v>8457.3081000000002</v>
      </c>
      <c r="U156" s="132">
        <v>8947.5817999999999</v>
      </c>
      <c r="V156" s="129">
        <f t="shared" si="22"/>
        <v>5.7970419689451713</v>
      </c>
      <c r="W156" s="131">
        <v>11083.078</v>
      </c>
      <c r="X156" s="132">
        <v>11547.7235</v>
      </c>
      <c r="Y156" s="129">
        <f t="shared" si="26"/>
        <v>4.1923868080690374</v>
      </c>
      <c r="Z156" s="132">
        <v>12634.5749</v>
      </c>
      <c r="AA156" s="132">
        <v>5226.2750999999998</v>
      </c>
      <c r="AB156" s="129">
        <f t="shared" si="25"/>
        <v>-58.635133026913323</v>
      </c>
      <c r="AC156" s="131">
        <v>825697.26470000006</v>
      </c>
      <c r="AD156" s="132">
        <v>685502.25289999996</v>
      </c>
      <c r="AE156" s="129">
        <f t="shared" si="24"/>
        <v>-16.978984646502017</v>
      </c>
      <c r="AF156" s="154"/>
      <c r="AG156" s="154"/>
      <c r="AH156" s="154"/>
      <c r="AI156" s="154"/>
      <c r="AJ156" s="154"/>
      <c r="AK156" s="154"/>
      <c r="AL156" s="154"/>
      <c r="AM156" s="154"/>
      <c r="AN156" s="154"/>
      <c r="AO156" s="154"/>
      <c r="AP156" s="154"/>
      <c r="AQ156" s="154"/>
      <c r="AR156" s="154"/>
      <c r="AS156" s="154"/>
      <c r="AT156" s="154"/>
      <c r="AU156" s="154"/>
      <c r="AV156" s="154"/>
      <c r="AW156" s="154"/>
      <c r="AX156" s="154"/>
      <c r="AY156" s="154"/>
      <c r="AZ156" s="154"/>
      <c r="BA156" s="154"/>
      <c r="BB156" s="154"/>
      <c r="BC156" s="154"/>
      <c r="BD156" s="154"/>
      <c r="BE156" s="154"/>
      <c r="BF156" s="154"/>
      <c r="BG156" s="154"/>
      <c r="BH156" s="154"/>
      <c r="BI156" s="154"/>
      <c r="BJ156" s="154"/>
      <c r="BK156" s="154"/>
      <c r="BL156" s="154"/>
      <c r="BM156" s="154"/>
      <c r="BN156" s="154"/>
      <c r="BO156" s="154"/>
      <c r="BP156" s="154"/>
      <c r="BQ156" s="154"/>
      <c r="BR156" s="154"/>
      <c r="BS156" s="154"/>
      <c r="BT156" s="154"/>
      <c r="BU156" s="154"/>
      <c r="BV156" s="154"/>
      <c r="BW156" s="154"/>
      <c r="BX156" s="154"/>
      <c r="BY156" s="154"/>
      <c r="BZ156" s="154"/>
      <c r="CA156" s="154"/>
      <c r="CB156" s="154"/>
      <c r="CC156" s="154"/>
      <c r="CD156" s="154"/>
      <c r="CE156" s="154"/>
      <c r="CF156" s="154"/>
      <c r="CG156" s="154"/>
      <c r="CH156" s="154"/>
      <c r="CI156" s="154"/>
      <c r="CJ156" s="154"/>
      <c r="CK156" s="154"/>
      <c r="CL156" s="154"/>
      <c r="CM156" s="154"/>
      <c r="CN156" s="154"/>
      <c r="CO156" s="154"/>
      <c r="CP156" s="154"/>
      <c r="CQ156" s="154"/>
      <c r="CR156" s="154"/>
      <c r="CS156" s="154"/>
      <c r="CT156" s="154"/>
      <c r="CU156" s="154"/>
      <c r="CV156" s="154"/>
      <c r="CW156" s="154"/>
      <c r="CX156" s="154"/>
      <c r="CY156" s="154"/>
      <c r="CZ156" s="154"/>
      <c r="DA156" s="154"/>
      <c r="DB156" s="154"/>
      <c r="DC156" s="154"/>
      <c r="DD156" s="154"/>
      <c r="DE156" s="154"/>
      <c r="DF156" s="154"/>
      <c r="DG156" s="154"/>
      <c r="DH156" s="154"/>
      <c r="DI156" s="154"/>
      <c r="DJ156" s="154"/>
      <c r="DK156" s="154"/>
      <c r="DL156" s="154"/>
      <c r="DM156" s="154"/>
      <c r="DN156" s="154"/>
      <c r="DO156" s="154"/>
      <c r="DP156" s="154"/>
      <c r="DQ156" s="154"/>
      <c r="DR156" s="154"/>
      <c r="DS156" s="154"/>
      <c r="DT156" s="154"/>
      <c r="DU156" s="154"/>
      <c r="DV156" s="154"/>
      <c r="DW156" s="154"/>
      <c r="DX156" s="154"/>
      <c r="DY156" s="154"/>
      <c r="DZ156" s="154"/>
      <c r="EA156" s="154"/>
      <c r="EB156" s="154"/>
      <c r="EC156" s="154"/>
      <c r="ED156" s="154"/>
      <c r="EE156" s="154"/>
      <c r="EF156" s="154"/>
      <c r="EG156" s="154"/>
      <c r="EH156" s="154"/>
      <c r="EI156" s="154"/>
      <c r="EJ156" s="154"/>
      <c r="EK156" s="154"/>
      <c r="EL156" s="154"/>
      <c r="EM156" s="154"/>
      <c r="EN156" s="154"/>
      <c r="EO156" s="154"/>
      <c r="EP156" s="154"/>
      <c r="EQ156" s="154"/>
      <c r="ER156" s="154"/>
      <c r="ES156" s="154"/>
      <c r="ET156" s="154"/>
      <c r="EU156" s="154"/>
      <c r="EV156" s="154"/>
      <c r="EW156" s="154"/>
      <c r="EX156" s="154"/>
      <c r="EY156" s="154"/>
      <c r="EZ156" s="154"/>
      <c r="FA156" s="154"/>
      <c r="FB156" s="154"/>
      <c r="FC156" s="154"/>
      <c r="FD156" s="154"/>
      <c r="FE156" s="154"/>
      <c r="FF156" s="154"/>
      <c r="FG156" s="154"/>
      <c r="FH156" s="154"/>
      <c r="FI156" s="154"/>
      <c r="FJ156" s="154"/>
      <c r="FK156" s="154"/>
      <c r="FL156" s="154"/>
      <c r="FM156" s="154"/>
      <c r="FN156" s="154"/>
      <c r="FO156" s="154"/>
      <c r="FP156" s="154"/>
      <c r="FQ156" s="154"/>
      <c r="FR156" s="154"/>
    </row>
    <row r="157" spans="1:174" s="155" customFormat="1" x14ac:dyDescent="0.25">
      <c r="A157" s="137" t="s">
        <v>277</v>
      </c>
      <c r="B157" s="138">
        <v>802</v>
      </c>
      <c r="C157" s="122"/>
      <c r="D157" s="123">
        <v>96155.907595999903</v>
      </c>
      <c r="E157" s="124">
        <v>92469.209916749998</v>
      </c>
      <c r="F157" s="125">
        <f t="shared" si="19"/>
        <v>-3.8340833875122993</v>
      </c>
      <c r="G157" s="123">
        <v>37017.683100000002</v>
      </c>
      <c r="H157" s="132">
        <v>36018.666499999999</v>
      </c>
      <c r="I157" s="125">
        <f t="shared" si="20"/>
        <v>-2.6987550714647535</v>
      </c>
      <c r="J157" s="131">
        <v>20916.4755</v>
      </c>
      <c r="K157" s="132">
        <v>22724.321100000001</v>
      </c>
      <c r="L157" s="129">
        <f t="shared" si="23"/>
        <v>8.6431655275765795</v>
      </c>
      <c r="M157" s="131">
        <v>1791.8384000000001</v>
      </c>
      <c r="N157" s="132">
        <v>3523.8555999999999</v>
      </c>
      <c r="O157" s="147">
        <f t="shared" si="27"/>
        <v>96.661462328299237</v>
      </c>
      <c r="P157" s="131">
        <v>19116.440600000002</v>
      </c>
      <c r="Q157" s="132">
        <v>19910.3989</v>
      </c>
      <c r="R157" s="129">
        <f t="shared" si="21"/>
        <v>4.1532747471827891</v>
      </c>
      <c r="S157" s="122"/>
      <c r="T157" s="131">
        <v>17964.752400000001</v>
      </c>
      <c r="U157" s="132">
        <v>17561.359499999999</v>
      </c>
      <c r="V157" s="129">
        <f t="shared" si="22"/>
        <v>-2.2454687435603193</v>
      </c>
      <c r="W157" s="131">
        <v>38885.866099999999</v>
      </c>
      <c r="X157" s="132">
        <v>36803.635399999999</v>
      </c>
      <c r="Y157" s="129">
        <f t="shared" si="26"/>
        <v>-5.3547237308416262</v>
      </c>
      <c r="Z157" s="132">
        <v>225266.49179999999</v>
      </c>
      <c r="AA157" s="132">
        <v>228620.24350000001</v>
      </c>
      <c r="AB157" s="129">
        <f t="shared" si="25"/>
        <v>1.4887929728037985</v>
      </c>
      <c r="AC157" s="131">
        <v>5579533.9029000001</v>
      </c>
      <c r="AD157" s="132">
        <v>6603543.5438999999</v>
      </c>
      <c r="AE157" s="129">
        <f t="shared" si="24"/>
        <v>18.35296027984996</v>
      </c>
      <c r="AF157" s="154"/>
      <c r="AG157" s="154"/>
      <c r="AH157" s="154"/>
      <c r="AI157" s="154"/>
      <c r="AJ157" s="154"/>
      <c r="AK157" s="154"/>
      <c r="AL157" s="154"/>
      <c r="AM157" s="154"/>
      <c r="AN157" s="154"/>
      <c r="AO157" s="154"/>
      <c r="AP157" s="154"/>
      <c r="AQ157" s="154"/>
      <c r="AR157" s="154"/>
      <c r="AS157" s="154"/>
      <c r="AT157" s="154"/>
      <c r="AU157" s="154"/>
      <c r="AV157" s="154"/>
      <c r="AW157" s="154"/>
      <c r="AX157" s="154"/>
      <c r="AY157" s="154"/>
      <c r="AZ157" s="154"/>
      <c r="BA157" s="154"/>
      <c r="BB157" s="154"/>
      <c r="BC157" s="154"/>
      <c r="BD157" s="154"/>
      <c r="BE157" s="154"/>
      <c r="BF157" s="154"/>
      <c r="BG157" s="154"/>
      <c r="BH157" s="154"/>
      <c r="BI157" s="154"/>
      <c r="BJ157" s="154"/>
      <c r="BK157" s="154"/>
      <c r="BL157" s="154"/>
      <c r="BM157" s="154"/>
      <c r="BN157" s="154"/>
      <c r="BO157" s="154"/>
      <c r="BP157" s="154"/>
      <c r="BQ157" s="154"/>
      <c r="BR157" s="154"/>
      <c r="BS157" s="154"/>
      <c r="BT157" s="154"/>
      <c r="BU157" s="154"/>
      <c r="BV157" s="154"/>
      <c r="BW157" s="154"/>
      <c r="BX157" s="154"/>
      <c r="BY157" s="154"/>
      <c r="BZ157" s="154"/>
      <c r="CA157" s="154"/>
      <c r="CB157" s="154"/>
      <c r="CC157" s="154"/>
      <c r="CD157" s="154"/>
      <c r="CE157" s="154"/>
      <c r="CF157" s="154"/>
      <c r="CG157" s="154"/>
      <c r="CH157" s="154"/>
      <c r="CI157" s="154"/>
      <c r="CJ157" s="154"/>
      <c r="CK157" s="154"/>
      <c r="CL157" s="154"/>
      <c r="CM157" s="154"/>
      <c r="CN157" s="154"/>
      <c r="CO157" s="154"/>
      <c r="CP157" s="154"/>
      <c r="CQ157" s="154"/>
      <c r="CR157" s="154"/>
      <c r="CS157" s="154"/>
      <c r="CT157" s="154"/>
      <c r="CU157" s="154"/>
      <c r="CV157" s="154"/>
      <c r="CW157" s="154"/>
      <c r="CX157" s="154"/>
      <c r="CY157" s="154"/>
      <c r="CZ157" s="154"/>
      <c r="DA157" s="154"/>
      <c r="DB157" s="154"/>
      <c r="DC157" s="154"/>
      <c r="DD157" s="154"/>
      <c r="DE157" s="154"/>
      <c r="DF157" s="154"/>
      <c r="DG157" s="154"/>
      <c r="DH157" s="154"/>
      <c r="DI157" s="154"/>
      <c r="DJ157" s="154"/>
      <c r="DK157" s="154"/>
      <c r="DL157" s="154"/>
      <c r="DM157" s="154"/>
      <c r="DN157" s="154"/>
      <c r="DO157" s="154"/>
      <c r="DP157" s="154"/>
      <c r="DQ157" s="154"/>
      <c r="DR157" s="154"/>
      <c r="DS157" s="154"/>
      <c r="DT157" s="154"/>
      <c r="DU157" s="154"/>
      <c r="DV157" s="154"/>
      <c r="DW157" s="154"/>
      <c r="DX157" s="154"/>
      <c r="DY157" s="154"/>
      <c r="DZ157" s="154"/>
      <c r="EA157" s="154"/>
      <c r="EB157" s="154"/>
      <c r="EC157" s="154"/>
      <c r="ED157" s="154"/>
      <c r="EE157" s="154"/>
      <c r="EF157" s="154"/>
      <c r="EG157" s="154"/>
      <c r="EH157" s="154"/>
      <c r="EI157" s="154"/>
      <c r="EJ157" s="154"/>
      <c r="EK157" s="154"/>
      <c r="EL157" s="154"/>
      <c r="EM157" s="154"/>
      <c r="EN157" s="154"/>
      <c r="EO157" s="154"/>
      <c r="EP157" s="154"/>
      <c r="EQ157" s="154"/>
      <c r="ER157" s="154"/>
      <c r="ES157" s="154"/>
      <c r="ET157" s="154"/>
      <c r="EU157" s="154"/>
      <c r="EV157" s="154"/>
      <c r="EW157" s="154"/>
      <c r="EX157" s="154"/>
      <c r="EY157" s="154"/>
      <c r="EZ157" s="154"/>
      <c r="FA157" s="154"/>
      <c r="FB157" s="154"/>
      <c r="FC157" s="154"/>
      <c r="FD157" s="154"/>
      <c r="FE157" s="154"/>
      <c r="FF157" s="154"/>
      <c r="FG157" s="154"/>
      <c r="FH157" s="154"/>
      <c r="FI157" s="154"/>
      <c r="FJ157" s="154"/>
      <c r="FK157" s="154"/>
      <c r="FL157" s="154"/>
      <c r="FM157" s="154"/>
      <c r="FN157" s="154"/>
      <c r="FO157" s="154"/>
      <c r="FP157" s="154"/>
      <c r="FQ157" s="154"/>
      <c r="FR157" s="154"/>
    </row>
    <row r="158" spans="1:174" s="155" customFormat="1" x14ac:dyDescent="0.25">
      <c r="A158" s="137" t="s">
        <v>278</v>
      </c>
      <c r="B158" s="138">
        <v>392</v>
      </c>
      <c r="C158" s="122"/>
      <c r="D158" s="123">
        <v>43228.575305999999</v>
      </c>
      <c r="E158" s="124">
        <v>39732.519614110002</v>
      </c>
      <c r="F158" s="125">
        <f t="shared" si="19"/>
        <v>-8.0873719921201186</v>
      </c>
      <c r="G158" s="123">
        <v>15619.3261</v>
      </c>
      <c r="H158" s="132">
        <v>15757.6178</v>
      </c>
      <c r="I158" s="125">
        <f t="shared" si="20"/>
        <v>0.88538839073217801</v>
      </c>
      <c r="J158" s="131">
        <v>9863.5758000000005</v>
      </c>
      <c r="K158" s="132">
        <v>9299.4470999999994</v>
      </c>
      <c r="L158" s="129">
        <f t="shared" si="23"/>
        <v>-5.7193122599615513</v>
      </c>
      <c r="M158" s="131">
        <v>1325.2383</v>
      </c>
      <c r="N158" s="132">
        <v>866.48450000000003</v>
      </c>
      <c r="O158" s="147">
        <f t="shared" si="27"/>
        <v>-34.61670252059573</v>
      </c>
      <c r="P158" s="131">
        <v>9365.9859000000106</v>
      </c>
      <c r="Q158" s="132">
        <v>9516.5498000000007</v>
      </c>
      <c r="R158" s="129">
        <f t="shared" si="21"/>
        <v>1.6075606092893047</v>
      </c>
      <c r="S158" s="122"/>
      <c r="T158" s="131">
        <v>16111.873299999999</v>
      </c>
      <c r="U158" s="132">
        <v>15353.429400000001</v>
      </c>
      <c r="V158" s="129">
        <f t="shared" si="22"/>
        <v>-4.707360130494564</v>
      </c>
      <c r="W158" s="131">
        <v>11963.580599999999</v>
      </c>
      <c r="X158" s="132">
        <v>11699.304899999999</v>
      </c>
      <c r="Y158" s="129">
        <f t="shared" si="26"/>
        <v>-2.209001709738978</v>
      </c>
      <c r="Z158" s="132">
        <v>43368.7952</v>
      </c>
      <c r="AA158" s="132">
        <v>44118.8626</v>
      </c>
      <c r="AB158" s="129">
        <f t="shared" si="25"/>
        <v>1.7295094238633624</v>
      </c>
      <c r="AC158" s="131">
        <v>1408372.9480999999</v>
      </c>
      <c r="AD158" s="132">
        <v>1131830.797</v>
      </c>
      <c r="AE158" s="129">
        <f t="shared" si="24"/>
        <v>-19.635576746420458</v>
      </c>
      <c r="AF158" s="154"/>
      <c r="AG158" s="154"/>
      <c r="AH158" s="154"/>
      <c r="AI158" s="154"/>
      <c r="AJ158" s="154"/>
      <c r="AK158" s="154"/>
      <c r="AL158" s="154"/>
      <c r="AM158" s="154"/>
      <c r="AN158" s="154"/>
      <c r="AO158" s="154"/>
      <c r="AP158" s="154"/>
      <c r="AQ158" s="154"/>
      <c r="AR158" s="154"/>
      <c r="AS158" s="154"/>
      <c r="AT158" s="154"/>
      <c r="AU158" s="154"/>
      <c r="AV158" s="154"/>
      <c r="AW158" s="154"/>
      <c r="AX158" s="154"/>
      <c r="AY158" s="154"/>
      <c r="AZ158" s="154"/>
      <c r="BA158" s="154"/>
      <c r="BB158" s="154"/>
      <c r="BC158" s="154"/>
      <c r="BD158" s="154"/>
      <c r="BE158" s="154"/>
      <c r="BF158" s="154"/>
      <c r="BG158" s="154"/>
      <c r="BH158" s="154"/>
      <c r="BI158" s="154"/>
      <c r="BJ158" s="154"/>
      <c r="BK158" s="154"/>
      <c r="BL158" s="154"/>
      <c r="BM158" s="154"/>
      <c r="BN158" s="154"/>
      <c r="BO158" s="154"/>
      <c r="BP158" s="154"/>
      <c r="BQ158" s="154"/>
      <c r="BR158" s="154"/>
      <c r="BS158" s="154"/>
      <c r="BT158" s="154"/>
      <c r="BU158" s="154"/>
      <c r="BV158" s="154"/>
      <c r="BW158" s="154"/>
      <c r="BX158" s="154"/>
      <c r="BY158" s="154"/>
      <c r="BZ158" s="154"/>
      <c r="CA158" s="154"/>
      <c r="CB158" s="154"/>
      <c r="CC158" s="154"/>
      <c r="CD158" s="154"/>
      <c r="CE158" s="154"/>
      <c r="CF158" s="154"/>
      <c r="CG158" s="154"/>
      <c r="CH158" s="154"/>
      <c r="CI158" s="154"/>
      <c r="CJ158" s="154"/>
      <c r="CK158" s="154"/>
      <c r="CL158" s="154"/>
      <c r="CM158" s="154"/>
      <c r="CN158" s="154"/>
      <c r="CO158" s="154"/>
      <c r="CP158" s="154"/>
      <c r="CQ158" s="154"/>
      <c r="CR158" s="154"/>
      <c r="CS158" s="154"/>
      <c r="CT158" s="154"/>
      <c r="CU158" s="154"/>
      <c r="CV158" s="154"/>
      <c r="CW158" s="154"/>
      <c r="CX158" s="154"/>
      <c r="CY158" s="154"/>
      <c r="CZ158" s="154"/>
      <c r="DA158" s="154"/>
      <c r="DB158" s="154"/>
      <c r="DC158" s="154"/>
      <c r="DD158" s="154"/>
      <c r="DE158" s="154"/>
      <c r="DF158" s="154"/>
      <c r="DG158" s="154"/>
      <c r="DH158" s="154"/>
      <c r="DI158" s="154"/>
      <c r="DJ158" s="154"/>
      <c r="DK158" s="154"/>
      <c r="DL158" s="154"/>
      <c r="DM158" s="154"/>
      <c r="DN158" s="154"/>
      <c r="DO158" s="154"/>
      <c r="DP158" s="154"/>
      <c r="DQ158" s="154"/>
      <c r="DR158" s="154"/>
      <c r="DS158" s="154"/>
      <c r="DT158" s="154"/>
      <c r="DU158" s="154"/>
      <c r="DV158" s="154"/>
      <c r="DW158" s="154"/>
      <c r="DX158" s="154"/>
      <c r="DY158" s="154"/>
      <c r="DZ158" s="154"/>
      <c r="EA158" s="154"/>
      <c r="EB158" s="154"/>
      <c r="EC158" s="154"/>
      <c r="ED158" s="154"/>
      <c r="EE158" s="154"/>
      <c r="EF158" s="154"/>
      <c r="EG158" s="154"/>
      <c r="EH158" s="154"/>
      <c r="EI158" s="154"/>
      <c r="EJ158" s="154"/>
      <c r="EK158" s="154"/>
      <c r="EL158" s="154"/>
      <c r="EM158" s="154"/>
      <c r="EN158" s="154"/>
      <c r="EO158" s="154"/>
      <c r="EP158" s="154"/>
      <c r="EQ158" s="154"/>
      <c r="ER158" s="154"/>
      <c r="ES158" s="154"/>
      <c r="ET158" s="154"/>
      <c r="EU158" s="154"/>
      <c r="EV158" s="154"/>
      <c r="EW158" s="154"/>
      <c r="EX158" s="154"/>
      <c r="EY158" s="154"/>
      <c r="EZ158" s="154"/>
      <c r="FA158" s="154"/>
      <c r="FB158" s="154"/>
      <c r="FC158" s="154"/>
      <c r="FD158" s="154"/>
      <c r="FE158" s="154"/>
      <c r="FF158" s="154"/>
      <c r="FG158" s="154"/>
      <c r="FH158" s="154"/>
      <c r="FI158" s="154"/>
      <c r="FJ158" s="154"/>
      <c r="FK158" s="154"/>
      <c r="FL158" s="154"/>
      <c r="FM158" s="154"/>
      <c r="FN158" s="154"/>
      <c r="FO158" s="154"/>
      <c r="FP158" s="154"/>
      <c r="FQ158" s="154"/>
      <c r="FR158" s="154"/>
    </row>
    <row r="159" spans="1:174" s="155" customFormat="1" x14ac:dyDescent="0.25">
      <c r="A159" s="137" t="s">
        <v>279</v>
      </c>
      <c r="B159" s="138">
        <v>141</v>
      </c>
      <c r="C159" s="122"/>
      <c r="D159" s="123">
        <v>10224.93893</v>
      </c>
      <c r="E159" s="124">
        <v>11785.577600000001</v>
      </c>
      <c r="F159" s="125">
        <f t="shared" si="19"/>
        <v>15.263061038155268</v>
      </c>
      <c r="G159" s="123">
        <v>3949.0261</v>
      </c>
      <c r="H159" s="132">
        <v>4865.3564999999999</v>
      </c>
      <c r="I159" s="125">
        <f t="shared" si="20"/>
        <v>23.203959072339387</v>
      </c>
      <c r="J159" s="131">
        <v>1883.1310000000001</v>
      </c>
      <c r="K159" s="132">
        <v>2885.6772000000001</v>
      </c>
      <c r="L159" s="129">
        <f t="shared" si="23"/>
        <v>53.23826117248349</v>
      </c>
      <c r="M159" s="131">
        <v>619.10500000000002</v>
      </c>
      <c r="N159" s="132">
        <v>651.01139999999998</v>
      </c>
      <c r="O159" s="147">
        <f t="shared" si="27"/>
        <v>5.1536330670887809</v>
      </c>
      <c r="P159" s="131">
        <v>2287.5846999999999</v>
      </c>
      <c r="Q159" s="132">
        <v>2543.2829999999999</v>
      </c>
      <c r="R159" s="129">
        <f t="shared" si="21"/>
        <v>11.177653880968874</v>
      </c>
      <c r="S159" s="122"/>
      <c r="T159" s="131">
        <v>2662.2413000000001</v>
      </c>
      <c r="U159" s="132">
        <v>3718.4902999999999</v>
      </c>
      <c r="V159" s="129">
        <f t="shared" si="22"/>
        <v>39.675178955416236</v>
      </c>
      <c r="W159" s="131">
        <v>1015.2</v>
      </c>
      <c r="X159" s="132">
        <v>1254.1561999999999</v>
      </c>
      <c r="Y159" s="129">
        <f t="shared" si="26"/>
        <v>23.537844759653261</v>
      </c>
      <c r="Z159" s="132">
        <v>1737.4529</v>
      </c>
      <c r="AA159" s="132">
        <v>2708.3197</v>
      </c>
      <c r="AB159" s="129">
        <f t="shared" si="25"/>
        <v>55.878740655358207</v>
      </c>
      <c r="AC159" s="131">
        <v>626338.08750000002</v>
      </c>
      <c r="AD159" s="132">
        <v>651425.38589999999</v>
      </c>
      <c r="AE159" s="129">
        <f t="shared" si="24"/>
        <v>4.0053924391113993</v>
      </c>
      <c r="AF159" s="154"/>
      <c r="AG159" s="154"/>
      <c r="AH159" s="154"/>
      <c r="AI159" s="154"/>
      <c r="AJ159" s="154"/>
      <c r="AK159" s="154"/>
      <c r="AL159" s="154"/>
      <c r="AM159" s="154"/>
      <c r="AN159" s="154"/>
      <c r="AO159" s="154"/>
      <c r="AP159" s="154"/>
      <c r="AQ159" s="154"/>
      <c r="AR159" s="154"/>
      <c r="AS159" s="154"/>
      <c r="AT159" s="154"/>
      <c r="AU159" s="154"/>
      <c r="AV159" s="154"/>
      <c r="AW159" s="154"/>
      <c r="AX159" s="154"/>
      <c r="AY159" s="154"/>
      <c r="AZ159" s="154"/>
      <c r="BA159" s="154"/>
      <c r="BB159" s="154"/>
      <c r="BC159" s="154"/>
      <c r="BD159" s="154"/>
      <c r="BE159" s="154"/>
      <c r="BF159" s="154"/>
      <c r="BG159" s="154"/>
      <c r="BH159" s="154"/>
      <c r="BI159" s="154"/>
      <c r="BJ159" s="154"/>
      <c r="BK159" s="154"/>
      <c r="BL159" s="154"/>
      <c r="BM159" s="154"/>
      <c r="BN159" s="154"/>
      <c r="BO159" s="154"/>
      <c r="BP159" s="154"/>
      <c r="BQ159" s="154"/>
      <c r="BR159" s="154"/>
      <c r="BS159" s="154"/>
      <c r="BT159" s="154"/>
      <c r="BU159" s="154"/>
      <c r="BV159" s="154"/>
      <c r="BW159" s="154"/>
      <c r="BX159" s="154"/>
      <c r="BY159" s="154"/>
      <c r="BZ159" s="154"/>
      <c r="CA159" s="154"/>
      <c r="CB159" s="154"/>
      <c r="CC159" s="154"/>
      <c r="CD159" s="154"/>
      <c r="CE159" s="154"/>
      <c r="CF159" s="154"/>
      <c r="CG159" s="154"/>
      <c r="CH159" s="154"/>
      <c r="CI159" s="154"/>
      <c r="CJ159" s="154"/>
      <c r="CK159" s="154"/>
      <c r="CL159" s="154"/>
      <c r="CM159" s="154"/>
      <c r="CN159" s="154"/>
      <c r="CO159" s="154"/>
      <c r="CP159" s="154"/>
      <c r="CQ159" s="154"/>
      <c r="CR159" s="154"/>
      <c r="CS159" s="154"/>
      <c r="CT159" s="154"/>
      <c r="CU159" s="154"/>
      <c r="CV159" s="154"/>
      <c r="CW159" s="154"/>
      <c r="CX159" s="154"/>
      <c r="CY159" s="154"/>
      <c r="CZ159" s="154"/>
      <c r="DA159" s="154"/>
      <c r="DB159" s="154"/>
      <c r="DC159" s="154"/>
      <c r="DD159" s="154"/>
      <c r="DE159" s="154"/>
      <c r="DF159" s="154"/>
      <c r="DG159" s="154"/>
      <c r="DH159" s="154"/>
      <c r="DI159" s="154"/>
      <c r="DJ159" s="154"/>
      <c r="DK159" s="154"/>
      <c r="DL159" s="154"/>
      <c r="DM159" s="154"/>
      <c r="DN159" s="154"/>
      <c r="DO159" s="154"/>
      <c r="DP159" s="154"/>
      <c r="DQ159" s="154"/>
      <c r="DR159" s="154"/>
      <c r="DS159" s="154"/>
      <c r="DT159" s="154"/>
      <c r="DU159" s="154"/>
      <c r="DV159" s="154"/>
      <c r="DW159" s="154"/>
      <c r="DX159" s="154"/>
      <c r="DY159" s="154"/>
      <c r="DZ159" s="154"/>
      <c r="EA159" s="154"/>
      <c r="EB159" s="154"/>
      <c r="EC159" s="154"/>
      <c r="ED159" s="154"/>
      <c r="EE159" s="154"/>
      <c r="EF159" s="154"/>
      <c r="EG159" s="154"/>
      <c r="EH159" s="154"/>
      <c r="EI159" s="154"/>
      <c r="EJ159" s="154"/>
      <c r="EK159" s="154"/>
      <c r="EL159" s="154"/>
      <c r="EM159" s="154"/>
      <c r="EN159" s="154"/>
      <c r="EO159" s="154"/>
      <c r="EP159" s="154"/>
      <c r="EQ159" s="154"/>
      <c r="ER159" s="154"/>
      <c r="ES159" s="154"/>
      <c r="ET159" s="154"/>
      <c r="EU159" s="154"/>
      <c r="EV159" s="154"/>
      <c r="EW159" s="154"/>
      <c r="EX159" s="154"/>
      <c r="EY159" s="154"/>
      <c r="EZ159" s="154"/>
      <c r="FA159" s="154"/>
      <c r="FB159" s="154"/>
      <c r="FC159" s="154"/>
      <c r="FD159" s="154"/>
      <c r="FE159" s="154"/>
      <c r="FF159" s="154"/>
      <c r="FG159" s="154"/>
      <c r="FH159" s="154"/>
      <c r="FI159" s="154"/>
      <c r="FJ159" s="154"/>
      <c r="FK159" s="154"/>
      <c r="FL159" s="154"/>
      <c r="FM159" s="154"/>
      <c r="FN159" s="154"/>
      <c r="FO159" s="154"/>
      <c r="FP159" s="154"/>
      <c r="FQ159" s="154"/>
      <c r="FR159" s="154"/>
    </row>
    <row r="160" spans="1:174" s="155" customFormat="1" x14ac:dyDescent="0.25">
      <c r="A160" s="137" t="s">
        <v>280</v>
      </c>
      <c r="B160" s="138">
        <v>598</v>
      </c>
      <c r="C160" s="122"/>
      <c r="D160" s="123">
        <v>74201.0033579999</v>
      </c>
      <c r="E160" s="124">
        <v>74891.272581839905</v>
      </c>
      <c r="F160" s="125">
        <f t="shared" si="19"/>
        <v>0.93026939340650205</v>
      </c>
      <c r="G160" s="123">
        <v>29499.205300000001</v>
      </c>
      <c r="H160" s="132">
        <v>31389.1371</v>
      </c>
      <c r="I160" s="125">
        <f t="shared" si="20"/>
        <v>6.4067210651264528</v>
      </c>
      <c r="J160" s="131">
        <v>17684.966400000001</v>
      </c>
      <c r="K160" s="132">
        <v>20137.6813</v>
      </c>
      <c r="L160" s="129">
        <f t="shared" si="23"/>
        <v>13.868925982239922</v>
      </c>
      <c r="M160" s="131">
        <v>2219.4023000000002</v>
      </c>
      <c r="N160" s="132">
        <v>1599.2764</v>
      </c>
      <c r="O160" s="147">
        <f t="shared" si="27"/>
        <v>-27.941121805632097</v>
      </c>
      <c r="P160" s="131">
        <v>13151.2358</v>
      </c>
      <c r="Q160" s="132">
        <v>13331.358399999999</v>
      </c>
      <c r="R160" s="129">
        <f t="shared" si="21"/>
        <v>1.3696248986730053</v>
      </c>
      <c r="S160" s="122"/>
      <c r="T160" s="131">
        <v>14762.5105</v>
      </c>
      <c r="U160" s="132">
        <v>13826.2477</v>
      </c>
      <c r="V160" s="129">
        <f t="shared" si="22"/>
        <v>-6.3421651757673665</v>
      </c>
      <c r="W160" s="131">
        <v>24581.840499999998</v>
      </c>
      <c r="X160" s="132">
        <v>23115.953000000001</v>
      </c>
      <c r="Y160" s="129">
        <f t="shared" si="26"/>
        <v>-5.9632943269646415</v>
      </c>
      <c r="Z160" s="132">
        <v>70328.254199999996</v>
      </c>
      <c r="AA160" s="132">
        <v>62447.8243</v>
      </c>
      <c r="AB160" s="129">
        <f t="shared" si="25"/>
        <v>-11.205211887656951</v>
      </c>
      <c r="AC160" s="131">
        <v>2703140.9723</v>
      </c>
      <c r="AD160" s="132">
        <v>2534494.0591000002</v>
      </c>
      <c r="AE160" s="129">
        <f t="shared" si="24"/>
        <v>-6.238924086023701</v>
      </c>
      <c r="AF160" s="154"/>
      <c r="AG160" s="154"/>
      <c r="AH160" s="154"/>
      <c r="AI160" s="154"/>
      <c r="AJ160" s="154"/>
      <c r="AK160" s="154"/>
      <c r="AL160" s="154"/>
      <c r="AM160" s="154"/>
      <c r="AN160" s="154"/>
      <c r="AO160" s="154"/>
      <c r="AP160" s="154"/>
      <c r="AQ160" s="154"/>
      <c r="AR160" s="154"/>
      <c r="AS160" s="154"/>
      <c r="AT160" s="154"/>
      <c r="AU160" s="154"/>
      <c r="AV160" s="154"/>
      <c r="AW160" s="154"/>
      <c r="AX160" s="154"/>
      <c r="AY160" s="154"/>
      <c r="AZ160" s="154"/>
      <c r="BA160" s="154"/>
      <c r="BB160" s="154"/>
      <c r="BC160" s="154"/>
      <c r="BD160" s="154"/>
      <c r="BE160" s="154"/>
      <c r="BF160" s="154"/>
      <c r="BG160" s="154"/>
      <c r="BH160" s="154"/>
      <c r="BI160" s="154"/>
      <c r="BJ160" s="154"/>
      <c r="BK160" s="154"/>
      <c r="BL160" s="154"/>
      <c r="BM160" s="154"/>
      <c r="BN160" s="154"/>
      <c r="BO160" s="154"/>
      <c r="BP160" s="154"/>
      <c r="BQ160" s="154"/>
      <c r="BR160" s="154"/>
      <c r="BS160" s="154"/>
      <c r="BT160" s="154"/>
      <c r="BU160" s="154"/>
      <c r="BV160" s="154"/>
      <c r="BW160" s="154"/>
      <c r="BX160" s="154"/>
      <c r="BY160" s="154"/>
      <c r="BZ160" s="154"/>
      <c r="CA160" s="154"/>
      <c r="CB160" s="154"/>
      <c r="CC160" s="154"/>
      <c r="CD160" s="154"/>
      <c r="CE160" s="154"/>
      <c r="CF160" s="154"/>
      <c r="CG160" s="154"/>
      <c r="CH160" s="154"/>
      <c r="CI160" s="154"/>
      <c r="CJ160" s="154"/>
      <c r="CK160" s="154"/>
      <c r="CL160" s="154"/>
      <c r="CM160" s="154"/>
      <c r="CN160" s="154"/>
      <c r="CO160" s="154"/>
      <c r="CP160" s="154"/>
      <c r="CQ160" s="154"/>
      <c r="CR160" s="154"/>
      <c r="CS160" s="154"/>
      <c r="CT160" s="154"/>
      <c r="CU160" s="154"/>
      <c r="CV160" s="154"/>
      <c r="CW160" s="154"/>
      <c r="CX160" s="154"/>
      <c r="CY160" s="154"/>
      <c r="CZ160" s="154"/>
      <c r="DA160" s="154"/>
      <c r="DB160" s="154"/>
      <c r="DC160" s="154"/>
      <c r="DD160" s="154"/>
      <c r="DE160" s="154"/>
      <c r="DF160" s="154"/>
      <c r="DG160" s="154"/>
      <c r="DH160" s="154"/>
      <c r="DI160" s="154"/>
      <c r="DJ160" s="154"/>
      <c r="DK160" s="154"/>
      <c r="DL160" s="154"/>
      <c r="DM160" s="154"/>
      <c r="DN160" s="154"/>
      <c r="DO160" s="154"/>
      <c r="DP160" s="154"/>
      <c r="DQ160" s="154"/>
      <c r="DR160" s="154"/>
      <c r="DS160" s="154"/>
      <c r="DT160" s="154"/>
      <c r="DU160" s="154"/>
      <c r="DV160" s="154"/>
      <c r="DW160" s="154"/>
      <c r="DX160" s="154"/>
      <c r="DY160" s="154"/>
      <c r="DZ160" s="154"/>
      <c r="EA160" s="154"/>
      <c r="EB160" s="154"/>
      <c r="EC160" s="154"/>
      <c r="ED160" s="154"/>
      <c r="EE160" s="154"/>
      <c r="EF160" s="154"/>
      <c r="EG160" s="154"/>
      <c r="EH160" s="154"/>
      <c r="EI160" s="154"/>
      <c r="EJ160" s="154"/>
      <c r="EK160" s="154"/>
      <c r="EL160" s="154"/>
      <c r="EM160" s="154"/>
      <c r="EN160" s="154"/>
      <c r="EO160" s="154"/>
      <c r="EP160" s="154"/>
      <c r="EQ160" s="154"/>
      <c r="ER160" s="154"/>
      <c r="ES160" s="154"/>
      <c r="ET160" s="154"/>
      <c r="EU160" s="154"/>
      <c r="EV160" s="154"/>
      <c r="EW160" s="154"/>
      <c r="EX160" s="154"/>
      <c r="EY160" s="154"/>
      <c r="EZ160" s="154"/>
      <c r="FA160" s="154"/>
      <c r="FB160" s="154"/>
      <c r="FC160" s="154"/>
      <c r="FD160" s="154"/>
      <c r="FE160" s="154"/>
      <c r="FF160" s="154"/>
      <c r="FG160" s="154"/>
      <c r="FH160" s="154"/>
      <c r="FI160" s="154"/>
      <c r="FJ160" s="154"/>
      <c r="FK160" s="154"/>
      <c r="FL160" s="154"/>
      <c r="FM160" s="154"/>
      <c r="FN160" s="154"/>
      <c r="FO160" s="154"/>
      <c r="FP160" s="154"/>
      <c r="FQ160" s="154"/>
      <c r="FR160" s="154"/>
    </row>
    <row r="161" spans="1:174" s="155" customFormat="1" x14ac:dyDescent="0.25">
      <c r="A161" s="137" t="s">
        <v>281</v>
      </c>
      <c r="B161" s="138">
        <v>763</v>
      </c>
      <c r="C161" s="122"/>
      <c r="D161" s="123">
        <v>80702.341707</v>
      </c>
      <c r="E161" s="124">
        <v>74055.21142172</v>
      </c>
      <c r="F161" s="125">
        <f t="shared" si="19"/>
        <v>-8.2366014971575918</v>
      </c>
      <c r="G161" s="123">
        <v>31343.346300000001</v>
      </c>
      <c r="H161" s="132">
        <v>31911.999299999999</v>
      </c>
      <c r="I161" s="125">
        <f t="shared" si="20"/>
        <v>1.8142702267881283</v>
      </c>
      <c r="J161" s="131">
        <v>16754.151600000001</v>
      </c>
      <c r="K161" s="132">
        <v>16945.465100000001</v>
      </c>
      <c r="L161" s="129">
        <f t="shared" si="23"/>
        <v>1.1418871248604523</v>
      </c>
      <c r="M161" s="131">
        <v>1402.5604000000001</v>
      </c>
      <c r="N161" s="132">
        <v>829.4588</v>
      </c>
      <c r="O161" s="147">
        <f t="shared" si="27"/>
        <v>-40.861099457820146</v>
      </c>
      <c r="P161" s="131">
        <v>19011.541099999999</v>
      </c>
      <c r="Q161" s="132">
        <v>17364.625100000001</v>
      </c>
      <c r="R161" s="129">
        <f t="shared" si="21"/>
        <v>-8.6627169851054227</v>
      </c>
      <c r="S161" s="122"/>
      <c r="T161" s="131">
        <v>29405.193599999999</v>
      </c>
      <c r="U161" s="132">
        <v>28068.004700000001</v>
      </c>
      <c r="V161" s="129">
        <f t="shared" si="22"/>
        <v>-4.5474582422065701</v>
      </c>
      <c r="W161" s="131">
        <v>17283.3364</v>
      </c>
      <c r="X161" s="132">
        <v>14232.686100000001</v>
      </c>
      <c r="Y161" s="129">
        <f t="shared" si="26"/>
        <v>-17.650818276036095</v>
      </c>
      <c r="Z161" s="132">
        <v>121125.7931</v>
      </c>
      <c r="AA161" s="132">
        <v>86289.612599999993</v>
      </c>
      <c r="AB161" s="129">
        <f t="shared" si="25"/>
        <v>-28.760332220272577</v>
      </c>
      <c r="AC161" s="131">
        <v>3449040.8473999999</v>
      </c>
      <c r="AD161" s="132">
        <v>3257273.2773000002</v>
      </c>
      <c r="AE161" s="129">
        <f t="shared" si="24"/>
        <v>-5.5600260647698736</v>
      </c>
      <c r="AF161" s="154"/>
      <c r="AG161" s="154"/>
      <c r="AH161" s="154"/>
      <c r="AI161" s="154"/>
      <c r="AJ161" s="154"/>
      <c r="AK161" s="154"/>
      <c r="AL161" s="154"/>
      <c r="AM161" s="154"/>
      <c r="AN161" s="154"/>
      <c r="AO161" s="154"/>
      <c r="AP161" s="154"/>
      <c r="AQ161" s="154"/>
      <c r="AR161" s="154"/>
      <c r="AS161" s="154"/>
      <c r="AT161" s="154"/>
      <c r="AU161" s="154"/>
      <c r="AV161" s="154"/>
      <c r="AW161" s="154"/>
      <c r="AX161" s="154"/>
      <c r="AY161" s="154"/>
      <c r="AZ161" s="154"/>
      <c r="BA161" s="154"/>
      <c r="BB161" s="154"/>
      <c r="BC161" s="154"/>
      <c r="BD161" s="154"/>
      <c r="BE161" s="154"/>
      <c r="BF161" s="154"/>
      <c r="BG161" s="154"/>
      <c r="BH161" s="154"/>
      <c r="BI161" s="154"/>
      <c r="BJ161" s="154"/>
      <c r="BK161" s="154"/>
      <c r="BL161" s="154"/>
      <c r="BM161" s="154"/>
      <c r="BN161" s="154"/>
      <c r="BO161" s="154"/>
      <c r="BP161" s="154"/>
      <c r="BQ161" s="154"/>
      <c r="BR161" s="154"/>
      <c r="BS161" s="154"/>
      <c r="BT161" s="154"/>
      <c r="BU161" s="154"/>
      <c r="BV161" s="154"/>
      <c r="BW161" s="154"/>
      <c r="BX161" s="154"/>
      <c r="BY161" s="154"/>
      <c r="BZ161" s="154"/>
      <c r="CA161" s="154"/>
      <c r="CB161" s="154"/>
      <c r="CC161" s="154"/>
      <c r="CD161" s="154"/>
      <c r="CE161" s="154"/>
      <c r="CF161" s="154"/>
      <c r="CG161" s="154"/>
      <c r="CH161" s="154"/>
      <c r="CI161" s="154"/>
      <c r="CJ161" s="154"/>
      <c r="CK161" s="154"/>
      <c r="CL161" s="154"/>
      <c r="CM161" s="154"/>
      <c r="CN161" s="154"/>
      <c r="CO161" s="154"/>
      <c r="CP161" s="154"/>
      <c r="CQ161" s="154"/>
      <c r="CR161" s="154"/>
      <c r="CS161" s="154"/>
      <c r="CT161" s="154"/>
      <c r="CU161" s="154"/>
      <c r="CV161" s="154"/>
      <c r="CW161" s="154"/>
      <c r="CX161" s="154"/>
      <c r="CY161" s="154"/>
      <c r="CZ161" s="154"/>
      <c r="DA161" s="154"/>
      <c r="DB161" s="154"/>
      <c r="DC161" s="154"/>
      <c r="DD161" s="154"/>
      <c r="DE161" s="154"/>
      <c r="DF161" s="154"/>
      <c r="DG161" s="154"/>
      <c r="DH161" s="154"/>
      <c r="DI161" s="154"/>
      <c r="DJ161" s="154"/>
      <c r="DK161" s="154"/>
      <c r="DL161" s="154"/>
      <c r="DM161" s="154"/>
      <c r="DN161" s="154"/>
      <c r="DO161" s="154"/>
      <c r="DP161" s="154"/>
      <c r="DQ161" s="154"/>
      <c r="DR161" s="154"/>
      <c r="DS161" s="154"/>
      <c r="DT161" s="154"/>
      <c r="DU161" s="154"/>
      <c r="DV161" s="154"/>
      <c r="DW161" s="154"/>
      <c r="DX161" s="154"/>
      <c r="DY161" s="154"/>
      <c r="DZ161" s="154"/>
      <c r="EA161" s="154"/>
      <c r="EB161" s="154"/>
      <c r="EC161" s="154"/>
      <c r="ED161" s="154"/>
      <c r="EE161" s="154"/>
      <c r="EF161" s="154"/>
      <c r="EG161" s="154"/>
      <c r="EH161" s="154"/>
      <c r="EI161" s="154"/>
      <c r="EJ161" s="154"/>
      <c r="EK161" s="154"/>
      <c r="EL161" s="154"/>
      <c r="EM161" s="154"/>
      <c r="EN161" s="154"/>
      <c r="EO161" s="154"/>
      <c r="EP161" s="154"/>
      <c r="EQ161" s="154"/>
      <c r="ER161" s="154"/>
      <c r="ES161" s="154"/>
      <c r="ET161" s="154"/>
      <c r="EU161" s="154"/>
      <c r="EV161" s="154"/>
      <c r="EW161" s="154"/>
      <c r="EX161" s="154"/>
      <c r="EY161" s="154"/>
      <c r="EZ161" s="154"/>
      <c r="FA161" s="154"/>
      <c r="FB161" s="154"/>
      <c r="FC161" s="154"/>
      <c r="FD161" s="154"/>
      <c r="FE161" s="154"/>
      <c r="FF161" s="154"/>
      <c r="FG161" s="154"/>
      <c r="FH161" s="154"/>
      <c r="FI161" s="154"/>
      <c r="FJ161" s="154"/>
      <c r="FK161" s="154"/>
      <c r="FL161" s="154"/>
      <c r="FM161" s="154"/>
      <c r="FN161" s="154"/>
      <c r="FO161" s="154"/>
      <c r="FP161" s="154"/>
      <c r="FQ161" s="154"/>
      <c r="FR161" s="154"/>
    </row>
    <row r="162" spans="1:174" s="155" customFormat="1" x14ac:dyDescent="0.25">
      <c r="A162" s="137" t="s">
        <v>282</v>
      </c>
      <c r="B162" s="138">
        <v>738</v>
      </c>
      <c r="C162" s="122"/>
      <c r="D162" s="123">
        <v>115005.501368</v>
      </c>
      <c r="E162" s="124">
        <v>109741.50805280999</v>
      </c>
      <c r="F162" s="125">
        <f t="shared" si="19"/>
        <v>-4.5771665290567531</v>
      </c>
      <c r="G162" s="123">
        <v>45777.476900000001</v>
      </c>
      <c r="H162" s="132">
        <v>47016.426399999997</v>
      </c>
      <c r="I162" s="125">
        <f t="shared" si="20"/>
        <v>2.706460870935401</v>
      </c>
      <c r="J162" s="131">
        <v>30007.919999999998</v>
      </c>
      <c r="K162" s="132">
        <v>31577.082999999999</v>
      </c>
      <c r="L162" s="129">
        <f t="shared" si="23"/>
        <v>5.2291628343450691</v>
      </c>
      <c r="M162" s="131">
        <v>4833.7844999999998</v>
      </c>
      <c r="N162" s="132">
        <v>5575.7245999999996</v>
      </c>
      <c r="O162" s="147">
        <f t="shared" si="27"/>
        <v>15.34905207296684</v>
      </c>
      <c r="P162" s="131">
        <v>13611.1335</v>
      </c>
      <c r="Q162" s="132">
        <v>13311.393700000001</v>
      </c>
      <c r="R162" s="129">
        <f t="shared" si="21"/>
        <v>-2.2021663368447575</v>
      </c>
      <c r="S162" s="122"/>
      <c r="T162" s="131">
        <v>12306.2124</v>
      </c>
      <c r="U162" s="132">
        <v>9839.3125</v>
      </c>
      <c r="V162" s="129">
        <f t="shared" si="22"/>
        <v>-20.045972065296059</v>
      </c>
      <c r="W162" s="131">
        <v>20405.772199999999</v>
      </c>
      <c r="X162" s="132">
        <v>18104.644899999999</v>
      </c>
      <c r="Y162" s="129">
        <f t="shared" si="26"/>
        <v>-11.276844989968083</v>
      </c>
      <c r="Z162" s="132">
        <v>96859.356700000004</v>
      </c>
      <c r="AA162" s="132">
        <v>100766.88559999999</v>
      </c>
      <c r="AB162" s="129">
        <f t="shared" si="25"/>
        <v>4.0342296636376451</v>
      </c>
      <c r="AC162" s="131">
        <v>240466.77489999999</v>
      </c>
      <c r="AD162" s="132">
        <v>347684.53539999999</v>
      </c>
      <c r="AE162" s="129">
        <f t="shared" si="24"/>
        <v>44.587349144008506</v>
      </c>
      <c r="AF162" s="154"/>
      <c r="AG162" s="154"/>
      <c r="AH162" s="154"/>
      <c r="AI162" s="154"/>
      <c r="AJ162" s="154"/>
      <c r="AK162" s="154"/>
      <c r="AL162" s="154"/>
      <c r="AM162" s="154"/>
      <c r="AN162" s="154"/>
      <c r="AO162" s="154"/>
      <c r="AP162" s="154"/>
      <c r="AQ162" s="154"/>
      <c r="AR162" s="154"/>
      <c r="AS162" s="154"/>
      <c r="AT162" s="154"/>
      <c r="AU162" s="154"/>
      <c r="AV162" s="154"/>
      <c r="AW162" s="154"/>
      <c r="AX162" s="154"/>
      <c r="AY162" s="154"/>
      <c r="AZ162" s="154"/>
      <c r="BA162" s="154"/>
      <c r="BB162" s="154"/>
      <c r="BC162" s="154"/>
      <c r="BD162" s="154"/>
      <c r="BE162" s="154"/>
      <c r="BF162" s="154"/>
      <c r="BG162" s="154"/>
      <c r="BH162" s="154"/>
      <c r="BI162" s="154"/>
      <c r="BJ162" s="154"/>
      <c r="BK162" s="154"/>
      <c r="BL162" s="154"/>
      <c r="BM162" s="154"/>
      <c r="BN162" s="154"/>
      <c r="BO162" s="154"/>
      <c r="BP162" s="154"/>
      <c r="BQ162" s="154"/>
      <c r="BR162" s="154"/>
      <c r="BS162" s="154"/>
      <c r="BT162" s="154"/>
      <c r="BU162" s="154"/>
      <c r="BV162" s="154"/>
      <c r="BW162" s="154"/>
      <c r="BX162" s="154"/>
      <c r="BY162" s="154"/>
      <c r="BZ162" s="154"/>
      <c r="CA162" s="154"/>
      <c r="CB162" s="154"/>
      <c r="CC162" s="154"/>
      <c r="CD162" s="154"/>
      <c r="CE162" s="154"/>
      <c r="CF162" s="154"/>
      <c r="CG162" s="154"/>
      <c r="CH162" s="154"/>
      <c r="CI162" s="154"/>
      <c r="CJ162" s="154"/>
      <c r="CK162" s="154"/>
      <c r="CL162" s="154"/>
      <c r="CM162" s="154"/>
      <c r="CN162" s="154"/>
      <c r="CO162" s="154"/>
      <c r="CP162" s="154"/>
      <c r="CQ162" s="154"/>
      <c r="CR162" s="154"/>
      <c r="CS162" s="154"/>
      <c r="CT162" s="154"/>
      <c r="CU162" s="154"/>
      <c r="CV162" s="154"/>
      <c r="CW162" s="154"/>
      <c r="CX162" s="154"/>
      <c r="CY162" s="154"/>
      <c r="CZ162" s="154"/>
      <c r="DA162" s="154"/>
      <c r="DB162" s="154"/>
      <c r="DC162" s="154"/>
      <c r="DD162" s="154"/>
      <c r="DE162" s="154"/>
      <c r="DF162" s="154"/>
      <c r="DG162" s="154"/>
      <c r="DH162" s="154"/>
      <c r="DI162" s="154"/>
      <c r="DJ162" s="154"/>
      <c r="DK162" s="154"/>
      <c r="DL162" s="154"/>
      <c r="DM162" s="154"/>
      <c r="DN162" s="154"/>
      <c r="DO162" s="154"/>
      <c r="DP162" s="154"/>
      <c r="DQ162" s="154"/>
      <c r="DR162" s="154"/>
      <c r="DS162" s="154"/>
      <c r="DT162" s="154"/>
      <c r="DU162" s="154"/>
      <c r="DV162" s="154"/>
      <c r="DW162" s="154"/>
      <c r="DX162" s="154"/>
      <c r="DY162" s="154"/>
      <c r="DZ162" s="154"/>
      <c r="EA162" s="154"/>
      <c r="EB162" s="154"/>
      <c r="EC162" s="154"/>
      <c r="ED162" s="154"/>
      <c r="EE162" s="154"/>
      <c r="EF162" s="154"/>
      <c r="EG162" s="154"/>
      <c r="EH162" s="154"/>
      <c r="EI162" s="154"/>
      <c r="EJ162" s="154"/>
      <c r="EK162" s="154"/>
      <c r="EL162" s="154"/>
      <c r="EM162" s="154"/>
      <c r="EN162" s="154"/>
      <c r="EO162" s="154"/>
      <c r="EP162" s="154"/>
      <c r="EQ162" s="154"/>
      <c r="ER162" s="154"/>
      <c r="ES162" s="154"/>
      <c r="ET162" s="154"/>
      <c r="EU162" s="154"/>
      <c r="EV162" s="154"/>
      <c r="EW162" s="154"/>
      <c r="EX162" s="154"/>
      <c r="EY162" s="154"/>
      <c r="EZ162" s="154"/>
      <c r="FA162" s="154"/>
      <c r="FB162" s="154"/>
      <c r="FC162" s="154"/>
      <c r="FD162" s="154"/>
      <c r="FE162" s="154"/>
      <c r="FF162" s="154"/>
      <c r="FG162" s="154"/>
      <c r="FH162" s="154"/>
      <c r="FI162" s="154"/>
      <c r="FJ162" s="154"/>
      <c r="FK162" s="154"/>
      <c r="FL162" s="154"/>
      <c r="FM162" s="154"/>
      <c r="FN162" s="154"/>
      <c r="FO162" s="154"/>
      <c r="FP162" s="154"/>
      <c r="FQ162" s="154"/>
      <c r="FR162" s="154"/>
    </row>
    <row r="163" spans="1:174" s="155" customFormat="1" x14ac:dyDescent="0.25">
      <c r="A163" s="137" t="s">
        <v>283</v>
      </c>
      <c r="B163" s="138">
        <v>175</v>
      </c>
      <c r="C163" s="122"/>
      <c r="D163" s="123">
        <v>25732.814251</v>
      </c>
      <c r="E163" s="124">
        <v>27254.0611388</v>
      </c>
      <c r="F163" s="125">
        <f t="shared" si="19"/>
        <v>5.9117004186235889</v>
      </c>
      <c r="G163" s="123">
        <v>6476.0829999999996</v>
      </c>
      <c r="H163" s="132">
        <v>7368.3963000000003</v>
      </c>
      <c r="I163" s="125">
        <f t="shared" si="20"/>
        <v>13.778595796255244</v>
      </c>
      <c r="J163" s="131">
        <v>5394.8801000000003</v>
      </c>
      <c r="K163" s="132">
        <v>5779.7789000000002</v>
      </c>
      <c r="L163" s="129">
        <f t="shared" si="23"/>
        <v>7.1345200053658298</v>
      </c>
      <c r="M163" s="131">
        <v>2321.259</v>
      </c>
      <c r="N163" s="132">
        <v>2215.9937</v>
      </c>
      <c r="O163" s="147">
        <f t="shared" si="27"/>
        <v>-4.5348364831326426</v>
      </c>
      <c r="P163" s="131">
        <v>4370.6493</v>
      </c>
      <c r="Q163" s="132">
        <v>6115.9414999999999</v>
      </c>
      <c r="R163" s="129">
        <f t="shared" si="21"/>
        <v>39.932103451997406</v>
      </c>
      <c r="S163" s="122"/>
      <c r="T163" s="131">
        <v>2811.0382</v>
      </c>
      <c r="U163" s="132">
        <v>3682.7138</v>
      </c>
      <c r="V163" s="129">
        <f t="shared" si="22"/>
        <v>31.009027198563153</v>
      </c>
      <c r="W163" s="131">
        <v>14761.5152</v>
      </c>
      <c r="X163" s="132">
        <v>5932.2613000000001</v>
      </c>
      <c r="Y163" s="129">
        <f t="shared" si="26"/>
        <v>-59.812653243076298</v>
      </c>
      <c r="Z163" s="132">
        <v>28443.929400000001</v>
      </c>
      <c r="AA163" s="132">
        <v>36368.777000000002</v>
      </c>
      <c r="AB163" s="129">
        <f t="shared" si="25"/>
        <v>27.861296829122352</v>
      </c>
      <c r="AC163" s="131">
        <v>846473.54720000003</v>
      </c>
      <c r="AD163" s="132">
        <v>726390.72569999995</v>
      </c>
      <c r="AE163" s="129">
        <f t="shared" si="24"/>
        <v>-14.186246209017984</v>
      </c>
      <c r="AF163" s="154"/>
      <c r="AG163" s="154"/>
      <c r="AH163" s="154"/>
      <c r="AI163" s="154"/>
      <c r="AJ163" s="154"/>
      <c r="AK163" s="154"/>
      <c r="AL163" s="154"/>
      <c r="AM163" s="154"/>
      <c r="AN163" s="154"/>
      <c r="AO163" s="154"/>
      <c r="AP163" s="154"/>
      <c r="AQ163" s="154"/>
      <c r="AR163" s="154"/>
      <c r="AS163" s="154"/>
      <c r="AT163" s="154"/>
      <c r="AU163" s="154"/>
      <c r="AV163" s="154"/>
      <c r="AW163" s="154"/>
      <c r="AX163" s="154"/>
      <c r="AY163" s="154"/>
      <c r="AZ163" s="154"/>
      <c r="BA163" s="154"/>
      <c r="BB163" s="154"/>
      <c r="BC163" s="154"/>
      <c r="BD163" s="154"/>
      <c r="BE163" s="154"/>
      <c r="BF163" s="154"/>
      <c r="BG163" s="154"/>
      <c r="BH163" s="154"/>
      <c r="BI163" s="154"/>
      <c r="BJ163" s="154"/>
      <c r="BK163" s="154"/>
      <c r="BL163" s="154"/>
      <c r="BM163" s="154"/>
      <c r="BN163" s="154"/>
      <c r="BO163" s="154"/>
      <c r="BP163" s="154"/>
      <c r="BQ163" s="154"/>
      <c r="BR163" s="154"/>
      <c r="BS163" s="154"/>
      <c r="BT163" s="154"/>
      <c r="BU163" s="154"/>
      <c r="BV163" s="154"/>
      <c r="BW163" s="154"/>
      <c r="BX163" s="154"/>
      <c r="BY163" s="154"/>
      <c r="BZ163" s="154"/>
      <c r="CA163" s="154"/>
      <c r="CB163" s="154"/>
      <c r="CC163" s="154"/>
      <c r="CD163" s="154"/>
      <c r="CE163" s="154"/>
      <c r="CF163" s="154"/>
      <c r="CG163" s="154"/>
      <c r="CH163" s="154"/>
      <c r="CI163" s="154"/>
      <c r="CJ163" s="154"/>
      <c r="CK163" s="154"/>
      <c r="CL163" s="154"/>
      <c r="CM163" s="154"/>
      <c r="CN163" s="154"/>
      <c r="CO163" s="154"/>
      <c r="CP163" s="154"/>
      <c r="CQ163" s="154"/>
      <c r="CR163" s="154"/>
      <c r="CS163" s="154"/>
      <c r="CT163" s="154"/>
      <c r="CU163" s="154"/>
      <c r="CV163" s="154"/>
      <c r="CW163" s="154"/>
      <c r="CX163" s="154"/>
      <c r="CY163" s="154"/>
      <c r="CZ163" s="154"/>
      <c r="DA163" s="154"/>
      <c r="DB163" s="154"/>
      <c r="DC163" s="154"/>
      <c r="DD163" s="154"/>
      <c r="DE163" s="154"/>
      <c r="DF163" s="154"/>
      <c r="DG163" s="154"/>
      <c r="DH163" s="154"/>
      <c r="DI163" s="154"/>
      <c r="DJ163" s="154"/>
      <c r="DK163" s="154"/>
      <c r="DL163" s="154"/>
      <c r="DM163" s="154"/>
      <c r="DN163" s="154"/>
      <c r="DO163" s="154"/>
      <c r="DP163" s="154"/>
      <c r="DQ163" s="154"/>
      <c r="DR163" s="154"/>
      <c r="DS163" s="154"/>
      <c r="DT163" s="154"/>
      <c r="DU163" s="154"/>
      <c r="DV163" s="154"/>
      <c r="DW163" s="154"/>
      <c r="DX163" s="154"/>
      <c r="DY163" s="154"/>
      <c r="DZ163" s="154"/>
      <c r="EA163" s="154"/>
      <c r="EB163" s="154"/>
      <c r="EC163" s="154"/>
      <c r="ED163" s="154"/>
      <c r="EE163" s="154"/>
      <c r="EF163" s="154"/>
      <c r="EG163" s="154"/>
      <c r="EH163" s="154"/>
      <c r="EI163" s="154"/>
      <c r="EJ163" s="154"/>
      <c r="EK163" s="154"/>
      <c r="EL163" s="154"/>
      <c r="EM163" s="154"/>
      <c r="EN163" s="154"/>
      <c r="EO163" s="154"/>
      <c r="EP163" s="154"/>
      <c r="EQ163" s="154"/>
      <c r="ER163" s="154"/>
      <c r="ES163" s="154"/>
      <c r="ET163" s="154"/>
      <c r="EU163" s="154"/>
      <c r="EV163" s="154"/>
      <c r="EW163" s="154"/>
      <c r="EX163" s="154"/>
      <c r="EY163" s="154"/>
      <c r="EZ163" s="154"/>
      <c r="FA163" s="154"/>
      <c r="FB163" s="154"/>
      <c r="FC163" s="154"/>
      <c r="FD163" s="154"/>
      <c r="FE163" s="154"/>
      <c r="FF163" s="154"/>
      <c r="FG163" s="154"/>
      <c r="FH163" s="154"/>
      <c r="FI163" s="154"/>
      <c r="FJ163" s="154"/>
      <c r="FK163" s="154"/>
      <c r="FL163" s="154"/>
      <c r="FM163" s="154"/>
      <c r="FN163" s="154"/>
      <c r="FO163" s="154"/>
      <c r="FP163" s="154"/>
      <c r="FQ163" s="154"/>
      <c r="FR163" s="154"/>
    </row>
    <row r="164" spans="1:174" s="155" customFormat="1" x14ac:dyDescent="0.25">
      <c r="A164" s="137" t="s">
        <v>284</v>
      </c>
      <c r="B164" s="138">
        <v>462</v>
      </c>
      <c r="C164" s="122"/>
      <c r="D164" s="123">
        <v>47157.754862000002</v>
      </c>
      <c r="E164" s="124">
        <v>46219.874968299999</v>
      </c>
      <c r="F164" s="125">
        <f t="shared" si="19"/>
        <v>-1.9888137093136971</v>
      </c>
      <c r="G164" s="123">
        <v>21732.490900000001</v>
      </c>
      <c r="H164" s="132">
        <v>23578.438600000001</v>
      </c>
      <c r="I164" s="125">
        <f t="shared" si="20"/>
        <v>8.4939536314265762</v>
      </c>
      <c r="J164" s="131">
        <v>8737.6527000000006</v>
      </c>
      <c r="K164" s="132">
        <v>10027.2583</v>
      </c>
      <c r="L164" s="129">
        <f t="shared" si="23"/>
        <v>14.759176683687581</v>
      </c>
      <c r="M164" s="131">
        <v>517.94179999999994</v>
      </c>
      <c r="N164" s="132">
        <v>459.43990000000002</v>
      </c>
      <c r="O164" s="147">
        <f t="shared" si="27"/>
        <v>-11.295072149032947</v>
      </c>
      <c r="P164" s="131">
        <v>7308.1788999999899</v>
      </c>
      <c r="Q164" s="132">
        <v>7201.0108</v>
      </c>
      <c r="R164" s="129">
        <f t="shared" si="21"/>
        <v>-1.466413199052774</v>
      </c>
      <c r="S164" s="122"/>
      <c r="T164" s="131">
        <v>4962.2007000000003</v>
      </c>
      <c r="U164" s="132">
        <v>3876.6142</v>
      </c>
      <c r="V164" s="129">
        <f t="shared" si="22"/>
        <v>-21.877117948897151</v>
      </c>
      <c r="W164" s="131">
        <v>16815.3508</v>
      </c>
      <c r="X164" s="132">
        <v>13948.5741</v>
      </c>
      <c r="Y164" s="129">
        <f t="shared" si="26"/>
        <v>-17.048569096756516</v>
      </c>
      <c r="Z164" s="132">
        <v>16197.2336</v>
      </c>
      <c r="AA164" s="132">
        <v>12246.9704</v>
      </c>
      <c r="AB164" s="129">
        <f t="shared" si="25"/>
        <v>-24.388505454412901</v>
      </c>
      <c r="AC164" s="131">
        <v>153492.09479999999</v>
      </c>
      <c r="AD164" s="132">
        <v>130670.9017</v>
      </c>
      <c r="AE164" s="129">
        <f t="shared" si="24"/>
        <v>-14.867992472013603</v>
      </c>
      <c r="AF164" s="154"/>
      <c r="AG164" s="154"/>
      <c r="AH164" s="154"/>
      <c r="AI164" s="154"/>
      <c r="AJ164" s="154"/>
      <c r="AK164" s="154"/>
      <c r="AL164" s="154"/>
      <c r="AM164" s="154"/>
      <c r="AN164" s="154"/>
      <c r="AO164" s="154"/>
      <c r="AP164" s="154"/>
      <c r="AQ164" s="154"/>
      <c r="AR164" s="154"/>
      <c r="AS164" s="154"/>
      <c r="AT164" s="154"/>
      <c r="AU164" s="154"/>
      <c r="AV164" s="154"/>
      <c r="AW164" s="154"/>
      <c r="AX164" s="154"/>
      <c r="AY164" s="154"/>
      <c r="AZ164" s="154"/>
      <c r="BA164" s="154"/>
      <c r="BB164" s="154"/>
      <c r="BC164" s="154"/>
      <c r="BD164" s="154"/>
      <c r="BE164" s="154"/>
      <c r="BF164" s="154"/>
      <c r="BG164" s="154"/>
      <c r="BH164" s="154"/>
      <c r="BI164" s="154"/>
      <c r="BJ164" s="154"/>
      <c r="BK164" s="154"/>
      <c r="BL164" s="154"/>
      <c r="BM164" s="154"/>
      <c r="BN164" s="154"/>
      <c r="BO164" s="154"/>
      <c r="BP164" s="154"/>
      <c r="BQ164" s="154"/>
      <c r="BR164" s="154"/>
      <c r="BS164" s="154"/>
      <c r="BT164" s="154"/>
      <c r="BU164" s="154"/>
      <c r="BV164" s="154"/>
      <c r="BW164" s="154"/>
      <c r="BX164" s="154"/>
      <c r="BY164" s="154"/>
      <c r="BZ164" s="154"/>
      <c r="CA164" s="154"/>
      <c r="CB164" s="154"/>
      <c r="CC164" s="154"/>
      <c r="CD164" s="154"/>
      <c r="CE164" s="154"/>
      <c r="CF164" s="154"/>
      <c r="CG164" s="154"/>
      <c r="CH164" s="154"/>
      <c r="CI164" s="154"/>
      <c r="CJ164" s="154"/>
      <c r="CK164" s="154"/>
      <c r="CL164" s="154"/>
      <c r="CM164" s="154"/>
      <c r="CN164" s="154"/>
      <c r="CO164" s="154"/>
      <c r="CP164" s="154"/>
      <c r="CQ164" s="154"/>
      <c r="CR164" s="154"/>
      <c r="CS164" s="154"/>
      <c r="CT164" s="154"/>
      <c r="CU164" s="154"/>
      <c r="CV164" s="154"/>
      <c r="CW164" s="154"/>
      <c r="CX164" s="154"/>
      <c r="CY164" s="154"/>
      <c r="CZ164" s="154"/>
      <c r="DA164" s="154"/>
      <c r="DB164" s="154"/>
      <c r="DC164" s="154"/>
      <c r="DD164" s="154"/>
      <c r="DE164" s="154"/>
      <c r="DF164" s="154"/>
      <c r="DG164" s="154"/>
      <c r="DH164" s="154"/>
      <c r="DI164" s="154"/>
      <c r="DJ164" s="154"/>
      <c r="DK164" s="154"/>
      <c r="DL164" s="154"/>
      <c r="DM164" s="154"/>
      <c r="DN164" s="154"/>
      <c r="DO164" s="154"/>
      <c r="DP164" s="154"/>
      <c r="DQ164" s="154"/>
      <c r="DR164" s="154"/>
      <c r="DS164" s="154"/>
      <c r="DT164" s="154"/>
      <c r="DU164" s="154"/>
      <c r="DV164" s="154"/>
      <c r="DW164" s="154"/>
      <c r="DX164" s="154"/>
      <c r="DY164" s="154"/>
      <c r="DZ164" s="154"/>
      <c r="EA164" s="154"/>
      <c r="EB164" s="154"/>
      <c r="EC164" s="154"/>
      <c r="ED164" s="154"/>
      <c r="EE164" s="154"/>
      <c r="EF164" s="154"/>
      <c r="EG164" s="154"/>
      <c r="EH164" s="154"/>
      <c r="EI164" s="154"/>
      <c r="EJ164" s="154"/>
      <c r="EK164" s="154"/>
      <c r="EL164" s="154"/>
      <c r="EM164" s="154"/>
      <c r="EN164" s="154"/>
      <c r="EO164" s="154"/>
      <c r="EP164" s="154"/>
      <c r="EQ164" s="154"/>
      <c r="ER164" s="154"/>
      <c r="ES164" s="154"/>
      <c r="ET164" s="154"/>
      <c r="EU164" s="154"/>
      <c r="EV164" s="154"/>
      <c r="EW164" s="154"/>
      <c r="EX164" s="154"/>
      <c r="EY164" s="154"/>
      <c r="EZ164" s="154"/>
      <c r="FA164" s="154"/>
      <c r="FB164" s="154"/>
      <c r="FC164" s="154"/>
      <c r="FD164" s="154"/>
      <c r="FE164" s="154"/>
      <c r="FF164" s="154"/>
      <c r="FG164" s="154"/>
      <c r="FH164" s="154"/>
      <c r="FI164" s="154"/>
      <c r="FJ164" s="154"/>
      <c r="FK164" s="154"/>
      <c r="FL164" s="154"/>
      <c r="FM164" s="154"/>
      <c r="FN164" s="154"/>
      <c r="FO164" s="154"/>
      <c r="FP164" s="154"/>
      <c r="FQ164" s="154"/>
      <c r="FR164" s="154"/>
    </row>
    <row r="165" spans="1:174" s="155" customFormat="1" x14ac:dyDescent="0.25">
      <c r="A165" s="137" t="s">
        <v>285</v>
      </c>
      <c r="B165" s="138">
        <v>585</v>
      </c>
      <c r="C165" s="122"/>
      <c r="D165" s="123">
        <v>70020.037295000002</v>
      </c>
      <c r="E165" s="124">
        <v>64471.886665539998</v>
      </c>
      <c r="F165" s="125">
        <f t="shared" si="19"/>
        <v>-7.9236613458019249</v>
      </c>
      <c r="G165" s="123">
        <v>24018.996899999998</v>
      </c>
      <c r="H165" s="132">
        <v>24749.274799999999</v>
      </c>
      <c r="I165" s="125">
        <f t="shared" si="20"/>
        <v>3.0404179784876861</v>
      </c>
      <c r="J165" s="131">
        <v>14901.697200000001</v>
      </c>
      <c r="K165" s="132">
        <v>16105.0414</v>
      </c>
      <c r="L165" s="129">
        <f t="shared" si="23"/>
        <v>8.0752157546188705</v>
      </c>
      <c r="M165" s="131">
        <v>3437.0635000000002</v>
      </c>
      <c r="N165" s="132">
        <v>2437.9396999999999</v>
      </c>
      <c r="O165" s="147">
        <f t="shared" si="27"/>
        <v>-29.069110884916739</v>
      </c>
      <c r="P165" s="131">
        <v>14169.5008</v>
      </c>
      <c r="Q165" s="132">
        <v>13260.8904</v>
      </c>
      <c r="R165" s="129">
        <f t="shared" si="21"/>
        <v>-6.4124376209499179</v>
      </c>
      <c r="S165" s="122"/>
      <c r="T165" s="131">
        <v>11651.373600000001</v>
      </c>
      <c r="U165" s="132">
        <v>11419.129300000001</v>
      </c>
      <c r="V165" s="129">
        <f t="shared" si="22"/>
        <v>-1.9932782860898057</v>
      </c>
      <c r="W165" s="131">
        <v>15604.3331</v>
      </c>
      <c r="X165" s="132">
        <v>15030.503500000001</v>
      </c>
      <c r="Y165" s="129">
        <f t="shared" si="26"/>
        <v>-3.6773734341777109</v>
      </c>
      <c r="Z165" s="132">
        <v>88777.410399999993</v>
      </c>
      <c r="AA165" s="132">
        <v>93443.873600000006</v>
      </c>
      <c r="AB165" s="129">
        <f t="shared" si="25"/>
        <v>5.2563632786477577</v>
      </c>
      <c r="AC165" s="131">
        <v>1248386.8152000001</v>
      </c>
      <c r="AD165" s="132">
        <v>1290966.5499</v>
      </c>
      <c r="AE165" s="129">
        <f t="shared" si="24"/>
        <v>3.4107805514734135</v>
      </c>
      <c r="AF165" s="154"/>
      <c r="AG165" s="154"/>
      <c r="AH165" s="154"/>
      <c r="AI165" s="154"/>
      <c r="AJ165" s="154"/>
      <c r="AK165" s="154"/>
      <c r="AL165" s="154"/>
      <c r="AM165" s="154"/>
      <c r="AN165" s="154"/>
      <c r="AO165" s="154"/>
      <c r="AP165" s="154"/>
      <c r="AQ165" s="154"/>
      <c r="AR165" s="154"/>
      <c r="AS165" s="154"/>
      <c r="AT165" s="154"/>
      <c r="AU165" s="154"/>
      <c r="AV165" s="154"/>
      <c r="AW165" s="154"/>
      <c r="AX165" s="154"/>
      <c r="AY165" s="154"/>
      <c r="AZ165" s="154"/>
      <c r="BA165" s="154"/>
      <c r="BB165" s="154"/>
      <c r="BC165" s="154"/>
      <c r="BD165" s="154"/>
      <c r="BE165" s="154"/>
      <c r="BF165" s="154"/>
      <c r="BG165" s="154"/>
      <c r="BH165" s="154"/>
      <c r="BI165" s="154"/>
      <c r="BJ165" s="154"/>
      <c r="BK165" s="154"/>
      <c r="BL165" s="154"/>
      <c r="BM165" s="154"/>
      <c r="BN165" s="154"/>
      <c r="BO165" s="154"/>
      <c r="BP165" s="154"/>
      <c r="BQ165" s="154"/>
      <c r="BR165" s="154"/>
      <c r="BS165" s="154"/>
      <c r="BT165" s="154"/>
      <c r="BU165" s="154"/>
      <c r="BV165" s="154"/>
      <c r="BW165" s="154"/>
      <c r="BX165" s="154"/>
      <c r="BY165" s="154"/>
      <c r="BZ165" s="154"/>
      <c r="CA165" s="154"/>
      <c r="CB165" s="154"/>
      <c r="CC165" s="154"/>
      <c r="CD165" s="154"/>
      <c r="CE165" s="154"/>
      <c r="CF165" s="154"/>
      <c r="CG165" s="154"/>
      <c r="CH165" s="154"/>
      <c r="CI165" s="154"/>
      <c r="CJ165" s="154"/>
      <c r="CK165" s="154"/>
      <c r="CL165" s="154"/>
      <c r="CM165" s="154"/>
      <c r="CN165" s="154"/>
      <c r="CO165" s="154"/>
      <c r="CP165" s="154"/>
      <c r="CQ165" s="154"/>
      <c r="CR165" s="154"/>
      <c r="CS165" s="154"/>
      <c r="CT165" s="154"/>
      <c r="CU165" s="154"/>
      <c r="CV165" s="154"/>
      <c r="CW165" s="154"/>
      <c r="CX165" s="154"/>
      <c r="CY165" s="154"/>
      <c r="CZ165" s="154"/>
      <c r="DA165" s="154"/>
      <c r="DB165" s="154"/>
      <c r="DC165" s="154"/>
      <c r="DD165" s="154"/>
      <c r="DE165" s="154"/>
      <c r="DF165" s="154"/>
      <c r="DG165" s="154"/>
      <c r="DH165" s="154"/>
      <c r="DI165" s="154"/>
      <c r="DJ165" s="154"/>
      <c r="DK165" s="154"/>
      <c r="DL165" s="154"/>
      <c r="DM165" s="154"/>
      <c r="DN165" s="154"/>
      <c r="DO165" s="154"/>
      <c r="DP165" s="154"/>
      <c r="DQ165" s="154"/>
      <c r="DR165" s="154"/>
      <c r="DS165" s="154"/>
      <c r="DT165" s="154"/>
      <c r="DU165" s="154"/>
      <c r="DV165" s="154"/>
      <c r="DW165" s="154"/>
      <c r="DX165" s="154"/>
      <c r="DY165" s="154"/>
      <c r="DZ165" s="154"/>
      <c r="EA165" s="154"/>
      <c r="EB165" s="154"/>
      <c r="EC165" s="154"/>
      <c r="ED165" s="154"/>
      <c r="EE165" s="154"/>
      <c r="EF165" s="154"/>
      <c r="EG165" s="154"/>
      <c r="EH165" s="154"/>
      <c r="EI165" s="154"/>
      <c r="EJ165" s="154"/>
      <c r="EK165" s="154"/>
      <c r="EL165" s="154"/>
      <c r="EM165" s="154"/>
      <c r="EN165" s="154"/>
      <c r="EO165" s="154"/>
      <c r="EP165" s="154"/>
      <c r="EQ165" s="154"/>
      <c r="ER165" s="154"/>
      <c r="ES165" s="154"/>
      <c r="ET165" s="154"/>
      <c r="EU165" s="154"/>
      <c r="EV165" s="154"/>
      <c r="EW165" s="154"/>
      <c r="EX165" s="154"/>
      <c r="EY165" s="154"/>
      <c r="EZ165" s="154"/>
      <c r="FA165" s="154"/>
      <c r="FB165" s="154"/>
      <c r="FC165" s="154"/>
      <c r="FD165" s="154"/>
      <c r="FE165" s="154"/>
      <c r="FF165" s="154"/>
      <c r="FG165" s="154"/>
      <c r="FH165" s="154"/>
      <c r="FI165" s="154"/>
      <c r="FJ165" s="154"/>
      <c r="FK165" s="154"/>
      <c r="FL165" s="154"/>
      <c r="FM165" s="154"/>
      <c r="FN165" s="154"/>
      <c r="FO165" s="154"/>
      <c r="FP165" s="154"/>
      <c r="FQ165" s="154"/>
      <c r="FR165" s="154"/>
    </row>
    <row r="166" spans="1:174" s="155" customFormat="1" x14ac:dyDescent="0.25">
      <c r="A166" s="137" t="s">
        <v>286</v>
      </c>
      <c r="B166" s="138">
        <v>290</v>
      </c>
      <c r="C166" s="122"/>
      <c r="D166" s="123">
        <v>27014.722014999999</v>
      </c>
      <c r="E166" s="124">
        <v>26656.782401060002</v>
      </c>
      <c r="F166" s="125">
        <f t="shared" si="19"/>
        <v>-1.3249798156029557</v>
      </c>
      <c r="G166" s="123">
        <v>11348.402700000001</v>
      </c>
      <c r="H166" s="132">
        <v>11480.6625</v>
      </c>
      <c r="I166" s="125">
        <f t="shared" si="20"/>
        <v>1.1654485965676864</v>
      </c>
      <c r="J166" s="131">
        <v>5985.5484999999999</v>
      </c>
      <c r="K166" s="132">
        <v>6659.5182000000004</v>
      </c>
      <c r="L166" s="129">
        <f t="shared" si="23"/>
        <v>11.259948858488089</v>
      </c>
      <c r="M166" s="131">
        <v>681.40710000000001</v>
      </c>
      <c r="N166" s="132">
        <v>187.65219999999999</v>
      </c>
      <c r="O166" s="147">
        <f t="shared" si="27"/>
        <v>-72.461073563806423</v>
      </c>
      <c r="P166" s="131">
        <v>5622.7873</v>
      </c>
      <c r="Q166" s="132">
        <v>6026.7999</v>
      </c>
      <c r="R166" s="129">
        <f t="shared" si="21"/>
        <v>7.1852726849546578</v>
      </c>
      <c r="S166" s="122"/>
      <c r="T166" s="131">
        <v>8451.8536000000004</v>
      </c>
      <c r="U166" s="132">
        <v>7880.4097000000002</v>
      </c>
      <c r="V166" s="129">
        <f t="shared" si="22"/>
        <v>-6.7611665682425048</v>
      </c>
      <c r="W166" s="131">
        <v>10599.3639</v>
      </c>
      <c r="X166" s="132">
        <v>11196.448200000001</v>
      </c>
      <c r="Y166" s="129">
        <f t="shared" si="26"/>
        <v>5.6332088003884895</v>
      </c>
      <c r="Z166" s="132">
        <v>23670.273700000002</v>
      </c>
      <c r="AA166" s="132">
        <v>18798.8158</v>
      </c>
      <c r="AB166" s="129">
        <f t="shared" si="25"/>
        <v>-20.580488260260388</v>
      </c>
      <c r="AC166" s="131">
        <v>774477.47499999998</v>
      </c>
      <c r="AD166" s="132">
        <v>1205537.1429999999</v>
      </c>
      <c r="AE166" s="129">
        <f t="shared" si="24"/>
        <v>55.658128469133338</v>
      </c>
      <c r="AF166" s="154"/>
      <c r="AG166" s="154"/>
      <c r="AH166" s="154"/>
      <c r="AI166" s="154"/>
      <c r="AJ166" s="154"/>
      <c r="AK166" s="154"/>
      <c r="AL166" s="154"/>
      <c r="AM166" s="154"/>
      <c r="AN166" s="154"/>
      <c r="AO166" s="154"/>
      <c r="AP166" s="154"/>
      <c r="AQ166" s="154"/>
      <c r="AR166" s="154"/>
      <c r="AS166" s="154"/>
      <c r="AT166" s="154"/>
      <c r="AU166" s="154"/>
      <c r="AV166" s="154"/>
      <c r="AW166" s="154"/>
      <c r="AX166" s="154"/>
      <c r="AY166" s="154"/>
      <c r="AZ166" s="154"/>
      <c r="BA166" s="154"/>
      <c r="BB166" s="154"/>
      <c r="BC166" s="154"/>
      <c r="BD166" s="154"/>
      <c r="BE166" s="154"/>
      <c r="BF166" s="154"/>
      <c r="BG166" s="154"/>
      <c r="BH166" s="154"/>
      <c r="BI166" s="154"/>
      <c r="BJ166" s="154"/>
      <c r="BK166" s="154"/>
      <c r="BL166" s="154"/>
      <c r="BM166" s="154"/>
      <c r="BN166" s="154"/>
      <c r="BO166" s="154"/>
      <c r="BP166" s="154"/>
      <c r="BQ166" s="154"/>
      <c r="BR166" s="154"/>
      <c r="BS166" s="154"/>
      <c r="BT166" s="154"/>
      <c r="BU166" s="154"/>
      <c r="BV166" s="154"/>
      <c r="BW166" s="154"/>
      <c r="BX166" s="154"/>
      <c r="BY166" s="154"/>
      <c r="BZ166" s="154"/>
      <c r="CA166" s="154"/>
      <c r="CB166" s="154"/>
      <c r="CC166" s="154"/>
      <c r="CD166" s="154"/>
      <c r="CE166" s="154"/>
      <c r="CF166" s="154"/>
      <c r="CG166" s="154"/>
      <c r="CH166" s="154"/>
      <c r="CI166" s="154"/>
      <c r="CJ166" s="154"/>
      <c r="CK166" s="154"/>
      <c r="CL166" s="154"/>
      <c r="CM166" s="154"/>
      <c r="CN166" s="154"/>
      <c r="CO166" s="154"/>
      <c r="CP166" s="154"/>
      <c r="CQ166" s="154"/>
      <c r="CR166" s="154"/>
      <c r="CS166" s="154"/>
      <c r="CT166" s="154"/>
      <c r="CU166" s="154"/>
      <c r="CV166" s="154"/>
      <c r="CW166" s="154"/>
      <c r="CX166" s="154"/>
      <c r="CY166" s="154"/>
      <c r="CZ166" s="154"/>
      <c r="DA166" s="154"/>
      <c r="DB166" s="154"/>
      <c r="DC166" s="154"/>
      <c r="DD166" s="154"/>
      <c r="DE166" s="154"/>
      <c r="DF166" s="154"/>
      <c r="DG166" s="154"/>
      <c r="DH166" s="154"/>
      <c r="DI166" s="154"/>
      <c r="DJ166" s="154"/>
      <c r="DK166" s="154"/>
      <c r="DL166" s="154"/>
      <c r="DM166" s="154"/>
      <c r="DN166" s="154"/>
      <c r="DO166" s="154"/>
      <c r="DP166" s="154"/>
      <c r="DQ166" s="154"/>
      <c r="DR166" s="154"/>
      <c r="DS166" s="154"/>
      <c r="DT166" s="154"/>
      <c r="DU166" s="154"/>
      <c r="DV166" s="154"/>
      <c r="DW166" s="154"/>
      <c r="DX166" s="154"/>
      <c r="DY166" s="154"/>
      <c r="DZ166" s="154"/>
      <c r="EA166" s="154"/>
      <c r="EB166" s="154"/>
      <c r="EC166" s="154"/>
      <c r="ED166" s="154"/>
      <c r="EE166" s="154"/>
      <c r="EF166" s="154"/>
      <c r="EG166" s="154"/>
      <c r="EH166" s="154"/>
      <c r="EI166" s="154"/>
      <c r="EJ166" s="154"/>
      <c r="EK166" s="154"/>
      <c r="EL166" s="154"/>
      <c r="EM166" s="154"/>
      <c r="EN166" s="154"/>
      <c r="EO166" s="154"/>
      <c r="EP166" s="154"/>
      <c r="EQ166" s="154"/>
      <c r="ER166" s="154"/>
      <c r="ES166" s="154"/>
      <c r="ET166" s="154"/>
      <c r="EU166" s="154"/>
      <c r="EV166" s="154"/>
      <c r="EW166" s="154"/>
      <c r="EX166" s="154"/>
      <c r="EY166" s="154"/>
      <c r="EZ166" s="154"/>
      <c r="FA166" s="154"/>
      <c r="FB166" s="154"/>
      <c r="FC166" s="154"/>
      <c r="FD166" s="154"/>
      <c r="FE166" s="154"/>
      <c r="FF166" s="154"/>
      <c r="FG166" s="154"/>
      <c r="FH166" s="154"/>
      <c r="FI166" s="154"/>
      <c r="FJ166" s="154"/>
      <c r="FK166" s="154"/>
      <c r="FL166" s="154"/>
      <c r="FM166" s="154"/>
      <c r="FN166" s="154"/>
      <c r="FO166" s="154"/>
      <c r="FP166" s="154"/>
      <c r="FQ166" s="154"/>
      <c r="FR166" s="154"/>
    </row>
    <row r="167" spans="1:174" s="155" customFormat="1" x14ac:dyDescent="0.25">
      <c r="A167" s="137" t="s">
        <v>287</v>
      </c>
      <c r="B167" s="138">
        <v>830</v>
      </c>
      <c r="C167" s="122"/>
      <c r="D167" s="123">
        <v>75624.514304999902</v>
      </c>
      <c r="E167" s="124">
        <v>72164.700876799994</v>
      </c>
      <c r="F167" s="125">
        <f t="shared" si="19"/>
        <v>-4.57498928752943</v>
      </c>
      <c r="G167" s="123">
        <v>39282.683599999997</v>
      </c>
      <c r="H167" s="132">
        <v>40093.068399999996</v>
      </c>
      <c r="I167" s="125">
        <f t="shared" si="20"/>
        <v>2.0629568189684422</v>
      </c>
      <c r="J167" s="131">
        <v>15334.7083</v>
      </c>
      <c r="K167" s="132">
        <v>18326.390100000001</v>
      </c>
      <c r="L167" s="129">
        <f t="shared" si="23"/>
        <v>19.509218835287534</v>
      </c>
      <c r="M167" s="131">
        <v>1749.9024999999999</v>
      </c>
      <c r="N167" s="132">
        <v>724.69529999999997</v>
      </c>
      <c r="O167" s="147">
        <f t="shared" si="27"/>
        <v>-58.586532678249213</v>
      </c>
      <c r="P167" s="131">
        <v>8127.5720999999903</v>
      </c>
      <c r="Q167" s="132">
        <v>7600.1242000000002</v>
      </c>
      <c r="R167" s="129">
        <f t="shared" si="21"/>
        <v>-6.489612070005391</v>
      </c>
      <c r="S167" s="122"/>
      <c r="T167" s="131">
        <v>8993.7139999999999</v>
      </c>
      <c r="U167" s="132">
        <v>8213.0421000000006</v>
      </c>
      <c r="V167" s="129">
        <f t="shared" si="22"/>
        <v>-8.680194856096147</v>
      </c>
      <c r="W167" s="131">
        <v>8866.8567999999996</v>
      </c>
      <c r="X167" s="132">
        <v>6522.4782999999998</v>
      </c>
      <c r="Y167" s="129">
        <f t="shared" si="26"/>
        <v>-26.439792057992861</v>
      </c>
      <c r="Z167" s="132">
        <v>174979.0221</v>
      </c>
      <c r="AA167" s="132">
        <v>190517.4357</v>
      </c>
      <c r="AB167" s="129">
        <f t="shared" si="25"/>
        <v>8.8801579832351827</v>
      </c>
      <c r="AC167" s="131">
        <v>4024938.4386</v>
      </c>
      <c r="AD167" s="132">
        <v>3860709.1392999999</v>
      </c>
      <c r="AE167" s="129">
        <f t="shared" si="24"/>
        <v>-4.0802934456091737</v>
      </c>
      <c r="AF167" s="154"/>
      <c r="AG167" s="154"/>
      <c r="AH167" s="154"/>
      <c r="AI167" s="154"/>
      <c r="AJ167" s="154"/>
      <c r="AK167" s="154"/>
      <c r="AL167" s="154"/>
      <c r="AM167" s="154"/>
      <c r="AN167" s="154"/>
      <c r="AO167" s="154"/>
      <c r="AP167" s="154"/>
      <c r="AQ167" s="154"/>
      <c r="AR167" s="154"/>
      <c r="AS167" s="154"/>
      <c r="AT167" s="154"/>
      <c r="AU167" s="154"/>
      <c r="AV167" s="154"/>
      <c r="AW167" s="154"/>
      <c r="AX167" s="154"/>
      <c r="AY167" s="154"/>
      <c r="AZ167" s="154"/>
      <c r="BA167" s="154"/>
      <c r="BB167" s="154"/>
      <c r="BC167" s="154"/>
      <c r="BD167" s="154"/>
      <c r="BE167" s="154"/>
      <c r="BF167" s="154"/>
      <c r="BG167" s="154"/>
      <c r="BH167" s="154"/>
      <c r="BI167" s="154"/>
      <c r="BJ167" s="154"/>
      <c r="BK167" s="154"/>
      <c r="BL167" s="154"/>
      <c r="BM167" s="154"/>
      <c r="BN167" s="154"/>
      <c r="BO167" s="154"/>
      <c r="BP167" s="154"/>
      <c r="BQ167" s="154"/>
      <c r="BR167" s="154"/>
      <c r="BS167" s="154"/>
      <c r="BT167" s="154"/>
      <c r="BU167" s="154"/>
      <c r="BV167" s="154"/>
      <c r="BW167" s="154"/>
      <c r="BX167" s="154"/>
      <c r="BY167" s="154"/>
      <c r="BZ167" s="154"/>
      <c r="CA167" s="154"/>
      <c r="CB167" s="154"/>
      <c r="CC167" s="154"/>
      <c r="CD167" s="154"/>
      <c r="CE167" s="154"/>
      <c r="CF167" s="154"/>
      <c r="CG167" s="154"/>
      <c r="CH167" s="154"/>
      <c r="CI167" s="154"/>
      <c r="CJ167" s="154"/>
      <c r="CK167" s="154"/>
      <c r="CL167" s="154"/>
      <c r="CM167" s="154"/>
      <c r="CN167" s="154"/>
      <c r="CO167" s="154"/>
      <c r="CP167" s="154"/>
      <c r="CQ167" s="154"/>
      <c r="CR167" s="154"/>
      <c r="CS167" s="154"/>
      <c r="CT167" s="154"/>
      <c r="CU167" s="154"/>
      <c r="CV167" s="154"/>
      <c r="CW167" s="154"/>
      <c r="CX167" s="154"/>
      <c r="CY167" s="154"/>
      <c r="CZ167" s="154"/>
      <c r="DA167" s="154"/>
      <c r="DB167" s="154"/>
      <c r="DC167" s="154"/>
      <c r="DD167" s="154"/>
      <c r="DE167" s="154"/>
      <c r="DF167" s="154"/>
      <c r="DG167" s="154"/>
      <c r="DH167" s="154"/>
      <c r="DI167" s="154"/>
      <c r="DJ167" s="154"/>
      <c r="DK167" s="154"/>
      <c r="DL167" s="154"/>
      <c r="DM167" s="154"/>
      <c r="DN167" s="154"/>
      <c r="DO167" s="154"/>
      <c r="DP167" s="154"/>
      <c r="DQ167" s="154"/>
      <c r="DR167" s="154"/>
      <c r="DS167" s="154"/>
      <c r="DT167" s="154"/>
      <c r="DU167" s="154"/>
      <c r="DV167" s="154"/>
      <c r="DW167" s="154"/>
      <c r="DX167" s="154"/>
      <c r="DY167" s="154"/>
      <c r="DZ167" s="154"/>
      <c r="EA167" s="154"/>
      <c r="EB167" s="154"/>
      <c r="EC167" s="154"/>
      <c r="ED167" s="154"/>
      <c r="EE167" s="154"/>
      <c r="EF167" s="154"/>
      <c r="EG167" s="154"/>
      <c r="EH167" s="154"/>
      <c r="EI167" s="154"/>
      <c r="EJ167" s="154"/>
      <c r="EK167" s="154"/>
      <c r="EL167" s="154"/>
      <c r="EM167" s="154"/>
      <c r="EN167" s="154"/>
      <c r="EO167" s="154"/>
      <c r="EP167" s="154"/>
      <c r="EQ167" s="154"/>
      <c r="ER167" s="154"/>
      <c r="ES167" s="154"/>
      <c r="ET167" s="154"/>
      <c r="EU167" s="154"/>
      <c r="EV167" s="154"/>
      <c r="EW167" s="154"/>
      <c r="EX167" s="154"/>
      <c r="EY167" s="154"/>
      <c r="EZ167" s="154"/>
      <c r="FA167" s="154"/>
      <c r="FB167" s="154"/>
      <c r="FC167" s="154"/>
      <c r="FD167" s="154"/>
      <c r="FE167" s="154"/>
      <c r="FF167" s="154"/>
      <c r="FG167" s="154"/>
      <c r="FH167" s="154"/>
      <c r="FI167" s="154"/>
      <c r="FJ167" s="154"/>
      <c r="FK167" s="154"/>
      <c r="FL167" s="154"/>
      <c r="FM167" s="154"/>
      <c r="FN167" s="154"/>
      <c r="FO167" s="154"/>
      <c r="FP167" s="154"/>
      <c r="FQ167" s="154"/>
      <c r="FR167" s="154"/>
    </row>
    <row r="168" spans="1:174" s="155" customFormat="1" x14ac:dyDescent="0.25">
      <c r="A168" s="137" t="s">
        <v>288</v>
      </c>
      <c r="B168" s="138">
        <v>326</v>
      </c>
      <c r="C168" s="122"/>
      <c r="D168" s="123">
        <v>51268.249150000003</v>
      </c>
      <c r="E168" s="124">
        <v>50354.962852360099</v>
      </c>
      <c r="F168" s="125">
        <f t="shared" si="19"/>
        <v>-1.7813877258960442</v>
      </c>
      <c r="G168" s="123">
        <v>23930.8269</v>
      </c>
      <c r="H168" s="132">
        <v>25785.028999999999</v>
      </c>
      <c r="I168" s="125">
        <f t="shared" si="20"/>
        <v>7.7481739671937389</v>
      </c>
      <c r="J168" s="131">
        <v>11634.210300000001</v>
      </c>
      <c r="K168" s="132">
        <v>12232.213599999999</v>
      </c>
      <c r="L168" s="129">
        <f t="shared" si="23"/>
        <v>5.1400420362007537</v>
      </c>
      <c r="M168" s="131">
        <v>850.44269999999995</v>
      </c>
      <c r="N168" s="132">
        <v>541.43629999999996</v>
      </c>
      <c r="O168" s="147">
        <f t="shared" si="27"/>
        <v>-36.334770114435699</v>
      </c>
      <c r="P168" s="131">
        <v>5802.7524999999996</v>
      </c>
      <c r="Q168" s="132">
        <v>6090.549</v>
      </c>
      <c r="R168" s="129">
        <f t="shared" si="21"/>
        <v>4.959654922383816</v>
      </c>
      <c r="S168" s="122"/>
      <c r="T168" s="131">
        <v>4472.0859</v>
      </c>
      <c r="U168" s="132">
        <v>4545.7593999999999</v>
      </c>
      <c r="V168" s="129">
        <f t="shared" si="22"/>
        <v>1.6474079802447417</v>
      </c>
      <c r="W168" s="131">
        <v>13813.0463</v>
      </c>
      <c r="X168" s="132">
        <v>8484.3366000000005</v>
      </c>
      <c r="Y168" s="129">
        <f t="shared" si="26"/>
        <v>-38.577367977113056</v>
      </c>
      <c r="Z168" s="132">
        <v>47742.613799999999</v>
      </c>
      <c r="AA168" s="132">
        <v>56227.489800000003</v>
      </c>
      <c r="AB168" s="129">
        <f t="shared" si="25"/>
        <v>17.77212289956358</v>
      </c>
      <c r="AC168" s="131">
        <v>724082.74340000004</v>
      </c>
      <c r="AD168" s="132">
        <v>948960.42229999998</v>
      </c>
      <c r="AE168" s="129">
        <f t="shared" si="24"/>
        <v>31.056903503053412</v>
      </c>
      <c r="AF168" s="154"/>
      <c r="AG168" s="154"/>
      <c r="AH168" s="154"/>
      <c r="AI168" s="154"/>
      <c r="AJ168" s="154"/>
      <c r="AK168" s="154"/>
      <c r="AL168" s="154"/>
      <c r="AM168" s="154"/>
      <c r="AN168" s="154"/>
      <c r="AO168" s="154"/>
      <c r="AP168" s="154"/>
      <c r="AQ168" s="154"/>
      <c r="AR168" s="154"/>
      <c r="AS168" s="154"/>
      <c r="AT168" s="154"/>
      <c r="AU168" s="154"/>
      <c r="AV168" s="154"/>
      <c r="AW168" s="154"/>
      <c r="AX168" s="154"/>
      <c r="AY168" s="154"/>
      <c r="AZ168" s="154"/>
      <c r="BA168" s="154"/>
      <c r="BB168" s="154"/>
      <c r="BC168" s="154"/>
      <c r="BD168" s="154"/>
      <c r="BE168" s="154"/>
      <c r="BF168" s="154"/>
      <c r="BG168" s="154"/>
      <c r="BH168" s="154"/>
      <c r="BI168" s="154"/>
      <c r="BJ168" s="154"/>
      <c r="BK168" s="154"/>
      <c r="BL168" s="154"/>
      <c r="BM168" s="154"/>
      <c r="BN168" s="154"/>
      <c r="BO168" s="154"/>
      <c r="BP168" s="154"/>
      <c r="BQ168" s="154"/>
      <c r="BR168" s="154"/>
      <c r="BS168" s="154"/>
      <c r="BT168" s="154"/>
      <c r="BU168" s="154"/>
      <c r="BV168" s="154"/>
      <c r="BW168" s="154"/>
      <c r="BX168" s="154"/>
      <c r="BY168" s="154"/>
      <c r="BZ168" s="154"/>
      <c r="CA168" s="154"/>
      <c r="CB168" s="154"/>
      <c r="CC168" s="154"/>
      <c r="CD168" s="154"/>
      <c r="CE168" s="154"/>
      <c r="CF168" s="154"/>
      <c r="CG168" s="154"/>
      <c r="CH168" s="154"/>
      <c r="CI168" s="154"/>
      <c r="CJ168" s="154"/>
      <c r="CK168" s="154"/>
      <c r="CL168" s="154"/>
      <c r="CM168" s="154"/>
      <c r="CN168" s="154"/>
      <c r="CO168" s="154"/>
      <c r="CP168" s="154"/>
      <c r="CQ168" s="154"/>
      <c r="CR168" s="154"/>
      <c r="CS168" s="154"/>
      <c r="CT168" s="154"/>
      <c r="CU168" s="154"/>
      <c r="CV168" s="154"/>
      <c r="CW168" s="154"/>
      <c r="CX168" s="154"/>
      <c r="CY168" s="154"/>
      <c r="CZ168" s="154"/>
      <c r="DA168" s="154"/>
      <c r="DB168" s="154"/>
      <c r="DC168" s="154"/>
      <c r="DD168" s="154"/>
      <c r="DE168" s="154"/>
      <c r="DF168" s="154"/>
      <c r="DG168" s="154"/>
      <c r="DH168" s="154"/>
      <c r="DI168" s="154"/>
      <c r="DJ168" s="154"/>
      <c r="DK168" s="154"/>
      <c r="DL168" s="154"/>
      <c r="DM168" s="154"/>
      <c r="DN168" s="154"/>
      <c r="DO168" s="154"/>
      <c r="DP168" s="154"/>
      <c r="DQ168" s="154"/>
      <c r="DR168" s="154"/>
      <c r="DS168" s="154"/>
      <c r="DT168" s="154"/>
      <c r="DU168" s="154"/>
      <c r="DV168" s="154"/>
      <c r="DW168" s="154"/>
      <c r="DX168" s="154"/>
      <c r="DY168" s="154"/>
      <c r="DZ168" s="154"/>
      <c r="EA168" s="154"/>
      <c r="EB168" s="154"/>
      <c r="EC168" s="154"/>
      <c r="ED168" s="154"/>
      <c r="EE168" s="154"/>
      <c r="EF168" s="154"/>
      <c r="EG168" s="154"/>
      <c r="EH168" s="154"/>
      <c r="EI168" s="154"/>
      <c r="EJ168" s="154"/>
      <c r="EK168" s="154"/>
      <c r="EL168" s="154"/>
      <c r="EM168" s="154"/>
      <c r="EN168" s="154"/>
      <c r="EO168" s="154"/>
      <c r="EP168" s="154"/>
      <c r="EQ168" s="154"/>
      <c r="ER168" s="154"/>
      <c r="ES168" s="154"/>
      <c r="ET168" s="154"/>
      <c r="EU168" s="154"/>
      <c r="EV168" s="154"/>
      <c r="EW168" s="154"/>
      <c r="EX168" s="154"/>
      <c r="EY168" s="154"/>
      <c r="EZ168" s="154"/>
      <c r="FA168" s="154"/>
      <c r="FB168" s="154"/>
      <c r="FC168" s="154"/>
      <c r="FD168" s="154"/>
      <c r="FE168" s="154"/>
      <c r="FF168" s="154"/>
      <c r="FG168" s="154"/>
      <c r="FH168" s="154"/>
      <c r="FI168" s="154"/>
      <c r="FJ168" s="154"/>
      <c r="FK168" s="154"/>
      <c r="FL168" s="154"/>
      <c r="FM168" s="154"/>
      <c r="FN168" s="154"/>
      <c r="FO168" s="154"/>
      <c r="FP168" s="154"/>
      <c r="FQ168" s="154"/>
      <c r="FR168" s="154"/>
    </row>
    <row r="169" spans="1:174" s="155" customFormat="1" x14ac:dyDescent="0.25">
      <c r="A169" s="137" t="s">
        <v>289</v>
      </c>
      <c r="B169" s="138">
        <v>132</v>
      </c>
      <c r="C169" s="122"/>
      <c r="D169" s="123">
        <v>12940.443912000001</v>
      </c>
      <c r="E169" s="124">
        <v>12724.179</v>
      </c>
      <c r="F169" s="125">
        <f t="shared" si="19"/>
        <v>-1.6712325594908872</v>
      </c>
      <c r="G169" s="123">
        <v>5225.0837000000001</v>
      </c>
      <c r="H169" s="132">
        <v>5525.0843999999997</v>
      </c>
      <c r="I169" s="125">
        <f t="shared" si="20"/>
        <v>5.7415482167299858</v>
      </c>
      <c r="J169" s="131">
        <v>2024.8853999999999</v>
      </c>
      <c r="K169" s="132">
        <v>2756.5454</v>
      </c>
      <c r="L169" s="129">
        <f t="shared" si="23"/>
        <v>36.133402907641113</v>
      </c>
      <c r="M169" s="131" t="s">
        <v>131</v>
      </c>
      <c r="N169" s="132">
        <v>10.59</v>
      </c>
      <c r="O169" s="134" t="s">
        <v>132</v>
      </c>
      <c r="P169" s="131">
        <v>3915.0625</v>
      </c>
      <c r="Q169" s="132">
        <v>3618.5328</v>
      </c>
      <c r="R169" s="129">
        <f t="shared" si="21"/>
        <v>-7.5740732108363513</v>
      </c>
      <c r="S169" s="122"/>
      <c r="T169" s="131">
        <v>2962.5826000000002</v>
      </c>
      <c r="U169" s="132">
        <v>3259.3701999999998</v>
      </c>
      <c r="V169" s="129">
        <f t="shared" si="22"/>
        <v>10.017867518698043</v>
      </c>
      <c r="W169" s="131">
        <v>9399.1242999999995</v>
      </c>
      <c r="X169" s="132">
        <v>8540.5769</v>
      </c>
      <c r="Y169" s="129">
        <f t="shared" si="26"/>
        <v>-9.1343339293853081</v>
      </c>
      <c r="Z169" s="132">
        <v>3244.1565999999998</v>
      </c>
      <c r="AA169" s="132" t="s">
        <v>131</v>
      </c>
      <c r="AB169" s="129" t="s">
        <v>132</v>
      </c>
      <c r="AC169" s="131">
        <v>5943.6064999999999</v>
      </c>
      <c r="AD169" s="132" t="s">
        <v>131</v>
      </c>
      <c r="AE169" s="129" t="s">
        <v>132</v>
      </c>
      <c r="AF169" s="154"/>
      <c r="AG169" s="154"/>
      <c r="AH169" s="154"/>
      <c r="AI169" s="154"/>
      <c r="AJ169" s="154"/>
      <c r="AK169" s="154"/>
      <c r="AL169" s="154"/>
      <c r="AM169" s="154"/>
      <c r="AN169" s="154"/>
      <c r="AO169" s="154"/>
      <c r="AP169" s="154"/>
      <c r="AQ169" s="154"/>
      <c r="AR169" s="154"/>
      <c r="AS169" s="154"/>
      <c r="AT169" s="154"/>
      <c r="AU169" s="154"/>
      <c r="AV169" s="154"/>
      <c r="AW169" s="154"/>
      <c r="AX169" s="154"/>
      <c r="AY169" s="154"/>
      <c r="AZ169" s="154"/>
      <c r="BA169" s="154"/>
      <c r="BB169" s="154"/>
      <c r="BC169" s="154"/>
      <c r="BD169" s="154"/>
      <c r="BE169" s="154"/>
      <c r="BF169" s="154"/>
      <c r="BG169" s="154"/>
      <c r="BH169" s="154"/>
      <c r="BI169" s="154"/>
      <c r="BJ169" s="154"/>
      <c r="BK169" s="154"/>
      <c r="BL169" s="154"/>
      <c r="BM169" s="154"/>
      <c r="BN169" s="154"/>
      <c r="BO169" s="154"/>
      <c r="BP169" s="154"/>
      <c r="BQ169" s="154"/>
      <c r="BR169" s="154"/>
      <c r="BS169" s="154"/>
      <c r="BT169" s="154"/>
      <c r="BU169" s="154"/>
      <c r="BV169" s="154"/>
      <c r="BW169" s="154"/>
      <c r="BX169" s="154"/>
      <c r="BY169" s="154"/>
      <c r="BZ169" s="154"/>
      <c r="CA169" s="154"/>
      <c r="CB169" s="154"/>
      <c r="CC169" s="154"/>
      <c r="CD169" s="154"/>
      <c r="CE169" s="154"/>
      <c r="CF169" s="154"/>
      <c r="CG169" s="154"/>
      <c r="CH169" s="154"/>
      <c r="CI169" s="154"/>
      <c r="CJ169" s="154"/>
      <c r="CK169" s="154"/>
      <c r="CL169" s="154"/>
      <c r="CM169" s="154"/>
      <c r="CN169" s="154"/>
      <c r="CO169" s="154"/>
      <c r="CP169" s="154"/>
      <c r="CQ169" s="154"/>
      <c r="CR169" s="154"/>
      <c r="CS169" s="154"/>
      <c r="CT169" s="154"/>
      <c r="CU169" s="154"/>
      <c r="CV169" s="154"/>
      <c r="CW169" s="154"/>
      <c r="CX169" s="154"/>
      <c r="CY169" s="154"/>
      <c r="CZ169" s="154"/>
      <c r="DA169" s="154"/>
      <c r="DB169" s="154"/>
      <c r="DC169" s="154"/>
      <c r="DD169" s="154"/>
      <c r="DE169" s="154"/>
      <c r="DF169" s="154"/>
      <c r="DG169" s="154"/>
      <c r="DH169" s="154"/>
      <c r="DI169" s="154"/>
      <c r="DJ169" s="154"/>
      <c r="DK169" s="154"/>
      <c r="DL169" s="154"/>
      <c r="DM169" s="154"/>
      <c r="DN169" s="154"/>
      <c r="DO169" s="154"/>
      <c r="DP169" s="154"/>
      <c r="DQ169" s="154"/>
      <c r="DR169" s="154"/>
      <c r="DS169" s="154"/>
      <c r="DT169" s="154"/>
      <c r="DU169" s="154"/>
      <c r="DV169" s="154"/>
      <c r="DW169" s="154"/>
      <c r="DX169" s="154"/>
      <c r="DY169" s="154"/>
      <c r="DZ169" s="154"/>
      <c r="EA169" s="154"/>
      <c r="EB169" s="154"/>
      <c r="EC169" s="154"/>
      <c r="ED169" s="154"/>
      <c r="EE169" s="154"/>
      <c r="EF169" s="154"/>
      <c r="EG169" s="154"/>
      <c r="EH169" s="154"/>
      <c r="EI169" s="154"/>
      <c r="EJ169" s="154"/>
      <c r="EK169" s="154"/>
      <c r="EL169" s="154"/>
      <c r="EM169" s="154"/>
      <c r="EN169" s="154"/>
      <c r="EO169" s="154"/>
      <c r="EP169" s="154"/>
      <c r="EQ169" s="154"/>
      <c r="ER169" s="154"/>
      <c r="ES169" s="154"/>
      <c r="ET169" s="154"/>
      <c r="EU169" s="154"/>
      <c r="EV169" s="154"/>
      <c r="EW169" s="154"/>
      <c r="EX169" s="154"/>
      <c r="EY169" s="154"/>
      <c r="EZ169" s="154"/>
      <c r="FA169" s="154"/>
      <c r="FB169" s="154"/>
      <c r="FC169" s="154"/>
      <c r="FD169" s="154"/>
      <c r="FE169" s="154"/>
      <c r="FF169" s="154"/>
      <c r="FG169" s="154"/>
      <c r="FH169" s="154"/>
      <c r="FI169" s="154"/>
      <c r="FJ169" s="154"/>
      <c r="FK169" s="154"/>
      <c r="FL169" s="154"/>
      <c r="FM169" s="154"/>
      <c r="FN169" s="154"/>
      <c r="FO169" s="154"/>
      <c r="FP169" s="154"/>
      <c r="FQ169" s="154"/>
      <c r="FR169" s="154"/>
    </row>
    <row r="170" spans="1:174" s="155" customFormat="1" x14ac:dyDescent="0.25">
      <c r="A170" s="137" t="s">
        <v>290</v>
      </c>
      <c r="B170" s="138">
        <v>350</v>
      </c>
      <c r="C170" s="122"/>
      <c r="D170" s="123">
        <v>35067.944031999999</v>
      </c>
      <c r="E170" s="124">
        <v>30856.359577259998</v>
      </c>
      <c r="F170" s="125">
        <f t="shared" si="19"/>
        <v>-12.009784351477437</v>
      </c>
      <c r="G170" s="123">
        <v>15951.3316</v>
      </c>
      <c r="H170" s="132">
        <v>14385.894700000001</v>
      </c>
      <c r="I170" s="125">
        <f t="shared" si="20"/>
        <v>-9.8138320941180801</v>
      </c>
      <c r="J170" s="131">
        <v>7204.6881999999996</v>
      </c>
      <c r="K170" s="132">
        <v>6944.0883999999996</v>
      </c>
      <c r="L170" s="129">
        <f t="shared" si="23"/>
        <v>-3.6170864410204451</v>
      </c>
      <c r="M170" s="131">
        <v>670.74490000000003</v>
      </c>
      <c r="N170" s="132">
        <v>612.02959999999996</v>
      </c>
      <c r="O170" s="147">
        <f t="shared" si="27"/>
        <v>-8.7537452763338237</v>
      </c>
      <c r="P170" s="131">
        <v>5882.2412999999997</v>
      </c>
      <c r="Q170" s="132">
        <v>5799.7102999999997</v>
      </c>
      <c r="R170" s="129">
        <f t="shared" si="21"/>
        <v>-1.4030536285548179</v>
      </c>
      <c r="S170" s="122"/>
      <c r="T170" s="131">
        <v>6714.2119000000002</v>
      </c>
      <c r="U170" s="132">
        <v>5837.8854000000001</v>
      </c>
      <c r="V170" s="129">
        <f t="shared" si="22"/>
        <v>-13.051814763248682</v>
      </c>
      <c r="W170" s="131">
        <v>7845.1691000000001</v>
      </c>
      <c r="X170" s="132">
        <v>7451.7909</v>
      </c>
      <c r="Y170" s="129">
        <f t="shared" si="26"/>
        <v>-5.014273051169793</v>
      </c>
      <c r="Z170" s="132">
        <v>8089.6677</v>
      </c>
      <c r="AA170" s="132">
        <v>1937.8217</v>
      </c>
      <c r="AB170" s="129">
        <f t="shared" si="25"/>
        <v>-76.045719405755079</v>
      </c>
      <c r="AC170" s="131" t="s">
        <v>131</v>
      </c>
      <c r="AD170" s="132">
        <v>220404.97510000001</v>
      </c>
      <c r="AE170" s="129" t="s">
        <v>132</v>
      </c>
      <c r="AF170" s="154"/>
      <c r="AG170" s="154"/>
      <c r="AH170" s="154"/>
      <c r="AI170" s="154"/>
      <c r="AJ170" s="154"/>
      <c r="AK170" s="154"/>
      <c r="AL170" s="154"/>
      <c r="AM170" s="154"/>
      <c r="AN170" s="154"/>
      <c r="AO170" s="154"/>
      <c r="AP170" s="154"/>
      <c r="AQ170" s="154"/>
      <c r="AR170" s="154"/>
      <c r="AS170" s="154"/>
      <c r="AT170" s="154"/>
      <c r="AU170" s="154"/>
      <c r="AV170" s="154"/>
      <c r="AW170" s="154"/>
      <c r="AX170" s="154"/>
      <c r="AY170" s="154"/>
      <c r="AZ170" s="154"/>
      <c r="BA170" s="154"/>
      <c r="BB170" s="154"/>
      <c r="BC170" s="154"/>
      <c r="BD170" s="154"/>
      <c r="BE170" s="154"/>
      <c r="BF170" s="154"/>
      <c r="BG170" s="154"/>
      <c r="BH170" s="154"/>
      <c r="BI170" s="154"/>
      <c r="BJ170" s="154"/>
      <c r="BK170" s="154"/>
      <c r="BL170" s="154"/>
      <c r="BM170" s="154"/>
      <c r="BN170" s="154"/>
      <c r="BO170" s="154"/>
      <c r="BP170" s="154"/>
      <c r="BQ170" s="154"/>
      <c r="BR170" s="154"/>
      <c r="BS170" s="154"/>
      <c r="BT170" s="154"/>
      <c r="BU170" s="154"/>
      <c r="BV170" s="154"/>
      <c r="BW170" s="154"/>
      <c r="BX170" s="154"/>
      <c r="BY170" s="154"/>
      <c r="BZ170" s="154"/>
      <c r="CA170" s="154"/>
      <c r="CB170" s="154"/>
      <c r="CC170" s="154"/>
      <c r="CD170" s="154"/>
      <c r="CE170" s="154"/>
      <c r="CF170" s="154"/>
      <c r="CG170" s="154"/>
      <c r="CH170" s="154"/>
      <c r="CI170" s="154"/>
      <c r="CJ170" s="154"/>
      <c r="CK170" s="154"/>
      <c r="CL170" s="154"/>
      <c r="CM170" s="154"/>
      <c r="CN170" s="154"/>
      <c r="CO170" s="154"/>
      <c r="CP170" s="154"/>
      <c r="CQ170" s="154"/>
      <c r="CR170" s="154"/>
      <c r="CS170" s="154"/>
      <c r="CT170" s="154"/>
      <c r="CU170" s="154"/>
      <c r="CV170" s="154"/>
      <c r="CW170" s="154"/>
      <c r="CX170" s="154"/>
      <c r="CY170" s="154"/>
      <c r="CZ170" s="154"/>
      <c r="DA170" s="154"/>
      <c r="DB170" s="154"/>
      <c r="DC170" s="154"/>
      <c r="DD170" s="154"/>
      <c r="DE170" s="154"/>
      <c r="DF170" s="154"/>
      <c r="DG170" s="154"/>
      <c r="DH170" s="154"/>
      <c r="DI170" s="154"/>
      <c r="DJ170" s="154"/>
      <c r="DK170" s="154"/>
      <c r="DL170" s="154"/>
      <c r="DM170" s="154"/>
      <c r="DN170" s="154"/>
      <c r="DO170" s="154"/>
      <c r="DP170" s="154"/>
      <c r="DQ170" s="154"/>
      <c r="DR170" s="154"/>
      <c r="DS170" s="154"/>
      <c r="DT170" s="154"/>
      <c r="DU170" s="154"/>
      <c r="DV170" s="154"/>
      <c r="DW170" s="154"/>
      <c r="DX170" s="154"/>
      <c r="DY170" s="154"/>
      <c r="DZ170" s="154"/>
      <c r="EA170" s="154"/>
      <c r="EB170" s="154"/>
      <c r="EC170" s="154"/>
      <c r="ED170" s="154"/>
      <c r="EE170" s="154"/>
      <c r="EF170" s="154"/>
      <c r="EG170" s="154"/>
      <c r="EH170" s="154"/>
      <c r="EI170" s="154"/>
      <c r="EJ170" s="154"/>
      <c r="EK170" s="154"/>
      <c r="EL170" s="154"/>
      <c r="EM170" s="154"/>
      <c r="EN170" s="154"/>
      <c r="EO170" s="154"/>
      <c r="EP170" s="154"/>
      <c r="EQ170" s="154"/>
      <c r="ER170" s="154"/>
      <c r="ES170" s="154"/>
      <c r="ET170" s="154"/>
      <c r="EU170" s="154"/>
      <c r="EV170" s="154"/>
      <c r="EW170" s="154"/>
      <c r="EX170" s="154"/>
      <c r="EY170" s="154"/>
      <c r="EZ170" s="154"/>
      <c r="FA170" s="154"/>
      <c r="FB170" s="154"/>
      <c r="FC170" s="154"/>
      <c r="FD170" s="154"/>
      <c r="FE170" s="154"/>
      <c r="FF170" s="154"/>
      <c r="FG170" s="154"/>
      <c r="FH170" s="154"/>
      <c r="FI170" s="154"/>
      <c r="FJ170" s="154"/>
      <c r="FK170" s="154"/>
      <c r="FL170" s="154"/>
      <c r="FM170" s="154"/>
      <c r="FN170" s="154"/>
      <c r="FO170" s="154"/>
      <c r="FP170" s="154"/>
      <c r="FQ170" s="154"/>
      <c r="FR170" s="154"/>
    </row>
    <row r="171" spans="1:174" s="155" customFormat="1" x14ac:dyDescent="0.25">
      <c r="A171" s="137" t="s">
        <v>291</v>
      </c>
      <c r="B171" s="138">
        <v>311</v>
      </c>
      <c r="C171" s="122"/>
      <c r="D171" s="123">
        <v>37189.410623999996</v>
      </c>
      <c r="E171" s="124">
        <v>36463.126191800002</v>
      </c>
      <c r="F171" s="125">
        <f t="shared" si="19"/>
        <v>-1.9529334292038736</v>
      </c>
      <c r="G171" s="123">
        <v>18081.411</v>
      </c>
      <c r="H171" s="132">
        <v>18510.824000000001</v>
      </c>
      <c r="I171" s="125">
        <f t="shared" si="20"/>
        <v>2.3748865616737502</v>
      </c>
      <c r="J171" s="131">
        <v>7594.8244000000004</v>
      </c>
      <c r="K171" s="132">
        <v>8950.2916000000005</v>
      </c>
      <c r="L171" s="129">
        <f t="shared" si="23"/>
        <v>17.847248713215812</v>
      </c>
      <c r="M171" s="131">
        <v>235.5659</v>
      </c>
      <c r="N171" s="132">
        <v>380.0831</v>
      </c>
      <c r="O171" s="147">
        <f t="shared" si="27"/>
        <v>61.348947364622816</v>
      </c>
      <c r="P171" s="131">
        <v>5300.7452999999996</v>
      </c>
      <c r="Q171" s="132">
        <v>5002.2235000000001</v>
      </c>
      <c r="R171" s="129">
        <f t="shared" si="21"/>
        <v>-5.6316948486470286</v>
      </c>
      <c r="S171" s="122"/>
      <c r="T171" s="131">
        <v>4321.5463</v>
      </c>
      <c r="U171" s="132">
        <v>4315.6905999999999</v>
      </c>
      <c r="V171" s="129">
        <f t="shared" si="22"/>
        <v>-0.13550011022674946</v>
      </c>
      <c r="W171" s="131">
        <v>17105.732899999999</v>
      </c>
      <c r="X171" s="132">
        <v>18769.542000000001</v>
      </c>
      <c r="Y171" s="129">
        <f t="shared" si="26"/>
        <v>9.7266168583750137</v>
      </c>
      <c r="Z171" s="132">
        <v>15819.4714</v>
      </c>
      <c r="AA171" s="132" t="s">
        <v>131</v>
      </c>
      <c r="AB171" s="129" t="s">
        <v>132</v>
      </c>
      <c r="AC171" s="131" t="s">
        <v>131</v>
      </c>
      <c r="AD171" s="132" t="s">
        <v>131</v>
      </c>
      <c r="AE171" s="129" t="s">
        <v>132</v>
      </c>
      <c r="AF171" s="154"/>
      <c r="AG171" s="154"/>
      <c r="AH171" s="154"/>
      <c r="AI171" s="154"/>
      <c r="AJ171" s="154"/>
      <c r="AK171" s="154"/>
      <c r="AL171" s="154"/>
      <c r="AM171" s="154"/>
      <c r="AN171" s="154"/>
      <c r="AO171" s="154"/>
      <c r="AP171" s="154"/>
      <c r="AQ171" s="154"/>
      <c r="AR171" s="154"/>
      <c r="AS171" s="154"/>
      <c r="AT171" s="154"/>
      <c r="AU171" s="154"/>
      <c r="AV171" s="154"/>
      <c r="AW171" s="154"/>
      <c r="AX171" s="154"/>
      <c r="AY171" s="154"/>
      <c r="AZ171" s="154"/>
      <c r="BA171" s="154"/>
      <c r="BB171" s="154"/>
      <c r="BC171" s="154"/>
      <c r="BD171" s="154"/>
      <c r="BE171" s="154"/>
      <c r="BF171" s="154"/>
      <c r="BG171" s="154"/>
      <c r="BH171" s="154"/>
      <c r="BI171" s="154"/>
      <c r="BJ171" s="154"/>
      <c r="BK171" s="154"/>
      <c r="BL171" s="154"/>
      <c r="BM171" s="154"/>
      <c r="BN171" s="154"/>
      <c r="BO171" s="154"/>
      <c r="BP171" s="154"/>
      <c r="BQ171" s="154"/>
      <c r="BR171" s="154"/>
      <c r="BS171" s="154"/>
      <c r="BT171" s="154"/>
      <c r="BU171" s="154"/>
      <c r="BV171" s="154"/>
      <c r="BW171" s="154"/>
      <c r="BX171" s="154"/>
      <c r="BY171" s="154"/>
      <c r="BZ171" s="154"/>
      <c r="CA171" s="154"/>
      <c r="CB171" s="154"/>
      <c r="CC171" s="154"/>
      <c r="CD171" s="154"/>
      <c r="CE171" s="154"/>
      <c r="CF171" s="154"/>
      <c r="CG171" s="154"/>
      <c r="CH171" s="154"/>
      <c r="CI171" s="154"/>
      <c r="CJ171" s="154"/>
      <c r="CK171" s="154"/>
      <c r="CL171" s="154"/>
      <c r="CM171" s="154"/>
      <c r="CN171" s="154"/>
      <c r="CO171" s="154"/>
      <c r="CP171" s="154"/>
      <c r="CQ171" s="154"/>
      <c r="CR171" s="154"/>
      <c r="CS171" s="154"/>
      <c r="CT171" s="154"/>
      <c r="CU171" s="154"/>
      <c r="CV171" s="154"/>
      <c r="CW171" s="154"/>
      <c r="CX171" s="154"/>
      <c r="CY171" s="154"/>
      <c r="CZ171" s="154"/>
      <c r="DA171" s="154"/>
      <c r="DB171" s="154"/>
      <c r="DC171" s="154"/>
      <c r="DD171" s="154"/>
      <c r="DE171" s="154"/>
      <c r="DF171" s="154"/>
      <c r="DG171" s="154"/>
      <c r="DH171" s="154"/>
      <c r="DI171" s="154"/>
      <c r="DJ171" s="154"/>
      <c r="DK171" s="154"/>
      <c r="DL171" s="154"/>
      <c r="DM171" s="154"/>
      <c r="DN171" s="154"/>
      <c r="DO171" s="154"/>
      <c r="DP171" s="154"/>
      <c r="DQ171" s="154"/>
      <c r="DR171" s="154"/>
      <c r="DS171" s="154"/>
      <c r="DT171" s="154"/>
      <c r="DU171" s="154"/>
      <c r="DV171" s="154"/>
      <c r="DW171" s="154"/>
      <c r="DX171" s="154"/>
      <c r="DY171" s="154"/>
      <c r="DZ171" s="154"/>
      <c r="EA171" s="154"/>
      <c r="EB171" s="154"/>
      <c r="EC171" s="154"/>
      <c r="ED171" s="154"/>
      <c r="EE171" s="154"/>
      <c r="EF171" s="154"/>
      <c r="EG171" s="154"/>
      <c r="EH171" s="154"/>
      <c r="EI171" s="154"/>
      <c r="EJ171" s="154"/>
      <c r="EK171" s="154"/>
      <c r="EL171" s="154"/>
      <c r="EM171" s="154"/>
      <c r="EN171" s="154"/>
      <c r="EO171" s="154"/>
      <c r="EP171" s="154"/>
      <c r="EQ171" s="154"/>
      <c r="ER171" s="154"/>
      <c r="ES171" s="154"/>
      <c r="ET171" s="154"/>
      <c r="EU171" s="154"/>
      <c r="EV171" s="154"/>
      <c r="EW171" s="154"/>
      <c r="EX171" s="154"/>
      <c r="EY171" s="154"/>
      <c r="EZ171" s="154"/>
      <c r="FA171" s="154"/>
      <c r="FB171" s="154"/>
      <c r="FC171" s="154"/>
      <c r="FD171" s="154"/>
      <c r="FE171" s="154"/>
      <c r="FF171" s="154"/>
      <c r="FG171" s="154"/>
      <c r="FH171" s="154"/>
      <c r="FI171" s="154"/>
      <c r="FJ171" s="154"/>
      <c r="FK171" s="154"/>
      <c r="FL171" s="154"/>
      <c r="FM171" s="154"/>
      <c r="FN171" s="154"/>
      <c r="FO171" s="154"/>
      <c r="FP171" s="154"/>
      <c r="FQ171" s="154"/>
      <c r="FR171" s="154"/>
    </row>
    <row r="172" spans="1:174" s="155" customFormat="1" x14ac:dyDescent="0.25">
      <c r="A172" s="137" t="s">
        <v>292</v>
      </c>
      <c r="B172" s="138">
        <v>151</v>
      </c>
      <c r="C172" s="122"/>
      <c r="D172" s="123">
        <v>12633.067988000001</v>
      </c>
      <c r="E172" s="124">
        <v>12066.086799999999</v>
      </c>
      <c r="F172" s="125">
        <f t="shared" si="19"/>
        <v>-4.4880720070419216</v>
      </c>
      <c r="G172" s="123">
        <v>4058.7150000000001</v>
      </c>
      <c r="H172" s="132">
        <v>4089.6574000000001</v>
      </c>
      <c r="I172" s="125">
        <f t="shared" si="20"/>
        <v>0.76236937060127907</v>
      </c>
      <c r="J172" s="131">
        <v>1542.4233999999999</v>
      </c>
      <c r="K172" s="132">
        <v>1833.7380000000001</v>
      </c>
      <c r="L172" s="129">
        <f t="shared" si="23"/>
        <v>18.886811494172107</v>
      </c>
      <c r="M172" s="131" t="s">
        <v>131</v>
      </c>
      <c r="N172" s="132">
        <v>7.8851000000000004</v>
      </c>
      <c r="O172" s="134" t="s">
        <v>132</v>
      </c>
      <c r="P172" s="131">
        <v>5337.9633000000003</v>
      </c>
      <c r="Q172" s="132">
        <v>5274.3972999999996</v>
      </c>
      <c r="R172" s="129">
        <f t="shared" si="21"/>
        <v>-1.1908287192607836</v>
      </c>
      <c r="S172" s="122"/>
      <c r="T172" s="131">
        <v>4686.2169000000004</v>
      </c>
      <c r="U172" s="132">
        <v>4894.5290000000005</v>
      </c>
      <c r="V172" s="129">
        <f t="shared" si="22"/>
        <v>4.4452082446290619</v>
      </c>
      <c r="W172" s="131">
        <v>6766.8382000000001</v>
      </c>
      <c r="X172" s="132">
        <v>7070.0124999999998</v>
      </c>
      <c r="Y172" s="129">
        <f t="shared" si="26"/>
        <v>4.4802948000145726</v>
      </c>
      <c r="Z172" s="132">
        <v>768.7559</v>
      </c>
      <c r="AA172" s="132">
        <v>43.292299999999997</v>
      </c>
      <c r="AB172" s="129">
        <f t="shared" si="25"/>
        <v>-94.368524521242705</v>
      </c>
      <c r="AC172" s="131">
        <v>124074.9062</v>
      </c>
      <c r="AD172" s="132" t="s">
        <v>131</v>
      </c>
      <c r="AE172" s="129" t="s">
        <v>132</v>
      </c>
      <c r="AF172" s="154"/>
      <c r="AG172" s="154"/>
      <c r="AH172" s="154"/>
      <c r="AI172" s="154"/>
      <c r="AJ172" s="154"/>
      <c r="AK172" s="154"/>
      <c r="AL172" s="154"/>
      <c r="AM172" s="154"/>
      <c r="AN172" s="154"/>
      <c r="AO172" s="154"/>
      <c r="AP172" s="154"/>
      <c r="AQ172" s="154"/>
      <c r="AR172" s="154"/>
      <c r="AS172" s="154"/>
      <c r="AT172" s="154"/>
      <c r="AU172" s="154"/>
      <c r="AV172" s="154"/>
      <c r="AW172" s="154"/>
      <c r="AX172" s="154"/>
      <c r="AY172" s="154"/>
      <c r="AZ172" s="154"/>
      <c r="BA172" s="154"/>
      <c r="BB172" s="154"/>
      <c r="BC172" s="154"/>
      <c r="BD172" s="154"/>
      <c r="BE172" s="154"/>
      <c r="BF172" s="154"/>
      <c r="BG172" s="154"/>
      <c r="BH172" s="154"/>
      <c r="BI172" s="154"/>
      <c r="BJ172" s="154"/>
      <c r="BK172" s="154"/>
      <c r="BL172" s="154"/>
      <c r="BM172" s="154"/>
      <c r="BN172" s="154"/>
      <c r="BO172" s="154"/>
      <c r="BP172" s="154"/>
      <c r="BQ172" s="154"/>
      <c r="BR172" s="154"/>
      <c r="BS172" s="154"/>
      <c r="BT172" s="154"/>
      <c r="BU172" s="154"/>
      <c r="BV172" s="154"/>
      <c r="BW172" s="154"/>
      <c r="BX172" s="154"/>
      <c r="BY172" s="154"/>
      <c r="BZ172" s="154"/>
      <c r="CA172" s="154"/>
      <c r="CB172" s="154"/>
      <c r="CC172" s="154"/>
      <c r="CD172" s="154"/>
      <c r="CE172" s="154"/>
      <c r="CF172" s="154"/>
      <c r="CG172" s="154"/>
      <c r="CH172" s="154"/>
      <c r="CI172" s="154"/>
      <c r="CJ172" s="154"/>
      <c r="CK172" s="154"/>
      <c r="CL172" s="154"/>
      <c r="CM172" s="154"/>
      <c r="CN172" s="154"/>
      <c r="CO172" s="154"/>
      <c r="CP172" s="154"/>
      <c r="CQ172" s="154"/>
      <c r="CR172" s="154"/>
      <c r="CS172" s="154"/>
      <c r="CT172" s="154"/>
      <c r="CU172" s="154"/>
      <c r="CV172" s="154"/>
      <c r="CW172" s="154"/>
      <c r="CX172" s="154"/>
      <c r="CY172" s="154"/>
      <c r="CZ172" s="154"/>
      <c r="DA172" s="154"/>
      <c r="DB172" s="154"/>
      <c r="DC172" s="154"/>
      <c r="DD172" s="154"/>
      <c r="DE172" s="154"/>
      <c r="DF172" s="154"/>
      <c r="DG172" s="154"/>
      <c r="DH172" s="154"/>
      <c r="DI172" s="154"/>
      <c r="DJ172" s="154"/>
      <c r="DK172" s="154"/>
      <c r="DL172" s="154"/>
      <c r="DM172" s="154"/>
      <c r="DN172" s="154"/>
      <c r="DO172" s="154"/>
      <c r="DP172" s="154"/>
      <c r="DQ172" s="154"/>
      <c r="DR172" s="154"/>
      <c r="DS172" s="154"/>
      <c r="DT172" s="154"/>
      <c r="DU172" s="154"/>
      <c r="DV172" s="154"/>
      <c r="DW172" s="154"/>
      <c r="DX172" s="154"/>
      <c r="DY172" s="154"/>
      <c r="DZ172" s="154"/>
      <c r="EA172" s="154"/>
      <c r="EB172" s="154"/>
      <c r="EC172" s="154"/>
      <c r="ED172" s="154"/>
      <c r="EE172" s="154"/>
      <c r="EF172" s="154"/>
      <c r="EG172" s="154"/>
      <c r="EH172" s="154"/>
      <c r="EI172" s="154"/>
      <c r="EJ172" s="154"/>
      <c r="EK172" s="154"/>
      <c r="EL172" s="154"/>
      <c r="EM172" s="154"/>
      <c r="EN172" s="154"/>
      <c r="EO172" s="154"/>
      <c r="EP172" s="154"/>
      <c r="EQ172" s="154"/>
      <c r="ER172" s="154"/>
      <c r="ES172" s="154"/>
      <c r="ET172" s="154"/>
      <c r="EU172" s="154"/>
      <c r="EV172" s="154"/>
      <c r="EW172" s="154"/>
      <c r="EX172" s="154"/>
      <c r="EY172" s="154"/>
      <c r="EZ172" s="154"/>
      <c r="FA172" s="154"/>
      <c r="FB172" s="154"/>
      <c r="FC172" s="154"/>
      <c r="FD172" s="154"/>
      <c r="FE172" s="154"/>
      <c r="FF172" s="154"/>
      <c r="FG172" s="154"/>
      <c r="FH172" s="154"/>
      <c r="FI172" s="154"/>
      <c r="FJ172" s="154"/>
      <c r="FK172" s="154"/>
      <c r="FL172" s="154"/>
      <c r="FM172" s="154"/>
      <c r="FN172" s="154"/>
      <c r="FO172" s="154"/>
      <c r="FP172" s="154"/>
      <c r="FQ172" s="154"/>
      <c r="FR172" s="154"/>
    </row>
    <row r="173" spans="1:174" s="155" customFormat="1" x14ac:dyDescent="0.25">
      <c r="A173" s="137" t="s">
        <v>293</v>
      </c>
      <c r="B173" s="138">
        <v>278</v>
      </c>
      <c r="C173" s="122"/>
      <c r="D173" s="123">
        <v>32315.863475999999</v>
      </c>
      <c r="E173" s="124">
        <v>33211.350975820002</v>
      </c>
      <c r="F173" s="125">
        <f t="shared" si="19"/>
        <v>2.7710461782494367</v>
      </c>
      <c r="G173" s="123">
        <v>14988.9977</v>
      </c>
      <c r="H173" s="132">
        <v>16728.478200000001</v>
      </c>
      <c r="I173" s="125">
        <f t="shared" si="20"/>
        <v>11.605048815238671</v>
      </c>
      <c r="J173" s="131">
        <v>5720.3892999999998</v>
      </c>
      <c r="K173" s="132">
        <v>7481.3199000000004</v>
      </c>
      <c r="L173" s="129">
        <f t="shared" si="23"/>
        <v>30.783404898684097</v>
      </c>
      <c r="M173" s="131">
        <v>21.043900000000001</v>
      </c>
      <c r="N173" s="132">
        <v>35.442999999999998</v>
      </c>
      <c r="O173" s="147">
        <f t="shared" si="27"/>
        <v>68.4241038970913</v>
      </c>
      <c r="P173" s="131">
        <v>6539.1634000000004</v>
      </c>
      <c r="Q173" s="132">
        <v>5853.9292999999998</v>
      </c>
      <c r="R173" s="129">
        <f t="shared" si="21"/>
        <v>-10.478926096264862</v>
      </c>
      <c r="S173" s="122"/>
      <c r="T173" s="131">
        <v>3358.6922</v>
      </c>
      <c r="U173" s="132">
        <v>3065.1712000000002</v>
      </c>
      <c r="V173" s="129">
        <f t="shared" si="22"/>
        <v>-8.7391455519502443</v>
      </c>
      <c r="W173" s="131">
        <v>9661.18</v>
      </c>
      <c r="X173" s="132">
        <v>7653.8287</v>
      </c>
      <c r="Y173" s="129">
        <f t="shared" si="26"/>
        <v>-20.777496123661919</v>
      </c>
      <c r="Z173" s="132">
        <v>804.41380000000004</v>
      </c>
      <c r="AA173" s="132">
        <v>1198.1382000000001</v>
      </c>
      <c r="AB173" s="129">
        <f t="shared" si="25"/>
        <v>48.94550541027516</v>
      </c>
      <c r="AC173" s="131">
        <v>90664.827999999994</v>
      </c>
      <c r="AD173" s="132" t="s">
        <v>131</v>
      </c>
      <c r="AE173" s="129" t="s">
        <v>132</v>
      </c>
      <c r="AF173" s="154"/>
      <c r="AG173" s="154"/>
      <c r="AH173" s="154"/>
      <c r="AI173" s="154"/>
      <c r="AJ173" s="154"/>
      <c r="AK173" s="154"/>
      <c r="AL173" s="154"/>
      <c r="AM173" s="154"/>
      <c r="AN173" s="154"/>
      <c r="AO173" s="154"/>
      <c r="AP173" s="154"/>
      <c r="AQ173" s="154"/>
      <c r="AR173" s="154"/>
      <c r="AS173" s="154"/>
      <c r="AT173" s="154"/>
      <c r="AU173" s="154"/>
      <c r="AV173" s="154"/>
      <c r="AW173" s="154"/>
      <c r="AX173" s="154"/>
      <c r="AY173" s="154"/>
      <c r="AZ173" s="154"/>
      <c r="BA173" s="154"/>
      <c r="BB173" s="154"/>
      <c r="BC173" s="154"/>
      <c r="BD173" s="154"/>
      <c r="BE173" s="154"/>
      <c r="BF173" s="154"/>
      <c r="BG173" s="154"/>
      <c r="BH173" s="154"/>
      <c r="BI173" s="154"/>
      <c r="BJ173" s="154"/>
      <c r="BK173" s="154"/>
      <c r="BL173" s="154"/>
      <c r="BM173" s="154"/>
      <c r="BN173" s="154"/>
      <c r="BO173" s="154"/>
      <c r="BP173" s="154"/>
      <c r="BQ173" s="154"/>
      <c r="BR173" s="154"/>
      <c r="BS173" s="154"/>
      <c r="BT173" s="154"/>
      <c r="BU173" s="154"/>
      <c r="BV173" s="154"/>
      <c r="BW173" s="154"/>
      <c r="BX173" s="154"/>
      <c r="BY173" s="154"/>
      <c r="BZ173" s="154"/>
      <c r="CA173" s="154"/>
      <c r="CB173" s="154"/>
      <c r="CC173" s="154"/>
      <c r="CD173" s="154"/>
      <c r="CE173" s="154"/>
      <c r="CF173" s="154"/>
      <c r="CG173" s="154"/>
      <c r="CH173" s="154"/>
      <c r="CI173" s="154"/>
      <c r="CJ173" s="154"/>
      <c r="CK173" s="154"/>
      <c r="CL173" s="154"/>
      <c r="CM173" s="154"/>
      <c r="CN173" s="154"/>
      <c r="CO173" s="154"/>
      <c r="CP173" s="154"/>
      <c r="CQ173" s="154"/>
      <c r="CR173" s="154"/>
      <c r="CS173" s="154"/>
      <c r="CT173" s="154"/>
      <c r="CU173" s="154"/>
      <c r="CV173" s="154"/>
      <c r="CW173" s="154"/>
      <c r="CX173" s="154"/>
      <c r="CY173" s="154"/>
      <c r="CZ173" s="154"/>
      <c r="DA173" s="154"/>
      <c r="DB173" s="154"/>
      <c r="DC173" s="154"/>
      <c r="DD173" s="154"/>
      <c r="DE173" s="154"/>
      <c r="DF173" s="154"/>
      <c r="DG173" s="154"/>
      <c r="DH173" s="154"/>
      <c r="DI173" s="154"/>
      <c r="DJ173" s="154"/>
      <c r="DK173" s="154"/>
      <c r="DL173" s="154"/>
      <c r="DM173" s="154"/>
      <c r="DN173" s="154"/>
      <c r="DO173" s="154"/>
      <c r="DP173" s="154"/>
      <c r="DQ173" s="154"/>
      <c r="DR173" s="154"/>
      <c r="DS173" s="154"/>
      <c r="DT173" s="154"/>
      <c r="DU173" s="154"/>
      <c r="DV173" s="154"/>
      <c r="DW173" s="154"/>
      <c r="DX173" s="154"/>
      <c r="DY173" s="154"/>
      <c r="DZ173" s="154"/>
      <c r="EA173" s="154"/>
      <c r="EB173" s="154"/>
      <c r="EC173" s="154"/>
      <c r="ED173" s="154"/>
      <c r="EE173" s="154"/>
      <c r="EF173" s="154"/>
      <c r="EG173" s="154"/>
      <c r="EH173" s="154"/>
      <c r="EI173" s="154"/>
      <c r="EJ173" s="154"/>
      <c r="EK173" s="154"/>
      <c r="EL173" s="154"/>
      <c r="EM173" s="154"/>
      <c r="EN173" s="154"/>
      <c r="EO173" s="154"/>
      <c r="EP173" s="154"/>
      <c r="EQ173" s="154"/>
      <c r="ER173" s="154"/>
      <c r="ES173" s="154"/>
      <c r="ET173" s="154"/>
      <c r="EU173" s="154"/>
      <c r="EV173" s="154"/>
      <c r="EW173" s="154"/>
      <c r="EX173" s="154"/>
      <c r="EY173" s="154"/>
      <c r="EZ173" s="154"/>
      <c r="FA173" s="154"/>
      <c r="FB173" s="154"/>
      <c r="FC173" s="154"/>
      <c r="FD173" s="154"/>
      <c r="FE173" s="154"/>
      <c r="FF173" s="154"/>
      <c r="FG173" s="154"/>
      <c r="FH173" s="154"/>
      <c r="FI173" s="154"/>
      <c r="FJ173" s="154"/>
      <c r="FK173" s="154"/>
      <c r="FL173" s="154"/>
      <c r="FM173" s="154"/>
      <c r="FN173" s="154"/>
      <c r="FO173" s="154"/>
      <c r="FP173" s="154"/>
      <c r="FQ173" s="154"/>
      <c r="FR173" s="154"/>
    </row>
    <row r="174" spans="1:174" s="155" customFormat="1" x14ac:dyDescent="0.25">
      <c r="A174" s="137" t="s">
        <v>294</v>
      </c>
      <c r="B174" s="138">
        <v>59</v>
      </c>
      <c r="C174" s="122"/>
      <c r="D174" s="123">
        <v>5158.3090549999997</v>
      </c>
      <c r="E174" s="124">
        <v>5378.3105999999998</v>
      </c>
      <c r="F174" s="125">
        <f t="shared" si="19"/>
        <v>4.2649934824426694</v>
      </c>
      <c r="G174" s="123">
        <v>2105.6743000000001</v>
      </c>
      <c r="H174" s="132">
        <v>2286.8334</v>
      </c>
      <c r="I174" s="125">
        <f t="shared" si="20"/>
        <v>8.6033770749825766</v>
      </c>
      <c r="J174" s="131">
        <v>822.89509999999996</v>
      </c>
      <c r="K174" s="132">
        <v>936.15359999999998</v>
      </c>
      <c r="L174" s="129">
        <f t="shared" si="23"/>
        <v>13.763418933956473</v>
      </c>
      <c r="M174" s="131" t="s">
        <v>131</v>
      </c>
      <c r="N174" s="132" t="s">
        <v>131</v>
      </c>
      <c r="O174" s="134" t="s">
        <v>132</v>
      </c>
      <c r="P174" s="131">
        <v>1499.3498999999999</v>
      </c>
      <c r="Q174" s="132">
        <v>1651.9436000000001</v>
      </c>
      <c r="R174" s="129">
        <f t="shared" si="21"/>
        <v>10.177324185635396</v>
      </c>
      <c r="S174" s="122"/>
      <c r="T174" s="131">
        <v>754.97180000000003</v>
      </c>
      <c r="U174" s="132">
        <v>1311.6464000000001</v>
      </c>
      <c r="V174" s="129">
        <f t="shared" si="22"/>
        <v>73.734489155753892</v>
      </c>
      <c r="W174" s="131">
        <v>755.55430000000001</v>
      </c>
      <c r="X174" s="132">
        <v>961</v>
      </c>
      <c r="Y174" s="129">
        <f t="shared" si="26"/>
        <v>27.191387832747417</v>
      </c>
      <c r="Z174" s="132">
        <v>35.568399999999997</v>
      </c>
      <c r="AA174" s="132" t="s">
        <v>131</v>
      </c>
      <c r="AB174" s="129" t="s">
        <v>132</v>
      </c>
      <c r="AC174" s="131" t="s">
        <v>131</v>
      </c>
      <c r="AD174" s="132" t="s">
        <v>131</v>
      </c>
      <c r="AE174" s="129" t="s">
        <v>132</v>
      </c>
      <c r="AF174" s="154"/>
      <c r="AG174" s="154"/>
      <c r="AH174" s="154"/>
      <c r="AI174" s="154"/>
      <c r="AJ174" s="154"/>
      <c r="AK174" s="154"/>
      <c r="AL174" s="154"/>
      <c r="AM174" s="154"/>
      <c r="AN174" s="154"/>
      <c r="AO174" s="154"/>
      <c r="AP174" s="154"/>
      <c r="AQ174" s="154"/>
      <c r="AR174" s="154"/>
      <c r="AS174" s="154"/>
      <c r="AT174" s="154"/>
      <c r="AU174" s="154"/>
      <c r="AV174" s="154"/>
      <c r="AW174" s="154"/>
      <c r="AX174" s="154"/>
      <c r="AY174" s="154"/>
      <c r="AZ174" s="154"/>
      <c r="BA174" s="154"/>
      <c r="BB174" s="154"/>
      <c r="BC174" s="154"/>
      <c r="BD174" s="154"/>
      <c r="BE174" s="154"/>
      <c r="BF174" s="154"/>
      <c r="BG174" s="154"/>
      <c r="BH174" s="154"/>
      <c r="BI174" s="154"/>
      <c r="BJ174" s="154"/>
      <c r="BK174" s="154"/>
      <c r="BL174" s="154"/>
      <c r="BM174" s="154"/>
      <c r="BN174" s="154"/>
      <c r="BO174" s="154"/>
      <c r="BP174" s="154"/>
      <c r="BQ174" s="154"/>
      <c r="BR174" s="154"/>
      <c r="BS174" s="154"/>
      <c r="BT174" s="154"/>
      <c r="BU174" s="154"/>
      <c r="BV174" s="154"/>
      <c r="BW174" s="154"/>
      <c r="BX174" s="154"/>
      <c r="BY174" s="154"/>
      <c r="BZ174" s="154"/>
      <c r="CA174" s="154"/>
      <c r="CB174" s="154"/>
      <c r="CC174" s="154"/>
      <c r="CD174" s="154"/>
      <c r="CE174" s="154"/>
      <c r="CF174" s="154"/>
      <c r="CG174" s="154"/>
      <c r="CH174" s="154"/>
      <c r="CI174" s="154"/>
      <c r="CJ174" s="154"/>
      <c r="CK174" s="154"/>
      <c r="CL174" s="154"/>
      <c r="CM174" s="154"/>
      <c r="CN174" s="154"/>
      <c r="CO174" s="154"/>
      <c r="CP174" s="154"/>
      <c r="CQ174" s="154"/>
      <c r="CR174" s="154"/>
      <c r="CS174" s="154"/>
      <c r="CT174" s="154"/>
      <c r="CU174" s="154"/>
      <c r="CV174" s="154"/>
      <c r="CW174" s="154"/>
      <c r="CX174" s="154"/>
      <c r="CY174" s="154"/>
      <c r="CZ174" s="154"/>
      <c r="DA174" s="154"/>
      <c r="DB174" s="154"/>
      <c r="DC174" s="154"/>
      <c r="DD174" s="154"/>
      <c r="DE174" s="154"/>
      <c r="DF174" s="154"/>
      <c r="DG174" s="154"/>
      <c r="DH174" s="154"/>
      <c r="DI174" s="154"/>
      <c r="DJ174" s="154"/>
      <c r="DK174" s="154"/>
      <c r="DL174" s="154"/>
      <c r="DM174" s="154"/>
      <c r="DN174" s="154"/>
      <c r="DO174" s="154"/>
      <c r="DP174" s="154"/>
      <c r="DQ174" s="154"/>
      <c r="DR174" s="154"/>
      <c r="DS174" s="154"/>
      <c r="DT174" s="154"/>
      <c r="DU174" s="154"/>
      <c r="DV174" s="154"/>
      <c r="DW174" s="154"/>
      <c r="DX174" s="154"/>
      <c r="DY174" s="154"/>
      <c r="DZ174" s="154"/>
      <c r="EA174" s="154"/>
      <c r="EB174" s="154"/>
      <c r="EC174" s="154"/>
      <c r="ED174" s="154"/>
      <c r="EE174" s="154"/>
      <c r="EF174" s="154"/>
      <c r="EG174" s="154"/>
      <c r="EH174" s="154"/>
      <c r="EI174" s="154"/>
      <c r="EJ174" s="154"/>
      <c r="EK174" s="154"/>
      <c r="EL174" s="154"/>
      <c r="EM174" s="154"/>
      <c r="EN174" s="154"/>
      <c r="EO174" s="154"/>
      <c r="EP174" s="154"/>
      <c r="EQ174" s="154"/>
      <c r="ER174" s="154"/>
      <c r="ES174" s="154"/>
      <c r="ET174" s="154"/>
      <c r="EU174" s="154"/>
      <c r="EV174" s="154"/>
      <c r="EW174" s="154"/>
      <c r="EX174" s="154"/>
      <c r="EY174" s="154"/>
      <c r="EZ174" s="154"/>
      <c r="FA174" s="154"/>
      <c r="FB174" s="154"/>
      <c r="FC174" s="154"/>
      <c r="FD174" s="154"/>
      <c r="FE174" s="154"/>
      <c r="FF174" s="154"/>
      <c r="FG174" s="154"/>
      <c r="FH174" s="154"/>
      <c r="FI174" s="154"/>
      <c r="FJ174" s="154"/>
      <c r="FK174" s="154"/>
      <c r="FL174" s="154"/>
      <c r="FM174" s="154"/>
      <c r="FN174" s="154"/>
      <c r="FO174" s="154"/>
      <c r="FP174" s="154"/>
      <c r="FQ174" s="154"/>
      <c r="FR174" s="154"/>
    </row>
    <row r="175" spans="1:174" s="155" customFormat="1" x14ac:dyDescent="0.25">
      <c r="A175" s="137" t="s">
        <v>295</v>
      </c>
      <c r="B175" s="138">
        <v>77</v>
      </c>
      <c r="C175" s="122"/>
      <c r="D175" s="123">
        <v>6958.385526</v>
      </c>
      <c r="E175" s="124">
        <v>7102.3382000000001</v>
      </c>
      <c r="F175" s="125">
        <f t="shared" si="19"/>
        <v>2.0687654264357924</v>
      </c>
      <c r="G175" s="123">
        <v>3231.3159999999998</v>
      </c>
      <c r="H175" s="132">
        <v>3307.5794000000001</v>
      </c>
      <c r="I175" s="125">
        <f t="shared" si="20"/>
        <v>2.3601343848760115</v>
      </c>
      <c r="J175" s="131">
        <v>1200.6551999999999</v>
      </c>
      <c r="K175" s="132">
        <v>1489.3389</v>
      </c>
      <c r="L175" s="129">
        <f t="shared" si="23"/>
        <v>24.043847059505509</v>
      </c>
      <c r="M175" s="131">
        <v>7.1422999999999996</v>
      </c>
      <c r="N175" s="132" t="s">
        <v>131</v>
      </c>
      <c r="O175" s="134" t="s">
        <v>132</v>
      </c>
      <c r="P175" s="131">
        <v>1641.7172</v>
      </c>
      <c r="Q175" s="132">
        <v>1834.0208</v>
      </c>
      <c r="R175" s="129">
        <f t="shared" si="21"/>
        <v>11.713564309370694</v>
      </c>
      <c r="S175" s="122"/>
      <c r="T175" s="131">
        <v>674.65769999999998</v>
      </c>
      <c r="U175" s="132">
        <v>700.61950000000002</v>
      </c>
      <c r="V175" s="129">
        <f t="shared" si="22"/>
        <v>3.8481440291869617</v>
      </c>
      <c r="W175" s="131">
        <v>2944.6021000000001</v>
      </c>
      <c r="X175" s="132">
        <v>2263</v>
      </c>
      <c r="Y175" s="129">
        <f t="shared" si="26"/>
        <v>-23.147511169675528</v>
      </c>
      <c r="Z175" s="132" t="s">
        <v>131</v>
      </c>
      <c r="AA175" s="132" t="s">
        <v>131</v>
      </c>
      <c r="AB175" s="129" t="s">
        <v>132</v>
      </c>
      <c r="AC175" s="131">
        <v>349.64980000000003</v>
      </c>
      <c r="AD175" s="132">
        <v>284.41449999999998</v>
      </c>
      <c r="AE175" s="129">
        <f t="shared" si="24"/>
        <v>-18.657325129315115</v>
      </c>
      <c r="AF175" s="154"/>
      <c r="AG175" s="154"/>
      <c r="AH175" s="154"/>
      <c r="AI175" s="154"/>
      <c r="AJ175" s="154"/>
      <c r="AK175" s="154"/>
      <c r="AL175" s="154"/>
      <c r="AM175" s="154"/>
      <c r="AN175" s="154"/>
      <c r="AO175" s="154"/>
      <c r="AP175" s="154"/>
      <c r="AQ175" s="154"/>
      <c r="AR175" s="154"/>
      <c r="AS175" s="154"/>
      <c r="AT175" s="154"/>
      <c r="AU175" s="154"/>
      <c r="AV175" s="154"/>
      <c r="AW175" s="154"/>
      <c r="AX175" s="154"/>
      <c r="AY175" s="154"/>
      <c r="AZ175" s="154"/>
      <c r="BA175" s="154"/>
      <c r="BB175" s="154"/>
      <c r="BC175" s="154"/>
      <c r="BD175" s="154"/>
      <c r="BE175" s="154"/>
      <c r="BF175" s="154"/>
      <c r="BG175" s="154"/>
      <c r="BH175" s="154"/>
      <c r="BI175" s="154"/>
      <c r="BJ175" s="154"/>
      <c r="BK175" s="154"/>
      <c r="BL175" s="154"/>
      <c r="BM175" s="154"/>
      <c r="BN175" s="154"/>
      <c r="BO175" s="154"/>
      <c r="BP175" s="154"/>
      <c r="BQ175" s="154"/>
      <c r="BR175" s="154"/>
      <c r="BS175" s="154"/>
      <c r="BT175" s="154"/>
      <c r="BU175" s="154"/>
      <c r="BV175" s="154"/>
      <c r="BW175" s="154"/>
      <c r="BX175" s="154"/>
      <c r="BY175" s="154"/>
      <c r="BZ175" s="154"/>
      <c r="CA175" s="154"/>
      <c r="CB175" s="154"/>
      <c r="CC175" s="154"/>
      <c r="CD175" s="154"/>
      <c r="CE175" s="154"/>
      <c r="CF175" s="154"/>
      <c r="CG175" s="154"/>
      <c r="CH175" s="154"/>
      <c r="CI175" s="154"/>
      <c r="CJ175" s="154"/>
      <c r="CK175" s="154"/>
      <c r="CL175" s="154"/>
      <c r="CM175" s="154"/>
      <c r="CN175" s="154"/>
      <c r="CO175" s="154"/>
      <c r="CP175" s="154"/>
      <c r="CQ175" s="154"/>
      <c r="CR175" s="154"/>
      <c r="CS175" s="154"/>
      <c r="CT175" s="154"/>
      <c r="CU175" s="154"/>
      <c r="CV175" s="154"/>
      <c r="CW175" s="154"/>
      <c r="CX175" s="154"/>
      <c r="CY175" s="154"/>
      <c r="CZ175" s="154"/>
      <c r="DA175" s="154"/>
      <c r="DB175" s="154"/>
      <c r="DC175" s="154"/>
      <c r="DD175" s="154"/>
      <c r="DE175" s="154"/>
      <c r="DF175" s="154"/>
      <c r="DG175" s="154"/>
      <c r="DH175" s="154"/>
      <c r="DI175" s="154"/>
      <c r="DJ175" s="154"/>
      <c r="DK175" s="154"/>
      <c r="DL175" s="154"/>
      <c r="DM175" s="154"/>
      <c r="DN175" s="154"/>
      <c r="DO175" s="154"/>
      <c r="DP175" s="154"/>
      <c r="DQ175" s="154"/>
      <c r="DR175" s="154"/>
      <c r="DS175" s="154"/>
      <c r="DT175" s="154"/>
      <c r="DU175" s="154"/>
      <c r="DV175" s="154"/>
      <c r="DW175" s="154"/>
      <c r="DX175" s="154"/>
      <c r="DY175" s="154"/>
      <c r="DZ175" s="154"/>
      <c r="EA175" s="154"/>
      <c r="EB175" s="154"/>
      <c r="EC175" s="154"/>
      <c r="ED175" s="154"/>
      <c r="EE175" s="154"/>
      <c r="EF175" s="154"/>
      <c r="EG175" s="154"/>
      <c r="EH175" s="154"/>
      <c r="EI175" s="154"/>
      <c r="EJ175" s="154"/>
      <c r="EK175" s="154"/>
      <c r="EL175" s="154"/>
      <c r="EM175" s="154"/>
      <c r="EN175" s="154"/>
      <c r="EO175" s="154"/>
      <c r="EP175" s="154"/>
      <c r="EQ175" s="154"/>
      <c r="ER175" s="154"/>
      <c r="ES175" s="154"/>
      <c r="ET175" s="154"/>
      <c r="EU175" s="154"/>
      <c r="EV175" s="154"/>
      <c r="EW175" s="154"/>
      <c r="EX175" s="154"/>
      <c r="EY175" s="154"/>
      <c r="EZ175" s="154"/>
      <c r="FA175" s="154"/>
      <c r="FB175" s="154"/>
      <c r="FC175" s="154"/>
      <c r="FD175" s="154"/>
      <c r="FE175" s="154"/>
      <c r="FF175" s="154"/>
      <c r="FG175" s="154"/>
      <c r="FH175" s="154"/>
      <c r="FI175" s="154"/>
      <c r="FJ175" s="154"/>
      <c r="FK175" s="154"/>
      <c r="FL175" s="154"/>
      <c r="FM175" s="154"/>
      <c r="FN175" s="154"/>
      <c r="FO175" s="154"/>
      <c r="FP175" s="154"/>
      <c r="FQ175" s="154"/>
      <c r="FR175" s="154"/>
    </row>
    <row r="176" spans="1:174" s="155" customFormat="1" x14ac:dyDescent="0.25">
      <c r="A176" s="137" t="s">
        <v>296</v>
      </c>
      <c r="B176" s="138">
        <v>195</v>
      </c>
      <c r="C176" s="122"/>
      <c r="D176" s="123">
        <v>30810.174709999999</v>
      </c>
      <c r="E176" s="124">
        <v>30469.180458350002</v>
      </c>
      <c r="F176" s="125">
        <f t="shared" si="19"/>
        <v>-1.1067585784877765</v>
      </c>
      <c r="G176" s="123">
        <v>15843.211600000001</v>
      </c>
      <c r="H176" s="132">
        <v>17148.358800000002</v>
      </c>
      <c r="I176" s="125">
        <f t="shared" si="20"/>
        <v>8.2378954024700413</v>
      </c>
      <c r="J176" s="131">
        <v>4860.4790000000003</v>
      </c>
      <c r="K176" s="132">
        <v>6348.4125000000004</v>
      </c>
      <c r="L176" s="129">
        <f t="shared" si="23"/>
        <v>30.612898440668101</v>
      </c>
      <c r="M176" s="131">
        <v>66.503299999999996</v>
      </c>
      <c r="N176" s="132">
        <v>19.323699999999999</v>
      </c>
      <c r="O176" s="147">
        <f t="shared" si="27"/>
        <v>-70.943246425365359</v>
      </c>
      <c r="P176" s="131">
        <v>4889.9871000000003</v>
      </c>
      <c r="Q176" s="132">
        <v>4674.2300999999998</v>
      </c>
      <c r="R176" s="129">
        <f t="shared" si="21"/>
        <v>-4.4122202285564409</v>
      </c>
      <c r="S176" s="122"/>
      <c r="T176" s="131">
        <v>3002.5484000000001</v>
      </c>
      <c r="U176" s="132">
        <v>2760.4502000000002</v>
      </c>
      <c r="V176" s="129">
        <f t="shared" si="22"/>
        <v>-8.0630906732427672</v>
      </c>
      <c r="W176" s="131">
        <v>6559.7290000000003</v>
      </c>
      <c r="X176" s="132">
        <v>7188.9166999999998</v>
      </c>
      <c r="Y176" s="129">
        <f t="shared" si="26"/>
        <v>9.5916721559686344</v>
      </c>
      <c r="Z176" s="132">
        <v>5797.4476999999997</v>
      </c>
      <c r="AA176" s="132">
        <v>7906.9916999999996</v>
      </c>
      <c r="AB176" s="129">
        <f t="shared" si="25"/>
        <v>36.387460640653991</v>
      </c>
      <c r="AC176" s="131" t="s">
        <v>131</v>
      </c>
      <c r="AD176" s="132" t="s">
        <v>131</v>
      </c>
      <c r="AE176" s="129" t="s">
        <v>132</v>
      </c>
      <c r="AF176" s="154"/>
      <c r="AG176" s="154"/>
      <c r="AH176" s="154"/>
      <c r="AI176" s="154"/>
      <c r="AJ176" s="154"/>
      <c r="AK176" s="154"/>
      <c r="AL176" s="154"/>
      <c r="AM176" s="154"/>
      <c r="AN176" s="154"/>
      <c r="AO176" s="154"/>
      <c r="AP176" s="154"/>
      <c r="AQ176" s="154"/>
      <c r="AR176" s="154"/>
      <c r="AS176" s="154"/>
      <c r="AT176" s="154"/>
      <c r="AU176" s="154"/>
      <c r="AV176" s="154"/>
      <c r="AW176" s="154"/>
      <c r="AX176" s="154"/>
      <c r="AY176" s="154"/>
      <c r="AZ176" s="154"/>
      <c r="BA176" s="154"/>
      <c r="BB176" s="154"/>
      <c r="BC176" s="154"/>
      <c r="BD176" s="154"/>
      <c r="BE176" s="154"/>
      <c r="BF176" s="154"/>
      <c r="BG176" s="154"/>
      <c r="BH176" s="154"/>
      <c r="BI176" s="154"/>
      <c r="BJ176" s="154"/>
      <c r="BK176" s="154"/>
      <c r="BL176" s="154"/>
      <c r="BM176" s="154"/>
      <c r="BN176" s="154"/>
      <c r="BO176" s="154"/>
      <c r="BP176" s="154"/>
      <c r="BQ176" s="154"/>
      <c r="BR176" s="154"/>
      <c r="BS176" s="154"/>
      <c r="BT176" s="154"/>
      <c r="BU176" s="154"/>
      <c r="BV176" s="154"/>
      <c r="BW176" s="154"/>
      <c r="BX176" s="154"/>
      <c r="BY176" s="154"/>
      <c r="BZ176" s="154"/>
      <c r="CA176" s="154"/>
      <c r="CB176" s="154"/>
      <c r="CC176" s="154"/>
      <c r="CD176" s="154"/>
      <c r="CE176" s="154"/>
      <c r="CF176" s="154"/>
      <c r="CG176" s="154"/>
      <c r="CH176" s="154"/>
      <c r="CI176" s="154"/>
      <c r="CJ176" s="154"/>
      <c r="CK176" s="154"/>
      <c r="CL176" s="154"/>
      <c r="CM176" s="154"/>
      <c r="CN176" s="154"/>
      <c r="CO176" s="154"/>
      <c r="CP176" s="154"/>
      <c r="CQ176" s="154"/>
      <c r="CR176" s="154"/>
      <c r="CS176" s="154"/>
      <c r="CT176" s="154"/>
      <c r="CU176" s="154"/>
      <c r="CV176" s="154"/>
      <c r="CW176" s="154"/>
      <c r="CX176" s="154"/>
      <c r="CY176" s="154"/>
      <c r="CZ176" s="154"/>
      <c r="DA176" s="154"/>
      <c r="DB176" s="154"/>
      <c r="DC176" s="154"/>
      <c r="DD176" s="154"/>
      <c r="DE176" s="154"/>
      <c r="DF176" s="154"/>
      <c r="DG176" s="154"/>
      <c r="DH176" s="154"/>
      <c r="DI176" s="154"/>
      <c r="DJ176" s="154"/>
      <c r="DK176" s="154"/>
      <c r="DL176" s="154"/>
      <c r="DM176" s="154"/>
      <c r="DN176" s="154"/>
      <c r="DO176" s="154"/>
      <c r="DP176" s="154"/>
      <c r="DQ176" s="154"/>
      <c r="DR176" s="154"/>
      <c r="DS176" s="154"/>
      <c r="DT176" s="154"/>
      <c r="DU176" s="154"/>
      <c r="DV176" s="154"/>
      <c r="DW176" s="154"/>
      <c r="DX176" s="154"/>
      <c r="DY176" s="154"/>
      <c r="DZ176" s="154"/>
      <c r="EA176" s="154"/>
      <c r="EB176" s="154"/>
      <c r="EC176" s="154"/>
      <c r="ED176" s="154"/>
      <c r="EE176" s="154"/>
      <c r="EF176" s="154"/>
      <c r="EG176" s="154"/>
      <c r="EH176" s="154"/>
      <c r="EI176" s="154"/>
      <c r="EJ176" s="154"/>
      <c r="EK176" s="154"/>
      <c r="EL176" s="154"/>
      <c r="EM176" s="154"/>
      <c r="EN176" s="154"/>
      <c r="EO176" s="154"/>
      <c r="EP176" s="154"/>
      <c r="EQ176" s="154"/>
      <c r="ER176" s="154"/>
      <c r="ES176" s="154"/>
      <c r="ET176" s="154"/>
      <c r="EU176" s="154"/>
      <c r="EV176" s="154"/>
      <c r="EW176" s="154"/>
      <c r="EX176" s="154"/>
      <c r="EY176" s="154"/>
      <c r="EZ176" s="154"/>
      <c r="FA176" s="154"/>
      <c r="FB176" s="154"/>
      <c r="FC176" s="154"/>
      <c r="FD176" s="154"/>
      <c r="FE176" s="154"/>
      <c r="FF176" s="154"/>
      <c r="FG176" s="154"/>
      <c r="FH176" s="154"/>
      <c r="FI176" s="154"/>
      <c r="FJ176" s="154"/>
      <c r="FK176" s="154"/>
      <c r="FL176" s="154"/>
      <c r="FM176" s="154"/>
      <c r="FN176" s="154"/>
      <c r="FO176" s="154"/>
      <c r="FP176" s="154"/>
      <c r="FQ176" s="154"/>
      <c r="FR176" s="154"/>
    </row>
    <row r="177" spans="1:174" s="155" customFormat="1" x14ac:dyDescent="0.25">
      <c r="A177" s="137" t="s">
        <v>297</v>
      </c>
      <c r="B177" s="138">
        <v>53</v>
      </c>
      <c r="C177" s="122"/>
      <c r="D177" s="123">
        <v>3426.379081</v>
      </c>
      <c r="E177" s="124">
        <v>3526.22349794</v>
      </c>
      <c r="F177" s="125">
        <f t="shared" si="19"/>
        <v>2.9139921351276854</v>
      </c>
      <c r="G177" s="123">
        <v>777.34</v>
      </c>
      <c r="H177" s="132">
        <v>1104.8354999999999</v>
      </c>
      <c r="I177" s="125">
        <f t="shared" si="20"/>
        <v>42.130277613399514</v>
      </c>
      <c r="J177" s="131">
        <v>141.5814</v>
      </c>
      <c r="K177" s="132">
        <v>112.76949999999999</v>
      </c>
      <c r="L177" s="129">
        <f t="shared" si="23"/>
        <v>-20.350060106765444</v>
      </c>
      <c r="M177" s="131">
        <v>12.6698</v>
      </c>
      <c r="N177" s="132">
        <v>33.9285</v>
      </c>
      <c r="O177" s="147">
        <f t="shared" si="27"/>
        <v>167.79033607476043</v>
      </c>
      <c r="P177" s="131">
        <v>2037.9244000000001</v>
      </c>
      <c r="Q177" s="132">
        <v>1979.8958</v>
      </c>
      <c r="R177" s="129">
        <f t="shared" si="21"/>
        <v>-2.8474363425846416</v>
      </c>
      <c r="S177" s="122"/>
      <c r="T177" s="131">
        <v>1431.7195999999999</v>
      </c>
      <c r="U177" s="132">
        <v>1000.2828</v>
      </c>
      <c r="V177" s="129">
        <f t="shared" si="22"/>
        <v>-30.134168729687016</v>
      </c>
      <c r="W177" s="131">
        <v>2752.299</v>
      </c>
      <c r="X177" s="132">
        <v>2776.431</v>
      </c>
      <c r="Y177" s="129">
        <f t="shared" si="26"/>
        <v>0.87679427271527555</v>
      </c>
      <c r="Z177" s="132" t="s">
        <v>131</v>
      </c>
      <c r="AA177" s="132">
        <v>100.78660000000001</v>
      </c>
      <c r="AB177" s="129" t="s">
        <v>132</v>
      </c>
      <c r="AC177" s="131">
        <v>394.60329999999999</v>
      </c>
      <c r="AD177" s="132">
        <v>379.7045</v>
      </c>
      <c r="AE177" s="129">
        <f t="shared" si="24"/>
        <v>-3.7756399908465021</v>
      </c>
      <c r="AF177" s="154"/>
      <c r="AG177" s="154"/>
      <c r="AH177" s="154"/>
      <c r="AI177" s="154"/>
      <c r="AJ177" s="154"/>
      <c r="AK177" s="154"/>
      <c r="AL177" s="154"/>
      <c r="AM177" s="154"/>
      <c r="AN177" s="154"/>
      <c r="AO177" s="154"/>
      <c r="AP177" s="154"/>
      <c r="AQ177" s="154"/>
      <c r="AR177" s="154"/>
      <c r="AS177" s="154"/>
      <c r="AT177" s="154"/>
      <c r="AU177" s="154"/>
      <c r="AV177" s="154"/>
      <c r="AW177" s="154"/>
      <c r="AX177" s="154"/>
      <c r="AY177" s="154"/>
      <c r="AZ177" s="154"/>
      <c r="BA177" s="154"/>
      <c r="BB177" s="154"/>
      <c r="BC177" s="154"/>
      <c r="BD177" s="154"/>
      <c r="BE177" s="154"/>
      <c r="BF177" s="154"/>
      <c r="BG177" s="154"/>
      <c r="BH177" s="154"/>
      <c r="BI177" s="154"/>
      <c r="BJ177" s="154"/>
      <c r="BK177" s="154"/>
      <c r="BL177" s="154"/>
      <c r="BM177" s="154"/>
      <c r="BN177" s="154"/>
      <c r="BO177" s="154"/>
      <c r="BP177" s="154"/>
      <c r="BQ177" s="154"/>
      <c r="BR177" s="154"/>
      <c r="BS177" s="154"/>
      <c r="BT177" s="154"/>
      <c r="BU177" s="154"/>
      <c r="BV177" s="154"/>
      <c r="BW177" s="154"/>
      <c r="BX177" s="154"/>
      <c r="BY177" s="154"/>
      <c r="BZ177" s="154"/>
      <c r="CA177" s="154"/>
      <c r="CB177" s="154"/>
      <c r="CC177" s="154"/>
      <c r="CD177" s="154"/>
      <c r="CE177" s="154"/>
      <c r="CF177" s="154"/>
      <c r="CG177" s="154"/>
      <c r="CH177" s="154"/>
      <c r="CI177" s="154"/>
      <c r="CJ177" s="154"/>
      <c r="CK177" s="154"/>
      <c r="CL177" s="154"/>
      <c r="CM177" s="154"/>
      <c r="CN177" s="154"/>
      <c r="CO177" s="154"/>
      <c r="CP177" s="154"/>
      <c r="CQ177" s="154"/>
      <c r="CR177" s="154"/>
      <c r="CS177" s="154"/>
      <c r="CT177" s="154"/>
      <c r="CU177" s="154"/>
      <c r="CV177" s="154"/>
      <c r="CW177" s="154"/>
      <c r="CX177" s="154"/>
      <c r="CY177" s="154"/>
      <c r="CZ177" s="154"/>
      <c r="DA177" s="154"/>
      <c r="DB177" s="154"/>
      <c r="DC177" s="154"/>
      <c r="DD177" s="154"/>
      <c r="DE177" s="154"/>
      <c r="DF177" s="154"/>
      <c r="DG177" s="154"/>
      <c r="DH177" s="154"/>
      <c r="DI177" s="154"/>
      <c r="DJ177" s="154"/>
      <c r="DK177" s="154"/>
      <c r="DL177" s="154"/>
      <c r="DM177" s="154"/>
      <c r="DN177" s="154"/>
      <c r="DO177" s="154"/>
      <c r="DP177" s="154"/>
      <c r="DQ177" s="154"/>
      <c r="DR177" s="154"/>
      <c r="DS177" s="154"/>
      <c r="DT177" s="154"/>
      <c r="DU177" s="154"/>
      <c r="DV177" s="154"/>
      <c r="DW177" s="154"/>
      <c r="DX177" s="154"/>
      <c r="DY177" s="154"/>
      <c r="DZ177" s="154"/>
      <c r="EA177" s="154"/>
      <c r="EB177" s="154"/>
      <c r="EC177" s="154"/>
      <c r="ED177" s="154"/>
      <c r="EE177" s="154"/>
      <c r="EF177" s="154"/>
      <c r="EG177" s="154"/>
      <c r="EH177" s="154"/>
      <c r="EI177" s="154"/>
      <c r="EJ177" s="154"/>
      <c r="EK177" s="154"/>
      <c r="EL177" s="154"/>
      <c r="EM177" s="154"/>
      <c r="EN177" s="154"/>
      <c r="EO177" s="154"/>
      <c r="EP177" s="154"/>
      <c r="EQ177" s="154"/>
      <c r="ER177" s="154"/>
      <c r="ES177" s="154"/>
      <c r="ET177" s="154"/>
      <c r="EU177" s="154"/>
      <c r="EV177" s="154"/>
      <c r="EW177" s="154"/>
      <c r="EX177" s="154"/>
      <c r="EY177" s="154"/>
      <c r="EZ177" s="154"/>
      <c r="FA177" s="154"/>
      <c r="FB177" s="154"/>
      <c r="FC177" s="154"/>
      <c r="FD177" s="154"/>
      <c r="FE177" s="154"/>
      <c r="FF177" s="154"/>
      <c r="FG177" s="154"/>
      <c r="FH177" s="154"/>
      <c r="FI177" s="154"/>
      <c r="FJ177" s="154"/>
      <c r="FK177" s="154"/>
      <c r="FL177" s="154"/>
      <c r="FM177" s="154"/>
      <c r="FN177" s="154"/>
      <c r="FO177" s="154"/>
      <c r="FP177" s="154"/>
      <c r="FQ177" s="154"/>
      <c r="FR177" s="154"/>
    </row>
    <row r="178" spans="1:174" s="155" customFormat="1" x14ac:dyDescent="0.25">
      <c r="A178" s="137" t="s">
        <v>298</v>
      </c>
      <c r="B178" s="138">
        <v>67</v>
      </c>
      <c r="C178" s="122"/>
      <c r="D178" s="123">
        <v>6031.2229049999996</v>
      </c>
      <c r="E178" s="124">
        <v>5561.4894959699996</v>
      </c>
      <c r="F178" s="125">
        <f t="shared" si="19"/>
        <v>-7.788360941536121</v>
      </c>
      <c r="G178" s="123">
        <v>1896.511</v>
      </c>
      <c r="H178" s="132">
        <v>1755.4899</v>
      </c>
      <c r="I178" s="125">
        <f t="shared" si="20"/>
        <v>-7.435817667284816</v>
      </c>
      <c r="J178" s="131">
        <v>850.25819999999999</v>
      </c>
      <c r="K178" s="132">
        <v>1113.2933</v>
      </c>
      <c r="L178" s="129">
        <f t="shared" si="23"/>
        <v>30.935908645162158</v>
      </c>
      <c r="M178" s="131" t="s">
        <v>131</v>
      </c>
      <c r="N178" s="132" t="s">
        <v>131</v>
      </c>
      <c r="O178" s="134" t="s">
        <v>132</v>
      </c>
      <c r="P178" s="131">
        <v>2164.6705000000002</v>
      </c>
      <c r="Q178" s="132">
        <v>1904.0918999999999</v>
      </c>
      <c r="R178" s="129">
        <f t="shared" si="21"/>
        <v>-12.037795128635064</v>
      </c>
      <c r="S178" s="122"/>
      <c r="T178" s="131">
        <v>936.27679999999998</v>
      </c>
      <c r="U178" s="132">
        <v>908.38310000000001</v>
      </c>
      <c r="V178" s="129">
        <f t="shared" si="22"/>
        <v>-2.9792151209984019</v>
      </c>
      <c r="W178" s="131">
        <v>3317.3433</v>
      </c>
      <c r="X178" s="132">
        <v>2457.5551</v>
      </c>
      <c r="Y178" s="129">
        <f t="shared" si="26"/>
        <v>-25.917974784219645</v>
      </c>
      <c r="Z178" s="132">
        <v>55.596499999999999</v>
      </c>
      <c r="AA178" s="132" t="s">
        <v>131</v>
      </c>
      <c r="AB178" s="129" t="s">
        <v>132</v>
      </c>
      <c r="AC178" s="131">
        <v>1277.2293999999999</v>
      </c>
      <c r="AD178" s="132">
        <v>1158.01</v>
      </c>
      <c r="AE178" s="129">
        <f t="shared" si="24"/>
        <v>-9.3342198355283674</v>
      </c>
      <c r="AF178" s="154"/>
      <c r="AG178" s="154"/>
      <c r="AH178" s="154"/>
      <c r="AI178" s="154"/>
      <c r="AJ178" s="154"/>
      <c r="AK178" s="154"/>
      <c r="AL178" s="154"/>
      <c r="AM178" s="154"/>
      <c r="AN178" s="154"/>
      <c r="AO178" s="154"/>
      <c r="AP178" s="154"/>
      <c r="AQ178" s="154"/>
      <c r="AR178" s="154"/>
      <c r="AS178" s="154"/>
      <c r="AT178" s="154"/>
      <c r="AU178" s="154"/>
      <c r="AV178" s="154"/>
      <c r="AW178" s="154"/>
      <c r="AX178" s="154"/>
      <c r="AY178" s="154"/>
      <c r="AZ178" s="154"/>
      <c r="BA178" s="154"/>
      <c r="BB178" s="154"/>
      <c r="BC178" s="154"/>
      <c r="BD178" s="154"/>
      <c r="BE178" s="154"/>
      <c r="BF178" s="154"/>
      <c r="BG178" s="154"/>
      <c r="BH178" s="154"/>
      <c r="BI178" s="154"/>
      <c r="BJ178" s="154"/>
      <c r="BK178" s="154"/>
      <c r="BL178" s="154"/>
      <c r="BM178" s="154"/>
      <c r="BN178" s="154"/>
      <c r="BO178" s="154"/>
      <c r="BP178" s="154"/>
      <c r="BQ178" s="154"/>
      <c r="BR178" s="154"/>
      <c r="BS178" s="154"/>
      <c r="BT178" s="154"/>
      <c r="BU178" s="154"/>
      <c r="BV178" s="154"/>
      <c r="BW178" s="154"/>
      <c r="BX178" s="154"/>
      <c r="BY178" s="154"/>
      <c r="BZ178" s="154"/>
      <c r="CA178" s="154"/>
      <c r="CB178" s="154"/>
      <c r="CC178" s="154"/>
      <c r="CD178" s="154"/>
      <c r="CE178" s="154"/>
      <c r="CF178" s="154"/>
      <c r="CG178" s="154"/>
      <c r="CH178" s="154"/>
      <c r="CI178" s="154"/>
      <c r="CJ178" s="154"/>
      <c r="CK178" s="154"/>
      <c r="CL178" s="154"/>
      <c r="CM178" s="154"/>
      <c r="CN178" s="154"/>
      <c r="CO178" s="154"/>
      <c r="CP178" s="154"/>
      <c r="CQ178" s="154"/>
      <c r="CR178" s="154"/>
      <c r="CS178" s="154"/>
      <c r="CT178" s="154"/>
      <c r="CU178" s="154"/>
      <c r="CV178" s="154"/>
      <c r="CW178" s="154"/>
      <c r="CX178" s="154"/>
      <c r="CY178" s="154"/>
      <c r="CZ178" s="154"/>
      <c r="DA178" s="154"/>
      <c r="DB178" s="154"/>
      <c r="DC178" s="154"/>
      <c r="DD178" s="154"/>
      <c r="DE178" s="154"/>
      <c r="DF178" s="154"/>
      <c r="DG178" s="154"/>
      <c r="DH178" s="154"/>
      <c r="DI178" s="154"/>
      <c r="DJ178" s="154"/>
      <c r="DK178" s="154"/>
      <c r="DL178" s="154"/>
      <c r="DM178" s="154"/>
      <c r="DN178" s="154"/>
      <c r="DO178" s="154"/>
      <c r="DP178" s="154"/>
      <c r="DQ178" s="154"/>
      <c r="DR178" s="154"/>
      <c r="DS178" s="154"/>
      <c r="DT178" s="154"/>
      <c r="DU178" s="154"/>
      <c r="DV178" s="154"/>
      <c r="DW178" s="154"/>
      <c r="DX178" s="154"/>
      <c r="DY178" s="154"/>
      <c r="DZ178" s="154"/>
      <c r="EA178" s="154"/>
      <c r="EB178" s="154"/>
      <c r="EC178" s="154"/>
      <c r="ED178" s="154"/>
      <c r="EE178" s="154"/>
      <c r="EF178" s="154"/>
      <c r="EG178" s="154"/>
      <c r="EH178" s="154"/>
      <c r="EI178" s="154"/>
      <c r="EJ178" s="154"/>
      <c r="EK178" s="154"/>
      <c r="EL178" s="154"/>
      <c r="EM178" s="154"/>
      <c r="EN178" s="154"/>
      <c r="EO178" s="154"/>
      <c r="EP178" s="154"/>
      <c r="EQ178" s="154"/>
      <c r="ER178" s="154"/>
      <c r="ES178" s="154"/>
      <c r="ET178" s="154"/>
      <c r="EU178" s="154"/>
      <c r="EV178" s="154"/>
      <c r="EW178" s="154"/>
      <c r="EX178" s="154"/>
      <c r="EY178" s="154"/>
      <c r="EZ178" s="154"/>
      <c r="FA178" s="154"/>
      <c r="FB178" s="154"/>
      <c r="FC178" s="154"/>
      <c r="FD178" s="154"/>
      <c r="FE178" s="154"/>
      <c r="FF178" s="154"/>
      <c r="FG178" s="154"/>
      <c r="FH178" s="154"/>
      <c r="FI178" s="154"/>
      <c r="FJ178" s="154"/>
      <c r="FK178" s="154"/>
      <c r="FL178" s="154"/>
      <c r="FM178" s="154"/>
      <c r="FN178" s="154"/>
      <c r="FO178" s="154"/>
      <c r="FP178" s="154"/>
      <c r="FQ178" s="154"/>
      <c r="FR178" s="154"/>
    </row>
    <row r="179" spans="1:174" s="155" customFormat="1" x14ac:dyDescent="0.25">
      <c r="A179" s="137" t="s">
        <v>299</v>
      </c>
      <c r="B179" s="138">
        <v>55</v>
      </c>
      <c r="C179" s="122"/>
      <c r="D179" s="123">
        <v>4985.4230360000001</v>
      </c>
      <c r="E179" s="124">
        <v>4745.1819999999998</v>
      </c>
      <c r="F179" s="125">
        <f t="shared" si="19"/>
        <v>-4.8188696177878469</v>
      </c>
      <c r="G179" s="123">
        <v>1627.4262000000001</v>
      </c>
      <c r="H179" s="132">
        <v>1985.5134</v>
      </c>
      <c r="I179" s="125">
        <f t="shared" si="20"/>
        <v>22.003283466863198</v>
      </c>
      <c r="J179" s="131">
        <v>737.1979</v>
      </c>
      <c r="K179" s="132">
        <v>660.77940000000001</v>
      </c>
      <c r="L179" s="129">
        <f t="shared" si="23"/>
        <v>-10.366076734619023</v>
      </c>
      <c r="M179" s="131" t="s">
        <v>131</v>
      </c>
      <c r="N179" s="132" t="s">
        <v>131</v>
      </c>
      <c r="O179" s="134" t="s">
        <v>132</v>
      </c>
      <c r="P179" s="131">
        <v>2015.0154</v>
      </c>
      <c r="Q179" s="132">
        <v>1667.145</v>
      </c>
      <c r="R179" s="129">
        <f t="shared" si="21"/>
        <v>-17.263907759712403</v>
      </c>
      <c r="S179" s="122"/>
      <c r="T179" s="131">
        <v>1331.3998999999999</v>
      </c>
      <c r="U179" s="132">
        <v>1061.3467000000001</v>
      </c>
      <c r="V179" s="129">
        <f t="shared" si="22"/>
        <v>-20.283402454814659</v>
      </c>
      <c r="W179" s="131">
        <v>645.21929999999998</v>
      </c>
      <c r="X179" s="132">
        <v>795.10990000000004</v>
      </c>
      <c r="Y179" s="129">
        <f t="shared" si="26"/>
        <v>23.23095418875414</v>
      </c>
      <c r="Z179" s="132">
        <v>358.73910000000001</v>
      </c>
      <c r="AA179" s="132">
        <v>72.152799999999999</v>
      </c>
      <c r="AB179" s="129">
        <f t="shared" si="25"/>
        <v>-79.887110158887054</v>
      </c>
      <c r="AC179" s="131">
        <v>9520.7443000000003</v>
      </c>
      <c r="AD179" s="132">
        <v>4084.4277999999999</v>
      </c>
      <c r="AE179" s="129">
        <f t="shared" si="24"/>
        <v>-57.099700703021718</v>
      </c>
      <c r="AF179" s="154"/>
      <c r="AG179" s="154"/>
      <c r="AH179" s="154"/>
      <c r="AI179" s="154"/>
      <c r="AJ179" s="154"/>
      <c r="AK179" s="154"/>
      <c r="AL179" s="154"/>
      <c r="AM179" s="154"/>
      <c r="AN179" s="154"/>
      <c r="AO179" s="154"/>
      <c r="AP179" s="154"/>
      <c r="AQ179" s="154"/>
      <c r="AR179" s="154"/>
      <c r="AS179" s="154"/>
      <c r="AT179" s="154"/>
      <c r="AU179" s="154"/>
      <c r="AV179" s="154"/>
      <c r="AW179" s="154"/>
      <c r="AX179" s="154"/>
      <c r="AY179" s="154"/>
      <c r="AZ179" s="154"/>
      <c r="BA179" s="154"/>
      <c r="BB179" s="154"/>
      <c r="BC179" s="154"/>
      <c r="BD179" s="154"/>
      <c r="BE179" s="154"/>
      <c r="BF179" s="154"/>
      <c r="BG179" s="154"/>
      <c r="BH179" s="154"/>
      <c r="BI179" s="154"/>
      <c r="BJ179" s="154"/>
      <c r="BK179" s="154"/>
      <c r="BL179" s="154"/>
      <c r="BM179" s="154"/>
      <c r="BN179" s="154"/>
      <c r="BO179" s="154"/>
      <c r="BP179" s="154"/>
      <c r="BQ179" s="154"/>
      <c r="BR179" s="154"/>
      <c r="BS179" s="154"/>
      <c r="BT179" s="154"/>
      <c r="BU179" s="154"/>
      <c r="BV179" s="154"/>
      <c r="BW179" s="154"/>
      <c r="BX179" s="154"/>
      <c r="BY179" s="154"/>
      <c r="BZ179" s="154"/>
      <c r="CA179" s="154"/>
      <c r="CB179" s="154"/>
      <c r="CC179" s="154"/>
      <c r="CD179" s="154"/>
      <c r="CE179" s="154"/>
      <c r="CF179" s="154"/>
      <c r="CG179" s="154"/>
      <c r="CH179" s="154"/>
      <c r="CI179" s="154"/>
      <c r="CJ179" s="154"/>
      <c r="CK179" s="154"/>
      <c r="CL179" s="154"/>
      <c r="CM179" s="154"/>
      <c r="CN179" s="154"/>
      <c r="CO179" s="154"/>
      <c r="CP179" s="154"/>
      <c r="CQ179" s="154"/>
      <c r="CR179" s="154"/>
      <c r="CS179" s="154"/>
      <c r="CT179" s="154"/>
      <c r="CU179" s="154"/>
      <c r="CV179" s="154"/>
      <c r="CW179" s="154"/>
      <c r="CX179" s="154"/>
      <c r="CY179" s="154"/>
      <c r="CZ179" s="154"/>
      <c r="DA179" s="154"/>
      <c r="DB179" s="154"/>
      <c r="DC179" s="154"/>
      <c r="DD179" s="154"/>
      <c r="DE179" s="154"/>
      <c r="DF179" s="154"/>
      <c r="DG179" s="154"/>
      <c r="DH179" s="154"/>
      <c r="DI179" s="154"/>
      <c r="DJ179" s="154"/>
      <c r="DK179" s="154"/>
      <c r="DL179" s="154"/>
      <c r="DM179" s="154"/>
      <c r="DN179" s="154"/>
      <c r="DO179" s="154"/>
      <c r="DP179" s="154"/>
      <c r="DQ179" s="154"/>
      <c r="DR179" s="154"/>
      <c r="DS179" s="154"/>
      <c r="DT179" s="154"/>
      <c r="DU179" s="154"/>
      <c r="DV179" s="154"/>
      <c r="DW179" s="154"/>
      <c r="DX179" s="154"/>
      <c r="DY179" s="154"/>
      <c r="DZ179" s="154"/>
      <c r="EA179" s="154"/>
      <c r="EB179" s="154"/>
      <c r="EC179" s="154"/>
      <c r="ED179" s="154"/>
      <c r="EE179" s="154"/>
      <c r="EF179" s="154"/>
      <c r="EG179" s="154"/>
      <c r="EH179" s="154"/>
      <c r="EI179" s="154"/>
      <c r="EJ179" s="154"/>
      <c r="EK179" s="154"/>
      <c r="EL179" s="154"/>
      <c r="EM179" s="154"/>
      <c r="EN179" s="154"/>
      <c r="EO179" s="154"/>
      <c r="EP179" s="154"/>
      <c r="EQ179" s="154"/>
      <c r="ER179" s="154"/>
      <c r="ES179" s="154"/>
      <c r="ET179" s="154"/>
      <c r="EU179" s="154"/>
      <c r="EV179" s="154"/>
      <c r="EW179" s="154"/>
      <c r="EX179" s="154"/>
      <c r="EY179" s="154"/>
      <c r="EZ179" s="154"/>
      <c r="FA179" s="154"/>
      <c r="FB179" s="154"/>
      <c r="FC179" s="154"/>
      <c r="FD179" s="154"/>
      <c r="FE179" s="154"/>
      <c r="FF179" s="154"/>
      <c r="FG179" s="154"/>
      <c r="FH179" s="154"/>
      <c r="FI179" s="154"/>
      <c r="FJ179" s="154"/>
      <c r="FK179" s="154"/>
      <c r="FL179" s="154"/>
      <c r="FM179" s="154"/>
      <c r="FN179" s="154"/>
      <c r="FO179" s="154"/>
      <c r="FP179" s="154"/>
      <c r="FQ179" s="154"/>
      <c r="FR179" s="154"/>
    </row>
    <row r="180" spans="1:174" s="155" customFormat="1" x14ac:dyDescent="0.25">
      <c r="A180" s="137" t="s">
        <v>300</v>
      </c>
      <c r="B180" s="138">
        <v>412</v>
      </c>
      <c r="C180" s="122"/>
      <c r="D180" s="123">
        <v>47974.913110000001</v>
      </c>
      <c r="E180" s="124">
        <v>47926.849160730002</v>
      </c>
      <c r="F180" s="125">
        <f t="shared" si="19"/>
        <v>-0.10018558899689278</v>
      </c>
      <c r="G180" s="123">
        <v>24150.340700000001</v>
      </c>
      <c r="H180" s="132">
        <v>26490.056799999998</v>
      </c>
      <c r="I180" s="125">
        <f t="shared" si="20"/>
        <v>9.6881287475998121</v>
      </c>
      <c r="J180" s="131">
        <v>9523.1610000000001</v>
      </c>
      <c r="K180" s="132">
        <v>10729.5357</v>
      </c>
      <c r="L180" s="129">
        <f t="shared" si="23"/>
        <v>12.667796963634249</v>
      </c>
      <c r="M180" s="131">
        <v>159.67490000000001</v>
      </c>
      <c r="N180" s="132">
        <v>107.8038</v>
      </c>
      <c r="O180" s="147">
        <f t="shared" si="27"/>
        <v>-32.485443861245578</v>
      </c>
      <c r="P180" s="131">
        <v>5591.3683000000001</v>
      </c>
      <c r="Q180" s="132">
        <v>5460.7646999999997</v>
      </c>
      <c r="R180" s="129">
        <f t="shared" si="21"/>
        <v>-2.3358074981395971</v>
      </c>
      <c r="S180" s="122"/>
      <c r="T180" s="131">
        <v>6405.4835999999996</v>
      </c>
      <c r="U180" s="132">
        <v>5552.2227000000003</v>
      </c>
      <c r="V180" s="129">
        <f t="shared" si="22"/>
        <v>-13.320788144707752</v>
      </c>
      <c r="W180" s="131">
        <v>6842.1048000000001</v>
      </c>
      <c r="X180" s="132">
        <v>6491.1742999999997</v>
      </c>
      <c r="Y180" s="129">
        <f t="shared" si="26"/>
        <v>-5.1289845779620364</v>
      </c>
      <c r="Z180" s="132">
        <v>11041.739</v>
      </c>
      <c r="AA180" s="132">
        <v>10622.2927</v>
      </c>
      <c r="AB180" s="129">
        <f t="shared" si="25"/>
        <v>-3.798734058104436</v>
      </c>
      <c r="AC180" s="131">
        <v>550791.179</v>
      </c>
      <c r="AD180" s="132">
        <v>391892.27069999999</v>
      </c>
      <c r="AE180" s="129">
        <f t="shared" si="24"/>
        <v>-28.849210800451107</v>
      </c>
      <c r="AF180" s="154"/>
      <c r="AG180" s="154"/>
      <c r="AH180" s="154"/>
      <c r="AI180" s="154"/>
      <c r="AJ180" s="154"/>
      <c r="AK180" s="154"/>
      <c r="AL180" s="154"/>
      <c r="AM180" s="154"/>
      <c r="AN180" s="154"/>
      <c r="AO180" s="154"/>
      <c r="AP180" s="154"/>
      <c r="AQ180" s="154"/>
      <c r="AR180" s="154"/>
      <c r="AS180" s="154"/>
      <c r="AT180" s="154"/>
      <c r="AU180" s="154"/>
      <c r="AV180" s="154"/>
      <c r="AW180" s="154"/>
      <c r="AX180" s="154"/>
      <c r="AY180" s="154"/>
      <c r="AZ180" s="154"/>
      <c r="BA180" s="154"/>
      <c r="BB180" s="154"/>
      <c r="BC180" s="154"/>
      <c r="BD180" s="154"/>
      <c r="BE180" s="154"/>
      <c r="BF180" s="154"/>
      <c r="BG180" s="154"/>
      <c r="BH180" s="154"/>
      <c r="BI180" s="154"/>
      <c r="BJ180" s="154"/>
      <c r="BK180" s="154"/>
      <c r="BL180" s="154"/>
      <c r="BM180" s="154"/>
      <c r="BN180" s="154"/>
      <c r="BO180" s="154"/>
      <c r="BP180" s="154"/>
      <c r="BQ180" s="154"/>
      <c r="BR180" s="154"/>
      <c r="BS180" s="154"/>
      <c r="BT180" s="154"/>
      <c r="BU180" s="154"/>
      <c r="BV180" s="154"/>
      <c r="BW180" s="154"/>
      <c r="BX180" s="154"/>
      <c r="BY180" s="154"/>
      <c r="BZ180" s="154"/>
      <c r="CA180" s="154"/>
      <c r="CB180" s="154"/>
      <c r="CC180" s="154"/>
      <c r="CD180" s="154"/>
      <c r="CE180" s="154"/>
      <c r="CF180" s="154"/>
      <c r="CG180" s="154"/>
      <c r="CH180" s="154"/>
      <c r="CI180" s="154"/>
      <c r="CJ180" s="154"/>
      <c r="CK180" s="154"/>
      <c r="CL180" s="154"/>
      <c r="CM180" s="154"/>
      <c r="CN180" s="154"/>
      <c r="CO180" s="154"/>
      <c r="CP180" s="154"/>
      <c r="CQ180" s="154"/>
      <c r="CR180" s="154"/>
      <c r="CS180" s="154"/>
      <c r="CT180" s="154"/>
      <c r="CU180" s="154"/>
      <c r="CV180" s="154"/>
      <c r="CW180" s="154"/>
      <c r="CX180" s="154"/>
      <c r="CY180" s="154"/>
      <c r="CZ180" s="154"/>
      <c r="DA180" s="154"/>
      <c r="DB180" s="154"/>
      <c r="DC180" s="154"/>
      <c r="DD180" s="154"/>
      <c r="DE180" s="154"/>
      <c r="DF180" s="154"/>
      <c r="DG180" s="154"/>
      <c r="DH180" s="154"/>
      <c r="DI180" s="154"/>
      <c r="DJ180" s="154"/>
      <c r="DK180" s="154"/>
      <c r="DL180" s="154"/>
      <c r="DM180" s="154"/>
      <c r="DN180" s="154"/>
      <c r="DO180" s="154"/>
      <c r="DP180" s="154"/>
      <c r="DQ180" s="154"/>
      <c r="DR180" s="154"/>
      <c r="DS180" s="154"/>
      <c r="DT180" s="154"/>
      <c r="DU180" s="154"/>
      <c r="DV180" s="154"/>
      <c r="DW180" s="154"/>
      <c r="DX180" s="154"/>
      <c r="DY180" s="154"/>
      <c r="DZ180" s="154"/>
      <c r="EA180" s="154"/>
      <c r="EB180" s="154"/>
      <c r="EC180" s="154"/>
      <c r="ED180" s="154"/>
      <c r="EE180" s="154"/>
      <c r="EF180" s="154"/>
      <c r="EG180" s="154"/>
      <c r="EH180" s="154"/>
      <c r="EI180" s="154"/>
      <c r="EJ180" s="154"/>
      <c r="EK180" s="154"/>
      <c r="EL180" s="154"/>
      <c r="EM180" s="154"/>
      <c r="EN180" s="154"/>
      <c r="EO180" s="154"/>
      <c r="EP180" s="154"/>
      <c r="EQ180" s="154"/>
      <c r="ER180" s="154"/>
      <c r="ES180" s="154"/>
      <c r="ET180" s="154"/>
      <c r="EU180" s="154"/>
      <c r="EV180" s="154"/>
      <c r="EW180" s="154"/>
      <c r="EX180" s="154"/>
      <c r="EY180" s="154"/>
      <c r="EZ180" s="154"/>
      <c r="FA180" s="154"/>
      <c r="FB180" s="154"/>
      <c r="FC180" s="154"/>
      <c r="FD180" s="154"/>
      <c r="FE180" s="154"/>
      <c r="FF180" s="154"/>
      <c r="FG180" s="154"/>
      <c r="FH180" s="154"/>
      <c r="FI180" s="154"/>
      <c r="FJ180" s="154"/>
      <c r="FK180" s="154"/>
      <c r="FL180" s="154"/>
      <c r="FM180" s="154"/>
      <c r="FN180" s="154"/>
      <c r="FO180" s="154"/>
      <c r="FP180" s="154"/>
      <c r="FQ180" s="154"/>
      <c r="FR180" s="154"/>
    </row>
    <row r="181" spans="1:174" s="155" customFormat="1" x14ac:dyDescent="0.25">
      <c r="A181" s="137" t="s">
        <v>301</v>
      </c>
      <c r="B181" s="138">
        <v>107</v>
      </c>
      <c r="C181" s="122"/>
      <c r="D181" s="123">
        <v>9359.0700440000001</v>
      </c>
      <c r="E181" s="124">
        <v>9528.7463707700008</v>
      </c>
      <c r="F181" s="125">
        <f t="shared" si="19"/>
        <v>1.8129613943725031</v>
      </c>
      <c r="G181" s="123">
        <v>3423.5542</v>
      </c>
      <c r="H181" s="132">
        <v>3885.4249</v>
      </c>
      <c r="I181" s="125">
        <f t="shared" si="20"/>
        <v>13.490970874654185</v>
      </c>
      <c r="J181" s="131">
        <v>2169.4177</v>
      </c>
      <c r="K181" s="132">
        <v>2295.7190999999998</v>
      </c>
      <c r="L181" s="129">
        <f t="shared" si="23"/>
        <v>5.821903269250539</v>
      </c>
      <c r="M181" s="131">
        <v>47.261600000000001</v>
      </c>
      <c r="N181" s="132">
        <v>42.010300000000001</v>
      </c>
      <c r="O181" s="147">
        <f t="shared" si="27"/>
        <v>-11.111134620918461</v>
      </c>
      <c r="P181" s="131">
        <v>1936.1793</v>
      </c>
      <c r="Q181" s="132">
        <v>2035.2348</v>
      </c>
      <c r="R181" s="129">
        <f t="shared" si="21"/>
        <v>5.1160292850977118</v>
      </c>
      <c r="S181" s="122"/>
      <c r="T181" s="131">
        <v>578.447</v>
      </c>
      <c r="U181" s="132">
        <v>244.09059999999999</v>
      </c>
      <c r="V181" s="129">
        <f t="shared" si="22"/>
        <v>-57.802426151401946</v>
      </c>
      <c r="W181" s="131">
        <v>813.46579999999994</v>
      </c>
      <c r="X181" s="132">
        <v>288.51499999999999</v>
      </c>
      <c r="Y181" s="129">
        <f t="shared" si="26"/>
        <v>-64.532620793646146</v>
      </c>
      <c r="Z181" s="132">
        <v>6245.7846</v>
      </c>
      <c r="AA181" s="132" t="s">
        <v>131</v>
      </c>
      <c r="AB181" s="129" t="s">
        <v>132</v>
      </c>
      <c r="AC181" s="131">
        <v>10852.855299999999</v>
      </c>
      <c r="AD181" s="132">
        <v>36839.885699999999</v>
      </c>
      <c r="AE181" s="129">
        <f t="shared" si="24"/>
        <v>239.4487872698349</v>
      </c>
      <c r="AF181" s="154"/>
      <c r="AG181" s="154"/>
      <c r="AH181" s="154"/>
      <c r="AI181" s="154"/>
      <c r="AJ181" s="154"/>
      <c r="AK181" s="154"/>
      <c r="AL181" s="154"/>
      <c r="AM181" s="154"/>
      <c r="AN181" s="154"/>
      <c r="AO181" s="154"/>
      <c r="AP181" s="154"/>
      <c r="AQ181" s="154"/>
      <c r="AR181" s="154"/>
      <c r="AS181" s="154"/>
      <c r="AT181" s="154"/>
      <c r="AU181" s="154"/>
      <c r="AV181" s="154"/>
      <c r="AW181" s="154"/>
      <c r="AX181" s="154"/>
      <c r="AY181" s="154"/>
      <c r="AZ181" s="154"/>
      <c r="BA181" s="154"/>
      <c r="BB181" s="154"/>
      <c r="BC181" s="154"/>
      <c r="BD181" s="154"/>
      <c r="BE181" s="154"/>
      <c r="BF181" s="154"/>
      <c r="BG181" s="154"/>
      <c r="BH181" s="154"/>
      <c r="BI181" s="154"/>
      <c r="BJ181" s="154"/>
      <c r="BK181" s="154"/>
      <c r="BL181" s="154"/>
      <c r="BM181" s="154"/>
      <c r="BN181" s="154"/>
      <c r="BO181" s="154"/>
      <c r="BP181" s="154"/>
      <c r="BQ181" s="154"/>
      <c r="BR181" s="154"/>
      <c r="BS181" s="154"/>
      <c r="BT181" s="154"/>
      <c r="BU181" s="154"/>
      <c r="BV181" s="154"/>
      <c r="BW181" s="154"/>
      <c r="BX181" s="154"/>
      <c r="BY181" s="154"/>
      <c r="BZ181" s="154"/>
      <c r="CA181" s="154"/>
      <c r="CB181" s="154"/>
      <c r="CC181" s="154"/>
      <c r="CD181" s="154"/>
      <c r="CE181" s="154"/>
      <c r="CF181" s="154"/>
      <c r="CG181" s="154"/>
      <c r="CH181" s="154"/>
      <c r="CI181" s="154"/>
      <c r="CJ181" s="154"/>
      <c r="CK181" s="154"/>
      <c r="CL181" s="154"/>
      <c r="CM181" s="154"/>
      <c r="CN181" s="154"/>
      <c r="CO181" s="154"/>
      <c r="CP181" s="154"/>
      <c r="CQ181" s="154"/>
      <c r="CR181" s="154"/>
      <c r="CS181" s="154"/>
      <c r="CT181" s="154"/>
      <c r="CU181" s="154"/>
      <c r="CV181" s="154"/>
      <c r="CW181" s="154"/>
      <c r="CX181" s="154"/>
      <c r="CY181" s="154"/>
      <c r="CZ181" s="154"/>
      <c r="DA181" s="154"/>
      <c r="DB181" s="154"/>
      <c r="DC181" s="154"/>
      <c r="DD181" s="154"/>
      <c r="DE181" s="154"/>
      <c r="DF181" s="154"/>
      <c r="DG181" s="154"/>
      <c r="DH181" s="154"/>
      <c r="DI181" s="154"/>
      <c r="DJ181" s="154"/>
      <c r="DK181" s="154"/>
      <c r="DL181" s="154"/>
      <c r="DM181" s="154"/>
      <c r="DN181" s="154"/>
      <c r="DO181" s="154"/>
      <c r="DP181" s="154"/>
      <c r="DQ181" s="154"/>
      <c r="DR181" s="154"/>
      <c r="DS181" s="154"/>
      <c r="DT181" s="154"/>
      <c r="DU181" s="154"/>
      <c r="DV181" s="154"/>
      <c r="DW181" s="154"/>
      <c r="DX181" s="154"/>
      <c r="DY181" s="154"/>
      <c r="DZ181" s="154"/>
      <c r="EA181" s="154"/>
      <c r="EB181" s="154"/>
      <c r="EC181" s="154"/>
      <c r="ED181" s="154"/>
      <c r="EE181" s="154"/>
      <c r="EF181" s="154"/>
      <c r="EG181" s="154"/>
      <c r="EH181" s="154"/>
      <c r="EI181" s="154"/>
      <c r="EJ181" s="154"/>
      <c r="EK181" s="154"/>
      <c r="EL181" s="154"/>
      <c r="EM181" s="154"/>
      <c r="EN181" s="154"/>
      <c r="EO181" s="154"/>
      <c r="EP181" s="154"/>
      <c r="EQ181" s="154"/>
      <c r="ER181" s="154"/>
      <c r="ES181" s="154"/>
      <c r="ET181" s="154"/>
      <c r="EU181" s="154"/>
      <c r="EV181" s="154"/>
      <c r="EW181" s="154"/>
      <c r="EX181" s="154"/>
      <c r="EY181" s="154"/>
      <c r="EZ181" s="154"/>
      <c r="FA181" s="154"/>
      <c r="FB181" s="154"/>
      <c r="FC181" s="154"/>
      <c r="FD181" s="154"/>
      <c r="FE181" s="154"/>
      <c r="FF181" s="154"/>
      <c r="FG181" s="154"/>
      <c r="FH181" s="154"/>
      <c r="FI181" s="154"/>
      <c r="FJ181" s="154"/>
      <c r="FK181" s="154"/>
      <c r="FL181" s="154"/>
      <c r="FM181" s="154"/>
      <c r="FN181" s="154"/>
      <c r="FO181" s="154"/>
      <c r="FP181" s="154"/>
      <c r="FQ181" s="154"/>
      <c r="FR181" s="154"/>
    </row>
    <row r="182" spans="1:174" s="155" customFormat="1" x14ac:dyDescent="0.25">
      <c r="A182" s="137" t="s">
        <v>302</v>
      </c>
      <c r="B182" s="138">
        <v>251</v>
      </c>
      <c r="C182" s="122"/>
      <c r="D182" s="123">
        <v>25421.675643999999</v>
      </c>
      <c r="E182" s="124">
        <v>24585.726512590001</v>
      </c>
      <c r="F182" s="125">
        <f t="shared" si="19"/>
        <v>-3.2883321426819379</v>
      </c>
      <c r="G182" s="123">
        <v>11125.5391</v>
      </c>
      <c r="H182" s="132">
        <v>12439.995999999999</v>
      </c>
      <c r="I182" s="125">
        <f t="shared" si="20"/>
        <v>11.814770396159947</v>
      </c>
      <c r="J182" s="131">
        <v>6232.5024000000003</v>
      </c>
      <c r="K182" s="132">
        <v>6284.1580000000004</v>
      </c>
      <c r="L182" s="129">
        <f t="shared" si="23"/>
        <v>0.82880994959584342</v>
      </c>
      <c r="M182" s="131">
        <v>89.2059</v>
      </c>
      <c r="N182" s="132">
        <v>156.387</v>
      </c>
      <c r="O182" s="147">
        <f t="shared" si="27"/>
        <v>75.310153252195207</v>
      </c>
      <c r="P182" s="131">
        <v>4232.9160000000002</v>
      </c>
      <c r="Q182" s="132">
        <v>3867.8591000000001</v>
      </c>
      <c r="R182" s="129">
        <f t="shared" si="21"/>
        <v>-8.6242415394021563</v>
      </c>
      <c r="S182" s="122"/>
      <c r="T182" s="131">
        <v>1877.6278</v>
      </c>
      <c r="U182" s="132">
        <v>1663.0543</v>
      </c>
      <c r="V182" s="129">
        <f t="shared" si="22"/>
        <v>-11.427903868913747</v>
      </c>
      <c r="W182" s="131">
        <v>3127.8535000000002</v>
      </c>
      <c r="X182" s="132">
        <v>2279.0790999999999</v>
      </c>
      <c r="Y182" s="129">
        <f t="shared" si="26"/>
        <v>-27.136002373512703</v>
      </c>
      <c r="Z182" s="132">
        <v>4460.4270999999999</v>
      </c>
      <c r="AA182" s="132">
        <v>2611.1107000000002</v>
      </c>
      <c r="AB182" s="129">
        <f t="shared" si="25"/>
        <v>-41.460522917188804</v>
      </c>
      <c r="AC182" s="131">
        <v>568817.63560000004</v>
      </c>
      <c r="AD182" s="132">
        <v>413490.24200000003</v>
      </c>
      <c r="AE182" s="129">
        <f t="shared" si="24"/>
        <v>-27.30706361383427</v>
      </c>
      <c r="AF182" s="154"/>
      <c r="AG182" s="154"/>
      <c r="AH182" s="154"/>
      <c r="AI182" s="154"/>
      <c r="AJ182" s="154"/>
      <c r="AK182" s="154"/>
      <c r="AL182" s="154"/>
      <c r="AM182" s="154"/>
      <c r="AN182" s="154"/>
      <c r="AO182" s="154"/>
      <c r="AP182" s="154"/>
      <c r="AQ182" s="154"/>
      <c r="AR182" s="154"/>
      <c r="AS182" s="154"/>
      <c r="AT182" s="154"/>
      <c r="AU182" s="154"/>
      <c r="AV182" s="154"/>
      <c r="AW182" s="154"/>
      <c r="AX182" s="154"/>
      <c r="AY182" s="154"/>
      <c r="AZ182" s="154"/>
      <c r="BA182" s="154"/>
      <c r="BB182" s="154"/>
      <c r="BC182" s="154"/>
      <c r="BD182" s="154"/>
      <c r="BE182" s="154"/>
      <c r="BF182" s="154"/>
      <c r="BG182" s="154"/>
      <c r="BH182" s="154"/>
      <c r="BI182" s="154"/>
      <c r="BJ182" s="154"/>
      <c r="BK182" s="154"/>
      <c r="BL182" s="154"/>
      <c r="BM182" s="154"/>
      <c r="BN182" s="154"/>
      <c r="BO182" s="154"/>
      <c r="BP182" s="154"/>
      <c r="BQ182" s="154"/>
      <c r="BR182" s="154"/>
      <c r="BS182" s="154"/>
      <c r="BT182" s="154"/>
      <c r="BU182" s="154"/>
      <c r="BV182" s="154"/>
      <c r="BW182" s="154"/>
      <c r="BX182" s="154"/>
      <c r="BY182" s="154"/>
      <c r="BZ182" s="154"/>
      <c r="CA182" s="154"/>
      <c r="CB182" s="154"/>
      <c r="CC182" s="154"/>
      <c r="CD182" s="154"/>
      <c r="CE182" s="154"/>
      <c r="CF182" s="154"/>
      <c r="CG182" s="154"/>
      <c r="CH182" s="154"/>
      <c r="CI182" s="154"/>
      <c r="CJ182" s="154"/>
      <c r="CK182" s="154"/>
      <c r="CL182" s="154"/>
      <c r="CM182" s="154"/>
      <c r="CN182" s="154"/>
      <c r="CO182" s="154"/>
      <c r="CP182" s="154"/>
      <c r="CQ182" s="154"/>
      <c r="CR182" s="154"/>
      <c r="CS182" s="154"/>
      <c r="CT182" s="154"/>
      <c r="CU182" s="154"/>
      <c r="CV182" s="154"/>
      <c r="CW182" s="154"/>
      <c r="CX182" s="154"/>
      <c r="CY182" s="154"/>
      <c r="CZ182" s="154"/>
      <c r="DA182" s="154"/>
      <c r="DB182" s="154"/>
      <c r="DC182" s="154"/>
      <c r="DD182" s="154"/>
      <c r="DE182" s="154"/>
      <c r="DF182" s="154"/>
      <c r="DG182" s="154"/>
      <c r="DH182" s="154"/>
      <c r="DI182" s="154"/>
      <c r="DJ182" s="154"/>
      <c r="DK182" s="154"/>
      <c r="DL182" s="154"/>
      <c r="DM182" s="154"/>
      <c r="DN182" s="154"/>
      <c r="DO182" s="154"/>
      <c r="DP182" s="154"/>
      <c r="DQ182" s="154"/>
      <c r="DR182" s="154"/>
      <c r="DS182" s="154"/>
      <c r="DT182" s="154"/>
      <c r="DU182" s="154"/>
      <c r="DV182" s="154"/>
      <c r="DW182" s="154"/>
      <c r="DX182" s="154"/>
      <c r="DY182" s="154"/>
      <c r="DZ182" s="154"/>
      <c r="EA182" s="154"/>
      <c r="EB182" s="154"/>
      <c r="EC182" s="154"/>
      <c r="ED182" s="154"/>
      <c r="EE182" s="154"/>
      <c r="EF182" s="154"/>
      <c r="EG182" s="154"/>
      <c r="EH182" s="154"/>
      <c r="EI182" s="154"/>
      <c r="EJ182" s="154"/>
      <c r="EK182" s="154"/>
      <c r="EL182" s="154"/>
      <c r="EM182" s="154"/>
      <c r="EN182" s="154"/>
      <c r="EO182" s="154"/>
      <c r="EP182" s="154"/>
      <c r="EQ182" s="154"/>
      <c r="ER182" s="154"/>
      <c r="ES182" s="154"/>
      <c r="ET182" s="154"/>
      <c r="EU182" s="154"/>
      <c r="EV182" s="154"/>
      <c r="EW182" s="154"/>
      <c r="EX182" s="154"/>
      <c r="EY182" s="154"/>
      <c r="EZ182" s="154"/>
      <c r="FA182" s="154"/>
      <c r="FB182" s="154"/>
      <c r="FC182" s="154"/>
      <c r="FD182" s="154"/>
      <c r="FE182" s="154"/>
      <c r="FF182" s="154"/>
      <c r="FG182" s="154"/>
      <c r="FH182" s="154"/>
      <c r="FI182" s="154"/>
      <c r="FJ182" s="154"/>
      <c r="FK182" s="154"/>
      <c r="FL182" s="154"/>
      <c r="FM182" s="154"/>
      <c r="FN182" s="154"/>
      <c r="FO182" s="154"/>
      <c r="FP182" s="154"/>
      <c r="FQ182" s="154"/>
      <c r="FR182" s="154"/>
    </row>
    <row r="183" spans="1:174" s="155" customFormat="1" x14ac:dyDescent="0.25">
      <c r="A183" s="137" t="s">
        <v>303</v>
      </c>
      <c r="B183" s="138">
        <v>228</v>
      </c>
      <c r="C183" s="122"/>
      <c r="D183" s="123">
        <v>23672.871161999999</v>
      </c>
      <c r="E183" s="124">
        <v>23093.922527909999</v>
      </c>
      <c r="F183" s="125">
        <f t="shared" si="19"/>
        <v>-2.445620685923966</v>
      </c>
      <c r="G183" s="123">
        <v>10378.8449</v>
      </c>
      <c r="H183" s="132">
        <v>10812.031199999999</v>
      </c>
      <c r="I183" s="125">
        <f t="shared" si="20"/>
        <v>4.1737428796146503</v>
      </c>
      <c r="J183" s="131">
        <v>3893.5774999999999</v>
      </c>
      <c r="K183" s="132">
        <v>4863.4454999999998</v>
      </c>
      <c r="L183" s="129">
        <f t="shared" si="23"/>
        <v>24.909430979606807</v>
      </c>
      <c r="M183" s="131">
        <v>578.39400000000001</v>
      </c>
      <c r="N183" s="132">
        <v>517.93269999999995</v>
      </c>
      <c r="O183" s="147">
        <f t="shared" si="27"/>
        <v>-10.453306915355288</v>
      </c>
      <c r="P183" s="131">
        <v>4940.56879999999</v>
      </c>
      <c r="Q183" s="132">
        <v>4842.9087</v>
      </c>
      <c r="R183" s="129">
        <f t="shared" si="21"/>
        <v>-1.9766975009029353</v>
      </c>
      <c r="S183" s="122"/>
      <c r="T183" s="131">
        <v>3407.2062000000001</v>
      </c>
      <c r="U183" s="132">
        <v>3310.7887000000001</v>
      </c>
      <c r="V183" s="129">
        <f t="shared" si="22"/>
        <v>-2.8298111220858901</v>
      </c>
      <c r="W183" s="131">
        <v>16360.026900000001</v>
      </c>
      <c r="X183" s="132">
        <v>9982.8793000000005</v>
      </c>
      <c r="Y183" s="129">
        <f t="shared" si="26"/>
        <v>-38.980055711277593</v>
      </c>
      <c r="Z183" s="132">
        <v>11569.261</v>
      </c>
      <c r="AA183" s="132">
        <v>7487.4195</v>
      </c>
      <c r="AB183" s="129">
        <f t="shared" si="25"/>
        <v>-35.281782475129575</v>
      </c>
      <c r="AC183" s="131">
        <v>379791.40749999997</v>
      </c>
      <c r="AD183" s="132">
        <v>160426.58369999999</v>
      </c>
      <c r="AE183" s="129">
        <f t="shared" si="24"/>
        <v>-57.759290881271454</v>
      </c>
      <c r="AF183" s="154"/>
      <c r="AG183" s="154"/>
      <c r="AH183" s="154"/>
      <c r="AI183" s="154"/>
      <c r="AJ183" s="154"/>
      <c r="AK183" s="154"/>
      <c r="AL183" s="154"/>
      <c r="AM183" s="154"/>
      <c r="AN183" s="154"/>
      <c r="AO183" s="154"/>
      <c r="AP183" s="154"/>
      <c r="AQ183" s="154"/>
      <c r="AR183" s="154"/>
      <c r="AS183" s="154"/>
      <c r="AT183" s="154"/>
      <c r="AU183" s="154"/>
      <c r="AV183" s="154"/>
      <c r="AW183" s="154"/>
      <c r="AX183" s="154"/>
      <c r="AY183" s="154"/>
      <c r="AZ183" s="154"/>
      <c r="BA183" s="154"/>
      <c r="BB183" s="154"/>
      <c r="BC183" s="154"/>
      <c r="BD183" s="154"/>
      <c r="BE183" s="154"/>
      <c r="BF183" s="154"/>
      <c r="BG183" s="154"/>
      <c r="BH183" s="154"/>
      <c r="BI183" s="154"/>
      <c r="BJ183" s="154"/>
      <c r="BK183" s="154"/>
      <c r="BL183" s="154"/>
      <c r="BM183" s="154"/>
      <c r="BN183" s="154"/>
      <c r="BO183" s="154"/>
      <c r="BP183" s="154"/>
      <c r="BQ183" s="154"/>
      <c r="BR183" s="154"/>
      <c r="BS183" s="154"/>
      <c r="BT183" s="154"/>
      <c r="BU183" s="154"/>
      <c r="BV183" s="154"/>
      <c r="BW183" s="154"/>
      <c r="BX183" s="154"/>
      <c r="BY183" s="154"/>
      <c r="BZ183" s="154"/>
      <c r="CA183" s="154"/>
      <c r="CB183" s="154"/>
      <c r="CC183" s="154"/>
      <c r="CD183" s="154"/>
      <c r="CE183" s="154"/>
      <c r="CF183" s="154"/>
      <c r="CG183" s="154"/>
      <c r="CH183" s="154"/>
      <c r="CI183" s="154"/>
      <c r="CJ183" s="154"/>
      <c r="CK183" s="154"/>
      <c r="CL183" s="154"/>
      <c r="CM183" s="154"/>
      <c r="CN183" s="154"/>
      <c r="CO183" s="154"/>
      <c r="CP183" s="154"/>
      <c r="CQ183" s="154"/>
      <c r="CR183" s="154"/>
      <c r="CS183" s="154"/>
      <c r="CT183" s="154"/>
      <c r="CU183" s="154"/>
      <c r="CV183" s="154"/>
      <c r="CW183" s="154"/>
      <c r="CX183" s="154"/>
      <c r="CY183" s="154"/>
      <c r="CZ183" s="154"/>
      <c r="DA183" s="154"/>
      <c r="DB183" s="154"/>
      <c r="DC183" s="154"/>
      <c r="DD183" s="154"/>
      <c r="DE183" s="154"/>
      <c r="DF183" s="154"/>
      <c r="DG183" s="154"/>
      <c r="DH183" s="154"/>
      <c r="DI183" s="154"/>
      <c r="DJ183" s="154"/>
      <c r="DK183" s="154"/>
      <c r="DL183" s="154"/>
      <c r="DM183" s="154"/>
      <c r="DN183" s="154"/>
      <c r="DO183" s="154"/>
      <c r="DP183" s="154"/>
      <c r="DQ183" s="154"/>
      <c r="DR183" s="154"/>
      <c r="DS183" s="154"/>
      <c r="DT183" s="154"/>
      <c r="DU183" s="154"/>
      <c r="DV183" s="154"/>
      <c r="DW183" s="154"/>
      <c r="DX183" s="154"/>
      <c r="DY183" s="154"/>
      <c r="DZ183" s="154"/>
      <c r="EA183" s="154"/>
      <c r="EB183" s="154"/>
      <c r="EC183" s="154"/>
      <c r="ED183" s="154"/>
      <c r="EE183" s="154"/>
      <c r="EF183" s="154"/>
      <c r="EG183" s="154"/>
      <c r="EH183" s="154"/>
      <c r="EI183" s="154"/>
      <c r="EJ183" s="154"/>
      <c r="EK183" s="154"/>
      <c r="EL183" s="154"/>
      <c r="EM183" s="154"/>
      <c r="EN183" s="154"/>
      <c r="EO183" s="154"/>
      <c r="EP183" s="154"/>
      <c r="EQ183" s="154"/>
      <c r="ER183" s="154"/>
      <c r="ES183" s="154"/>
      <c r="ET183" s="154"/>
      <c r="EU183" s="154"/>
      <c r="EV183" s="154"/>
      <c r="EW183" s="154"/>
      <c r="EX183" s="154"/>
      <c r="EY183" s="154"/>
      <c r="EZ183" s="154"/>
      <c r="FA183" s="154"/>
      <c r="FB183" s="154"/>
      <c r="FC183" s="154"/>
      <c r="FD183" s="154"/>
      <c r="FE183" s="154"/>
      <c r="FF183" s="154"/>
      <c r="FG183" s="154"/>
      <c r="FH183" s="154"/>
      <c r="FI183" s="154"/>
      <c r="FJ183" s="154"/>
      <c r="FK183" s="154"/>
      <c r="FL183" s="154"/>
      <c r="FM183" s="154"/>
      <c r="FN183" s="154"/>
      <c r="FO183" s="154"/>
      <c r="FP183" s="154"/>
      <c r="FQ183" s="154"/>
      <c r="FR183" s="154"/>
    </row>
    <row r="184" spans="1:174" s="155" customFormat="1" x14ac:dyDescent="0.25">
      <c r="A184" s="137" t="s">
        <v>304</v>
      </c>
      <c r="B184" s="138">
        <v>249</v>
      </c>
      <c r="C184" s="122"/>
      <c r="D184" s="123">
        <v>23400.544075000002</v>
      </c>
      <c r="E184" s="124">
        <v>24092.530386049999</v>
      </c>
      <c r="F184" s="125">
        <f t="shared" si="19"/>
        <v>2.9571377008677402</v>
      </c>
      <c r="G184" s="123">
        <v>9756.7702000000008</v>
      </c>
      <c r="H184" s="132">
        <v>10729.226500000001</v>
      </c>
      <c r="I184" s="125">
        <f t="shared" si="20"/>
        <v>9.9669898958981271</v>
      </c>
      <c r="J184" s="131">
        <v>5416.8451999999997</v>
      </c>
      <c r="K184" s="132">
        <v>5266.7627000000002</v>
      </c>
      <c r="L184" s="129">
        <f t="shared" si="23"/>
        <v>-2.7706625251170069</v>
      </c>
      <c r="M184" s="131">
        <v>14.384</v>
      </c>
      <c r="N184" s="132">
        <v>18.510300000000001</v>
      </c>
      <c r="O184" s="147">
        <f t="shared" si="27"/>
        <v>28.686735261401552</v>
      </c>
      <c r="P184" s="131">
        <v>4784.0463</v>
      </c>
      <c r="Q184" s="132">
        <v>4593.5497999999998</v>
      </c>
      <c r="R184" s="129">
        <f t="shared" si="21"/>
        <v>-3.9819117135216686</v>
      </c>
      <c r="S184" s="122"/>
      <c r="T184" s="131">
        <v>3344.1390000000001</v>
      </c>
      <c r="U184" s="132">
        <v>3297.8323999999998</v>
      </c>
      <c r="V184" s="129">
        <f t="shared" si="22"/>
        <v>-1.3847091882245421</v>
      </c>
      <c r="W184" s="131">
        <v>6721.5388000000003</v>
      </c>
      <c r="X184" s="132">
        <v>6042.0969999999998</v>
      </c>
      <c r="Y184" s="129">
        <f t="shared" si="26"/>
        <v>-10.108426362130063</v>
      </c>
      <c r="Z184" s="132">
        <v>7284.8428000000004</v>
      </c>
      <c r="AA184" s="132">
        <v>7456.2488999999996</v>
      </c>
      <c r="AB184" s="129">
        <f t="shared" si="25"/>
        <v>2.3529141905436646</v>
      </c>
      <c r="AC184" s="131">
        <v>254412.29949999999</v>
      </c>
      <c r="AD184" s="132" t="s">
        <v>131</v>
      </c>
      <c r="AE184" s="129" t="s">
        <v>132</v>
      </c>
      <c r="AF184" s="154"/>
      <c r="AG184" s="154"/>
      <c r="AH184" s="154"/>
      <c r="AI184" s="154"/>
      <c r="AJ184" s="154"/>
      <c r="AK184" s="154"/>
      <c r="AL184" s="154"/>
      <c r="AM184" s="154"/>
      <c r="AN184" s="154"/>
      <c r="AO184" s="154"/>
      <c r="AP184" s="154"/>
      <c r="AQ184" s="154"/>
      <c r="AR184" s="154"/>
      <c r="AS184" s="154"/>
      <c r="AT184" s="154"/>
      <c r="AU184" s="154"/>
      <c r="AV184" s="154"/>
      <c r="AW184" s="154"/>
      <c r="AX184" s="154"/>
      <c r="AY184" s="154"/>
      <c r="AZ184" s="154"/>
      <c r="BA184" s="154"/>
      <c r="BB184" s="154"/>
      <c r="BC184" s="154"/>
      <c r="BD184" s="154"/>
      <c r="BE184" s="154"/>
      <c r="BF184" s="154"/>
      <c r="BG184" s="154"/>
      <c r="BH184" s="154"/>
      <c r="BI184" s="154"/>
      <c r="BJ184" s="154"/>
      <c r="BK184" s="154"/>
      <c r="BL184" s="154"/>
      <c r="BM184" s="154"/>
      <c r="BN184" s="154"/>
      <c r="BO184" s="154"/>
      <c r="BP184" s="154"/>
      <c r="BQ184" s="154"/>
      <c r="BR184" s="154"/>
      <c r="BS184" s="154"/>
      <c r="BT184" s="154"/>
      <c r="BU184" s="154"/>
      <c r="BV184" s="154"/>
      <c r="BW184" s="154"/>
      <c r="BX184" s="154"/>
      <c r="BY184" s="154"/>
      <c r="BZ184" s="154"/>
      <c r="CA184" s="154"/>
      <c r="CB184" s="154"/>
      <c r="CC184" s="154"/>
      <c r="CD184" s="154"/>
      <c r="CE184" s="154"/>
      <c r="CF184" s="154"/>
      <c r="CG184" s="154"/>
      <c r="CH184" s="154"/>
      <c r="CI184" s="154"/>
      <c r="CJ184" s="154"/>
      <c r="CK184" s="154"/>
      <c r="CL184" s="154"/>
      <c r="CM184" s="154"/>
      <c r="CN184" s="154"/>
      <c r="CO184" s="154"/>
      <c r="CP184" s="154"/>
      <c r="CQ184" s="154"/>
      <c r="CR184" s="154"/>
      <c r="CS184" s="154"/>
      <c r="CT184" s="154"/>
      <c r="CU184" s="154"/>
      <c r="CV184" s="154"/>
      <c r="CW184" s="154"/>
      <c r="CX184" s="154"/>
      <c r="CY184" s="154"/>
      <c r="CZ184" s="154"/>
      <c r="DA184" s="154"/>
      <c r="DB184" s="154"/>
      <c r="DC184" s="154"/>
      <c r="DD184" s="154"/>
      <c r="DE184" s="154"/>
      <c r="DF184" s="154"/>
      <c r="DG184" s="154"/>
      <c r="DH184" s="154"/>
      <c r="DI184" s="154"/>
      <c r="DJ184" s="154"/>
      <c r="DK184" s="154"/>
      <c r="DL184" s="154"/>
      <c r="DM184" s="154"/>
      <c r="DN184" s="154"/>
      <c r="DO184" s="154"/>
      <c r="DP184" s="154"/>
      <c r="DQ184" s="154"/>
      <c r="DR184" s="154"/>
      <c r="DS184" s="154"/>
      <c r="DT184" s="154"/>
      <c r="DU184" s="154"/>
      <c r="DV184" s="154"/>
      <c r="DW184" s="154"/>
      <c r="DX184" s="154"/>
      <c r="DY184" s="154"/>
      <c r="DZ184" s="154"/>
      <c r="EA184" s="154"/>
      <c r="EB184" s="154"/>
      <c r="EC184" s="154"/>
      <c r="ED184" s="154"/>
      <c r="EE184" s="154"/>
      <c r="EF184" s="154"/>
      <c r="EG184" s="154"/>
      <c r="EH184" s="154"/>
      <c r="EI184" s="154"/>
      <c r="EJ184" s="154"/>
      <c r="EK184" s="154"/>
      <c r="EL184" s="154"/>
      <c r="EM184" s="154"/>
      <c r="EN184" s="154"/>
      <c r="EO184" s="154"/>
      <c r="EP184" s="154"/>
      <c r="EQ184" s="154"/>
      <c r="ER184" s="154"/>
      <c r="ES184" s="154"/>
      <c r="ET184" s="154"/>
      <c r="EU184" s="154"/>
      <c r="EV184" s="154"/>
      <c r="EW184" s="154"/>
      <c r="EX184" s="154"/>
      <c r="EY184" s="154"/>
      <c r="EZ184" s="154"/>
      <c r="FA184" s="154"/>
      <c r="FB184" s="154"/>
      <c r="FC184" s="154"/>
      <c r="FD184" s="154"/>
      <c r="FE184" s="154"/>
      <c r="FF184" s="154"/>
      <c r="FG184" s="154"/>
      <c r="FH184" s="154"/>
      <c r="FI184" s="154"/>
      <c r="FJ184" s="154"/>
      <c r="FK184" s="154"/>
      <c r="FL184" s="154"/>
      <c r="FM184" s="154"/>
      <c r="FN184" s="154"/>
      <c r="FO184" s="154"/>
      <c r="FP184" s="154"/>
      <c r="FQ184" s="154"/>
      <c r="FR184" s="154"/>
    </row>
    <row r="185" spans="1:174" s="155" customFormat="1" x14ac:dyDescent="0.25">
      <c r="A185" s="137" t="s">
        <v>305</v>
      </c>
      <c r="B185" s="138">
        <v>238</v>
      </c>
      <c r="C185" s="122"/>
      <c r="D185" s="123">
        <v>29196.296488</v>
      </c>
      <c r="E185" s="124">
        <v>25948.483381049999</v>
      </c>
      <c r="F185" s="125">
        <f t="shared" si="19"/>
        <v>-11.124058519836201</v>
      </c>
      <c r="G185" s="123">
        <v>11769.391600000001</v>
      </c>
      <c r="H185" s="132">
        <v>11424.0044</v>
      </c>
      <c r="I185" s="125">
        <f t="shared" si="20"/>
        <v>-2.9346223809903704</v>
      </c>
      <c r="J185" s="131">
        <v>6398.7024000000001</v>
      </c>
      <c r="K185" s="132">
        <v>7181.0226000000002</v>
      </c>
      <c r="L185" s="129">
        <f t="shared" si="23"/>
        <v>12.226231993536697</v>
      </c>
      <c r="M185" s="131">
        <v>244.07149999999999</v>
      </c>
      <c r="N185" s="132">
        <v>332.53370000000001</v>
      </c>
      <c r="O185" s="147">
        <f t="shared" si="27"/>
        <v>36.244379208551614</v>
      </c>
      <c r="P185" s="131">
        <v>6960.2008999999998</v>
      </c>
      <c r="Q185" s="132">
        <v>5302.9800999999998</v>
      </c>
      <c r="R185" s="129">
        <f t="shared" si="21"/>
        <v>-23.809956405137676</v>
      </c>
      <c r="S185" s="122"/>
      <c r="T185" s="131">
        <v>4732.8083999999999</v>
      </c>
      <c r="U185" s="132">
        <v>3269.5533999999998</v>
      </c>
      <c r="V185" s="129">
        <f t="shared" si="22"/>
        <v>-30.917266796602206</v>
      </c>
      <c r="W185" s="131">
        <v>9897.3420000000006</v>
      </c>
      <c r="X185" s="132">
        <v>5992.8816999999999</v>
      </c>
      <c r="Y185" s="129">
        <f t="shared" si="26"/>
        <v>-39.449584545022297</v>
      </c>
      <c r="Z185" s="132">
        <v>2551.5275000000001</v>
      </c>
      <c r="AA185" s="132">
        <v>1636.3225</v>
      </c>
      <c r="AB185" s="129">
        <f t="shared" si="25"/>
        <v>-35.868905978869527</v>
      </c>
      <c r="AC185" s="131">
        <v>1092732.3792999999</v>
      </c>
      <c r="AD185" s="132">
        <v>902567.48049999995</v>
      </c>
      <c r="AE185" s="129">
        <f t="shared" si="24"/>
        <v>-17.402696433487119</v>
      </c>
      <c r="AF185" s="154"/>
      <c r="AG185" s="154"/>
      <c r="AH185" s="154"/>
      <c r="AI185" s="154"/>
      <c r="AJ185" s="154"/>
      <c r="AK185" s="154"/>
      <c r="AL185" s="154"/>
      <c r="AM185" s="154"/>
      <c r="AN185" s="154"/>
      <c r="AO185" s="154"/>
      <c r="AP185" s="154"/>
      <c r="AQ185" s="154"/>
      <c r="AR185" s="154"/>
      <c r="AS185" s="154"/>
      <c r="AT185" s="154"/>
      <c r="AU185" s="154"/>
      <c r="AV185" s="154"/>
      <c r="AW185" s="154"/>
      <c r="AX185" s="154"/>
      <c r="AY185" s="154"/>
      <c r="AZ185" s="154"/>
      <c r="BA185" s="154"/>
      <c r="BB185" s="154"/>
      <c r="BC185" s="154"/>
      <c r="BD185" s="154"/>
      <c r="BE185" s="154"/>
      <c r="BF185" s="154"/>
      <c r="BG185" s="154"/>
      <c r="BH185" s="154"/>
      <c r="BI185" s="154"/>
      <c r="BJ185" s="154"/>
      <c r="BK185" s="154"/>
      <c r="BL185" s="154"/>
      <c r="BM185" s="154"/>
      <c r="BN185" s="154"/>
      <c r="BO185" s="154"/>
      <c r="BP185" s="154"/>
      <c r="BQ185" s="154"/>
      <c r="BR185" s="154"/>
      <c r="BS185" s="154"/>
      <c r="BT185" s="154"/>
      <c r="BU185" s="154"/>
      <c r="BV185" s="154"/>
      <c r="BW185" s="154"/>
      <c r="BX185" s="154"/>
      <c r="BY185" s="154"/>
      <c r="BZ185" s="154"/>
      <c r="CA185" s="154"/>
      <c r="CB185" s="154"/>
      <c r="CC185" s="154"/>
      <c r="CD185" s="154"/>
      <c r="CE185" s="154"/>
      <c r="CF185" s="154"/>
      <c r="CG185" s="154"/>
      <c r="CH185" s="154"/>
      <c r="CI185" s="154"/>
      <c r="CJ185" s="154"/>
      <c r="CK185" s="154"/>
      <c r="CL185" s="154"/>
      <c r="CM185" s="154"/>
      <c r="CN185" s="154"/>
      <c r="CO185" s="154"/>
      <c r="CP185" s="154"/>
      <c r="CQ185" s="154"/>
      <c r="CR185" s="154"/>
      <c r="CS185" s="154"/>
      <c r="CT185" s="154"/>
      <c r="CU185" s="154"/>
      <c r="CV185" s="154"/>
      <c r="CW185" s="154"/>
      <c r="CX185" s="154"/>
      <c r="CY185" s="154"/>
      <c r="CZ185" s="154"/>
      <c r="DA185" s="154"/>
      <c r="DB185" s="154"/>
      <c r="DC185" s="154"/>
      <c r="DD185" s="154"/>
      <c r="DE185" s="154"/>
      <c r="DF185" s="154"/>
      <c r="DG185" s="154"/>
      <c r="DH185" s="154"/>
      <c r="DI185" s="154"/>
      <c r="DJ185" s="154"/>
      <c r="DK185" s="154"/>
      <c r="DL185" s="154"/>
      <c r="DM185" s="154"/>
      <c r="DN185" s="154"/>
      <c r="DO185" s="154"/>
      <c r="DP185" s="154"/>
      <c r="DQ185" s="154"/>
      <c r="DR185" s="154"/>
      <c r="DS185" s="154"/>
      <c r="DT185" s="154"/>
      <c r="DU185" s="154"/>
      <c r="DV185" s="154"/>
      <c r="DW185" s="154"/>
      <c r="DX185" s="154"/>
      <c r="DY185" s="154"/>
      <c r="DZ185" s="154"/>
      <c r="EA185" s="154"/>
      <c r="EB185" s="154"/>
      <c r="EC185" s="154"/>
      <c r="ED185" s="154"/>
      <c r="EE185" s="154"/>
      <c r="EF185" s="154"/>
      <c r="EG185" s="154"/>
      <c r="EH185" s="154"/>
      <c r="EI185" s="154"/>
      <c r="EJ185" s="154"/>
      <c r="EK185" s="154"/>
      <c r="EL185" s="154"/>
      <c r="EM185" s="154"/>
      <c r="EN185" s="154"/>
      <c r="EO185" s="154"/>
      <c r="EP185" s="154"/>
      <c r="EQ185" s="154"/>
      <c r="ER185" s="154"/>
      <c r="ES185" s="154"/>
      <c r="ET185" s="154"/>
      <c r="EU185" s="154"/>
      <c r="EV185" s="154"/>
      <c r="EW185" s="154"/>
      <c r="EX185" s="154"/>
      <c r="EY185" s="154"/>
      <c r="EZ185" s="154"/>
      <c r="FA185" s="154"/>
      <c r="FB185" s="154"/>
      <c r="FC185" s="154"/>
      <c r="FD185" s="154"/>
      <c r="FE185" s="154"/>
      <c r="FF185" s="154"/>
      <c r="FG185" s="154"/>
      <c r="FH185" s="154"/>
      <c r="FI185" s="154"/>
      <c r="FJ185" s="154"/>
      <c r="FK185" s="154"/>
      <c r="FL185" s="154"/>
      <c r="FM185" s="154"/>
      <c r="FN185" s="154"/>
      <c r="FO185" s="154"/>
      <c r="FP185" s="154"/>
      <c r="FQ185" s="154"/>
      <c r="FR185" s="154"/>
    </row>
    <row r="186" spans="1:174" s="155" customFormat="1" x14ac:dyDescent="0.25">
      <c r="A186" s="137" t="s">
        <v>306</v>
      </c>
      <c r="B186" s="138">
        <v>92</v>
      </c>
      <c r="C186" s="122"/>
      <c r="D186" s="123">
        <v>11683.203167</v>
      </c>
      <c r="E186" s="124">
        <v>11558.49513402</v>
      </c>
      <c r="F186" s="125">
        <f t="shared" si="19"/>
        <v>-1.0674130304627938</v>
      </c>
      <c r="G186" s="123">
        <v>5216.5807999999997</v>
      </c>
      <c r="H186" s="132">
        <v>5085.0457999999999</v>
      </c>
      <c r="I186" s="125">
        <f t="shared" si="20"/>
        <v>-2.5214792033893096</v>
      </c>
      <c r="J186" s="131">
        <v>2539.3647999999998</v>
      </c>
      <c r="K186" s="132">
        <v>3030.6968999999999</v>
      </c>
      <c r="L186" s="129">
        <f t="shared" si="23"/>
        <v>19.348622143616389</v>
      </c>
      <c r="M186" s="131">
        <v>92.8</v>
      </c>
      <c r="N186" s="132">
        <v>95.644599999999997</v>
      </c>
      <c r="O186" s="147">
        <f t="shared" si="27"/>
        <v>3.0653017241379255</v>
      </c>
      <c r="P186" s="131">
        <v>2256.0100000000002</v>
      </c>
      <c r="Q186" s="132">
        <v>2690.6219000000001</v>
      </c>
      <c r="R186" s="129">
        <f t="shared" si="21"/>
        <v>19.264626486584714</v>
      </c>
      <c r="S186" s="122"/>
      <c r="T186" s="131">
        <v>1195.8733999999999</v>
      </c>
      <c r="U186" s="132">
        <v>2203.4097999999999</v>
      </c>
      <c r="V186" s="129">
        <f t="shared" si="22"/>
        <v>84.251092130655294</v>
      </c>
      <c r="W186" s="131">
        <v>251.1422</v>
      </c>
      <c r="X186" s="132">
        <v>102</v>
      </c>
      <c r="Y186" s="129">
        <f t="shared" si="26"/>
        <v>-59.385559256867225</v>
      </c>
      <c r="Z186" s="132">
        <v>1091.0193999999999</v>
      </c>
      <c r="AA186" s="132">
        <v>1155.4038</v>
      </c>
      <c r="AB186" s="129">
        <f t="shared" si="25"/>
        <v>5.9013066128796643</v>
      </c>
      <c r="AC186" s="131">
        <v>205350.9227</v>
      </c>
      <c r="AD186" s="132">
        <v>124776.60430000001</v>
      </c>
      <c r="AE186" s="129">
        <f t="shared" si="24"/>
        <v>-39.237378308600114</v>
      </c>
      <c r="AF186" s="154"/>
      <c r="AG186" s="154"/>
      <c r="AH186" s="154"/>
      <c r="AI186" s="154"/>
      <c r="AJ186" s="154"/>
      <c r="AK186" s="154"/>
      <c r="AL186" s="154"/>
      <c r="AM186" s="154"/>
      <c r="AN186" s="154"/>
      <c r="AO186" s="154"/>
      <c r="AP186" s="154"/>
      <c r="AQ186" s="154"/>
      <c r="AR186" s="154"/>
      <c r="AS186" s="154"/>
      <c r="AT186" s="154"/>
      <c r="AU186" s="154"/>
      <c r="AV186" s="154"/>
      <c r="AW186" s="154"/>
      <c r="AX186" s="154"/>
      <c r="AY186" s="154"/>
      <c r="AZ186" s="154"/>
      <c r="BA186" s="154"/>
      <c r="BB186" s="154"/>
      <c r="BC186" s="154"/>
      <c r="BD186" s="154"/>
      <c r="BE186" s="154"/>
      <c r="BF186" s="154"/>
      <c r="BG186" s="154"/>
      <c r="BH186" s="154"/>
      <c r="BI186" s="154"/>
      <c r="BJ186" s="154"/>
      <c r="BK186" s="154"/>
      <c r="BL186" s="154"/>
      <c r="BM186" s="154"/>
      <c r="BN186" s="154"/>
      <c r="BO186" s="154"/>
      <c r="BP186" s="154"/>
      <c r="BQ186" s="154"/>
      <c r="BR186" s="154"/>
      <c r="BS186" s="154"/>
      <c r="BT186" s="154"/>
      <c r="BU186" s="154"/>
      <c r="BV186" s="154"/>
      <c r="BW186" s="154"/>
      <c r="BX186" s="154"/>
      <c r="BY186" s="154"/>
      <c r="BZ186" s="154"/>
      <c r="CA186" s="154"/>
      <c r="CB186" s="154"/>
      <c r="CC186" s="154"/>
      <c r="CD186" s="154"/>
      <c r="CE186" s="154"/>
      <c r="CF186" s="154"/>
      <c r="CG186" s="154"/>
      <c r="CH186" s="154"/>
      <c r="CI186" s="154"/>
      <c r="CJ186" s="154"/>
      <c r="CK186" s="154"/>
      <c r="CL186" s="154"/>
      <c r="CM186" s="154"/>
      <c r="CN186" s="154"/>
      <c r="CO186" s="154"/>
      <c r="CP186" s="154"/>
      <c r="CQ186" s="154"/>
      <c r="CR186" s="154"/>
      <c r="CS186" s="154"/>
      <c r="CT186" s="154"/>
      <c r="CU186" s="154"/>
      <c r="CV186" s="154"/>
      <c r="CW186" s="154"/>
      <c r="CX186" s="154"/>
      <c r="CY186" s="154"/>
      <c r="CZ186" s="154"/>
      <c r="DA186" s="154"/>
      <c r="DB186" s="154"/>
      <c r="DC186" s="154"/>
      <c r="DD186" s="154"/>
      <c r="DE186" s="154"/>
      <c r="DF186" s="154"/>
      <c r="DG186" s="154"/>
      <c r="DH186" s="154"/>
      <c r="DI186" s="154"/>
      <c r="DJ186" s="154"/>
      <c r="DK186" s="154"/>
      <c r="DL186" s="154"/>
      <c r="DM186" s="154"/>
      <c r="DN186" s="154"/>
      <c r="DO186" s="154"/>
      <c r="DP186" s="154"/>
      <c r="DQ186" s="154"/>
      <c r="DR186" s="154"/>
      <c r="DS186" s="154"/>
      <c r="DT186" s="154"/>
      <c r="DU186" s="154"/>
      <c r="DV186" s="154"/>
      <c r="DW186" s="154"/>
      <c r="DX186" s="154"/>
      <c r="DY186" s="154"/>
      <c r="DZ186" s="154"/>
      <c r="EA186" s="154"/>
      <c r="EB186" s="154"/>
      <c r="EC186" s="154"/>
      <c r="ED186" s="154"/>
      <c r="EE186" s="154"/>
      <c r="EF186" s="154"/>
      <c r="EG186" s="154"/>
      <c r="EH186" s="154"/>
      <c r="EI186" s="154"/>
      <c r="EJ186" s="154"/>
      <c r="EK186" s="154"/>
      <c r="EL186" s="154"/>
      <c r="EM186" s="154"/>
      <c r="EN186" s="154"/>
      <c r="EO186" s="154"/>
      <c r="EP186" s="154"/>
      <c r="EQ186" s="154"/>
      <c r="ER186" s="154"/>
      <c r="ES186" s="154"/>
      <c r="ET186" s="154"/>
      <c r="EU186" s="154"/>
      <c r="EV186" s="154"/>
      <c r="EW186" s="154"/>
      <c r="EX186" s="154"/>
      <c r="EY186" s="154"/>
      <c r="EZ186" s="154"/>
      <c r="FA186" s="154"/>
      <c r="FB186" s="154"/>
      <c r="FC186" s="154"/>
      <c r="FD186" s="154"/>
      <c r="FE186" s="154"/>
      <c r="FF186" s="154"/>
      <c r="FG186" s="154"/>
      <c r="FH186" s="154"/>
      <c r="FI186" s="154"/>
      <c r="FJ186" s="154"/>
      <c r="FK186" s="154"/>
      <c r="FL186" s="154"/>
      <c r="FM186" s="154"/>
      <c r="FN186" s="154"/>
      <c r="FO186" s="154"/>
      <c r="FP186" s="154"/>
      <c r="FQ186" s="154"/>
      <c r="FR186" s="154"/>
    </row>
    <row r="187" spans="1:174" s="155" customFormat="1" x14ac:dyDescent="0.25">
      <c r="A187" s="137" t="s">
        <v>307</v>
      </c>
      <c r="B187" s="138">
        <v>251</v>
      </c>
      <c r="C187" s="122"/>
      <c r="D187" s="123">
        <v>23624.772215000001</v>
      </c>
      <c r="E187" s="124">
        <v>23674.61942893</v>
      </c>
      <c r="F187" s="125">
        <f t="shared" si="19"/>
        <v>0.21099553247057035</v>
      </c>
      <c r="G187" s="123">
        <v>11148.012000000001</v>
      </c>
      <c r="H187" s="132">
        <v>11571.1121</v>
      </c>
      <c r="I187" s="125">
        <f t="shared" si="20"/>
        <v>3.7952964169755132</v>
      </c>
      <c r="J187" s="131">
        <v>4275.5452999999998</v>
      </c>
      <c r="K187" s="132">
        <v>5158.6334999999999</v>
      </c>
      <c r="L187" s="129">
        <f t="shared" si="23"/>
        <v>20.654399334746842</v>
      </c>
      <c r="M187" s="131">
        <v>791.33500000000004</v>
      </c>
      <c r="N187" s="132">
        <v>857.96389999999997</v>
      </c>
      <c r="O187" s="147">
        <f t="shared" si="27"/>
        <v>8.4198095623218894</v>
      </c>
      <c r="P187" s="131">
        <v>3725.0839999999998</v>
      </c>
      <c r="Q187" s="132">
        <v>4267.3762999999999</v>
      </c>
      <c r="R187" s="129">
        <f t="shared" si="21"/>
        <v>14.557854265836689</v>
      </c>
      <c r="S187" s="122"/>
      <c r="T187" s="131">
        <v>3856.7574</v>
      </c>
      <c r="U187" s="132">
        <v>3150.1127999999999</v>
      </c>
      <c r="V187" s="129">
        <f t="shared" si="22"/>
        <v>-18.322246558728327</v>
      </c>
      <c r="W187" s="131">
        <v>5259.4741000000004</v>
      </c>
      <c r="X187" s="132">
        <v>5023.7290000000003</v>
      </c>
      <c r="Y187" s="129">
        <f t="shared" si="26"/>
        <v>-4.4822941518050214</v>
      </c>
      <c r="Z187" s="132">
        <v>6143.9350999999997</v>
      </c>
      <c r="AA187" s="132">
        <v>4603.5384000000004</v>
      </c>
      <c r="AB187" s="129">
        <f t="shared" si="25"/>
        <v>-25.071825709877682</v>
      </c>
      <c r="AC187" s="131">
        <v>278770.71470000001</v>
      </c>
      <c r="AD187" s="132" t="s">
        <v>131</v>
      </c>
      <c r="AE187" s="129" t="s">
        <v>132</v>
      </c>
      <c r="AF187" s="154"/>
      <c r="AG187" s="154"/>
      <c r="AH187" s="154"/>
      <c r="AI187" s="154"/>
      <c r="AJ187" s="154"/>
      <c r="AK187" s="154"/>
      <c r="AL187" s="154"/>
      <c r="AM187" s="154"/>
      <c r="AN187" s="154"/>
      <c r="AO187" s="154"/>
      <c r="AP187" s="154"/>
      <c r="AQ187" s="154"/>
      <c r="AR187" s="154"/>
      <c r="AS187" s="154"/>
      <c r="AT187" s="154"/>
      <c r="AU187" s="154"/>
      <c r="AV187" s="154"/>
      <c r="AW187" s="154"/>
      <c r="AX187" s="154"/>
      <c r="AY187" s="154"/>
      <c r="AZ187" s="154"/>
      <c r="BA187" s="154"/>
      <c r="BB187" s="154"/>
      <c r="BC187" s="154"/>
      <c r="BD187" s="154"/>
      <c r="BE187" s="154"/>
      <c r="BF187" s="154"/>
      <c r="BG187" s="154"/>
      <c r="BH187" s="154"/>
      <c r="BI187" s="154"/>
      <c r="BJ187" s="154"/>
      <c r="BK187" s="154"/>
      <c r="BL187" s="154"/>
      <c r="BM187" s="154"/>
      <c r="BN187" s="154"/>
      <c r="BO187" s="154"/>
      <c r="BP187" s="154"/>
      <c r="BQ187" s="154"/>
      <c r="BR187" s="154"/>
      <c r="BS187" s="154"/>
      <c r="BT187" s="154"/>
      <c r="BU187" s="154"/>
      <c r="BV187" s="154"/>
      <c r="BW187" s="154"/>
      <c r="BX187" s="154"/>
      <c r="BY187" s="154"/>
      <c r="BZ187" s="154"/>
      <c r="CA187" s="154"/>
      <c r="CB187" s="154"/>
      <c r="CC187" s="154"/>
      <c r="CD187" s="154"/>
      <c r="CE187" s="154"/>
      <c r="CF187" s="154"/>
      <c r="CG187" s="154"/>
      <c r="CH187" s="154"/>
      <c r="CI187" s="154"/>
      <c r="CJ187" s="154"/>
      <c r="CK187" s="154"/>
      <c r="CL187" s="154"/>
      <c r="CM187" s="154"/>
      <c r="CN187" s="154"/>
      <c r="CO187" s="154"/>
      <c r="CP187" s="154"/>
      <c r="CQ187" s="154"/>
      <c r="CR187" s="154"/>
      <c r="CS187" s="154"/>
      <c r="CT187" s="154"/>
      <c r="CU187" s="154"/>
      <c r="CV187" s="154"/>
      <c r="CW187" s="154"/>
      <c r="CX187" s="154"/>
      <c r="CY187" s="154"/>
      <c r="CZ187" s="154"/>
      <c r="DA187" s="154"/>
      <c r="DB187" s="154"/>
      <c r="DC187" s="154"/>
      <c r="DD187" s="154"/>
      <c r="DE187" s="154"/>
      <c r="DF187" s="154"/>
      <c r="DG187" s="154"/>
      <c r="DH187" s="154"/>
      <c r="DI187" s="154"/>
      <c r="DJ187" s="154"/>
      <c r="DK187" s="154"/>
      <c r="DL187" s="154"/>
      <c r="DM187" s="154"/>
      <c r="DN187" s="154"/>
      <c r="DO187" s="154"/>
      <c r="DP187" s="154"/>
      <c r="DQ187" s="154"/>
      <c r="DR187" s="154"/>
      <c r="DS187" s="154"/>
      <c r="DT187" s="154"/>
      <c r="DU187" s="154"/>
      <c r="DV187" s="154"/>
      <c r="DW187" s="154"/>
      <c r="DX187" s="154"/>
      <c r="DY187" s="154"/>
      <c r="DZ187" s="154"/>
      <c r="EA187" s="154"/>
      <c r="EB187" s="154"/>
      <c r="EC187" s="154"/>
      <c r="ED187" s="154"/>
      <c r="EE187" s="154"/>
      <c r="EF187" s="154"/>
      <c r="EG187" s="154"/>
      <c r="EH187" s="154"/>
      <c r="EI187" s="154"/>
      <c r="EJ187" s="154"/>
      <c r="EK187" s="154"/>
      <c r="EL187" s="154"/>
      <c r="EM187" s="154"/>
      <c r="EN187" s="154"/>
      <c r="EO187" s="154"/>
      <c r="EP187" s="154"/>
      <c r="EQ187" s="154"/>
      <c r="ER187" s="154"/>
      <c r="ES187" s="154"/>
      <c r="ET187" s="154"/>
      <c r="EU187" s="154"/>
      <c r="EV187" s="154"/>
      <c r="EW187" s="154"/>
      <c r="EX187" s="154"/>
      <c r="EY187" s="154"/>
      <c r="EZ187" s="154"/>
      <c r="FA187" s="154"/>
      <c r="FB187" s="154"/>
      <c r="FC187" s="154"/>
      <c r="FD187" s="154"/>
      <c r="FE187" s="154"/>
      <c r="FF187" s="154"/>
      <c r="FG187" s="154"/>
      <c r="FH187" s="154"/>
      <c r="FI187" s="154"/>
      <c r="FJ187" s="154"/>
      <c r="FK187" s="154"/>
      <c r="FL187" s="154"/>
      <c r="FM187" s="154"/>
      <c r="FN187" s="154"/>
      <c r="FO187" s="154"/>
      <c r="FP187" s="154"/>
      <c r="FQ187" s="154"/>
      <c r="FR187" s="154"/>
    </row>
    <row r="188" spans="1:174" s="155" customFormat="1" x14ac:dyDescent="0.25">
      <c r="A188" s="137" t="s">
        <v>308</v>
      </c>
      <c r="B188" s="138">
        <v>379</v>
      </c>
      <c r="C188" s="122"/>
      <c r="D188" s="123">
        <v>49321.509088999999</v>
      </c>
      <c r="E188" s="124">
        <v>50105.211042299998</v>
      </c>
      <c r="F188" s="125">
        <f t="shared" si="19"/>
        <v>1.5889658848147192</v>
      </c>
      <c r="G188" s="123">
        <v>26494.810700000002</v>
      </c>
      <c r="H188" s="132">
        <v>28960.186600000001</v>
      </c>
      <c r="I188" s="125">
        <f t="shared" si="20"/>
        <v>9.3051274376532831</v>
      </c>
      <c r="J188" s="131">
        <v>11594.152599999999</v>
      </c>
      <c r="K188" s="132">
        <v>13598.9359</v>
      </c>
      <c r="L188" s="129">
        <f t="shared" si="23"/>
        <v>17.291330976616614</v>
      </c>
      <c r="M188" s="131">
        <v>47.153100000000002</v>
      </c>
      <c r="N188" s="132">
        <v>104.0157</v>
      </c>
      <c r="O188" s="147">
        <f t="shared" si="27"/>
        <v>120.59143513363915</v>
      </c>
      <c r="P188" s="131">
        <v>3824.3656000000001</v>
      </c>
      <c r="Q188" s="132">
        <v>3675.0569</v>
      </c>
      <c r="R188" s="129">
        <f t="shared" si="21"/>
        <v>-3.9041429511864623</v>
      </c>
      <c r="S188" s="122"/>
      <c r="T188" s="131">
        <v>2450.3422999999998</v>
      </c>
      <c r="U188" s="132">
        <v>2259.6388999999999</v>
      </c>
      <c r="V188" s="129">
        <f t="shared" si="22"/>
        <v>-7.7827248870494525</v>
      </c>
      <c r="W188" s="131">
        <v>5197.7596000000003</v>
      </c>
      <c r="X188" s="132">
        <v>3940.192</v>
      </c>
      <c r="Y188" s="129">
        <f t="shared" si="26"/>
        <v>-24.194416378933724</v>
      </c>
      <c r="Z188" s="132">
        <v>6219.2719999999999</v>
      </c>
      <c r="AA188" s="132">
        <v>5642.9032999999999</v>
      </c>
      <c r="AB188" s="129">
        <f t="shared" si="25"/>
        <v>-9.2674624940025101</v>
      </c>
      <c r="AC188" s="131">
        <v>80788.366800000003</v>
      </c>
      <c r="AD188" s="132">
        <v>126297.76579999999</v>
      </c>
      <c r="AE188" s="129">
        <f t="shared" si="24"/>
        <v>56.331623973366419</v>
      </c>
      <c r="AF188" s="154"/>
      <c r="AG188" s="154"/>
      <c r="AH188" s="154"/>
      <c r="AI188" s="154"/>
      <c r="AJ188" s="154"/>
      <c r="AK188" s="154"/>
      <c r="AL188" s="154"/>
      <c r="AM188" s="154"/>
      <c r="AN188" s="154"/>
      <c r="AO188" s="154"/>
      <c r="AP188" s="154"/>
      <c r="AQ188" s="154"/>
      <c r="AR188" s="154"/>
      <c r="AS188" s="154"/>
      <c r="AT188" s="154"/>
      <c r="AU188" s="154"/>
      <c r="AV188" s="154"/>
      <c r="AW188" s="154"/>
      <c r="AX188" s="154"/>
      <c r="AY188" s="154"/>
      <c r="AZ188" s="154"/>
      <c r="BA188" s="154"/>
      <c r="BB188" s="154"/>
      <c r="BC188" s="154"/>
      <c r="BD188" s="154"/>
      <c r="BE188" s="154"/>
      <c r="BF188" s="154"/>
      <c r="BG188" s="154"/>
      <c r="BH188" s="154"/>
      <c r="BI188" s="154"/>
      <c r="BJ188" s="154"/>
      <c r="BK188" s="154"/>
      <c r="BL188" s="154"/>
      <c r="BM188" s="154"/>
      <c r="BN188" s="154"/>
      <c r="BO188" s="154"/>
      <c r="BP188" s="154"/>
      <c r="BQ188" s="154"/>
      <c r="BR188" s="154"/>
      <c r="BS188" s="154"/>
      <c r="BT188" s="154"/>
      <c r="BU188" s="154"/>
      <c r="BV188" s="154"/>
      <c r="BW188" s="154"/>
      <c r="BX188" s="154"/>
      <c r="BY188" s="154"/>
      <c r="BZ188" s="154"/>
      <c r="CA188" s="154"/>
      <c r="CB188" s="154"/>
      <c r="CC188" s="154"/>
      <c r="CD188" s="154"/>
      <c r="CE188" s="154"/>
      <c r="CF188" s="154"/>
      <c r="CG188" s="154"/>
      <c r="CH188" s="154"/>
      <c r="CI188" s="154"/>
      <c r="CJ188" s="154"/>
      <c r="CK188" s="154"/>
      <c r="CL188" s="154"/>
      <c r="CM188" s="154"/>
      <c r="CN188" s="154"/>
      <c r="CO188" s="154"/>
      <c r="CP188" s="154"/>
      <c r="CQ188" s="154"/>
      <c r="CR188" s="154"/>
      <c r="CS188" s="154"/>
      <c r="CT188" s="154"/>
      <c r="CU188" s="154"/>
      <c r="CV188" s="154"/>
      <c r="CW188" s="154"/>
      <c r="CX188" s="154"/>
      <c r="CY188" s="154"/>
      <c r="CZ188" s="154"/>
      <c r="DA188" s="154"/>
      <c r="DB188" s="154"/>
      <c r="DC188" s="154"/>
      <c r="DD188" s="154"/>
      <c r="DE188" s="154"/>
      <c r="DF188" s="154"/>
      <c r="DG188" s="154"/>
      <c r="DH188" s="154"/>
      <c r="DI188" s="154"/>
      <c r="DJ188" s="154"/>
      <c r="DK188" s="154"/>
      <c r="DL188" s="154"/>
      <c r="DM188" s="154"/>
      <c r="DN188" s="154"/>
      <c r="DO188" s="154"/>
      <c r="DP188" s="154"/>
      <c r="DQ188" s="154"/>
      <c r="DR188" s="154"/>
      <c r="DS188" s="154"/>
      <c r="DT188" s="154"/>
      <c r="DU188" s="154"/>
      <c r="DV188" s="154"/>
      <c r="DW188" s="154"/>
      <c r="DX188" s="154"/>
      <c r="DY188" s="154"/>
      <c r="DZ188" s="154"/>
      <c r="EA188" s="154"/>
      <c r="EB188" s="154"/>
      <c r="EC188" s="154"/>
      <c r="ED188" s="154"/>
      <c r="EE188" s="154"/>
      <c r="EF188" s="154"/>
      <c r="EG188" s="154"/>
      <c r="EH188" s="154"/>
      <c r="EI188" s="154"/>
      <c r="EJ188" s="154"/>
      <c r="EK188" s="154"/>
      <c r="EL188" s="154"/>
      <c r="EM188" s="154"/>
      <c r="EN188" s="154"/>
      <c r="EO188" s="154"/>
      <c r="EP188" s="154"/>
      <c r="EQ188" s="154"/>
      <c r="ER188" s="154"/>
      <c r="ES188" s="154"/>
      <c r="ET188" s="154"/>
      <c r="EU188" s="154"/>
      <c r="EV188" s="154"/>
      <c r="EW188" s="154"/>
      <c r="EX188" s="154"/>
      <c r="EY188" s="154"/>
      <c r="EZ188" s="154"/>
      <c r="FA188" s="154"/>
      <c r="FB188" s="154"/>
      <c r="FC188" s="154"/>
      <c r="FD188" s="154"/>
      <c r="FE188" s="154"/>
      <c r="FF188" s="154"/>
      <c r="FG188" s="154"/>
      <c r="FH188" s="154"/>
      <c r="FI188" s="154"/>
      <c r="FJ188" s="154"/>
      <c r="FK188" s="154"/>
      <c r="FL188" s="154"/>
      <c r="FM188" s="154"/>
      <c r="FN188" s="154"/>
      <c r="FO188" s="154"/>
      <c r="FP188" s="154"/>
      <c r="FQ188" s="154"/>
      <c r="FR188" s="154"/>
    </row>
    <row r="189" spans="1:174" s="155" customFormat="1" x14ac:dyDescent="0.25">
      <c r="A189" s="137" t="s">
        <v>309</v>
      </c>
      <c r="B189" s="138">
        <v>61</v>
      </c>
      <c r="C189" s="122"/>
      <c r="D189" s="123">
        <v>6991.8310410000004</v>
      </c>
      <c r="E189" s="124">
        <v>7938.2420609999999</v>
      </c>
      <c r="F189" s="125">
        <f t="shared" si="19"/>
        <v>13.535953807382617</v>
      </c>
      <c r="G189" s="123">
        <v>2267.8047000000001</v>
      </c>
      <c r="H189" s="132">
        <v>2834.5601999999999</v>
      </c>
      <c r="I189" s="125">
        <f t="shared" si="20"/>
        <v>24.991371611497225</v>
      </c>
      <c r="J189" s="131">
        <v>1982.933</v>
      </c>
      <c r="K189" s="132">
        <v>2242.2741999999998</v>
      </c>
      <c r="L189" s="129">
        <f t="shared" si="23"/>
        <v>13.078666803164808</v>
      </c>
      <c r="M189" s="131">
        <v>220.09950000000001</v>
      </c>
      <c r="N189" s="132" t="s">
        <v>131</v>
      </c>
      <c r="O189" s="134" t="s">
        <v>132</v>
      </c>
      <c r="P189" s="131">
        <v>1762.2251000000001</v>
      </c>
      <c r="Q189" s="132">
        <v>1966.0367000000001</v>
      </c>
      <c r="R189" s="129">
        <f t="shared" si="21"/>
        <v>11.565582626192317</v>
      </c>
      <c r="S189" s="122"/>
      <c r="T189" s="131">
        <v>1709.9145000000001</v>
      </c>
      <c r="U189" s="132">
        <v>1273.8246999999999</v>
      </c>
      <c r="V189" s="129">
        <f t="shared" si="22"/>
        <v>-25.503602665513402</v>
      </c>
      <c r="W189" s="131">
        <v>1083.3951999999999</v>
      </c>
      <c r="X189" s="132">
        <v>1224.1257000000001</v>
      </c>
      <c r="Y189" s="129">
        <f t="shared" si="26"/>
        <v>12.989765876754866</v>
      </c>
      <c r="Z189" s="132" t="s">
        <v>131</v>
      </c>
      <c r="AA189" s="132" t="s">
        <v>131</v>
      </c>
      <c r="AB189" s="129" t="s">
        <v>132</v>
      </c>
      <c r="AC189" s="131">
        <v>42092.9614</v>
      </c>
      <c r="AD189" s="132" t="s">
        <v>131</v>
      </c>
      <c r="AE189" s="129" t="s">
        <v>132</v>
      </c>
      <c r="AF189" s="154"/>
      <c r="AG189" s="154"/>
      <c r="AH189" s="154"/>
      <c r="AI189" s="154"/>
      <c r="AJ189" s="154"/>
      <c r="AK189" s="154"/>
      <c r="AL189" s="154"/>
      <c r="AM189" s="154"/>
      <c r="AN189" s="154"/>
      <c r="AO189" s="154"/>
      <c r="AP189" s="154"/>
      <c r="AQ189" s="154"/>
      <c r="AR189" s="154"/>
      <c r="AS189" s="154"/>
      <c r="AT189" s="154"/>
      <c r="AU189" s="154"/>
      <c r="AV189" s="154"/>
      <c r="AW189" s="154"/>
      <c r="AX189" s="154"/>
      <c r="AY189" s="154"/>
      <c r="AZ189" s="154"/>
      <c r="BA189" s="154"/>
      <c r="BB189" s="154"/>
      <c r="BC189" s="154"/>
      <c r="BD189" s="154"/>
      <c r="BE189" s="154"/>
      <c r="BF189" s="154"/>
      <c r="BG189" s="154"/>
      <c r="BH189" s="154"/>
      <c r="BI189" s="154"/>
      <c r="BJ189" s="154"/>
      <c r="BK189" s="154"/>
      <c r="BL189" s="154"/>
      <c r="BM189" s="154"/>
      <c r="BN189" s="154"/>
      <c r="BO189" s="154"/>
      <c r="BP189" s="154"/>
      <c r="BQ189" s="154"/>
      <c r="BR189" s="154"/>
      <c r="BS189" s="154"/>
      <c r="BT189" s="154"/>
      <c r="BU189" s="154"/>
      <c r="BV189" s="154"/>
      <c r="BW189" s="154"/>
      <c r="BX189" s="154"/>
      <c r="BY189" s="154"/>
      <c r="BZ189" s="154"/>
      <c r="CA189" s="154"/>
      <c r="CB189" s="154"/>
      <c r="CC189" s="154"/>
      <c r="CD189" s="154"/>
      <c r="CE189" s="154"/>
      <c r="CF189" s="154"/>
      <c r="CG189" s="154"/>
      <c r="CH189" s="154"/>
      <c r="CI189" s="154"/>
      <c r="CJ189" s="154"/>
      <c r="CK189" s="154"/>
      <c r="CL189" s="154"/>
      <c r="CM189" s="154"/>
      <c r="CN189" s="154"/>
      <c r="CO189" s="154"/>
      <c r="CP189" s="154"/>
      <c r="CQ189" s="154"/>
      <c r="CR189" s="154"/>
      <c r="CS189" s="154"/>
      <c r="CT189" s="154"/>
      <c r="CU189" s="154"/>
      <c r="CV189" s="154"/>
      <c r="CW189" s="154"/>
      <c r="CX189" s="154"/>
      <c r="CY189" s="154"/>
      <c r="CZ189" s="154"/>
      <c r="DA189" s="154"/>
      <c r="DB189" s="154"/>
      <c r="DC189" s="154"/>
      <c r="DD189" s="154"/>
      <c r="DE189" s="154"/>
      <c r="DF189" s="154"/>
      <c r="DG189" s="154"/>
      <c r="DH189" s="154"/>
      <c r="DI189" s="154"/>
      <c r="DJ189" s="154"/>
      <c r="DK189" s="154"/>
      <c r="DL189" s="154"/>
      <c r="DM189" s="154"/>
      <c r="DN189" s="154"/>
      <c r="DO189" s="154"/>
      <c r="DP189" s="154"/>
      <c r="DQ189" s="154"/>
      <c r="DR189" s="154"/>
      <c r="DS189" s="154"/>
      <c r="DT189" s="154"/>
      <c r="DU189" s="154"/>
      <c r="DV189" s="154"/>
      <c r="DW189" s="154"/>
      <c r="DX189" s="154"/>
      <c r="DY189" s="154"/>
      <c r="DZ189" s="154"/>
      <c r="EA189" s="154"/>
      <c r="EB189" s="154"/>
      <c r="EC189" s="154"/>
      <c r="ED189" s="154"/>
      <c r="EE189" s="154"/>
      <c r="EF189" s="154"/>
      <c r="EG189" s="154"/>
      <c r="EH189" s="154"/>
      <c r="EI189" s="154"/>
      <c r="EJ189" s="154"/>
      <c r="EK189" s="154"/>
      <c r="EL189" s="154"/>
      <c r="EM189" s="154"/>
      <c r="EN189" s="154"/>
      <c r="EO189" s="154"/>
      <c r="EP189" s="154"/>
      <c r="EQ189" s="154"/>
      <c r="ER189" s="154"/>
      <c r="ES189" s="154"/>
      <c r="ET189" s="154"/>
      <c r="EU189" s="154"/>
      <c r="EV189" s="154"/>
      <c r="EW189" s="154"/>
      <c r="EX189" s="154"/>
      <c r="EY189" s="154"/>
      <c r="EZ189" s="154"/>
      <c r="FA189" s="154"/>
      <c r="FB189" s="154"/>
      <c r="FC189" s="154"/>
      <c r="FD189" s="154"/>
      <c r="FE189" s="154"/>
      <c r="FF189" s="154"/>
      <c r="FG189" s="154"/>
      <c r="FH189" s="154"/>
      <c r="FI189" s="154"/>
      <c r="FJ189" s="154"/>
      <c r="FK189" s="154"/>
      <c r="FL189" s="154"/>
      <c r="FM189" s="154"/>
      <c r="FN189" s="154"/>
      <c r="FO189" s="154"/>
      <c r="FP189" s="154"/>
      <c r="FQ189" s="154"/>
      <c r="FR189" s="154"/>
    </row>
    <row r="190" spans="1:174" s="157" customFormat="1" ht="12.75" x14ac:dyDescent="0.2">
      <c r="A190" s="139" t="s">
        <v>310</v>
      </c>
      <c r="B190" s="140">
        <v>12223</v>
      </c>
      <c r="C190" s="141"/>
      <c r="D190" s="142">
        <v>1427800.4279400101</v>
      </c>
      <c r="E190" s="143">
        <v>1380808.93603223</v>
      </c>
      <c r="F190" s="144">
        <f t="shared" si="19"/>
        <v>-3.2911806852150893</v>
      </c>
      <c r="G190" s="142">
        <v>614838.7193</v>
      </c>
      <c r="H190" s="145">
        <v>641470.71900000097</v>
      </c>
      <c r="I190" s="153">
        <f t="shared" si="20"/>
        <v>4.3315423807924303</v>
      </c>
      <c r="J190" s="146">
        <v>315667.21250000002</v>
      </c>
      <c r="K190" s="145">
        <v>345803.58259999898</v>
      </c>
      <c r="L190" s="129">
        <f t="shared" si="23"/>
        <v>9.5468800390534625</v>
      </c>
      <c r="M190" s="146">
        <v>33875.214500000002</v>
      </c>
      <c r="N190" s="145">
        <v>34291.854599999999</v>
      </c>
      <c r="O190" s="147">
        <f t="shared" si="27"/>
        <v>1.2299260865196837</v>
      </c>
      <c r="P190" s="146">
        <v>236273.597299999</v>
      </c>
      <c r="Q190" s="145">
        <v>230113.533</v>
      </c>
      <c r="R190" s="129">
        <f t="shared" si="21"/>
        <v>-2.6071742126046793</v>
      </c>
      <c r="S190" s="141"/>
      <c r="T190" s="146">
        <v>220385.37210000001</v>
      </c>
      <c r="U190" s="145">
        <v>209876.86379999999</v>
      </c>
      <c r="V190" s="148">
        <f t="shared" si="22"/>
        <v>-4.7682421931487191</v>
      </c>
      <c r="W190" s="149">
        <v>354705.227799999</v>
      </c>
      <c r="X190" s="150">
        <v>309656.85609999998</v>
      </c>
      <c r="Y190" s="148">
        <f t="shared" si="26"/>
        <v>-12.700227729769919</v>
      </c>
      <c r="Z190" s="150">
        <v>1065985.7627999999</v>
      </c>
      <c r="AA190" s="150">
        <v>1032015.5455</v>
      </c>
      <c r="AB190" s="148">
        <f t="shared" si="25"/>
        <v>-3.1867421203423119</v>
      </c>
      <c r="AC190" s="149">
        <v>28738047.537999999</v>
      </c>
      <c r="AD190" s="150">
        <v>28496243.006700002</v>
      </c>
      <c r="AE190" s="148">
        <f t="shared" si="24"/>
        <v>-0.84140904485686674</v>
      </c>
      <c r="AF190" s="156"/>
      <c r="AG190" s="156"/>
      <c r="AH190" s="156"/>
      <c r="AI190" s="156"/>
      <c r="AJ190" s="156"/>
      <c r="AK190" s="156"/>
      <c r="AL190" s="156"/>
      <c r="AM190" s="156"/>
      <c r="AN190" s="156"/>
      <c r="AO190" s="156"/>
      <c r="AP190" s="156"/>
      <c r="AQ190" s="156"/>
      <c r="AR190" s="156"/>
      <c r="AS190" s="156"/>
      <c r="AT190" s="156"/>
      <c r="AU190" s="156"/>
      <c r="AV190" s="156"/>
      <c r="AW190" s="156"/>
      <c r="AX190" s="156"/>
      <c r="AY190" s="156"/>
      <c r="AZ190" s="156"/>
      <c r="BA190" s="156"/>
      <c r="BB190" s="156"/>
      <c r="BC190" s="156"/>
      <c r="BD190" s="156"/>
      <c r="BE190" s="156"/>
      <c r="BF190" s="156"/>
      <c r="BG190" s="156"/>
      <c r="BH190" s="156"/>
      <c r="BI190" s="156"/>
      <c r="BJ190" s="156"/>
      <c r="BK190" s="156"/>
      <c r="BL190" s="156"/>
      <c r="BM190" s="156"/>
      <c r="BN190" s="156"/>
      <c r="BO190" s="156"/>
      <c r="BP190" s="156"/>
      <c r="BQ190" s="156"/>
      <c r="BR190" s="156"/>
      <c r="BS190" s="156"/>
      <c r="BT190" s="156"/>
      <c r="BU190" s="156"/>
      <c r="BV190" s="156"/>
      <c r="BW190" s="156"/>
      <c r="BX190" s="156"/>
      <c r="BY190" s="156"/>
      <c r="BZ190" s="156"/>
      <c r="CA190" s="156"/>
      <c r="CB190" s="156"/>
      <c r="CC190" s="156"/>
      <c r="CD190" s="156"/>
      <c r="CE190" s="156"/>
      <c r="CF190" s="156"/>
      <c r="CG190" s="156"/>
      <c r="CH190" s="156"/>
      <c r="CI190" s="156"/>
      <c r="CJ190" s="156"/>
      <c r="CK190" s="156"/>
      <c r="CL190" s="156"/>
      <c r="CM190" s="156"/>
      <c r="CN190" s="156"/>
      <c r="CO190" s="156"/>
      <c r="CP190" s="156"/>
      <c r="CQ190" s="156"/>
      <c r="CR190" s="156"/>
      <c r="CS190" s="156"/>
      <c r="CT190" s="156"/>
      <c r="CU190" s="156"/>
      <c r="CV190" s="156"/>
      <c r="CW190" s="156"/>
      <c r="CX190" s="156"/>
      <c r="CY190" s="156"/>
      <c r="CZ190" s="156"/>
      <c r="DA190" s="156"/>
      <c r="DB190" s="156"/>
      <c r="DC190" s="156"/>
      <c r="DD190" s="156"/>
      <c r="DE190" s="156"/>
      <c r="DF190" s="156"/>
      <c r="DG190" s="156"/>
      <c r="DH190" s="156"/>
      <c r="DI190" s="156"/>
      <c r="DJ190" s="156"/>
      <c r="DK190" s="156"/>
      <c r="DL190" s="156"/>
      <c r="DM190" s="156"/>
      <c r="DN190" s="156"/>
      <c r="DO190" s="156"/>
      <c r="DP190" s="156"/>
      <c r="DQ190" s="156"/>
      <c r="DR190" s="156"/>
      <c r="DS190" s="156"/>
      <c r="DT190" s="156"/>
      <c r="DU190" s="156"/>
      <c r="DV190" s="156"/>
      <c r="DW190" s="156"/>
      <c r="DX190" s="156"/>
      <c r="DY190" s="156"/>
      <c r="DZ190" s="156"/>
      <c r="EA190" s="156"/>
      <c r="EB190" s="156"/>
      <c r="EC190" s="156"/>
      <c r="ED190" s="156"/>
      <c r="EE190" s="156"/>
      <c r="EF190" s="156"/>
      <c r="EG190" s="156"/>
      <c r="EH190" s="156"/>
      <c r="EI190" s="156"/>
      <c r="EJ190" s="156"/>
      <c r="EK190" s="156"/>
      <c r="EL190" s="156"/>
      <c r="EM190" s="156"/>
      <c r="EN190" s="156"/>
      <c r="EO190" s="156"/>
      <c r="EP190" s="156"/>
      <c r="EQ190" s="156"/>
      <c r="ER190" s="156"/>
      <c r="ES190" s="156"/>
      <c r="ET190" s="156"/>
      <c r="EU190" s="156"/>
      <c r="EV190" s="156"/>
      <c r="EW190" s="156"/>
      <c r="EX190" s="156"/>
      <c r="EY190" s="156"/>
      <c r="EZ190" s="156"/>
      <c r="FA190" s="156"/>
      <c r="FB190" s="156"/>
      <c r="FC190" s="156"/>
      <c r="FD190" s="156"/>
      <c r="FE190" s="156"/>
      <c r="FF190" s="156"/>
      <c r="FG190" s="156"/>
      <c r="FH190" s="156"/>
      <c r="FI190" s="156"/>
      <c r="FJ190" s="156"/>
      <c r="FK190" s="156"/>
      <c r="FL190" s="156"/>
      <c r="FM190" s="156"/>
      <c r="FN190" s="156"/>
      <c r="FO190" s="156"/>
      <c r="FP190" s="156"/>
      <c r="FQ190" s="156"/>
      <c r="FR190" s="156"/>
    </row>
    <row r="191" spans="1:174" s="155" customFormat="1" x14ac:dyDescent="0.25">
      <c r="A191" s="105"/>
      <c r="B191" s="138"/>
      <c r="C191" s="122"/>
      <c r="D191" s="123"/>
      <c r="E191" s="124"/>
      <c r="F191" s="125"/>
      <c r="G191" s="123"/>
      <c r="H191" s="132"/>
      <c r="I191" s="125"/>
      <c r="J191" s="131"/>
      <c r="K191" s="132"/>
      <c r="L191" s="129"/>
      <c r="M191" s="131"/>
      <c r="N191" s="132"/>
      <c r="O191" s="147"/>
      <c r="P191" s="131"/>
      <c r="Q191" s="132"/>
      <c r="R191" s="129"/>
      <c r="S191" s="122"/>
      <c r="T191" s="131"/>
      <c r="U191" s="132"/>
      <c r="V191" s="129"/>
      <c r="W191" s="131"/>
      <c r="X191" s="132"/>
      <c r="Y191" s="129"/>
      <c r="Z191" s="132"/>
      <c r="AA191" s="132"/>
      <c r="AB191" s="129"/>
      <c r="AC191" s="131"/>
      <c r="AD191" s="132"/>
      <c r="AE191" s="129"/>
      <c r="AF191" s="154"/>
      <c r="AG191" s="154"/>
      <c r="AH191" s="154"/>
      <c r="AI191" s="154"/>
      <c r="AJ191" s="154"/>
      <c r="AK191" s="154"/>
      <c r="AL191" s="154"/>
      <c r="AM191" s="154"/>
      <c r="AN191" s="154"/>
      <c r="AO191" s="154"/>
      <c r="AP191" s="154"/>
      <c r="AQ191" s="154"/>
      <c r="AR191" s="154"/>
      <c r="AS191" s="154"/>
      <c r="AT191" s="154"/>
      <c r="AU191" s="154"/>
      <c r="AV191" s="154"/>
      <c r="AW191" s="154"/>
      <c r="AX191" s="154"/>
      <c r="AY191" s="154"/>
      <c r="AZ191" s="154"/>
      <c r="BA191" s="154"/>
      <c r="BB191" s="154"/>
      <c r="BC191" s="154"/>
      <c r="BD191" s="154"/>
      <c r="BE191" s="154"/>
      <c r="BF191" s="154"/>
      <c r="BG191" s="154"/>
      <c r="BH191" s="154"/>
      <c r="BI191" s="154"/>
      <c r="BJ191" s="154"/>
      <c r="BK191" s="154"/>
      <c r="BL191" s="154"/>
      <c r="BM191" s="154"/>
      <c r="BN191" s="154"/>
      <c r="BO191" s="154"/>
      <c r="BP191" s="154"/>
      <c r="BQ191" s="154"/>
      <c r="BR191" s="154"/>
      <c r="BS191" s="154"/>
      <c r="BT191" s="154"/>
      <c r="BU191" s="154"/>
      <c r="BV191" s="154"/>
      <c r="BW191" s="154"/>
      <c r="BX191" s="154"/>
      <c r="BY191" s="154"/>
      <c r="BZ191" s="154"/>
      <c r="CA191" s="154"/>
      <c r="CB191" s="154"/>
      <c r="CC191" s="154"/>
      <c r="CD191" s="154"/>
      <c r="CE191" s="154"/>
      <c r="CF191" s="154"/>
      <c r="CG191" s="154"/>
      <c r="CH191" s="154"/>
      <c r="CI191" s="154"/>
      <c r="CJ191" s="154"/>
      <c r="CK191" s="154"/>
      <c r="CL191" s="154"/>
      <c r="CM191" s="154"/>
      <c r="CN191" s="154"/>
      <c r="CO191" s="154"/>
      <c r="CP191" s="154"/>
      <c r="CQ191" s="154"/>
      <c r="CR191" s="154"/>
      <c r="CS191" s="154"/>
      <c r="CT191" s="154"/>
      <c r="CU191" s="154"/>
      <c r="CV191" s="154"/>
      <c r="CW191" s="154"/>
      <c r="CX191" s="154"/>
      <c r="CY191" s="154"/>
      <c r="CZ191" s="154"/>
      <c r="DA191" s="154"/>
      <c r="DB191" s="154"/>
      <c r="DC191" s="154"/>
      <c r="DD191" s="154"/>
      <c r="DE191" s="154"/>
      <c r="DF191" s="154"/>
      <c r="DG191" s="154"/>
      <c r="DH191" s="154"/>
      <c r="DI191" s="154"/>
      <c r="DJ191" s="154"/>
      <c r="DK191" s="154"/>
      <c r="DL191" s="154"/>
      <c r="DM191" s="154"/>
      <c r="DN191" s="154"/>
      <c r="DO191" s="154"/>
      <c r="DP191" s="154"/>
      <c r="DQ191" s="154"/>
      <c r="DR191" s="154"/>
      <c r="DS191" s="154"/>
      <c r="DT191" s="154"/>
      <c r="DU191" s="154"/>
      <c r="DV191" s="154"/>
      <c r="DW191" s="154"/>
      <c r="DX191" s="154"/>
      <c r="DY191" s="154"/>
      <c r="DZ191" s="154"/>
      <c r="EA191" s="154"/>
      <c r="EB191" s="154"/>
      <c r="EC191" s="154"/>
      <c r="ED191" s="154"/>
      <c r="EE191" s="154"/>
      <c r="EF191" s="154"/>
      <c r="EG191" s="154"/>
      <c r="EH191" s="154"/>
      <c r="EI191" s="154"/>
      <c r="EJ191" s="154"/>
      <c r="EK191" s="154"/>
      <c r="EL191" s="154"/>
      <c r="EM191" s="154"/>
      <c r="EN191" s="154"/>
      <c r="EO191" s="154"/>
      <c r="EP191" s="154"/>
      <c r="EQ191" s="154"/>
      <c r="ER191" s="154"/>
      <c r="ES191" s="154"/>
      <c r="ET191" s="154"/>
      <c r="EU191" s="154"/>
      <c r="EV191" s="154"/>
      <c r="EW191" s="154"/>
      <c r="EX191" s="154"/>
      <c r="EY191" s="154"/>
      <c r="EZ191" s="154"/>
      <c r="FA191" s="154"/>
      <c r="FB191" s="154"/>
      <c r="FC191" s="154"/>
      <c r="FD191" s="154"/>
      <c r="FE191" s="154"/>
      <c r="FF191" s="154"/>
      <c r="FG191" s="154"/>
      <c r="FH191" s="154"/>
      <c r="FI191" s="154"/>
      <c r="FJ191" s="154"/>
      <c r="FK191" s="154"/>
      <c r="FL191" s="154"/>
      <c r="FM191" s="154"/>
      <c r="FN191" s="154"/>
      <c r="FO191" s="154"/>
      <c r="FP191" s="154"/>
      <c r="FQ191" s="154"/>
      <c r="FR191" s="154"/>
    </row>
    <row r="192" spans="1:174" s="155" customFormat="1" x14ac:dyDescent="0.25">
      <c r="A192" s="137" t="s">
        <v>311</v>
      </c>
      <c r="B192" s="138">
        <v>78</v>
      </c>
      <c r="C192" s="122"/>
      <c r="D192" s="123">
        <v>3747.1705969999998</v>
      </c>
      <c r="E192" s="124">
        <v>3303.9854034300001</v>
      </c>
      <c r="F192" s="125">
        <f t="shared" si="19"/>
        <v>-11.827195535874868</v>
      </c>
      <c r="G192" s="123">
        <v>270.93819999999999</v>
      </c>
      <c r="H192" s="132">
        <v>337.28500000000003</v>
      </c>
      <c r="I192" s="125">
        <f t="shared" si="20"/>
        <v>24.487798324488775</v>
      </c>
      <c r="J192" s="131">
        <v>152.613</v>
      </c>
      <c r="K192" s="132">
        <v>170.94159999999999</v>
      </c>
      <c r="L192" s="129">
        <f t="shared" si="23"/>
        <v>12.009854992693935</v>
      </c>
      <c r="M192" s="131">
        <v>13.234299999999999</v>
      </c>
      <c r="N192" s="132">
        <v>14.1991</v>
      </c>
      <c r="O192" s="147">
        <f t="shared" si="27"/>
        <v>7.2901475710842378</v>
      </c>
      <c r="P192" s="131">
        <v>2643.2188000000001</v>
      </c>
      <c r="Q192" s="132">
        <v>2421.2620999999999</v>
      </c>
      <c r="R192" s="129">
        <f t="shared" si="21"/>
        <v>-8.3972125198262138</v>
      </c>
      <c r="S192" s="122"/>
      <c r="T192" s="131">
        <v>1757.7392</v>
      </c>
      <c r="U192" s="132">
        <v>1351.8785</v>
      </c>
      <c r="V192" s="129">
        <f t="shared" si="22"/>
        <v>-23.089927106364804</v>
      </c>
      <c r="W192" s="131">
        <v>523.9271</v>
      </c>
      <c r="X192" s="132">
        <v>556.33540000000005</v>
      </c>
      <c r="Y192" s="129">
        <f t="shared" si="26"/>
        <v>6.1856506372737874</v>
      </c>
      <c r="Z192" s="132">
        <v>1567.0018</v>
      </c>
      <c r="AA192" s="132" t="s">
        <v>131</v>
      </c>
      <c r="AB192" s="129" t="s">
        <v>132</v>
      </c>
      <c r="AC192" s="131">
        <v>13286.684499999999</v>
      </c>
      <c r="AD192" s="132">
        <v>11057.8508</v>
      </c>
      <c r="AE192" s="129">
        <f t="shared" si="24"/>
        <v>-16.77494261265856</v>
      </c>
      <c r="AF192" s="154"/>
      <c r="AG192" s="154"/>
      <c r="AH192" s="154"/>
      <c r="AI192" s="154"/>
      <c r="AJ192" s="154"/>
      <c r="AK192" s="154"/>
      <c r="AL192" s="154"/>
      <c r="AM192" s="154"/>
      <c r="AN192" s="154"/>
      <c r="AO192" s="154"/>
      <c r="AP192" s="154"/>
      <c r="AQ192" s="154"/>
      <c r="AR192" s="154"/>
      <c r="AS192" s="154"/>
      <c r="AT192" s="154"/>
      <c r="AU192" s="154"/>
      <c r="AV192" s="154"/>
      <c r="AW192" s="154"/>
      <c r="AX192" s="154"/>
      <c r="AY192" s="154"/>
      <c r="AZ192" s="154"/>
      <c r="BA192" s="154"/>
      <c r="BB192" s="154"/>
      <c r="BC192" s="154"/>
      <c r="BD192" s="154"/>
      <c r="BE192" s="154"/>
      <c r="BF192" s="154"/>
      <c r="BG192" s="154"/>
      <c r="BH192" s="154"/>
      <c r="BI192" s="154"/>
      <c r="BJ192" s="154"/>
      <c r="BK192" s="154"/>
      <c r="BL192" s="154"/>
      <c r="BM192" s="154"/>
      <c r="BN192" s="154"/>
      <c r="BO192" s="154"/>
      <c r="BP192" s="154"/>
      <c r="BQ192" s="154"/>
      <c r="BR192" s="154"/>
      <c r="BS192" s="154"/>
      <c r="BT192" s="154"/>
      <c r="BU192" s="154"/>
      <c r="BV192" s="154"/>
      <c r="BW192" s="154"/>
      <c r="BX192" s="154"/>
      <c r="BY192" s="154"/>
      <c r="BZ192" s="154"/>
      <c r="CA192" s="154"/>
      <c r="CB192" s="154"/>
      <c r="CC192" s="154"/>
      <c r="CD192" s="154"/>
      <c r="CE192" s="154"/>
      <c r="CF192" s="154"/>
      <c r="CG192" s="154"/>
      <c r="CH192" s="154"/>
      <c r="CI192" s="154"/>
      <c r="CJ192" s="154"/>
      <c r="CK192" s="154"/>
      <c r="CL192" s="154"/>
      <c r="CM192" s="154"/>
      <c r="CN192" s="154"/>
      <c r="CO192" s="154"/>
      <c r="CP192" s="154"/>
      <c r="CQ192" s="154"/>
      <c r="CR192" s="154"/>
      <c r="CS192" s="154"/>
      <c r="CT192" s="154"/>
      <c r="CU192" s="154"/>
      <c r="CV192" s="154"/>
      <c r="CW192" s="154"/>
      <c r="CX192" s="154"/>
      <c r="CY192" s="154"/>
      <c r="CZ192" s="154"/>
      <c r="DA192" s="154"/>
      <c r="DB192" s="154"/>
      <c r="DC192" s="154"/>
      <c r="DD192" s="154"/>
      <c r="DE192" s="154"/>
      <c r="DF192" s="154"/>
      <c r="DG192" s="154"/>
      <c r="DH192" s="154"/>
      <c r="DI192" s="154"/>
      <c r="DJ192" s="154"/>
      <c r="DK192" s="154"/>
      <c r="DL192" s="154"/>
      <c r="DM192" s="154"/>
      <c r="DN192" s="154"/>
      <c r="DO192" s="154"/>
      <c r="DP192" s="154"/>
      <c r="DQ192" s="154"/>
      <c r="DR192" s="154"/>
      <c r="DS192" s="154"/>
      <c r="DT192" s="154"/>
      <c r="DU192" s="154"/>
      <c r="DV192" s="154"/>
      <c r="DW192" s="154"/>
      <c r="DX192" s="154"/>
      <c r="DY192" s="154"/>
      <c r="DZ192" s="154"/>
      <c r="EA192" s="154"/>
      <c r="EB192" s="154"/>
      <c r="EC192" s="154"/>
      <c r="ED192" s="154"/>
      <c r="EE192" s="154"/>
      <c r="EF192" s="154"/>
      <c r="EG192" s="154"/>
      <c r="EH192" s="154"/>
      <c r="EI192" s="154"/>
      <c r="EJ192" s="154"/>
      <c r="EK192" s="154"/>
      <c r="EL192" s="154"/>
      <c r="EM192" s="154"/>
      <c r="EN192" s="154"/>
      <c r="EO192" s="154"/>
      <c r="EP192" s="154"/>
      <c r="EQ192" s="154"/>
      <c r="ER192" s="154"/>
      <c r="ES192" s="154"/>
      <c r="ET192" s="154"/>
      <c r="EU192" s="154"/>
      <c r="EV192" s="154"/>
      <c r="EW192" s="154"/>
      <c r="EX192" s="154"/>
      <c r="EY192" s="154"/>
      <c r="EZ192" s="154"/>
      <c r="FA192" s="154"/>
      <c r="FB192" s="154"/>
      <c r="FC192" s="154"/>
      <c r="FD192" s="154"/>
      <c r="FE192" s="154"/>
      <c r="FF192" s="154"/>
      <c r="FG192" s="154"/>
      <c r="FH192" s="154"/>
      <c r="FI192" s="154"/>
      <c r="FJ192" s="154"/>
      <c r="FK192" s="154"/>
      <c r="FL192" s="154"/>
      <c r="FM192" s="154"/>
      <c r="FN192" s="154"/>
      <c r="FO192" s="154"/>
      <c r="FP192" s="154"/>
      <c r="FQ192" s="154"/>
      <c r="FR192" s="154"/>
    </row>
    <row r="193" spans="1:174" s="155" customFormat="1" x14ac:dyDescent="0.25">
      <c r="A193" s="137" t="s">
        <v>312</v>
      </c>
      <c r="B193" s="138">
        <v>71</v>
      </c>
      <c r="C193" s="122"/>
      <c r="D193" s="123">
        <v>4717.9107720000002</v>
      </c>
      <c r="E193" s="124">
        <v>3940.3737320300002</v>
      </c>
      <c r="F193" s="125">
        <f t="shared" si="19"/>
        <v>-16.480537202707403</v>
      </c>
      <c r="G193" s="123">
        <v>1516.7052000000001</v>
      </c>
      <c r="H193" s="132">
        <v>1494.3793000000001</v>
      </c>
      <c r="I193" s="125">
        <f t="shared" si="20"/>
        <v>-1.4719999641327863</v>
      </c>
      <c r="J193" s="131">
        <v>473.87130000000002</v>
      </c>
      <c r="K193" s="132">
        <v>502.5145</v>
      </c>
      <c r="L193" s="129">
        <f t="shared" si="23"/>
        <v>6.0445103976543901</v>
      </c>
      <c r="M193" s="131">
        <v>104.4743</v>
      </c>
      <c r="N193" s="132">
        <v>90.367699999999999</v>
      </c>
      <c r="O193" s="147">
        <f t="shared" si="27"/>
        <v>-13.502459456536197</v>
      </c>
      <c r="P193" s="131">
        <v>1453.4511</v>
      </c>
      <c r="Q193" s="132">
        <v>1446.7869000000001</v>
      </c>
      <c r="R193" s="129">
        <f t="shared" si="21"/>
        <v>-0.45850871763074563</v>
      </c>
      <c r="S193" s="122"/>
      <c r="T193" s="131">
        <v>314.89949999999999</v>
      </c>
      <c r="U193" s="132">
        <v>248.53659999999999</v>
      </c>
      <c r="V193" s="129">
        <f t="shared" si="22"/>
        <v>-21.074311010338221</v>
      </c>
      <c r="W193" s="131">
        <v>1520.7954999999999</v>
      </c>
      <c r="X193" s="132">
        <v>1270.7828999999999</v>
      </c>
      <c r="Y193" s="129">
        <f t="shared" si="26"/>
        <v>-16.439593620575554</v>
      </c>
      <c r="Z193" s="132">
        <v>343.35419999999999</v>
      </c>
      <c r="AA193" s="132" t="s">
        <v>131</v>
      </c>
      <c r="AB193" s="129" t="s">
        <v>132</v>
      </c>
      <c r="AC193" s="131">
        <v>4280.3364000000001</v>
      </c>
      <c r="AD193" s="132">
        <v>1066.2356</v>
      </c>
      <c r="AE193" s="129">
        <f t="shared" si="24"/>
        <v>-75.089911157450146</v>
      </c>
      <c r="AF193" s="154"/>
      <c r="AG193" s="154"/>
      <c r="AH193" s="154"/>
      <c r="AI193" s="154"/>
      <c r="AJ193" s="154"/>
      <c r="AK193" s="154"/>
      <c r="AL193" s="154"/>
      <c r="AM193" s="154"/>
      <c r="AN193" s="154"/>
      <c r="AO193" s="154"/>
      <c r="AP193" s="154"/>
      <c r="AQ193" s="154"/>
      <c r="AR193" s="154"/>
      <c r="AS193" s="154"/>
      <c r="AT193" s="154"/>
      <c r="AU193" s="154"/>
      <c r="AV193" s="154"/>
      <c r="AW193" s="154"/>
      <c r="AX193" s="154"/>
      <c r="AY193" s="154"/>
      <c r="AZ193" s="154"/>
      <c r="BA193" s="154"/>
      <c r="BB193" s="154"/>
      <c r="BC193" s="154"/>
      <c r="BD193" s="154"/>
      <c r="BE193" s="154"/>
      <c r="BF193" s="154"/>
      <c r="BG193" s="154"/>
      <c r="BH193" s="154"/>
      <c r="BI193" s="154"/>
      <c r="BJ193" s="154"/>
      <c r="BK193" s="154"/>
      <c r="BL193" s="154"/>
      <c r="BM193" s="154"/>
      <c r="BN193" s="154"/>
      <c r="BO193" s="154"/>
      <c r="BP193" s="154"/>
      <c r="BQ193" s="154"/>
      <c r="BR193" s="154"/>
      <c r="BS193" s="154"/>
      <c r="BT193" s="154"/>
      <c r="BU193" s="154"/>
      <c r="BV193" s="154"/>
      <c r="BW193" s="154"/>
      <c r="BX193" s="154"/>
      <c r="BY193" s="154"/>
      <c r="BZ193" s="154"/>
      <c r="CA193" s="154"/>
      <c r="CB193" s="154"/>
      <c r="CC193" s="154"/>
      <c r="CD193" s="154"/>
      <c r="CE193" s="154"/>
      <c r="CF193" s="154"/>
      <c r="CG193" s="154"/>
      <c r="CH193" s="154"/>
      <c r="CI193" s="154"/>
      <c r="CJ193" s="154"/>
      <c r="CK193" s="154"/>
      <c r="CL193" s="154"/>
      <c r="CM193" s="154"/>
      <c r="CN193" s="154"/>
      <c r="CO193" s="154"/>
      <c r="CP193" s="154"/>
      <c r="CQ193" s="154"/>
      <c r="CR193" s="154"/>
      <c r="CS193" s="154"/>
      <c r="CT193" s="154"/>
      <c r="CU193" s="154"/>
      <c r="CV193" s="154"/>
      <c r="CW193" s="154"/>
      <c r="CX193" s="154"/>
      <c r="CY193" s="154"/>
      <c r="CZ193" s="154"/>
      <c r="DA193" s="154"/>
      <c r="DB193" s="154"/>
      <c r="DC193" s="154"/>
      <c r="DD193" s="154"/>
      <c r="DE193" s="154"/>
      <c r="DF193" s="154"/>
      <c r="DG193" s="154"/>
      <c r="DH193" s="154"/>
      <c r="DI193" s="154"/>
      <c r="DJ193" s="154"/>
      <c r="DK193" s="154"/>
      <c r="DL193" s="154"/>
      <c r="DM193" s="154"/>
      <c r="DN193" s="154"/>
      <c r="DO193" s="154"/>
      <c r="DP193" s="154"/>
      <c r="DQ193" s="154"/>
      <c r="DR193" s="154"/>
      <c r="DS193" s="154"/>
      <c r="DT193" s="154"/>
      <c r="DU193" s="154"/>
      <c r="DV193" s="154"/>
      <c r="DW193" s="154"/>
      <c r="DX193" s="154"/>
      <c r="DY193" s="154"/>
      <c r="DZ193" s="154"/>
      <c r="EA193" s="154"/>
      <c r="EB193" s="154"/>
      <c r="EC193" s="154"/>
      <c r="ED193" s="154"/>
      <c r="EE193" s="154"/>
      <c r="EF193" s="154"/>
      <c r="EG193" s="154"/>
      <c r="EH193" s="154"/>
      <c r="EI193" s="154"/>
      <c r="EJ193" s="154"/>
      <c r="EK193" s="154"/>
      <c r="EL193" s="154"/>
      <c r="EM193" s="154"/>
      <c r="EN193" s="154"/>
      <c r="EO193" s="154"/>
      <c r="EP193" s="154"/>
      <c r="EQ193" s="154"/>
      <c r="ER193" s="154"/>
      <c r="ES193" s="154"/>
      <c r="ET193" s="154"/>
      <c r="EU193" s="154"/>
      <c r="EV193" s="154"/>
      <c r="EW193" s="154"/>
      <c r="EX193" s="154"/>
      <c r="EY193" s="154"/>
      <c r="EZ193" s="154"/>
      <c r="FA193" s="154"/>
      <c r="FB193" s="154"/>
      <c r="FC193" s="154"/>
      <c r="FD193" s="154"/>
      <c r="FE193" s="154"/>
      <c r="FF193" s="154"/>
      <c r="FG193" s="154"/>
      <c r="FH193" s="154"/>
      <c r="FI193" s="154"/>
      <c r="FJ193" s="154"/>
      <c r="FK193" s="154"/>
      <c r="FL193" s="154"/>
      <c r="FM193" s="154"/>
      <c r="FN193" s="154"/>
      <c r="FO193" s="154"/>
      <c r="FP193" s="154"/>
      <c r="FQ193" s="154"/>
      <c r="FR193" s="154"/>
    </row>
    <row r="194" spans="1:174" s="155" customFormat="1" x14ac:dyDescent="0.25">
      <c r="A194" s="137" t="s">
        <v>41</v>
      </c>
      <c r="B194" s="138">
        <v>83</v>
      </c>
      <c r="C194" s="122"/>
      <c r="D194" s="123">
        <v>4687.9620400000003</v>
      </c>
      <c r="E194" s="124">
        <v>4515.3036381499996</v>
      </c>
      <c r="F194" s="125">
        <f t="shared" si="19"/>
        <v>-3.6830162099606212</v>
      </c>
      <c r="G194" s="123">
        <v>913.48839999999996</v>
      </c>
      <c r="H194" s="132">
        <v>1000.6836</v>
      </c>
      <c r="I194" s="125">
        <f t="shared" si="20"/>
        <v>9.5452990973941212</v>
      </c>
      <c r="J194" s="131">
        <v>158.83609999999999</v>
      </c>
      <c r="K194" s="132">
        <v>238.8</v>
      </c>
      <c r="L194" s="129">
        <f t="shared" si="23"/>
        <v>50.343656133586776</v>
      </c>
      <c r="M194" s="131">
        <v>184.477</v>
      </c>
      <c r="N194" s="132">
        <v>127.0027</v>
      </c>
      <c r="O194" s="147">
        <f t="shared" si="27"/>
        <v>-31.155265968115266</v>
      </c>
      <c r="P194" s="131">
        <v>2440.5243999999998</v>
      </c>
      <c r="Q194" s="132">
        <v>2127.1907000000001</v>
      </c>
      <c r="R194" s="129">
        <f t="shared" si="21"/>
        <v>-12.83878579538068</v>
      </c>
      <c r="S194" s="122"/>
      <c r="T194" s="131">
        <v>414.3236</v>
      </c>
      <c r="U194" s="132">
        <v>284.12860000000001</v>
      </c>
      <c r="V194" s="129">
        <f t="shared" si="22"/>
        <v>-31.423505684928401</v>
      </c>
      <c r="W194" s="131">
        <v>2744.2546000000002</v>
      </c>
      <c r="X194" s="132">
        <v>2268.1673000000001</v>
      </c>
      <c r="Y194" s="129">
        <f t="shared" si="26"/>
        <v>-17.348510593732811</v>
      </c>
      <c r="Z194" s="132">
        <v>78.737300000000005</v>
      </c>
      <c r="AA194" s="132" t="s">
        <v>131</v>
      </c>
      <c r="AB194" s="129" t="s">
        <v>132</v>
      </c>
      <c r="AC194" s="131" t="s">
        <v>131</v>
      </c>
      <c r="AD194" s="132">
        <v>2474.7411999999999</v>
      </c>
      <c r="AE194" s="129" t="s">
        <v>132</v>
      </c>
      <c r="AF194" s="154"/>
      <c r="AG194" s="154"/>
      <c r="AH194" s="154"/>
      <c r="AI194" s="154"/>
      <c r="AJ194" s="154"/>
      <c r="AK194" s="154"/>
      <c r="AL194" s="154"/>
      <c r="AM194" s="154"/>
      <c r="AN194" s="154"/>
      <c r="AO194" s="154"/>
      <c r="AP194" s="154"/>
      <c r="AQ194" s="154"/>
      <c r="AR194" s="154"/>
      <c r="AS194" s="154"/>
      <c r="AT194" s="154"/>
      <c r="AU194" s="154"/>
      <c r="AV194" s="154"/>
      <c r="AW194" s="154"/>
      <c r="AX194" s="154"/>
      <c r="AY194" s="154"/>
      <c r="AZ194" s="154"/>
      <c r="BA194" s="154"/>
      <c r="BB194" s="154"/>
      <c r="BC194" s="154"/>
      <c r="BD194" s="154"/>
      <c r="BE194" s="154"/>
      <c r="BF194" s="154"/>
      <c r="BG194" s="154"/>
      <c r="BH194" s="154"/>
      <c r="BI194" s="154"/>
      <c r="BJ194" s="154"/>
      <c r="BK194" s="154"/>
      <c r="BL194" s="154"/>
      <c r="BM194" s="154"/>
      <c r="BN194" s="154"/>
      <c r="BO194" s="154"/>
      <c r="BP194" s="154"/>
      <c r="BQ194" s="154"/>
      <c r="BR194" s="154"/>
      <c r="BS194" s="154"/>
      <c r="BT194" s="154"/>
      <c r="BU194" s="154"/>
      <c r="BV194" s="154"/>
      <c r="BW194" s="154"/>
      <c r="BX194" s="154"/>
      <c r="BY194" s="154"/>
      <c r="BZ194" s="154"/>
      <c r="CA194" s="154"/>
      <c r="CB194" s="154"/>
      <c r="CC194" s="154"/>
      <c r="CD194" s="154"/>
      <c r="CE194" s="154"/>
      <c r="CF194" s="154"/>
      <c r="CG194" s="154"/>
      <c r="CH194" s="154"/>
      <c r="CI194" s="154"/>
      <c r="CJ194" s="154"/>
      <c r="CK194" s="154"/>
      <c r="CL194" s="154"/>
      <c r="CM194" s="154"/>
      <c r="CN194" s="154"/>
      <c r="CO194" s="154"/>
      <c r="CP194" s="154"/>
      <c r="CQ194" s="154"/>
      <c r="CR194" s="154"/>
      <c r="CS194" s="154"/>
      <c r="CT194" s="154"/>
      <c r="CU194" s="154"/>
      <c r="CV194" s="154"/>
      <c r="CW194" s="154"/>
      <c r="CX194" s="154"/>
      <c r="CY194" s="154"/>
      <c r="CZ194" s="154"/>
      <c r="DA194" s="154"/>
      <c r="DB194" s="154"/>
      <c r="DC194" s="154"/>
      <c r="DD194" s="154"/>
      <c r="DE194" s="154"/>
      <c r="DF194" s="154"/>
      <c r="DG194" s="154"/>
      <c r="DH194" s="154"/>
      <c r="DI194" s="154"/>
      <c r="DJ194" s="154"/>
      <c r="DK194" s="154"/>
      <c r="DL194" s="154"/>
      <c r="DM194" s="154"/>
      <c r="DN194" s="154"/>
      <c r="DO194" s="154"/>
      <c r="DP194" s="154"/>
      <c r="DQ194" s="154"/>
      <c r="DR194" s="154"/>
      <c r="DS194" s="154"/>
      <c r="DT194" s="154"/>
      <c r="DU194" s="154"/>
      <c r="DV194" s="154"/>
      <c r="DW194" s="154"/>
      <c r="DX194" s="154"/>
      <c r="DY194" s="154"/>
      <c r="DZ194" s="154"/>
      <c r="EA194" s="154"/>
      <c r="EB194" s="154"/>
      <c r="EC194" s="154"/>
      <c r="ED194" s="154"/>
      <c r="EE194" s="154"/>
      <c r="EF194" s="154"/>
      <c r="EG194" s="154"/>
      <c r="EH194" s="154"/>
      <c r="EI194" s="154"/>
      <c r="EJ194" s="154"/>
      <c r="EK194" s="154"/>
      <c r="EL194" s="154"/>
      <c r="EM194" s="154"/>
      <c r="EN194" s="154"/>
      <c r="EO194" s="154"/>
      <c r="EP194" s="154"/>
      <c r="EQ194" s="154"/>
      <c r="ER194" s="154"/>
      <c r="ES194" s="154"/>
      <c r="ET194" s="154"/>
      <c r="EU194" s="154"/>
      <c r="EV194" s="154"/>
      <c r="EW194" s="154"/>
      <c r="EX194" s="154"/>
      <c r="EY194" s="154"/>
      <c r="EZ194" s="154"/>
      <c r="FA194" s="154"/>
      <c r="FB194" s="154"/>
      <c r="FC194" s="154"/>
      <c r="FD194" s="154"/>
      <c r="FE194" s="154"/>
      <c r="FF194" s="154"/>
      <c r="FG194" s="154"/>
      <c r="FH194" s="154"/>
      <c r="FI194" s="154"/>
      <c r="FJ194" s="154"/>
      <c r="FK194" s="154"/>
      <c r="FL194" s="154"/>
      <c r="FM194" s="154"/>
      <c r="FN194" s="154"/>
      <c r="FO194" s="154"/>
      <c r="FP194" s="154"/>
      <c r="FQ194" s="154"/>
      <c r="FR194" s="154"/>
    </row>
    <row r="195" spans="1:174" s="155" customFormat="1" x14ac:dyDescent="0.25">
      <c r="A195" s="137" t="s">
        <v>313</v>
      </c>
      <c r="B195" s="138">
        <v>43</v>
      </c>
      <c r="C195" s="122"/>
      <c r="D195" s="123">
        <v>2479.2925</v>
      </c>
      <c r="E195" s="124">
        <v>1846.2331514099999</v>
      </c>
      <c r="F195" s="125">
        <f t="shared" si="19"/>
        <v>-25.533870997068732</v>
      </c>
      <c r="G195" s="123">
        <v>538.51009999999997</v>
      </c>
      <c r="H195" s="132" t="s">
        <v>131</v>
      </c>
      <c r="I195" s="129" t="s">
        <v>132</v>
      </c>
      <c r="J195" s="131">
        <v>183.614</v>
      </c>
      <c r="K195" s="132">
        <v>174.3672</v>
      </c>
      <c r="L195" s="129">
        <f t="shared" si="23"/>
        <v>-5.0359994335943963</v>
      </c>
      <c r="M195" s="131" t="s">
        <v>131</v>
      </c>
      <c r="N195" s="132">
        <v>0</v>
      </c>
      <c r="O195" s="134" t="s">
        <v>132</v>
      </c>
      <c r="P195" s="131">
        <v>1476.8945000000001</v>
      </c>
      <c r="Q195" s="132">
        <v>1161.3896</v>
      </c>
      <c r="R195" s="129">
        <f t="shared" si="21"/>
        <v>-21.362724283962066</v>
      </c>
      <c r="S195" s="122"/>
      <c r="T195" s="131">
        <v>1239.4612</v>
      </c>
      <c r="U195" s="132">
        <v>637.74019999999996</v>
      </c>
      <c r="V195" s="129">
        <f t="shared" si="22"/>
        <v>-48.546981543270576</v>
      </c>
      <c r="W195" s="131">
        <v>3160.6956</v>
      </c>
      <c r="X195" s="132">
        <v>2386.0758000000001</v>
      </c>
      <c r="Y195" s="129">
        <f t="shared" si="26"/>
        <v>-24.507889972068174</v>
      </c>
      <c r="Z195" s="132" t="s">
        <v>131</v>
      </c>
      <c r="AA195" s="132" t="s">
        <v>131</v>
      </c>
      <c r="AB195" s="129" t="s">
        <v>132</v>
      </c>
      <c r="AC195" s="131">
        <v>900.99540000000002</v>
      </c>
      <c r="AD195" s="132">
        <v>1094.8148000000001</v>
      </c>
      <c r="AE195" s="129">
        <f t="shared" si="24"/>
        <v>21.511696952059921</v>
      </c>
      <c r="AF195" s="154"/>
      <c r="AG195" s="154"/>
      <c r="AH195" s="154"/>
      <c r="AI195" s="154"/>
      <c r="AJ195" s="154"/>
      <c r="AK195" s="154"/>
      <c r="AL195" s="154"/>
      <c r="AM195" s="154"/>
      <c r="AN195" s="154"/>
      <c r="AO195" s="154"/>
      <c r="AP195" s="154"/>
      <c r="AQ195" s="154"/>
      <c r="AR195" s="154"/>
      <c r="AS195" s="154"/>
      <c r="AT195" s="154"/>
      <c r="AU195" s="154"/>
      <c r="AV195" s="154"/>
      <c r="AW195" s="154"/>
      <c r="AX195" s="154"/>
      <c r="AY195" s="154"/>
      <c r="AZ195" s="154"/>
      <c r="BA195" s="154"/>
      <c r="BB195" s="154"/>
      <c r="BC195" s="154"/>
      <c r="BD195" s="154"/>
      <c r="BE195" s="154"/>
      <c r="BF195" s="154"/>
      <c r="BG195" s="154"/>
      <c r="BH195" s="154"/>
      <c r="BI195" s="154"/>
      <c r="BJ195" s="154"/>
      <c r="BK195" s="154"/>
      <c r="BL195" s="154"/>
      <c r="BM195" s="154"/>
      <c r="BN195" s="154"/>
      <c r="BO195" s="154"/>
      <c r="BP195" s="154"/>
      <c r="BQ195" s="154"/>
      <c r="BR195" s="154"/>
      <c r="BS195" s="154"/>
      <c r="BT195" s="154"/>
      <c r="BU195" s="154"/>
      <c r="BV195" s="154"/>
      <c r="BW195" s="154"/>
      <c r="BX195" s="154"/>
      <c r="BY195" s="154"/>
      <c r="BZ195" s="154"/>
      <c r="CA195" s="154"/>
      <c r="CB195" s="154"/>
      <c r="CC195" s="154"/>
      <c r="CD195" s="154"/>
      <c r="CE195" s="154"/>
      <c r="CF195" s="154"/>
      <c r="CG195" s="154"/>
      <c r="CH195" s="154"/>
      <c r="CI195" s="154"/>
      <c r="CJ195" s="154"/>
      <c r="CK195" s="154"/>
      <c r="CL195" s="154"/>
      <c r="CM195" s="154"/>
      <c r="CN195" s="154"/>
      <c r="CO195" s="154"/>
      <c r="CP195" s="154"/>
      <c r="CQ195" s="154"/>
      <c r="CR195" s="154"/>
      <c r="CS195" s="154"/>
      <c r="CT195" s="154"/>
      <c r="CU195" s="154"/>
      <c r="CV195" s="154"/>
      <c r="CW195" s="154"/>
      <c r="CX195" s="154"/>
      <c r="CY195" s="154"/>
      <c r="CZ195" s="154"/>
      <c r="DA195" s="154"/>
      <c r="DB195" s="154"/>
      <c r="DC195" s="154"/>
      <c r="DD195" s="154"/>
      <c r="DE195" s="154"/>
      <c r="DF195" s="154"/>
      <c r="DG195" s="154"/>
      <c r="DH195" s="154"/>
      <c r="DI195" s="154"/>
      <c r="DJ195" s="154"/>
      <c r="DK195" s="154"/>
      <c r="DL195" s="154"/>
      <c r="DM195" s="154"/>
      <c r="DN195" s="154"/>
      <c r="DO195" s="154"/>
      <c r="DP195" s="154"/>
      <c r="DQ195" s="154"/>
      <c r="DR195" s="154"/>
      <c r="DS195" s="154"/>
      <c r="DT195" s="154"/>
      <c r="DU195" s="154"/>
      <c r="DV195" s="154"/>
      <c r="DW195" s="154"/>
      <c r="DX195" s="154"/>
      <c r="DY195" s="154"/>
      <c r="DZ195" s="154"/>
      <c r="EA195" s="154"/>
      <c r="EB195" s="154"/>
      <c r="EC195" s="154"/>
      <c r="ED195" s="154"/>
      <c r="EE195" s="154"/>
      <c r="EF195" s="154"/>
      <c r="EG195" s="154"/>
      <c r="EH195" s="154"/>
      <c r="EI195" s="154"/>
      <c r="EJ195" s="154"/>
      <c r="EK195" s="154"/>
      <c r="EL195" s="154"/>
      <c r="EM195" s="154"/>
      <c r="EN195" s="154"/>
      <c r="EO195" s="154"/>
      <c r="EP195" s="154"/>
      <c r="EQ195" s="154"/>
      <c r="ER195" s="154"/>
      <c r="ES195" s="154"/>
      <c r="ET195" s="154"/>
      <c r="EU195" s="154"/>
      <c r="EV195" s="154"/>
      <c r="EW195" s="154"/>
      <c r="EX195" s="154"/>
      <c r="EY195" s="154"/>
      <c r="EZ195" s="154"/>
      <c r="FA195" s="154"/>
      <c r="FB195" s="154"/>
      <c r="FC195" s="154"/>
      <c r="FD195" s="154"/>
      <c r="FE195" s="154"/>
      <c r="FF195" s="154"/>
      <c r="FG195" s="154"/>
      <c r="FH195" s="154"/>
      <c r="FI195" s="154"/>
      <c r="FJ195" s="154"/>
      <c r="FK195" s="154"/>
      <c r="FL195" s="154"/>
      <c r="FM195" s="154"/>
      <c r="FN195" s="154"/>
      <c r="FO195" s="154"/>
      <c r="FP195" s="154"/>
      <c r="FQ195" s="154"/>
      <c r="FR195" s="154"/>
    </row>
    <row r="196" spans="1:174" s="155" customFormat="1" x14ac:dyDescent="0.25">
      <c r="A196" s="137" t="s">
        <v>314</v>
      </c>
      <c r="B196" s="138">
        <v>367</v>
      </c>
      <c r="C196" s="122"/>
      <c r="D196" s="123">
        <v>49576.273169</v>
      </c>
      <c r="E196" s="124">
        <v>47612.498099999997</v>
      </c>
      <c r="F196" s="125">
        <f t="shared" si="19"/>
        <v>-3.9611187841928186</v>
      </c>
      <c r="G196" s="123">
        <v>17417.0651</v>
      </c>
      <c r="H196" s="132">
        <v>16408.7634</v>
      </c>
      <c r="I196" s="125">
        <f t="shared" si="20"/>
        <v>-5.7891596213876522</v>
      </c>
      <c r="J196" s="131">
        <v>7328.5189</v>
      </c>
      <c r="K196" s="132">
        <v>7932.9350999999997</v>
      </c>
      <c r="L196" s="129">
        <f t="shared" si="23"/>
        <v>8.2474536566999888</v>
      </c>
      <c r="M196" s="131">
        <v>54.241999999999997</v>
      </c>
      <c r="N196" s="132">
        <v>78.313599999999994</v>
      </c>
      <c r="O196" s="147">
        <f t="shared" si="27"/>
        <v>44.378157147597804</v>
      </c>
      <c r="P196" s="131">
        <v>15128.235000000001</v>
      </c>
      <c r="Q196" s="132">
        <v>14784.490599999999</v>
      </c>
      <c r="R196" s="129">
        <f t="shared" si="21"/>
        <v>-2.2722042591221125</v>
      </c>
      <c r="S196" s="122"/>
      <c r="T196" s="131">
        <v>15904.6908</v>
      </c>
      <c r="U196" s="132">
        <v>15315.066000000001</v>
      </c>
      <c r="V196" s="129">
        <f t="shared" si="22"/>
        <v>-3.7072383702045908</v>
      </c>
      <c r="W196" s="131">
        <v>36951.472900000001</v>
      </c>
      <c r="X196" s="132">
        <v>36631.021500000003</v>
      </c>
      <c r="Y196" s="129">
        <f t="shared" si="26"/>
        <v>-0.8672222643660743</v>
      </c>
      <c r="Z196" s="132">
        <v>23419.899099999999</v>
      </c>
      <c r="AA196" s="132">
        <v>13576.072200000001</v>
      </c>
      <c r="AB196" s="129">
        <f t="shared" si="25"/>
        <v>-42.03189287011061</v>
      </c>
      <c r="AC196" s="131">
        <v>89047.418900000004</v>
      </c>
      <c r="AD196" s="132">
        <v>121417.7283</v>
      </c>
      <c r="AE196" s="129">
        <f t="shared" si="24"/>
        <v>36.351766058881239</v>
      </c>
      <c r="AF196" s="154"/>
      <c r="AG196" s="154"/>
      <c r="AH196" s="154"/>
      <c r="AI196" s="154"/>
      <c r="AJ196" s="154"/>
      <c r="AK196" s="154"/>
      <c r="AL196" s="154"/>
      <c r="AM196" s="154"/>
      <c r="AN196" s="154"/>
      <c r="AO196" s="154"/>
      <c r="AP196" s="154"/>
      <c r="AQ196" s="154"/>
      <c r="AR196" s="154"/>
      <c r="AS196" s="154"/>
      <c r="AT196" s="154"/>
      <c r="AU196" s="154"/>
      <c r="AV196" s="154"/>
      <c r="AW196" s="154"/>
      <c r="AX196" s="154"/>
      <c r="AY196" s="154"/>
      <c r="AZ196" s="154"/>
      <c r="BA196" s="154"/>
      <c r="BB196" s="154"/>
      <c r="BC196" s="154"/>
      <c r="BD196" s="154"/>
      <c r="BE196" s="154"/>
      <c r="BF196" s="154"/>
      <c r="BG196" s="154"/>
      <c r="BH196" s="154"/>
      <c r="BI196" s="154"/>
      <c r="BJ196" s="154"/>
      <c r="BK196" s="154"/>
      <c r="BL196" s="154"/>
      <c r="BM196" s="154"/>
      <c r="BN196" s="154"/>
      <c r="BO196" s="154"/>
      <c r="BP196" s="154"/>
      <c r="BQ196" s="154"/>
      <c r="BR196" s="154"/>
      <c r="BS196" s="154"/>
      <c r="BT196" s="154"/>
      <c r="BU196" s="154"/>
      <c r="BV196" s="154"/>
      <c r="BW196" s="154"/>
      <c r="BX196" s="154"/>
      <c r="BY196" s="154"/>
      <c r="BZ196" s="154"/>
      <c r="CA196" s="154"/>
      <c r="CB196" s="154"/>
      <c r="CC196" s="154"/>
      <c r="CD196" s="154"/>
      <c r="CE196" s="154"/>
      <c r="CF196" s="154"/>
      <c r="CG196" s="154"/>
      <c r="CH196" s="154"/>
      <c r="CI196" s="154"/>
      <c r="CJ196" s="154"/>
      <c r="CK196" s="154"/>
      <c r="CL196" s="154"/>
      <c r="CM196" s="154"/>
      <c r="CN196" s="154"/>
      <c r="CO196" s="154"/>
      <c r="CP196" s="154"/>
      <c r="CQ196" s="154"/>
      <c r="CR196" s="154"/>
      <c r="CS196" s="154"/>
      <c r="CT196" s="154"/>
      <c r="CU196" s="154"/>
      <c r="CV196" s="154"/>
      <c r="CW196" s="154"/>
      <c r="CX196" s="154"/>
      <c r="CY196" s="154"/>
      <c r="CZ196" s="154"/>
      <c r="DA196" s="154"/>
      <c r="DB196" s="154"/>
      <c r="DC196" s="154"/>
      <c r="DD196" s="154"/>
      <c r="DE196" s="154"/>
      <c r="DF196" s="154"/>
      <c r="DG196" s="154"/>
      <c r="DH196" s="154"/>
      <c r="DI196" s="154"/>
      <c r="DJ196" s="154"/>
      <c r="DK196" s="154"/>
      <c r="DL196" s="154"/>
      <c r="DM196" s="154"/>
      <c r="DN196" s="154"/>
      <c r="DO196" s="154"/>
      <c r="DP196" s="154"/>
      <c r="DQ196" s="154"/>
      <c r="DR196" s="154"/>
      <c r="DS196" s="154"/>
      <c r="DT196" s="154"/>
      <c r="DU196" s="154"/>
      <c r="DV196" s="154"/>
      <c r="DW196" s="154"/>
      <c r="DX196" s="154"/>
      <c r="DY196" s="154"/>
      <c r="DZ196" s="154"/>
      <c r="EA196" s="154"/>
      <c r="EB196" s="154"/>
      <c r="EC196" s="154"/>
      <c r="ED196" s="154"/>
      <c r="EE196" s="154"/>
      <c r="EF196" s="154"/>
      <c r="EG196" s="154"/>
      <c r="EH196" s="154"/>
      <c r="EI196" s="154"/>
      <c r="EJ196" s="154"/>
      <c r="EK196" s="154"/>
      <c r="EL196" s="154"/>
      <c r="EM196" s="154"/>
      <c r="EN196" s="154"/>
      <c r="EO196" s="154"/>
      <c r="EP196" s="154"/>
      <c r="EQ196" s="154"/>
      <c r="ER196" s="154"/>
      <c r="ES196" s="154"/>
      <c r="ET196" s="154"/>
      <c r="EU196" s="154"/>
      <c r="EV196" s="154"/>
      <c r="EW196" s="154"/>
      <c r="EX196" s="154"/>
      <c r="EY196" s="154"/>
      <c r="EZ196" s="154"/>
      <c r="FA196" s="154"/>
      <c r="FB196" s="154"/>
      <c r="FC196" s="154"/>
      <c r="FD196" s="154"/>
      <c r="FE196" s="154"/>
      <c r="FF196" s="154"/>
      <c r="FG196" s="154"/>
      <c r="FH196" s="154"/>
      <c r="FI196" s="154"/>
      <c r="FJ196" s="154"/>
      <c r="FK196" s="154"/>
      <c r="FL196" s="154"/>
      <c r="FM196" s="154"/>
      <c r="FN196" s="154"/>
      <c r="FO196" s="154"/>
      <c r="FP196" s="154"/>
      <c r="FQ196" s="154"/>
      <c r="FR196" s="154"/>
    </row>
    <row r="197" spans="1:174" s="155" customFormat="1" x14ac:dyDescent="0.25">
      <c r="A197" s="137" t="s">
        <v>315</v>
      </c>
      <c r="B197" s="138">
        <v>125</v>
      </c>
      <c r="C197" s="122"/>
      <c r="D197" s="123">
        <v>8660.3532680000008</v>
      </c>
      <c r="E197" s="124">
        <v>8825.4266493099894</v>
      </c>
      <c r="F197" s="125">
        <f t="shared" si="19"/>
        <v>1.9060813826144329</v>
      </c>
      <c r="G197" s="123">
        <v>1372.4748</v>
      </c>
      <c r="H197" s="132">
        <v>1755.9773</v>
      </c>
      <c r="I197" s="125">
        <f t="shared" si="20"/>
        <v>27.942407394292413</v>
      </c>
      <c r="J197" s="131">
        <v>1264.1369</v>
      </c>
      <c r="K197" s="132">
        <v>1072.0024000000001</v>
      </c>
      <c r="L197" s="129">
        <f t="shared" si="23"/>
        <v>-15.198868097276485</v>
      </c>
      <c r="M197" s="131">
        <v>282.47989999999999</v>
      </c>
      <c r="N197" s="132">
        <v>291.67079999999999</v>
      </c>
      <c r="O197" s="147">
        <f t="shared" si="27"/>
        <v>3.2536474276576799</v>
      </c>
      <c r="P197" s="131">
        <v>4672.9677000000001</v>
      </c>
      <c r="Q197" s="132">
        <v>4910.1113999999998</v>
      </c>
      <c r="R197" s="129">
        <f t="shared" si="21"/>
        <v>5.0747986124534794</v>
      </c>
      <c r="S197" s="122"/>
      <c r="T197" s="131">
        <v>5677.9696000000004</v>
      </c>
      <c r="U197" s="132">
        <v>5472.06</v>
      </c>
      <c r="V197" s="129">
        <f t="shared" si="22"/>
        <v>-3.6264653477538822</v>
      </c>
      <c r="W197" s="131">
        <v>6210.0430999999999</v>
      </c>
      <c r="X197" s="132">
        <v>5215.2007000000003</v>
      </c>
      <c r="Y197" s="129">
        <f t="shared" si="26"/>
        <v>-16.01989525644354</v>
      </c>
      <c r="Z197" s="132">
        <v>272.58460000000002</v>
      </c>
      <c r="AA197" s="132">
        <v>609.3777</v>
      </c>
      <c r="AB197" s="129">
        <f t="shared" si="25"/>
        <v>123.55543930214692</v>
      </c>
      <c r="AC197" s="131">
        <v>31403.078799999999</v>
      </c>
      <c r="AD197" s="132">
        <v>57118.876799999998</v>
      </c>
      <c r="AE197" s="129">
        <f t="shared" si="24"/>
        <v>81.889416524344099</v>
      </c>
      <c r="AF197" s="154"/>
      <c r="AG197" s="154"/>
      <c r="AH197" s="154"/>
      <c r="AI197" s="154"/>
      <c r="AJ197" s="154"/>
      <c r="AK197" s="154"/>
      <c r="AL197" s="154"/>
      <c r="AM197" s="154"/>
      <c r="AN197" s="154"/>
      <c r="AO197" s="154"/>
      <c r="AP197" s="154"/>
      <c r="AQ197" s="154"/>
      <c r="AR197" s="154"/>
      <c r="AS197" s="154"/>
      <c r="AT197" s="154"/>
      <c r="AU197" s="154"/>
      <c r="AV197" s="154"/>
      <c r="AW197" s="154"/>
      <c r="AX197" s="154"/>
      <c r="AY197" s="154"/>
      <c r="AZ197" s="154"/>
      <c r="BA197" s="154"/>
      <c r="BB197" s="154"/>
      <c r="BC197" s="154"/>
      <c r="BD197" s="154"/>
      <c r="BE197" s="154"/>
      <c r="BF197" s="154"/>
      <c r="BG197" s="154"/>
      <c r="BH197" s="154"/>
      <c r="BI197" s="154"/>
      <c r="BJ197" s="154"/>
      <c r="BK197" s="154"/>
      <c r="BL197" s="154"/>
      <c r="BM197" s="154"/>
      <c r="BN197" s="154"/>
      <c r="BO197" s="154"/>
      <c r="BP197" s="154"/>
      <c r="BQ197" s="154"/>
      <c r="BR197" s="154"/>
      <c r="BS197" s="154"/>
      <c r="BT197" s="154"/>
      <c r="BU197" s="154"/>
      <c r="BV197" s="154"/>
      <c r="BW197" s="154"/>
      <c r="BX197" s="154"/>
      <c r="BY197" s="154"/>
      <c r="BZ197" s="154"/>
      <c r="CA197" s="154"/>
      <c r="CB197" s="154"/>
      <c r="CC197" s="154"/>
      <c r="CD197" s="154"/>
      <c r="CE197" s="154"/>
      <c r="CF197" s="154"/>
      <c r="CG197" s="154"/>
      <c r="CH197" s="154"/>
      <c r="CI197" s="154"/>
      <c r="CJ197" s="154"/>
      <c r="CK197" s="154"/>
      <c r="CL197" s="154"/>
      <c r="CM197" s="154"/>
      <c r="CN197" s="154"/>
      <c r="CO197" s="154"/>
      <c r="CP197" s="154"/>
      <c r="CQ197" s="154"/>
      <c r="CR197" s="154"/>
      <c r="CS197" s="154"/>
      <c r="CT197" s="154"/>
      <c r="CU197" s="154"/>
      <c r="CV197" s="154"/>
      <c r="CW197" s="154"/>
      <c r="CX197" s="154"/>
      <c r="CY197" s="154"/>
      <c r="CZ197" s="154"/>
      <c r="DA197" s="154"/>
      <c r="DB197" s="154"/>
      <c r="DC197" s="154"/>
      <c r="DD197" s="154"/>
      <c r="DE197" s="154"/>
      <c r="DF197" s="154"/>
      <c r="DG197" s="154"/>
      <c r="DH197" s="154"/>
      <c r="DI197" s="154"/>
      <c r="DJ197" s="154"/>
      <c r="DK197" s="154"/>
      <c r="DL197" s="154"/>
      <c r="DM197" s="154"/>
      <c r="DN197" s="154"/>
      <c r="DO197" s="154"/>
      <c r="DP197" s="154"/>
      <c r="DQ197" s="154"/>
      <c r="DR197" s="154"/>
      <c r="DS197" s="154"/>
      <c r="DT197" s="154"/>
      <c r="DU197" s="154"/>
      <c r="DV197" s="154"/>
      <c r="DW197" s="154"/>
      <c r="DX197" s="154"/>
      <c r="DY197" s="154"/>
      <c r="DZ197" s="154"/>
      <c r="EA197" s="154"/>
      <c r="EB197" s="154"/>
      <c r="EC197" s="154"/>
      <c r="ED197" s="154"/>
      <c r="EE197" s="154"/>
      <c r="EF197" s="154"/>
      <c r="EG197" s="154"/>
      <c r="EH197" s="154"/>
      <c r="EI197" s="154"/>
      <c r="EJ197" s="154"/>
      <c r="EK197" s="154"/>
      <c r="EL197" s="154"/>
      <c r="EM197" s="154"/>
      <c r="EN197" s="154"/>
      <c r="EO197" s="154"/>
      <c r="EP197" s="154"/>
      <c r="EQ197" s="154"/>
      <c r="ER197" s="154"/>
      <c r="ES197" s="154"/>
      <c r="ET197" s="154"/>
      <c r="EU197" s="154"/>
      <c r="EV197" s="154"/>
      <c r="EW197" s="154"/>
      <c r="EX197" s="154"/>
      <c r="EY197" s="154"/>
      <c r="EZ197" s="154"/>
      <c r="FA197" s="154"/>
      <c r="FB197" s="154"/>
      <c r="FC197" s="154"/>
      <c r="FD197" s="154"/>
      <c r="FE197" s="154"/>
      <c r="FF197" s="154"/>
      <c r="FG197" s="154"/>
      <c r="FH197" s="154"/>
      <c r="FI197" s="154"/>
      <c r="FJ197" s="154"/>
      <c r="FK197" s="154"/>
      <c r="FL197" s="154"/>
      <c r="FM197" s="154"/>
      <c r="FN197" s="154"/>
      <c r="FO197" s="154"/>
      <c r="FP197" s="154"/>
      <c r="FQ197" s="154"/>
      <c r="FR197" s="154"/>
    </row>
    <row r="198" spans="1:174" s="155" customFormat="1" x14ac:dyDescent="0.25">
      <c r="A198" s="137" t="s">
        <v>316</v>
      </c>
      <c r="B198" s="138">
        <v>100</v>
      </c>
      <c r="C198" s="122"/>
      <c r="D198" s="123">
        <v>7053.4796500000002</v>
      </c>
      <c r="E198" s="124">
        <v>7295.9380480399996</v>
      </c>
      <c r="F198" s="125">
        <f t="shared" si="19"/>
        <v>3.4374296102208213</v>
      </c>
      <c r="G198" s="123">
        <v>1832.5097000000001</v>
      </c>
      <c r="H198" s="132">
        <v>2444.4686000000002</v>
      </c>
      <c r="I198" s="125">
        <f t="shared" si="20"/>
        <v>33.394579030059155</v>
      </c>
      <c r="J198" s="131">
        <v>914.64380000000006</v>
      </c>
      <c r="K198" s="132">
        <v>1007.2205</v>
      </c>
      <c r="L198" s="129">
        <f t="shared" si="23"/>
        <v>10.121612369755306</v>
      </c>
      <c r="M198" s="131">
        <v>38.703699999999998</v>
      </c>
      <c r="N198" s="132">
        <v>53.341900000000003</v>
      </c>
      <c r="O198" s="147">
        <f t="shared" si="27"/>
        <v>37.821190222123491</v>
      </c>
      <c r="P198" s="131">
        <v>3188.5387999999998</v>
      </c>
      <c r="Q198" s="132">
        <v>3033.0304000000001</v>
      </c>
      <c r="R198" s="129">
        <f t="shared" si="21"/>
        <v>-4.8771054628533816</v>
      </c>
      <c r="S198" s="122"/>
      <c r="T198" s="131">
        <v>3020.8748999999998</v>
      </c>
      <c r="U198" s="132">
        <v>3234.9009999999998</v>
      </c>
      <c r="V198" s="129">
        <f t="shared" si="22"/>
        <v>7.0849044427493624</v>
      </c>
      <c r="W198" s="131">
        <v>5026.5587999999998</v>
      </c>
      <c r="X198" s="132">
        <v>2302.0767000000001</v>
      </c>
      <c r="Y198" s="129">
        <f t="shared" si="26"/>
        <v>-54.201735390024687</v>
      </c>
      <c r="Z198" s="132">
        <v>360.79640000000001</v>
      </c>
      <c r="AA198" s="132">
        <v>600.6232</v>
      </c>
      <c r="AB198" s="129">
        <f t="shared" si="25"/>
        <v>66.4715058132509</v>
      </c>
      <c r="AC198" s="131">
        <v>3225.9513999999999</v>
      </c>
      <c r="AD198" s="132" t="s">
        <v>131</v>
      </c>
      <c r="AE198" s="129" t="s">
        <v>132</v>
      </c>
      <c r="AF198" s="154"/>
      <c r="AG198" s="154"/>
      <c r="AH198" s="154"/>
      <c r="AI198" s="154"/>
      <c r="AJ198" s="154"/>
      <c r="AK198" s="154"/>
      <c r="AL198" s="154"/>
      <c r="AM198" s="154"/>
      <c r="AN198" s="154"/>
      <c r="AO198" s="154"/>
      <c r="AP198" s="154"/>
      <c r="AQ198" s="154"/>
      <c r="AR198" s="154"/>
      <c r="AS198" s="154"/>
      <c r="AT198" s="154"/>
      <c r="AU198" s="154"/>
      <c r="AV198" s="154"/>
      <c r="AW198" s="154"/>
      <c r="AX198" s="154"/>
      <c r="AY198" s="154"/>
      <c r="AZ198" s="154"/>
      <c r="BA198" s="154"/>
      <c r="BB198" s="154"/>
      <c r="BC198" s="154"/>
      <c r="BD198" s="154"/>
      <c r="BE198" s="154"/>
      <c r="BF198" s="154"/>
      <c r="BG198" s="154"/>
      <c r="BH198" s="154"/>
      <c r="BI198" s="154"/>
      <c r="BJ198" s="154"/>
      <c r="BK198" s="154"/>
      <c r="BL198" s="154"/>
      <c r="BM198" s="154"/>
      <c r="BN198" s="154"/>
      <c r="BO198" s="154"/>
      <c r="BP198" s="154"/>
      <c r="BQ198" s="154"/>
      <c r="BR198" s="154"/>
      <c r="BS198" s="154"/>
      <c r="BT198" s="154"/>
      <c r="BU198" s="154"/>
      <c r="BV198" s="154"/>
      <c r="BW198" s="154"/>
      <c r="BX198" s="154"/>
      <c r="BY198" s="154"/>
      <c r="BZ198" s="154"/>
      <c r="CA198" s="154"/>
      <c r="CB198" s="154"/>
      <c r="CC198" s="154"/>
      <c r="CD198" s="154"/>
      <c r="CE198" s="154"/>
      <c r="CF198" s="154"/>
      <c r="CG198" s="154"/>
      <c r="CH198" s="154"/>
      <c r="CI198" s="154"/>
      <c r="CJ198" s="154"/>
      <c r="CK198" s="154"/>
      <c r="CL198" s="154"/>
      <c r="CM198" s="154"/>
      <c r="CN198" s="154"/>
      <c r="CO198" s="154"/>
      <c r="CP198" s="154"/>
      <c r="CQ198" s="154"/>
      <c r="CR198" s="154"/>
      <c r="CS198" s="154"/>
      <c r="CT198" s="154"/>
      <c r="CU198" s="154"/>
      <c r="CV198" s="154"/>
      <c r="CW198" s="154"/>
      <c r="CX198" s="154"/>
      <c r="CY198" s="154"/>
      <c r="CZ198" s="154"/>
      <c r="DA198" s="154"/>
      <c r="DB198" s="154"/>
      <c r="DC198" s="154"/>
      <c r="DD198" s="154"/>
      <c r="DE198" s="154"/>
      <c r="DF198" s="154"/>
      <c r="DG198" s="154"/>
      <c r="DH198" s="154"/>
      <c r="DI198" s="154"/>
      <c r="DJ198" s="154"/>
      <c r="DK198" s="154"/>
      <c r="DL198" s="154"/>
      <c r="DM198" s="154"/>
      <c r="DN198" s="154"/>
      <c r="DO198" s="154"/>
      <c r="DP198" s="154"/>
      <c r="DQ198" s="154"/>
      <c r="DR198" s="154"/>
      <c r="DS198" s="154"/>
      <c r="DT198" s="154"/>
      <c r="DU198" s="154"/>
      <c r="DV198" s="154"/>
      <c r="DW198" s="154"/>
      <c r="DX198" s="154"/>
      <c r="DY198" s="154"/>
      <c r="DZ198" s="154"/>
      <c r="EA198" s="154"/>
      <c r="EB198" s="154"/>
      <c r="EC198" s="154"/>
      <c r="ED198" s="154"/>
      <c r="EE198" s="154"/>
      <c r="EF198" s="154"/>
      <c r="EG198" s="154"/>
      <c r="EH198" s="154"/>
      <c r="EI198" s="154"/>
      <c r="EJ198" s="154"/>
      <c r="EK198" s="154"/>
      <c r="EL198" s="154"/>
      <c r="EM198" s="154"/>
      <c r="EN198" s="154"/>
      <c r="EO198" s="154"/>
      <c r="EP198" s="154"/>
      <c r="EQ198" s="154"/>
      <c r="ER198" s="154"/>
      <c r="ES198" s="154"/>
      <c r="ET198" s="154"/>
      <c r="EU198" s="154"/>
      <c r="EV198" s="154"/>
      <c r="EW198" s="154"/>
      <c r="EX198" s="154"/>
      <c r="EY198" s="154"/>
      <c r="EZ198" s="154"/>
      <c r="FA198" s="154"/>
      <c r="FB198" s="154"/>
      <c r="FC198" s="154"/>
      <c r="FD198" s="154"/>
      <c r="FE198" s="154"/>
      <c r="FF198" s="154"/>
      <c r="FG198" s="154"/>
      <c r="FH198" s="154"/>
      <c r="FI198" s="154"/>
      <c r="FJ198" s="154"/>
      <c r="FK198" s="154"/>
      <c r="FL198" s="154"/>
      <c r="FM198" s="154"/>
      <c r="FN198" s="154"/>
      <c r="FO198" s="154"/>
      <c r="FP198" s="154"/>
      <c r="FQ198" s="154"/>
      <c r="FR198" s="154"/>
    </row>
    <row r="199" spans="1:174" s="155" customFormat="1" x14ac:dyDescent="0.25">
      <c r="A199" s="137" t="s">
        <v>317</v>
      </c>
      <c r="B199" s="138">
        <v>156</v>
      </c>
      <c r="C199" s="122"/>
      <c r="D199" s="123">
        <v>17258.8236</v>
      </c>
      <c r="E199" s="124">
        <v>15843.4872</v>
      </c>
      <c r="F199" s="125">
        <f t="shared" si="19"/>
        <v>-8.2006539541895513</v>
      </c>
      <c r="G199" s="123">
        <v>6546.0784999999996</v>
      </c>
      <c r="H199" s="132">
        <v>6759.6833999999999</v>
      </c>
      <c r="I199" s="125">
        <f t="shared" si="20"/>
        <v>3.2630971351779614</v>
      </c>
      <c r="J199" s="131">
        <v>2880.3175999999999</v>
      </c>
      <c r="K199" s="132">
        <v>3343.9331000000002</v>
      </c>
      <c r="L199" s="129">
        <f t="shared" si="23"/>
        <v>16.095985387167033</v>
      </c>
      <c r="M199" s="131" t="s">
        <v>131</v>
      </c>
      <c r="N199" s="132" t="s">
        <v>131</v>
      </c>
      <c r="O199" s="134" t="s">
        <v>132</v>
      </c>
      <c r="P199" s="131">
        <v>5819.5065999999997</v>
      </c>
      <c r="Q199" s="132">
        <v>4458.2927</v>
      </c>
      <c r="R199" s="129">
        <f t="shared" si="21"/>
        <v>-23.39053795385334</v>
      </c>
      <c r="S199" s="122"/>
      <c r="T199" s="131">
        <v>5388.8109999999997</v>
      </c>
      <c r="U199" s="132">
        <v>4575.3590999999997</v>
      </c>
      <c r="V199" s="129">
        <f t="shared" si="22"/>
        <v>-15.095201891474764</v>
      </c>
      <c r="W199" s="131">
        <v>17736.982499999998</v>
      </c>
      <c r="X199" s="132">
        <v>13956.0803</v>
      </c>
      <c r="Y199" s="129">
        <f t="shared" si="26"/>
        <v>-21.316490558639266</v>
      </c>
      <c r="Z199" s="132" t="s">
        <v>131</v>
      </c>
      <c r="AA199" s="132">
        <v>21.1099</v>
      </c>
      <c r="AB199" s="129" t="s">
        <v>132</v>
      </c>
      <c r="AC199" s="131" t="s">
        <v>131</v>
      </c>
      <c r="AD199" s="132">
        <v>864.50720000000001</v>
      </c>
      <c r="AE199" s="129" t="s">
        <v>132</v>
      </c>
      <c r="AF199" s="154"/>
      <c r="AG199" s="154"/>
      <c r="AH199" s="154"/>
      <c r="AI199" s="154"/>
      <c r="AJ199" s="154"/>
      <c r="AK199" s="154"/>
      <c r="AL199" s="154"/>
      <c r="AM199" s="154"/>
      <c r="AN199" s="154"/>
      <c r="AO199" s="154"/>
      <c r="AP199" s="154"/>
      <c r="AQ199" s="154"/>
      <c r="AR199" s="154"/>
      <c r="AS199" s="154"/>
      <c r="AT199" s="154"/>
      <c r="AU199" s="154"/>
      <c r="AV199" s="154"/>
      <c r="AW199" s="154"/>
      <c r="AX199" s="154"/>
      <c r="AY199" s="154"/>
      <c r="AZ199" s="154"/>
      <c r="BA199" s="154"/>
      <c r="BB199" s="154"/>
      <c r="BC199" s="154"/>
      <c r="BD199" s="154"/>
      <c r="BE199" s="154"/>
      <c r="BF199" s="154"/>
      <c r="BG199" s="154"/>
      <c r="BH199" s="154"/>
      <c r="BI199" s="154"/>
      <c r="BJ199" s="154"/>
      <c r="BK199" s="154"/>
      <c r="BL199" s="154"/>
      <c r="BM199" s="154"/>
      <c r="BN199" s="154"/>
      <c r="BO199" s="154"/>
      <c r="BP199" s="154"/>
      <c r="BQ199" s="154"/>
      <c r="BR199" s="154"/>
      <c r="BS199" s="154"/>
      <c r="BT199" s="154"/>
      <c r="BU199" s="154"/>
      <c r="BV199" s="154"/>
      <c r="BW199" s="154"/>
      <c r="BX199" s="154"/>
      <c r="BY199" s="154"/>
      <c r="BZ199" s="154"/>
      <c r="CA199" s="154"/>
      <c r="CB199" s="154"/>
      <c r="CC199" s="154"/>
      <c r="CD199" s="154"/>
      <c r="CE199" s="154"/>
      <c r="CF199" s="154"/>
      <c r="CG199" s="154"/>
      <c r="CH199" s="154"/>
      <c r="CI199" s="154"/>
      <c r="CJ199" s="154"/>
      <c r="CK199" s="154"/>
      <c r="CL199" s="154"/>
      <c r="CM199" s="154"/>
      <c r="CN199" s="154"/>
      <c r="CO199" s="154"/>
      <c r="CP199" s="154"/>
      <c r="CQ199" s="154"/>
      <c r="CR199" s="154"/>
      <c r="CS199" s="154"/>
      <c r="CT199" s="154"/>
      <c r="CU199" s="154"/>
      <c r="CV199" s="154"/>
      <c r="CW199" s="154"/>
      <c r="CX199" s="154"/>
      <c r="CY199" s="154"/>
      <c r="CZ199" s="154"/>
      <c r="DA199" s="154"/>
      <c r="DB199" s="154"/>
      <c r="DC199" s="154"/>
      <c r="DD199" s="154"/>
      <c r="DE199" s="154"/>
      <c r="DF199" s="154"/>
      <c r="DG199" s="154"/>
      <c r="DH199" s="154"/>
      <c r="DI199" s="154"/>
      <c r="DJ199" s="154"/>
      <c r="DK199" s="154"/>
      <c r="DL199" s="154"/>
      <c r="DM199" s="154"/>
      <c r="DN199" s="154"/>
      <c r="DO199" s="154"/>
      <c r="DP199" s="154"/>
      <c r="DQ199" s="154"/>
      <c r="DR199" s="154"/>
      <c r="DS199" s="154"/>
      <c r="DT199" s="154"/>
      <c r="DU199" s="154"/>
      <c r="DV199" s="154"/>
      <c r="DW199" s="154"/>
      <c r="DX199" s="154"/>
      <c r="DY199" s="154"/>
      <c r="DZ199" s="154"/>
      <c r="EA199" s="154"/>
      <c r="EB199" s="154"/>
      <c r="EC199" s="154"/>
      <c r="ED199" s="154"/>
      <c r="EE199" s="154"/>
      <c r="EF199" s="154"/>
      <c r="EG199" s="154"/>
      <c r="EH199" s="154"/>
      <c r="EI199" s="154"/>
      <c r="EJ199" s="154"/>
      <c r="EK199" s="154"/>
      <c r="EL199" s="154"/>
      <c r="EM199" s="154"/>
      <c r="EN199" s="154"/>
      <c r="EO199" s="154"/>
      <c r="EP199" s="154"/>
      <c r="EQ199" s="154"/>
      <c r="ER199" s="154"/>
      <c r="ES199" s="154"/>
      <c r="ET199" s="154"/>
      <c r="EU199" s="154"/>
      <c r="EV199" s="154"/>
      <c r="EW199" s="154"/>
      <c r="EX199" s="154"/>
      <c r="EY199" s="154"/>
      <c r="EZ199" s="154"/>
      <c r="FA199" s="154"/>
      <c r="FB199" s="154"/>
      <c r="FC199" s="154"/>
      <c r="FD199" s="154"/>
      <c r="FE199" s="154"/>
      <c r="FF199" s="154"/>
      <c r="FG199" s="154"/>
      <c r="FH199" s="154"/>
      <c r="FI199" s="154"/>
      <c r="FJ199" s="154"/>
      <c r="FK199" s="154"/>
      <c r="FL199" s="154"/>
      <c r="FM199" s="154"/>
      <c r="FN199" s="154"/>
      <c r="FO199" s="154"/>
      <c r="FP199" s="154"/>
      <c r="FQ199" s="154"/>
      <c r="FR199" s="154"/>
    </row>
    <row r="200" spans="1:174" s="155" customFormat="1" x14ac:dyDescent="0.25">
      <c r="A200" s="137" t="s">
        <v>318</v>
      </c>
      <c r="B200" s="138">
        <v>786</v>
      </c>
      <c r="C200" s="122"/>
      <c r="D200" s="123">
        <v>75179.876109999896</v>
      </c>
      <c r="E200" s="124">
        <v>73146.276498820007</v>
      </c>
      <c r="F200" s="125">
        <f t="shared" ref="F200:F263" si="28">(E200/D200-1)*100</f>
        <v>-2.7049786677014631</v>
      </c>
      <c r="G200" s="123">
        <v>19457.483700000001</v>
      </c>
      <c r="H200" s="132">
        <v>21926.062699999999</v>
      </c>
      <c r="I200" s="125">
        <f t="shared" ref="I200:I263" si="29">(H200/G200-1)*100</f>
        <v>12.687041336182636</v>
      </c>
      <c r="J200" s="131">
        <v>10004.1713</v>
      </c>
      <c r="K200" s="132">
        <v>10726.508599999999</v>
      </c>
      <c r="L200" s="129">
        <f t="shared" si="23"/>
        <v>7.220361170744849</v>
      </c>
      <c r="M200" s="131">
        <v>50.980499999999999</v>
      </c>
      <c r="N200" s="132">
        <v>54.098100000000002</v>
      </c>
      <c r="O200" s="147">
        <f t="shared" si="27"/>
        <v>6.1152793715244069</v>
      </c>
      <c r="P200" s="131">
        <v>38689.861300000099</v>
      </c>
      <c r="Q200" s="132">
        <v>36723.023300000001</v>
      </c>
      <c r="R200" s="129">
        <f t="shared" ref="R200:R263" si="30">(Q200/P200-1)*100</f>
        <v>-5.0836005452417954</v>
      </c>
      <c r="S200" s="122"/>
      <c r="T200" s="131">
        <v>51577.504399999998</v>
      </c>
      <c r="U200" s="132">
        <v>50766.705999999998</v>
      </c>
      <c r="V200" s="129">
        <f t="shared" ref="V200:V263" si="31">(U200/T200-1)*100</f>
        <v>-1.5720000597780004</v>
      </c>
      <c r="W200" s="131">
        <v>132986.35079999999</v>
      </c>
      <c r="X200" s="132">
        <v>127905.26669999999</v>
      </c>
      <c r="Y200" s="129">
        <f t="shared" si="26"/>
        <v>-3.8207560922109307</v>
      </c>
      <c r="Z200" s="132">
        <v>15832.1018</v>
      </c>
      <c r="AA200" s="132">
        <v>14799.141900000001</v>
      </c>
      <c r="AB200" s="129">
        <f t="shared" si="25"/>
        <v>-6.5244647428934543</v>
      </c>
      <c r="AC200" s="131">
        <v>1753098.591</v>
      </c>
      <c r="AD200" s="132">
        <v>1565296.8259000001</v>
      </c>
      <c r="AE200" s="129">
        <f t="shared" ref="AE200:AE263" si="32">(AD200/AC200-1)*100</f>
        <v>-10.712561521875063</v>
      </c>
      <c r="AF200" s="154"/>
      <c r="AG200" s="154"/>
      <c r="AH200" s="154"/>
      <c r="AI200" s="154"/>
      <c r="AJ200" s="154"/>
      <c r="AK200" s="154"/>
      <c r="AL200" s="154"/>
      <c r="AM200" s="154"/>
      <c r="AN200" s="154"/>
      <c r="AO200" s="154"/>
      <c r="AP200" s="154"/>
      <c r="AQ200" s="154"/>
      <c r="AR200" s="154"/>
      <c r="AS200" s="154"/>
      <c r="AT200" s="154"/>
      <c r="AU200" s="154"/>
      <c r="AV200" s="154"/>
      <c r="AW200" s="154"/>
      <c r="AX200" s="154"/>
      <c r="AY200" s="154"/>
      <c r="AZ200" s="154"/>
      <c r="BA200" s="154"/>
      <c r="BB200" s="154"/>
      <c r="BC200" s="154"/>
      <c r="BD200" s="154"/>
      <c r="BE200" s="154"/>
      <c r="BF200" s="154"/>
      <c r="BG200" s="154"/>
      <c r="BH200" s="154"/>
      <c r="BI200" s="154"/>
      <c r="BJ200" s="154"/>
      <c r="BK200" s="154"/>
      <c r="BL200" s="154"/>
      <c r="BM200" s="154"/>
      <c r="BN200" s="154"/>
      <c r="BO200" s="154"/>
      <c r="BP200" s="154"/>
      <c r="BQ200" s="154"/>
      <c r="BR200" s="154"/>
      <c r="BS200" s="154"/>
      <c r="BT200" s="154"/>
      <c r="BU200" s="154"/>
      <c r="BV200" s="154"/>
      <c r="BW200" s="154"/>
      <c r="BX200" s="154"/>
      <c r="BY200" s="154"/>
      <c r="BZ200" s="154"/>
      <c r="CA200" s="154"/>
      <c r="CB200" s="154"/>
      <c r="CC200" s="154"/>
      <c r="CD200" s="154"/>
      <c r="CE200" s="154"/>
      <c r="CF200" s="154"/>
      <c r="CG200" s="154"/>
      <c r="CH200" s="154"/>
      <c r="CI200" s="154"/>
      <c r="CJ200" s="154"/>
      <c r="CK200" s="154"/>
      <c r="CL200" s="154"/>
      <c r="CM200" s="154"/>
      <c r="CN200" s="154"/>
      <c r="CO200" s="154"/>
      <c r="CP200" s="154"/>
      <c r="CQ200" s="154"/>
      <c r="CR200" s="154"/>
      <c r="CS200" s="154"/>
      <c r="CT200" s="154"/>
      <c r="CU200" s="154"/>
      <c r="CV200" s="154"/>
      <c r="CW200" s="154"/>
      <c r="CX200" s="154"/>
      <c r="CY200" s="154"/>
      <c r="CZ200" s="154"/>
      <c r="DA200" s="154"/>
      <c r="DB200" s="154"/>
      <c r="DC200" s="154"/>
      <c r="DD200" s="154"/>
      <c r="DE200" s="154"/>
      <c r="DF200" s="154"/>
      <c r="DG200" s="154"/>
      <c r="DH200" s="154"/>
      <c r="DI200" s="154"/>
      <c r="DJ200" s="154"/>
      <c r="DK200" s="154"/>
      <c r="DL200" s="154"/>
      <c r="DM200" s="154"/>
      <c r="DN200" s="154"/>
      <c r="DO200" s="154"/>
      <c r="DP200" s="154"/>
      <c r="DQ200" s="154"/>
      <c r="DR200" s="154"/>
      <c r="DS200" s="154"/>
      <c r="DT200" s="154"/>
      <c r="DU200" s="154"/>
      <c r="DV200" s="154"/>
      <c r="DW200" s="154"/>
      <c r="DX200" s="154"/>
      <c r="DY200" s="154"/>
      <c r="DZ200" s="154"/>
      <c r="EA200" s="154"/>
      <c r="EB200" s="154"/>
      <c r="EC200" s="154"/>
      <c r="ED200" s="154"/>
      <c r="EE200" s="154"/>
      <c r="EF200" s="154"/>
      <c r="EG200" s="154"/>
      <c r="EH200" s="154"/>
      <c r="EI200" s="154"/>
      <c r="EJ200" s="154"/>
      <c r="EK200" s="154"/>
      <c r="EL200" s="154"/>
      <c r="EM200" s="154"/>
      <c r="EN200" s="154"/>
      <c r="EO200" s="154"/>
      <c r="EP200" s="154"/>
      <c r="EQ200" s="154"/>
      <c r="ER200" s="154"/>
      <c r="ES200" s="154"/>
      <c r="ET200" s="154"/>
      <c r="EU200" s="154"/>
      <c r="EV200" s="154"/>
      <c r="EW200" s="154"/>
      <c r="EX200" s="154"/>
      <c r="EY200" s="154"/>
      <c r="EZ200" s="154"/>
      <c r="FA200" s="154"/>
      <c r="FB200" s="154"/>
      <c r="FC200" s="154"/>
      <c r="FD200" s="154"/>
      <c r="FE200" s="154"/>
      <c r="FF200" s="154"/>
      <c r="FG200" s="154"/>
      <c r="FH200" s="154"/>
      <c r="FI200" s="154"/>
      <c r="FJ200" s="154"/>
      <c r="FK200" s="154"/>
      <c r="FL200" s="154"/>
      <c r="FM200" s="154"/>
      <c r="FN200" s="154"/>
      <c r="FO200" s="154"/>
      <c r="FP200" s="154"/>
      <c r="FQ200" s="154"/>
      <c r="FR200" s="154"/>
    </row>
    <row r="201" spans="1:174" s="155" customFormat="1" x14ac:dyDescent="0.25">
      <c r="A201" s="137" t="s">
        <v>319</v>
      </c>
      <c r="B201" s="138">
        <v>180</v>
      </c>
      <c r="C201" s="122"/>
      <c r="D201" s="123">
        <v>11777.073122</v>
      </c>
      <c r="E201" s="124">
        <v>10273.086730319999</v>
      </c>
      <c r="F201" s="125">
        <f t="shared" si="28"/>
        <v>-12.770459825629333</v>
      </c>
      <c r="G201" s="123">
        <v>3131.2579000000001</v>
      </c>
      <c r="H201" s="132">
        <v>3649.1030000000001</v>
      </c>
      <c r="I201" s="125">
        <f t="shared" si="29"/>
        <v>16.537925541042142</v>
      </c>
      <c r="J201" s="131">
        <v>1038.8671999999999</v>
      </c>
      <c r="K201" s="132">
        <v>1254.2444</v>
      </c>
      <c r="L201" s="129">
        <f t="shared" ref="L201:L264" si="33">(K201/J201-1)*100</f>
        <v>20.731928007737665</v>
      </c>
      <c r="M201" s="131">
        <v>57.454000000000001</v>
      </c>
      <c r="N201" s="132">
        <v>44.136899999999997</v>
      </c>
      <c r="O201" s="147">
        <f t="shared" si="27"/>
        <v>-23.178716886552731</v>
      </c>
      <c r="P201" s="131">
        <v>5568.8266999999996</v>
      </c>
      <c r="Q201" s="132">
        <v>4240.4911000000002</v>
      </c>
      <c r="R201" s="129">
        <f t="shared" si="30"/>
        <v>-23.853060466040354</v>
      </c>
      <c r="S201" s="122"/>
      <c r="T201" s="131">
        <v>3731.5459000000001</v>
      </c>
      <c r="U201" s="132">
        <v>3366.6759000000002</v>
      </c>
      <c r="V201" s="129">
        <f t="shared" si="31"/>
        <v>-9.7779850436785392</v>
      </c>
      <c r="W201" s="131">
        <v>5644.1108000000004</v>
      </c>
      <c r="X201" s="132">
        <v>4147.2205000000004</v>
      </c>
      <c r="Y201" s="129">
        <f t="shared" si="26"/>
        <v>-26.521277718360881</v>
      </c>
      <c r="Z201" s="132">
        <v>694.35910000000001</v>
      </c>
      <c r="AA201" s="132">
        <v>520.24789999999996</v>
      </c>
      <c r="AB201" s="129">
        <f t="shared" si="25"/>
        <v>-25.075094428804935</v>
      </c>
      <c r="AC201" s="131">
        <v>10232.070100000001</v>
      </c>
      <c r="AD201" s="132">
        <v>9304.1908000000003</v>
      </c>
      <c r="AE201" s="129">
        <f t="shared" si="32"/>
        <v>-9.0683438535081979</v>
      </c>
      <c r="AF201" s="154"/>
      <c r="AG201" s="154"/>
      <c r="AH201" s="154"/>
      <c r="AI201" s="154"/>
      <c r="AJ201" s="154"/>
      <c r="AK201" s="154"/>
      <c r="AL201" s="154"/>
      <c r="AM201" s="154"/>
      <c r="AN201" s="154"/>
      <c r="AO201" s="154"/>
      <c r="AP201" s="154"/>
      <c r="AQ201" s="154"/>
      <c r="AR201" s="154"/>
      <c r="AS201" s="154"/>
      <c r="AT201" s="154"/>
      <c r="AU201" s="154"/>
      <c r="AV201" s="154"/>
      <c r="AW201" s="154"/>
      <c r="AX201" s="154"/>
      <c r="AY201" s="154"/>
      <c r="AZ201" s="154"/>
      <c r="BA201" s="154"/>
      <c r="BB201" s="154"/>
      <c r="BC201" s="154"/>
      <c r="BD201" s="154"/>
      <c r="BE201" s="154"/>
      <c r="BF201" s="154"/>
      <c r="BG201" s="154"/>
      <c r="BH201" s="154"/>
      <c r="BI201" s="154"/>
      <c r="BJ201" s="154"/>
      <c r="BK201" s="154"/>
      <c r="BL201" s="154"/>
      <c r="BM201" s="154"/>
      <c r="BN201" s="154"/>
      <c r="BO201" s="154"/>
      <c r="BP201" s="154"/>
      <c r="BQ201" s="154"/>
      <c r="BR201" s="154"/>
      <c r="BS201" s="154"/>
      <c r="BT201" s="154"/>
      <c r="BU201" s="154"/>
      <c r="BV201" s="154"/>
      <c r="BW201" s="154"/>
      <c r="BX201" s="154"/>
      <c r="BY201" s="154"/>
      <c r="BZ201" s="154"/>
      <c r="CA201" s="154"/>
      <c r="CB201" s="154"/>
      <c r="CC201" s="154"/>
      <c r="CD201" s="154"/>
      <c r="CE201" s="154"/>
      <c r="CF201" s="154"/>
      <c r="CG201" s="154"/>
      <c r="CH201" s="154"/>
      <c r="CI201" s="154"/>
      <c r="CJ201" s="154"/>
      <c r="CK201" s="154"/>
      <c r="CL201" s="154"/>
      <c r="CM201" s="154"/>
      <c r="CN201" s="154"/>
      <c r="CO201" s="154"/>
      <c r="CP201" s="154"/>
      <c r="CQ201" s="154"/>
      <c r="CR201" s="154"/>
      <c r="CS201" s="154"/>
      <c r="CT201" s="154"/>
      <c r="CU201" s="154"/>
      <c r="CV201" s="154"/>
      <c r="CW201" s="154"/>
      <c r="CX201" s="154"/>
      <c r="CY201" s="154"/>
      <c r="CZ201" s="154"/>
      <c r="DA201" s="154"/>
      <c r="DB201" s="154"/>
      <c r="DC201" s="154"/>
      <c r="DD201" s="154"/>
      <c r="DE201" s="154"/>
      <c r="DF201" s="154"/>
      <c r="DG201" s="154"/>
      <c r="DH201" s="154"/>
      <c r="DI201" s="154"/>
      <c r="DJ201" s="154"/>
      <c r="DK201" s="154"/>
      <c r="DL201" s="154"/>
      <c r="DM201" s="154"/>
      <c r="DN201" s="154"/>
      <c r="DO201" s="154"/>
      <c r="DP201" s="154"/>
      <c r="DQ201" s="154"/>
      <c r="DR201" s="154"/>
      <c r="DS201" s="154"/>
      <c r="DT201" s="154"/>
      <c r="DU201" s="154"/>
      <c r="DV201" s="154"/>
      <c r="DW201" s="154"/>
      <c r="DX201" s="154"/>
      <c r="DY201" s="154"/>
      <c r="DZ201" s="154"/>
      <c r="EA201" s="154"/>
      <c r="EB201" s="154"/>
      <c r="EC201" s="154"/>
      <c r="ED201" s="154"/>
      <c r="EE201" s="154"/>
      <c r="EF201" s="154"/>
      <c r="EG201" s="154"/>
      <c r="EH201" s="154"/>
      <c r="EI201" s="154"/>
      <c r="EJ201" s="154"/>
      <c r="EK201" s="154"/>
      <c r="EL201" s="154"/>
      <c r="EM201" s="154"/>
      <c r="EN201" s="154"/>
      <c r="EO201" s="154"/>
      <c r="EP201" s="154"/>
      <c r="EQ201" s="154"/>
      <c r="ER201" s="154"/>
      <c r="ES201" s="154"/>
      <c r="ET201" s="154"/>
      <c r="EU201" s="154"/>
      <c r="EV201" s="154"/>
      <c r="EW201" s="154"/>
      <c r="EX201" s="154"/>
      <c r="EY201" s="154"/>
      <c r="EZ201" s="154"/>
      <c r="FA201" s="154"/>
      <c r="FB201" s="154"/>
      <c r="FC201" s="154"/>
      <c r="FD201" s="154"/>
      <c r="FE201" s="154"/>
      <c r="FF201" s="154"/>
      <c r="FG201" s="154"/>
      <c r="FH201" s="154"/>
      <c r="FI201" s="154"/>
      <c r="FJ201" s="154"/>
      <c r="FK201" s="154"/>
      <c r="FL201" s="154"/>
      <c r="FM201" s="154"/>
      <c r="FN201" s="154"/>
      <c r="FO201" s="154"/>
      <c r="FP201" s="154"/>
      <c r="FQ201" s="154"/>
      <c r="FR201" s="154"/>
    </row>
    <row r="202" spans="1:174" s="155" customFormat="1" x14ac:dyDescent="0.25">
      <c r="A202" s="137" t="s">
        <v>320</v>
      </c>
      <c r="B202" s="138">
        <v>87</v>
      </c>
      <c r="C202" s="122"/>
      <c r="D202" s="123">
        <v>5400.6430870000004</v>
      </c>
      <c r="E202" s="124">
        <v>4246.3841217299996</v>
      </c>
      <c r="F202" s="125">
        <f t="shared" si="28"/>
        <v>-21.372620754155026</v>
      </c>
      <c r="G202" s="123">
        <v>821.83420000000001</v>
      </c>
      <c r="H202" s="132">
        <v>628.45180000000005</v>
      </c>
      <c r="I202" s="125">
        <f t="shared" si="29"/>
        <v>-23.530585609603495</v>
      </c>
      <c r="J202" s="131">
        <v>304.03710000000001</v>
      </c>
      <c r="K202" s="132">
        <v>239.6129</v>
      </c>
      <c r="L202" s="129">
        <f t="shared" si="33"/>
        <v>-21.189585086819996</v>
      </c>
      <c r="M202" s="131">
        <v>75.879499999999993</v>
      </c>
      <c r="N202" s="132">
        <v>59.568100000000001</v>
      </c>
      <c r="O202" s="147">
        <f t="shared" si="27"/>
        <v>-21.496451610777601</v>
      </c>
      <c r="P202" s="131">
        <v>2806.3728999999998</v>
      </c>
      <c r="Q202" s="132">
        <v>2546.8521999999998</v>
      </c>
      <c r="R202" s="129">
        <f t="shared" si="30"/>
        <v>-9.2475486775118192</v>
      </c>
      <c r="S202" s="122"/>
      <c r="T202" s="131">
        <v>2964.2934</v>
      </c>
      <c r="U202" s="132">
        <v>2641.7301000000002</v>
      </c>
      <c r="V202" s="129">
        <f t="shared" si="31"/>
        <v>-10.881625280412521</v>
      </c>
      <c r="W202" s="131">
        <v>1059.8681999999999</v>
      </c>
      <c r="X202" s="132">
        <v>1053.1409000000001</v>
      </c>
      <c r="Y202" s="129">
        <f t="shared" si="26"/>
        <v>-0.63472986546815324</v>
      </c>
      <c r="Z202" s="132">
        <v>3236.6289999999999</v>
      </c>
      <c r="AA202" s="132">
        <v>2812.5162</v>
      </c>
      <c r="AB202" s="129">
        <f t="shared" ref="AB202:AB265" si="34">(AA202/Z202-1)*100</f>
        <v>-13.103534572544451</v>
      </c>
      <c r="AC202" s="131">
        <v>11412.5584</v>
      </c>
      <c r="AD202" s="132">
        <v>15533.4545</v>
      </c>
      <c r="AE202" s="129">
        <f t="shared" si="32"/>
        <v>36.108433845998974</v>
      </c>
      <c r="AF202" s="154"/>
      <c r="AG202" s="154"/>
      <c r="AH202" s="154"/>
      <c r="AI202" s="154"/>
      <c r="AJ202" s="154"/>
      <c r="AK202" s="154"/>
      <c r="AL202" s="154"/>
      <c r="AM202" s="154"/>
      <c r="AN202" s="154"/>
      <c r="AO202" s="154"/>
      <c r="AP202" s="154"/>
      <c r="AQ202" s="154"/>
      <c r="AR202" s="154"/>
      <c r="AS202" s="154"/>
      <c r="AT202" s="154"/>
      <c r="AU202" s="154"/>
      <c r="AV202" s="154"/>
      <c r="AW202" s="154"/>
      <c r="AX202" s="154"/>
      <c r="AY202" s="154"/>
      <c r="AZ202" s="154"/>
      <c r="BA202" s="154"/>
      <c r="BB202" s="154"/>
      <c r="BC202" s="154"/>
      <c r="BD202" s="154"/>
      <c r="BE202" s="154"/>
      <c r="BF202" s="154"/>
      <c r="BG202" s="154"/>
      <c r="BH202" s="154"/>
      <c r="BI202" s="154"/>
      <c r="BJ202" s="154"/>
      <c r="BK202" s="154"/>
      <c r="BL202" s="154"/>
      <c r="BM202" s="154"/>
      <c r="BN202" s="154"/>
      <c r="BO202" s="154"/>
      <c r="BP202" s="154"/>
      <c r="BQ202" s="154"/>
      <c r="BR202" s="154"/>
      <c r="BS202" s="154"/>
      <c r="BT202" s="154"/>
      <c r="BU202" s="154"/>
      <c r="BV202" s="154"/>
      <c r="BW202" s="154"/>
      <c r="BX202" s="154"/>
      <c r="BY202" s="154"/>
      <c r="BZ202" s="154"/>
      <c r="CA202" s="154"/>
      <c r="CB202" s="154"/>
      <c r="CC202" s="154"/>
      <c r="CD202" s="154"/>
      <c r="CE202" s="154"/>
      <c r="CF202" s="154"/>
      <c r="CG202" s="154"/>
      <c r="CH202" s="154"/>
      <c r="CI202" s="154"/>
      <c r="CJ202" s="154"/>
      <c r="CK202" s="154"/>
      <c r="CL202" s="154"/>
      <c r="CM202" s="154"/>
      <c r="CN202" s="154"/>
      <c r="CO202" s="154"/>
      <c r="CP202" s="154"/>
      <c r="CQ202" s="154"/>
      <c r="CR202" s="154"/>
      <c r="CS202" s="154"/>
      <c r="CT202" s="154"/>
      <c r="CU202" s="154"/>
      <c r="CV202" s="154"/>
      <c r="CW202" s="154"/>
      <c r="CX202" s="154"/>
      <c r="CY202" s="154"/>
      <c r="CZ202" s="154"/>
      <c r="DA202" s="154"/>
      <c r="DB202" s="154"/>
      <c r="DC202" s="154"/>
      <c r="DD202" s="154"/>
      <c r="DE202" s="154"/>
      <c r="DF202" s="154"/>
      <c r="DG202" s="154"/>
      <c r="DH202" s="154"/>
      <c r="DI202" s="154"/>
      <c r="DJ202" s="154"/>
      <c r="DK202" s="154"/>
      <c r="DL202" s="154"/>
      <c r="DM202" s="154"/>
      <c r="DN202" s="154"/>
      <c r="DO202" s="154"/>
      <c r="DP202" s="154"/>
      <c r="DQ202" s="154"/>
      <c r="DR202" s="154"/>
      <c r="DS202" s="154"/>
      <c r="DT202" s="154"/>
      <c r="DU202" s="154"/>
      <c r="DV202" s="154"/>
      <c r="DW202" s="154"/>
      <c r="DX202" s="154"/>
      <c r="DY202" s="154"/>
      <c r="DZ202" s="154"/>
      <c r="EA202" s="154"/>
      <c r="EB202" s="154"/>
      <c r="EC202" s="154"/>
      <c r="ED202" s="154"/>
      <c r="EE202" s="154"/>
      <c r="EF202" s="154"/>
      <c r="EG202" s="154"/>
      <c r="EH202" s="154"/>
      <c r="EI202" s="154"/>
      <c r="EJ202" s="154"/>
      <c r="EK202" s="154"/>
      <c r="EL202" s="154"/>
      <c r="EM202" s="154"/>
      <c r="EN202" s="154"/>
      <c r="EO202" s="154"/>
      <c r="EP202" s="154"/>
      <c r="EQ202" s="154"/>
      <c r="ER202" s="154"/>
      <c r="ES202" s="154"/>
      <c r="ET202" s="154"/>
      <c r="EU202" s="154"/>
      <c r="EV202" s="154"/>
      <c r="EW202" s="154"/>
      <c r="EX202" s="154"/>
      <c r="EY202" s="154"/>
      <c r="EZ202" s="154"/>
      <c r="FA202" s="154"/>
      <c r="FB202" s="154"/>
      <c r="FC202" s="154"/>
      <c r="FD202" s="154"/>
      <c r="FE202" s="154"/>
      <c r="FF202" s="154"/>
      <c r="FG202" s="154"/>
      <c r="FH202" s="154"/>
      <c r="FI202" s="154"/>
      <c r="FJ202" s="154"/>
      <c r="FK202" s="154"/>
      <c r="FL202" s="154"/>
      <c r="FM202" s="154"/>
      <c r="FN202" s="154"/>
      <c r="FO202" s="154"/>
      <c r="FP202" s="154"/>
      <c r="FQ202" s="154"/>
      <c r="FR202" s="154"/>
    </row>
    <row r="203" spans="1:174" s="155" customFormat="1" x14ac:dyDescent="0.25">
      <c r="A203" s="137" t="s">
        <v>321</v>
      </c>
      <c r="B203" s="138">
        <v>225</v>
      </c>
      <c r="C203" s="122"/>
      <c r="D203" s="123">
        <v>19213.322447999999</v>
      </c>
      <c r="E203" s="124">
        <v>17739.06880854</v>
      </c>
      <c r="F203" s="125">
        <f t="shared" si="28"/>
        <v>-7.6730801944848492</v>
      </c>
      <c r="G203" s="123">
        <v>5158.6558000000005</v>
      </c>
      <c r="H203" s="132">
        <v>5254.1046999999999</v>
      </c>
      <c r="I203" s="125">
        <f t="shared" si="29"/>
        <v>1.8502668854161408</v>
      </c>
      <c r="J203" s="131">
        <v>1603.6784</v>
      </c>
      <c r="K203" s="132">
        <v>1675.3686</v>
      </c>
      <c r="L203" s="129">
        <f t="shared" si="33"/>
        <v>4.4703601420334582</v>
      </c>
      <c r="M203" s="131">
        <v>33.6081</v>
      </c>
      <c r="N203" s="132">
        <v>15.797499999999999</v>
      </c>
      <c r="O203" s="147">
        <f t="shared" si="27"/>
        <v>-52.994962523915369</v>
      </c>
      <c r="P203" s="131">
        <v>8364.6242000000002</v>
      </c>
      <c r="Q203" s="132">
        <v>7212.7452000000003</v>
      </c>
      <c r="R203" s="129">
        <f t="shared" si="30"/>
        <v>-13.770839818482216</v>
      </c>
      <c r="S203" s="122"/>
      <c r="T203" s="131">
        <v>7498.2112999999999</v>
      </c>
      <c r="U203" s="132">
        <v>7884.0483999999997</v>
      </c>
      <c r="V203" s="129">
        <f t="shared" si="31"/>
        <v>5.1457218870319066</v>
      </c>
      <c r="W203" s="131">
        <v>21786.5736</v>
      </c>
      <c r="X203" s="132">
        <v>17614.672500000001</v>
      </c>
      <c r="Y203" s="129">
        <f t="shared" si="26"/>
        <v>-19.148954657101282</v>
      </c>
      <c r="Z203" s="132">
        <v>749.58190000000002</v>
      </c>
      <c r="AA203" s="132">
        <v>977.97109999999998</v>
      </c>
      <c r="AB203" s="129">
        <f t="shared" si="34"/>
        <v>30.468878717589099</v>
      </c>
      <c r="AC203" s="131">
        <v>41487.674899999998</v>
      </c>
      <c r="AD203" s="132">
        <v>68757.960300000006</v>
      </c>
      <c r="AE203" s="129">
        <f t="shared" si="32"/>
        <v>65.731052573399353</v>
      </c>
      <c r="AF203" s="154"/>
      <c r="AG203" s="154"/>
      <c r="AH203" s="154"/>
      <c r="AI203" s="154"/>
      <c r="AJ203" s="154"/>
      <c r="AK203" s="154"/>
      <c r="AL203" s="154"/>
      <c r="AM203" s="154"/>
      <c r="AN203" s="154"/>
      <c r="AO203" s="154"/>
      <c r="AP203" s="154"/>
      <c r="AQ203" s="154"/>
      <c r="AR203" s="154"/>
      <c r="AS203" s="154"/>
      <c r="AT203" s="154"/>
      <c r="AU203" s="154"/>
      <c r="AV203" s="154"/>
      <c r="AW203" s="154"/>
      <c r="AX203" s="154"/>
      <c r="AY203" s="154"/>
      <c r="AZ203" s="154"/>
      <c r="BA203" s="154"/>
      <c r="BB203" s="154"/>
      <c r="BC203" s="154"/>
      <c r="BD203" s="154"/>
      <c r="BE203" s="154"/>
      <c r="BF203" s="154"/>
      <c r="BG203" s="154"/>
      <c r="BH203" s="154"/>
      <c r="BI203" s="154"/>
      <c r="BJ203" s="154"/>
      <c r="BK203" s="154"/>
      <c r="BL203" s="154"/>
      <c r="BM203" s="154"/>
      <c r="BN203" s="154"/>
      <c r="BO203" s="154"/>
      <c r="BP203" s="154"/>
      <c r="BQ203" s="154"/>
      <c r="BR203" s="154"/>
      <c r="BS203" s="154"/>
      <c r="BT203" s="154"/>
      <c r="BU203" s="154"/>
      <c r="BV203" s="154"/>
      <c r="BW203" s="154"/>
      <c r="BX203" s="154"/>
      <c r="BY203" s="154"/>
      <c r="BZ203" s="154"/>
      <c r="CA203" s="154"/>
      <c r="CB203" s="154"/>
      <c r="CC203" s="154"/>
      <c r="CD203" s="154"/>
      <c r="CE203" s="154"/>
      <c r="CF203" s="154"/>
      <c r="CG203" s="154"/>
      <c r="CH203" s="154"/>
      <c r="CI203" s="154"/>
      <c r="CJ203" s="154"/>
      <c r="CK203" s="154"/>
      <c r="CL203" s="154"/>
      <c r="CM203" s="154"/>
      <c r="CN203" s="154"/>
      <c r="CO203" s="154"/>
      <c r="CP203" s="154"/>
      <c r="CQ203" s="154"/>
      <c r="CR203" s="154"/>
      <c r="CS203" s="154"/>
      <c r="CT203" s="154"/>
      <c r="CU203" s="154"/>
      <c r="CV203" s="154"/>
      <c r="CW203" s="154"/>
      <c r="CX203" s="154"/>
      <c r="CY203" s="154"/>
      <c r="CZ203" s="154"/>
      <c r="DA203" s="154"/>
      <c r="DB203" s="154"/>
      <c r="DC203" s="154"/>
      <c r="DD203" s="154"/>
      <c r="DE203" s="154"/>
      <c r="DF203" s="154"/>
      <c r="DG203" s="154"/>
      <c r="DH203" s="154"/>
      <c r="DI203" s="154"/>
      <c r="DJ203" s="154"/>
      <c r="DK203" s="154"/>
      <c r="DL203" s="154"/>
      <c r="DM203" s="154"/>
      <c r="DN203" s="154"/>
      <c r="DO203" s="154"/>
      <c r="DP203" s="154"/>
      <c r="DQ203" s="154"/>
      <c r="DR203" s="154"/>
      <c r="DS203" s="154"/>
      <c r="DT203" s="154"/>
      <c r="DU203" s="154"/>
      <c r="DV203" s="154"/>
      <c r="DW203" s="154"/>
      <c r="DX203" s="154"/>
      <c r="DY203" s="154"/>
      <c r="DZ203" s="154"/>
      <c r="EA203" s="154"/>
      <c r="EB203" s="154"/>
      <c r="EC203" s="154"/>
      <c r="ED203" s="154"/>
      <c r="EE203" s="154"/>
      <c r="EF203" s="154"/>
      <c r="EG203" s="154"/>
      <c r="EH203" s="154"/>
      <c r="EI203" s="154"/>
      <c r="EJ203" s="154"/>
      <c r="EK203" s="154"/>
      <c r="EL203" s="154"/>
      <c r="EM203" s="154"/>
      <c r="EN203" s="154"/>
      <c r="EO203" s="154"/>
      <c r="EP203" s="154"/>
      <c r="EQ203" s="154"/>
      <c r="ER203" s="154"/>
      <c r="ES203" s="154"/>
      <c r="ET203" s="154"/>
      <c r="EU203" s="154"/>
      <c r="EV203" s="154"/>
      <c r="EW203" s="154"/>
      <c r="EX203" s="154"/>
      <c r="EY203" s="154"/>
      <c r="EZ203" s="154"/>
      <c r="FA203" s="154"/>
      <c r="FB203" s="154"/>
      <c r="FC203" s="154"/>
      <c r="FD203" s="154"/>
      <c r="FE203" s="154"/>
      <c r="FF203" s="154"/>
      <c r="FG203" s="154"/>
      <c r="FH203" s="154"/>
      <c r="FI203" s="154"/>
      <c r="FJ203" s="154"/>
      <c r="FK203" s="154"/>
      <c r="FL203" s="154"/>
      <c r="FM203" s="154"/>
      <c r="FN203" s="154"/>
      <c r="FO203" s="154"/>
      <c r="FP203" s="154"/>
      <c r="FQ203" s="154"/>
      <c r="FR203" s="154"/>
    </row>
    <row r="204" spans="1:174" s="155" customFormat="1" x14ac:dyDescent="0.25">
      <c r="A204" s="137" t="s">
        <v>322</v>
      </c>
      <c r="B204" s="138">
        <v>486</v>
      </c>
      <c r="C204" s="122"/>
      <c r="D204" s="123">
        <v>47086.401383999997</v>
      </c>
      <c r="E204" s="124">
        <v>43517.199254320003</v>
      </c>
      <c r="F204" s="125">
        <f t="shared" si="28"/>
        <v>-7.5801123567977964</v>
      </c>
      <c r="G204" s="123">
        <v>15420.3249</v>
      </c>
      <c r="H204" s="132">
        <v>15596.857599999999</v>
      </c>
      <c r="I204" s="125">
        <f t="shared" si="29"/>
        <v>1.1448053211900788</v>
      </c>
      <c r="J204" s="131">
        <v>6988.9987000000001</v>
      </c>
      <c r="K204" s="132">
        <v>7909.3804</v>
      </c>
      <c r="L204" s="129">
        <f t="shared" si="33"/>
        <v>13.169006598899502</v>
      </c>
      <c r="M204" s="131">
        <v>37.719900000000003</v>
      </c>
      <c r="N204" s="132">
        <v>39.970500000000001</v>
      </c>
      <c r="O204" s="147">
        <f t="shared" si="27"/>
        <v>5.9666117884723979</v>
      </c>
      <c r="P204" s="131">
        <v>19178.336500000001</v>
      </c>
      <c r="Q204" s="132">
        <v>17111.581999999999</v>
      </c>
      <c r="R204" s="129">
        <f t="shared" si="30"/>
        <v>-10.776505563973194</v>
      </c>
      <c r="S204" s="122"/>
      <c r="T204" s="131">
        <v>19639.028300000002</v>
      </c>
      <c r="U204" s="132">
        <v>18364.8796</v>
      </c>
      <c r="V204" s="129">
        <f t="shared" si="31"/>
        <v>-6.4878398286131178</v>
      </c>
      <c r="W204" s="131">
        <v>58993.736799999999</v>
      </c>
      <c r="X204" s="132">
        <v>49241.3992</v>
      </c>
      <c r="Y204" s="129">
        <f t="shared" si="26"/>
        <v>-16.531140641357034</v>
      </c>
      <c r="Z204" s="132">
        <v>12897.7955</v>
      </c>
      <c r="AA204" s="132">
        <v>9023.3811999999998</v>
      </c>
      <c r="AB204" s="129">
        <f t="shared" si="34"/>
        <v>-30.039352849097355</v>
      </c>
      <c r="AC204" s="131">
        <v>964394.72530000005</v>
      </c>
      <c r="AD204" s="132">
        <v>986050.24560000002</v>
      </c>
      <c r="AE204" s="129">
        <f t="shared" si="32"/>
        <v>2.2455038099947533</v>
      </c>
      <c r="AF204" s="154"/>
      <c r="AG204" s="154"/>
      <c r="AH204" s="154"/>
      <c r="AI204" s="154"/>
      <c r="AJ204" s="154"/>
      <c r="AK204" s="154"/>
      <c r="AL204" s="154"/>
      <c r="AM204" s="154"/>
      <c r="AN204" s="154"/>
      <c r="AO204" s="154"/>
      <c r="AP204" s="154"/>
      <c r="AQ204" s="154"/>
      <c r="AR204" s="154"/>
      <c r="AS204" s="154"/>
      <c r="AT204" s="154"/>
      <c r="AU204" s="154"/>
      <c r="AV204" s="154"/>
      <c r="AW204" s="154"/>
      <c r="AX204" s="154"/>
      <c r="AY204" s="154"/>
      <c r="AZ204" s="154"/>
      <c r="BA204" s="154"/>
      <c r="BB204" s="154"/>
      <c r="BC204" s="154"/>
      <c r="BD204" s="154"/>
      <c r="BE204" s="154"/>
      <c r="BF204" s="154"/>
      <c r="BG204" s="154"/>
      <c r="BH204" s="154"/>
      <c r="BI204" s="154"/>
      <c r="BJ204" s="154"/>
      <c r="BK204" s="154"/>
      <c r="BL204" s="154"/>
      <c r="BM204" s="154"/>
      <c r="BN204" s="154"/>
      <c r="BO204" s="154"/>
      <c r="BP204" s="154"/>
      <c r="BQ204" s="154"/>
      <c r="BR204" s="154"/>
      <c r="BS204" s="154"/>
      <c r="BT204" s="154"/>
      <c r="BU204" s="154"/>
      <c r="BV204" s="154"/>
      <c r="BW204" s="154"/>
      <c r="BX204" s="154"/>
      <c r="BY204" s="154"/>
      <c r="BZ204" s="154"/>
      <c r="CA204" s="154"/>
      <c r="CB204" s="154"/>
      <c r="CC204" s="154"/>
      <c r="CD204" s="154"/>
      <c r="CE204" s="154"/>
      <c r="CF204" s="154"/>
      <c r="CG204" s="154"/>
      <c r="CH204" s="154"/>
      <c r="CI204" s="154"/>
      <c r="CJ204" s="154"/>
      <c r="CK204" s="154"/>
      <c r="CL204" s="154"/>
      <c r="CM204" s="154"/>
      <c r="CN204" s="154"/>
      <c r="CO204" s="154"/>
      <c r="CP204" s="154"/>
      <c r="CQ204" s="154"/>
      <c r="CR204" s="154"/>
      <c r="CS204" s="154"/>
      <c r="CT204" s="154"/>
      <c r="CU204" s="154"/>
      <c r="CV204" s="154"/>
      <c r="CW204" s="154"/>
      <c r="CX204" s="154"/>
      <c r="CY204" s="154"/>
      <c r="CZ204" s="154"/>
      <c r="DA204" s="154"/>
      <c r="DB204" s="154"/>
      <c r="DC204" s="154"/>
      <c r="DD204" s="154"/>
      <c r="DE204" s="154"/>
      <c r="DF204" s="154"/>
      <c r="DG204" s="154"/>
      <c r="DH204" s="154"/>
      <c r="DI204" s="154"/>
      <c r="DJ204" s="154"/>
      <c r="DK204" s="154"/>
      <c r="DL204" s="154"/>
      <c r="DM204" s="154"/>
      <c r="DN204" s="154"/>
      <c r="DO204" s="154"/>
      <c r="DP204" s="154"/>
      <c r="DQ204" s="154"/>
      <c r="DR204" s="154"/>
      <c r="DS204" s="154"/>
      <c r="DT204" s="154"/>
      <c r="DU204" s="154"/>
      <c r="DV204" s="154"/>
      <c r="DW204" s="154"/>
      <c r="DX204" s="154"/>
      <c r="DY204" s="154"/>
      <c r="DZ204" s="154"/>
      <c r="EA204" s="154"/>
      <c r="EB204" s="154"/>
      <c r="EC204" s="154"/>
      <c r="ED204" s="154"/>
      <c r="EE204" s="154"/>
      <c r="EF204" s="154"/>
      <c r="EG204" s="154"/>
      <c r="EH204" s="154"/>
      <c r="EI204" s="154"/>
      <c r="EJ204" s="154"/>
      <c r="EK204" s="154"/>
      <c r="EL204" s="154"/>
      <c r="EM204" s="154"/>
      <c r="EN204" s="154"/>
      <c r="EO204" s="154"/>
      <c r="EP204" s="154"/>
      <c r="EQ204" s="154"/>
      <c r="ER204" s="154"/>
      <c r="ES204" s="154"/>
      <c r="ET204" s="154"/>
      <c r="EU204" s="154"/>
      <c r="EV204" s="154"/>
      <c r="EW204" s="154"/>
      <c r="EX204" s="154"/>
      <c r="EY204" s="154"/>
      <c r="EZ204" s="154"/>
      <c r="FA204" s="154"/>
      <c r="FB204" s="154"/>
      <c r="FC204" s="154"/>
      <c r="FD204" s="154"/>
      <c r="FE204" s="154"/>
      <c r="FF204" s="154"/>
      <c r="FG204" s="154"/>
      <c r="FH204" s="154"/>
      <c r="FI204" s="154"/>
      <c r="FJ204" s="154"/>
      <c r="FK204" s="154"/>
      <c r="FL204" s="154"/>
      <c r="FM204" s="154"/>
      <c r="FN204" s="154"/>
      <c r="FO204" s="154"/>
      <c r="FP204" s="154"/>
      <c r="FQ204" s="154"/>
      <c r="FR204" s="154"/>
    </row>
    <row r="205" spans="1:174" s="155" customFormat="1" x14ac:dyDescent="0.25">
      <c r="A205" s="137" t="s">
        <v>323</v>
      </c>
      <c r="B205" s="138">
        <v>428</v>
      </c>
      <c r="C205" s="122"/>
      <c r="D205" s="123">
        <v>47334.045706999997</v>
      </c>
      <c r="E205" s="124">
        <v>46236.463835779999</v>
      </c>
      <c r="F205" s="125">
        <f t="shared" si="28"/>
        <v>-2.3188000409136378</v>
      </c>
      <c r="G205" s="123">
        <v>16276.5211</v>
      </c>
      <c r="H205" s="132">
        <v>18174.126</v>
      </c>
      <c r="I205" s="125">
        <f t="shared" si="29"/>
        <v>11.658541087136864</v>
      </c>
      <c r="J205" s="131">
        <v>7150.5285999999996</v>
      </c>
      <c r="K205" s="132">
        <v>8171.8635999999997</v>
      </c>
      <c r="L205" s="129">
        <f t="shared" si="33"/>
        <v>14.283349625368945</v>
      </c>
      <c r="M205" s="131">
        <v>110.68040000000001</v>
      </c>
      <c r="N205" s="132">
        <v>106.7916</v>
      </c>
      <c r="O205" s="147">
        <f t="shared" si="27"/>
        <v>-3.5135398860141498</v>
      </c>
      <c r="P205" s="131">
        <v>14887.3745</v>
      </c>
      <c r="Q205" s="132">
        <v>14219.936600000001</v>
      </c>
      <c r="R205" s="129">
        <f t="shared" si="30"/>
        <v>-4.4832478688569211</v>
      </c>
      <c r="S205" s="122"/>
      <c r="T205" s="131">
        <v>16368.624100000001</v>
      </c>
      <c r="U205" s="132">
        <v>17332.7232</v>
      </c>
      <c r="V205" s="129">
        <f t="shared" si="31"/>
        <v>5.8899214381739062</v>
      </c>
      <c r="W205" s="131">
        <v>25498.980299999999</v>
      </c>
      <c r="X205" s="132">
        <v>23525.3488</v>
      </c>
      <c r="Y205" s="129">
        <f t="shared" si="26"/>
        <v>-7.7400408831250438</v>
      </c>
      <c r="Z205" s="132">
        <v>33439.7068</v>
      </c>
      <c r="AA205" s="132">
        <v>23723.538499999999</v>
      </c>
      <c r="AB205" s="129">
        <f t="shared" si="34"/>
        <v>-29.055781972346729</v>
      </c>
      <c r="AC205" s="131">
        <v>424425.69040000002</v>
      </c>
      <c r="AD205" s="132">
        <v>64711.1895</v>
      </c>
      <c r="AE205" s="129">
        <f t="shared" si="32"/>
        <v>-84.753234555850526</v>
      </c>
      <c r="AF205" s="154"/>
      <c r="AG205" s="154"/>
      <c r="AH205" s="154"/>
      <c r="AI205" s="154"/>
      <c r="AJ205" s="154"/>
      <c r="AK205" s="154"/>
      <c r="AL205" s="154"/>
      <c r="AM205" s="154"/>
      <c r="AN205" s="154"/>
      <c r="AO205" s="154"/>
      <c r="AP205" s="154"/>
      <c r="AQ205" s="154"/>
      <c r="AR205" s="154"/>
      <c r="AS205" s="154"/>
      <c r="AT205" s="154"/>
      <c r="AU205" s="154"/>
      <c r="AV205" s="154"/>
      <c r="AW205" s="154"/>
      <c r="AX205" s="154"/>
      <c r="AY205" s="154"/>
      <c r="AZ205" s="154"/>
      <c r="BA205" s="154"/>
      <c r="BB205" s="154"/>
      <c r="BC205" s="154"/>
      <c r="BD205" s="154"/>
      <c r="BE205" s="154"/>
      <c r="BF205" s="154"/>
      <c r="BG205" s="154"/>
      <c r="BH205" s="154"/>
      <c r="BI205" s="154"/>
      <c r="BJ205" s="154"/>
      <c r="BK205" s="154"/>
      <c r="BL205" s="154"/>
      <c r="BM205" s="154"/>
      <c r="BN205" s="154"/>
      <c r="BO205" s="154"/>
      <c r="BP205" s="154"/>
      <c r="BQ205" s="154"/>
      <c r="BR205" s="154"/>
      <c r="BS205" s="154"/>
      <c r="BT205" s="154"/>
      <c r="BU205" s="154"/>
      <c r="BV205" s="154"/>
      <c r="BW205" s="154"/>
      <c r="BX205" s="154"/>
      <c r="BY205" s="154"/>
      <c r="BZ205" s="154"/>
      <c r="CA205" s="154"/>
      <c r="CB205" s="154"/>
      <c r="CC205" s="154"/>
      <c r="CD205" s="154"/>
      <c r="CE205" s="154"/>
      <c r="CF205" s="154"/>
      <c r="CG205" s="154"/>
      <c r="CH205" s="154"/>
      <c r="CI205" s="154"/>
      <c r="CJ205" s="154"/>
      <c r="CK205" s="154"/>
      <c r="CL205" s="154"/>
      <c r="CM205" s="154"/>
      <c r="CN205" s="154"/>
      <c r="CO205" s="154"/>
      <c r="CP205" s="154"/>
      <c r="CQ205" s="154"/>
      <c r="CR205" s="154"/>
      <c r="CS205" s="154"/>
      <c r="CT205" s="154"/>
      <c r="CU205" s="154"/>
      <c r="CV205" s="154"/>
      <c r="CW205" s="154"/>
      <c r="CX205" s="154"/>
      <c r="CY205" s="154"/>
      <c r="CZ205" s="154"/>
      <c r="DA205" s="154"/>
      <c r="DB205" s="154"/>
      <c r="DC205" s="154"/>
      <c r="DD205" s="154"/>
      <c r="DE205" s="154"/>
      <c r="DF205" s="154"/>
      <c r="DG205" s="154"/>
      <c r="DH205" s="154"/>
      <c r="DI205" s="154"/>
      <c r="DJ205" s="154"/>
      <c r="DK205" s="154"/>
      <c r="DL205" s="154"/>
      <c r="DM205" s="154"/>
      <c r="DN205" s="154"/>
      <c r="DO205" s="154"/>
      <c r="DP205" s="154"/>
      <c r="DQ205" s="154"/>
      <c r="DR205" s="154"/>
      <c r="DS205" s="154"/>
      <c r="DT205" s="154"/>
      <c r="DU205" s="154"/>
      <c r="DV205" s="154"/>
      <c r="DW205" s="154"/>
      <c r="DX205" s="154"/>
      <c r="DY205" s="154"/>
      <c r="DZ205" s="154"/>
      <c r="EA205" s="154"/>
      <c r="EB205" s="154"/>
      <c r="EC205" s="154"/>
      <c r="ED205" s="154"/>
      <c r="EE205" s="154"/>
      <c r="EF205" s="154"/>
      <c r="EG205" s="154"/>
      <c r="EH205" s="154"/>
      <c r="EI205" s="154"/>
      <c r="EJ205" s="154"/>
      <c r="EK205" s="154"/>
      <c r="EL205" s="154"/>
      <c r="EM205" s="154"/>
      <c r="EN205" s="154"/>
      <c r="EO205" s="154"/>
      <c r="EP205" s="154"/>
      <c r="EQ205" s="154"/>
      <c r="ER205" s="154"/>
      <c r="ES205" s="154"/>
      <c r="ET205" s="154"/>
      <c r="EU205" s="154"/>
      <c r="EV205" s="154"/>
      <c r="EW205" s="154"/>
      <c r="EX205" s="154"/>
      <c r="EY205" s="154"/>
      <c r="EZ205" s="154"/>
      <c r="FA205" s="154"/>
      <c r="FB205" s="154"/>
      <c r="FC205" s="154"/>
      <c r="FD205" s="154"/>
      <c r="FE205" s="154"/>
      <c r="FF205" s="154"/>
      <c r="FG205" s="154"/>
      <c r="FH205" s="154"/>
      <c r="FI205" s="154"/>
      <c r="FJ205" s="154"/>
      <c r="FK205" s="154"/>
      <c r="FL205" s="154"/>
      <c r="FM205" s="154"/>
      <c r="FN205" s="154"/>
      <c r="FO205" s="154"/>
      <c r="FP205" s="154"/>
      <c r="FQ205" s="154"/>
      <c r="FR205" s="154"/>
    </row>
    <row r="206" spans="1:174" s="155" customFormat="1" x14ac:dyDescent="0.25">
      <c r="A206" s="137" t="s">
        <v>324</v>
      </c>
      <c r="B206" s="138">
        <v>313</v>
      </c>
      <c r="C206" s="122"/>
      <c r="D206" s="123">
        <v>43363.524424000003</v>
      </c>
      <c r="E206" s="124">
        <v>42627.592701050002</v>
      </c>
      <c r="F206" s="125">
        <f t="shared" si="28"/>
        <v>-1.6971215617859081</v>
      </c>
      <c r="G206" s="123">
        <v>15720.2444</v>
      </c>
      <c r="H206" s="132">
        <v>17267.0321</v>
      </c>
      <c r="I206" s="125">
        <f t="shared" si="29"/>
        <v>9.839463437349627</v>
      </c>
      <c r="J206" s="131">
        <v>6298.4273999999996</v>
      </c>
      <c r="K206" s="132">
        <v>7951.8024999999998</v>
      </c>
      <c r="L206" s="129">
        <f t="shared" si="33"/>
        <v>26.250601856584076</v>
      </c>
      <c r="M206" s="131">
        <v>155.21010000000001</v>
      </c>
      <c r="N206" s="132">
        <v>109.4098</v>
      </c>
      <c r="O206" s="147">
        <f t="shared" si="27"/>
        <v>-29.50858223788272</v>
      </c>
      <c r="P206" s="131">
        <v>14049.4624</v>
      </c>
      <c r="Q206" s="132">
        <v>13475.710499999999</v>
      </c>
      <c r="R206" s="129">
        <f t="shared" si="30"/>
        <v>-4.0837996762068336</v>
      </c>
      <c r="S206" s="122"/>
      <c r="T206" s="131">
        <v>15970.2382</v>
      </c>
      <c r="U206" s="132">
        <v>16778.593400000002</v>
      </c>
      <c r="V206" s="129">
        <f t="shared" si="31"/>
        <v>5.0616352109262852</v>
      </c>
      <c r="W206" s="131">
        <v>25643.614099999999</v>
      </c>
      <c r="X206" s="132">
        <v>20228.663199999999</v>
      </c>
      <c r="Y206" s="129">
        <f t="shared" si="26"/>
        <v>-21.116176834060219</v>
      </c>
      <c r="Z206" s="132">
        <v>19125.422399999999</v>
      </c>
      <c r="AA206" s="132">
        <v>25160.8364</v>
      </c>
      <c r="AB206" s="129">
        <f t="shared" si="34"/>
        <v>31.557023284358941</v>
      </c>
      <c r="AC206" s="131">
        <v>12669.056399999999</v>
      </c>
      <c r="AD206" s="132">
        <v>39740.3272</v>
      </c>
      <c r="AE206" s="129">
        <f t="shared" si="32"/>
        <v>213.68024535749956</v>
      </c>
      <c r="AF206" s="154"/>
      <c r="AG206" s="154"/>
      <c r="AH206" s="154"/>
      <c r="AI206" s="154"/>
      <c r="AJ206" s="154"/>
      <c r="AK206" s="154"/>
      <c r="AL206" s="154"/>
      <c r="AM206" s="154"/>
      <c r="AN206" s="154"/>
      <c r="AO206" s="154"/>
      <c r="AP206" s="154"/>
      <c r="AQ206" s="154"/>
      <c r="AR206" s="154"/>
      <c r="AS206" s="154"/>
      <c r="AT206" s="154"/>
      <c r="AU206" s="154"/>
      <c r="AV206" s="154"/>
      <c r="AW206" s="154"/>
      <c r="AX206" s="154"/>
      <c r="AY206" s="154"/>
      <c r="AZ206" s="154"/>
      <c r="BA206" s="154"/>
      <c r="BB206" s="154"/>
      <c r="BC206" s="154"/>
      <c r="BD206" s="154"/>
      <c r="BE206" s="154"/>
      <c r="BF206" s="154"/>
      <c r="BG206" s="154"/>
      <c r="BH206" s="154"/>
      <c r="BI206" s="154"/>
      <c r="BJ206" s="154"/>
      <c r="BK206" s="154"/>
      <c r="BL206" s="154"/>
      <c r="BM206" s="154"/>
      <c r="BN206" s="154"/>
      <c r="BO206" s="154"/>
      <c r="BP206" s="154"/>
      <c r="BQ206" s="154"/>
      <c r="BR206" s="154"/>
      <c r="BS206" s="154"/>
      <c r="BT206" s="154"/>
      <c r="BU206" s="154"/>
      <c r="BV206" s="154"/>
      <c r="BW206" s="154"/>
      <c r="BX206" s="154"/>
      <c r="BY206" s="154"/>
      <c r="BZ206" s="154"/>
      <c r="CA206" s="154"/>
      <c r="CB206" s="154"/>
      <c r="CC206" s="154"/>
      <c r="CD206" s="154"/>
      <c r="CE206" s="154"/>
      <c r="CF206" s="154"/>
      <c r="CG206" s="154"/>
      <c r="CH206" s="154"/>
      <c r="CI206" s="154"/>
      <c r="CJ206" s="154"/>
      <c r="CK206" s="154"/>
      <c r="CL206" s="154"/>
      <c r="CM206" s="154"/>
      <c r="CN206" s="154"/>
      <c r="CO206" s="154"/>
      <c r="CP206" s="154"/>
      <c r="CQ206" s="154"/>
      <c r="CR206" s="154"/>
      <c r="CS206" s="154"/>
      <c r="CT206" s="154"/>
      <c r="CU206" s="154"/>
      <c r="CV206" s="154"/>
      <c r="CW206" s="154"/>
      <c r="CX206" s="154"/>
      <c r="CY206" s="154"/>
      <c r="CZ206" s="154"/>
      <c r="DA206" s="154"/>
      <c r="DB206" s="154"/>
      <c r="DC206" s="154"/>
      <c r="DD206" s="154"/>
      <c r="DE206" s="154"/>
      <c r="DF206" s="154"/>
      <c r="DG206" s="154"/>
      <c r="DH206" s="154"/>
      <c r="DI206" s="154"/>
      <c r="DJ206" s="154"/>
      <c r="DK206" s="154"/>
      <c r="DL206" s="154"/>
      <c r="DM206" s="154"/>
      <c r="DN206" s="154"/>
      <c r="DO206" s="154"/>
      <c r="DP206" s="154"/>
      <c r="DQ206" s="154"/>
      <c r="DR206" s="154"/>
      <c r="DS206" s="154"/>
      <c r="DT206" s="154"/>
      <c r="DU206" s="154"/>
      <c r="DV206" s="154"/>
      <c r="DW206" s="154"/>
      <c r="DX206" s="154"/>
      <c r="DY206" s="154"/>
      <c r="DZ206" s="154"/>
      <c r="EA206" s="154"/>
      <c r="EB206" s="154"/>
      <c r="EC206" s="154"/>
      <c r="ED206" s="154"/>
      <c r="EE206" s="154"/>
      <c r="EF206" s="154"/>
      <c r="EG206" s="154"/>
      <c r="EH206" s="154"/>
      <c r="EI206" s="154"/>
      <c r="EJ206" s="154"/>
      <c r="EK206" s="154"/>
      <c r="EL206" s="154"/>
      <c r="EM206" s="154"/>
      <c r="EN206" s="154"/>
      <c r="EO206" s="154"/>
      <c r="EP206" s="154"/>
      <c r="EQ206" s="154"/>
      <c r="ER206" s="154"/>
      <c r="ES206" s="154"/>
      <c r="ET206" s="154"/>
      <c r="EU206" s="154"/>
      <c r="EV206" s="154"/>
      <c r="EW206" s="154"/>
      <c r="EX206" s="154"/>
      <c r="EY206" s="154"/>
      <c r="EZ206" s="154"/>
      <c r="FA206" s="154"/>
      <c r="FB206" s="154"/>
      <c r="FC206" s="154"/>
      <c r="FD206" s="154"/>
      <c r="FE206" s="154"/>
      <c r="FF206" s="154"/>
      <c r="FG206" s="154"/>
      <c r="FH206" s="154"/>
      <c r="FI206" s="154"/>
      <c r="FJ206" s="154"/>
      <c r="FK206" s="154"/>
      <c r="FL206" s="154"/>
      <c r="FM206" s="154"/>
      <c r="FN206" s="154"/>
      <c r="FO206" s="154"/>
      <c r="FP206" s="154"/>
      <c r="FQ206" s="154"/>
      <c r="FR206" s="154"/>
    </row>
    <row r="207" spans="1:174" s="155" customFormat="1" x14ac:dyDescent="0.25">
      <c r="A207" s="137" t="s">
        <v>325</v>
      </c>
      <c r="B207" s="138">
        <v>431</v>
      </c>
      <c r="C207" s="122"/>
      <c r="D207" s="123">
        <v>57725.600175</v>
      </c>
      <c r="E207" s="124">
        <v>60363.886651369998</v>
      </c>
      <c r="F207" s="125">
        <f t="shared" si="28"/>
        <v>4.5703924573704091</v>
      </c>
      <c r="G207" s="123">
        <v>19568.585999999999</v>
      </c>
      <c r="H207" s="132">
        <v>20895.748299999999</v>
      </c>
      <c r="I207" s="125">
        <f t="shared" si="29"/>
        <v>6.7821062799325427</v>
      </c>
      <c r="J207" s="131">
        <v>9711.9879000000001</v>
      </c>
      <c r="K207" s="132">
        <v>11703.7924</v>
      </c>
      <c r="L207" s="129">
        <f t="shared" si="33"/>
        <v>20.508720979769745</v>
      </c>
      <c r="M207" s="131">
        <v>24.409500000000001</v>
      </c>
      <c r="N207" s="132">
        <v>21.536300000000001</v>
      </c>
      <c r="O207" s="147">
        <f t="shared" si="27"/>
        <v>-11.77082693213708</v>
      </c>
      <c r="P207" s="131">
        <v>18115.893400000001</v>
      </c>
      <c r="Q207" s="132">
        <v>20994.0337</v>
      </c>
      <c r="R207" s="129">
        <f t="shared" si="30"/>
        <v>15.887377102804102</v>
      </c>
      <c r="S207" s="122"/>
      <c r="T207" s="131">
        <v>14866.1132</v>
      </c>
      <c r="U207" s="132">
        <v>14048.214</v>
      </c>
      <c r="V207" s="129">
        <f t="shared" si="31"/>
        <v>-5.5017689492637523</v>
      </c>
      <c r="W207" s="131">
        <v>49388.605600000003</v>
      </c>
      <c r="X207" s="132">
        <v>54438.949099999998</v>
      </c>
      <c r="Y207" s="129">
        <f t="shared" si="26"/>
        <v>10.225726032645866</v>
      </c>
      <c r="Z207" s="132">
        <v>19371.0949</v>
      </c>
      <c r="AA207" s="132">
        <v>8461.1664999999994</v>
      </c>
      <c r="AB207" s="129">
        <f t="shared" si="34"/>
        <v>-56.320659499737417</v>
      </c>
      <c r="AC207" s="131">
        <v>766299.10360000003</v>
      </c>
      <c r="AD207" s="132">
        <v>408185.80489999999</v>
      </c>
      <c r="AE207" s="129">
        <f t="shared" si="32"/>
        <v>-46.732835392553376</v>
      </c>
      <c r="AF207" s="154"/>
      <c r="AG207" s="154"/>
      <c r="AH207" s="154"/>
      <c r="AI207" s="154"/>
      <c r="AJ207" s="154"/>
      <c r="AK207" s="154"/>
      <c r="AL207" s="154"/>
      <c r="AM207" s="154"/>
      <c r="AN207" s="154"/>
      <c r="AO207" s="154"/>
      <c r="AP207" s="154"/>
      <c r="AQ207" s="154"/>
      <c r="AR207" s="154"/>
      <c r="AS207" s="154"/>
      <c r="AT207" s="154"/>
      <c r="AU207" s="154"/>
      <c r="AV207" s="154"/>
      <c r="AW207" s="154"/>
      <c r="AX207" s="154"/>
      <c r="AY207" s="154"/>
      <c r="AZ207" s="154"/>
      <c r="BA207" s="154"/>
      <c r="BB207" s="154"/>
      <c r="BC207" s="154"/>
      <c r="BD207" s="154"/>
      <c r="BE207" s="154"/>
      <c r="BF207" s="154"/>
      <c r="BG207" s="154"/>
      <c r="BH207" s="154"/>
      <c r="BI207" s="154"/>
      <c r="BJ207" s="154"/>
      <c r="BK207" s="154"/>
      <c r="BL207" s="154"/>
      <c r="BM207" s="154"/>
      <c r="BN207" s="154"/>
      <c r="BO207" s="154"/>
      <c r="BP207" s="154"/>
      <c r="BQ207" s="154"/>
      <c r="BR207" s="154"/>
      <c r="BS207" s="154"/>
      <c r="BT207" s="154"/>
      <c r="BU207" s="154"/>
      <c r="BV207" s="154"/>
      <c r="BW207" s="154"/>
      <c r="BX207" s="154"/>
      <c r="BY207" s="154"/>
      <c r="BZ207" s="154"/>
      <c r="CA207" s="154"/>
      <c r="CB207" s="154"/>
      <c r="CC207" s="154"/>
      <c r="CD207" s="154"/>
      <c r="CE207" s="154"/>
      <c r="CF207" s="154"/>
      <c r="CG207" s="154"/>
      <c r="CH207" s="154"/>
      <c r="CI207" s="154"/>
      <c r="CJ207" s="154"/>
      <c r="CK207" s="154"/>
      <c r="CL207" s="154"/>
      <c r="CM207" s="154"/>
      <c r="CN207" s="154"/>
      <c r="CO207" s="154"/>
      <c r="CP207" s="154"/>
      <c r="CQ207" s="154"/>
      <c r="CR207" s="154"/>
      <c r="CS207" s="154"/>
      <c r="CT207" s="154"/>
      <c r="CU207" s="154"/>
      <c r="CV207" s="154"/>
      <c r="CW207" s="154"/>
      <c r="CX207" s="154"/>
      <c r="CY207" s="154"/>
      <c r="CZ207" s="154"/>
      <c r="DA207" s="154"/>
      <c r="DB207" s="154"/>
      <c r="DC207" s="154"/>
      <c r="DD207" s="154"/>
      <c r="DE207" s="154"/>
      <c r="DF207" s="154"/>
      <c r="DG207" s="154"/>
      <c r="DH207" s="154"/>
      <c r="DI207" s="154"/>
      <c r="DJ207" s="154"/>
      <c r="DK207" s="154"/>
      <c r="DL207" s="154"/>
      <c r="DM207" s="154"/>
      <c r="DN207" s="154"/>
      <c r="DO207" s="154"/>
      <c r="DP207" s="154"/>
      <c r="DQ207" s="154"/>
      <c r="DR207" s="154"/>
      <c r="DS207" s="154"/>
      <c r="DT207" s="154"/>
      <c r="DU207" s="154"/>
      <c r="DV207" s="154"/>
      <c r="DW207" s="154"/>
      <c r="DX207" s="154"/>
      <c r="DY207" s="154"/>
      <c r="DZ207" s="154"/>
      <c r="EA207" s="154"/>
      <c r="EB207" s="154"/>
      <c r="EC207" s="154"/>
      <c r="ED207" s="154"/>
      <c r="EE207" s="154"/>
      <c r="EF207" s="154"/>
      <c r="EG207" s="154"/>
      <c r="EH207" s="154"/>
      <c r="EI207" s="154"/>
      <c r="EJ207" s="154"/>
      <c r="EK207" s="154"/>
      <c r="EL207" s="154"/>
      <c r="EM207" s="154"/>
      <c r="EN207" s="154"/>
      <c r="EO207" s="154"/>
      <c r="EP207" s="154"/>
      <c r="EQ207" s="154"/>
      <c r="ER207" s="154"/>
      <c r="ES207" s="154"/>
      <c r="ET207" s="154"/>
      <c r="EU207" s="154"/>
      <c r="EV207" s="154"/>
      <c r="EW207" s="154"/>
      <c r="EX207" s="154"/>
      <c r="EY207" s="154"/>
      <c r="EZ207" s="154"/>
      <c r="FA207" s="154"/>
      <c r="FB207" s="154"/>
      <c r="FC207" s="154"/>
      <c r="FD207" s="154"/>
      <c r="FE207" s="154"/>
      <c r="FF207" s="154"/>
      <c r="FG207" s="154"/>
      <c r="FH207" s="154"/>
      <c r="FI207" s="154"/>
      <c r="FJ207" s="154"/>
      <c r="FK207" s="154"/>
      <c r="FL207" s="154"/>
      <c r="FM207" s="154"/>
      <c r="FN207" s="154"/>
      <c r="FO207" s="154"/>
      <c r="FP207" s="154"/>
      <c r="FQ207" s="154"/>
      <c r="FR207" s="154"/>
    </row>
    <row r="208" spans="1:174" s="155" customFormat="1" x14ac:dyDescent="0.25">
      <c r="A208" s="137" t="s">
        <v>326</v>
      </c>
      <c r="B208" s="138">
        <v>233</v>
      </c>
      <c r="C208" s="122"/>
      <c r="D208" s="123">
        <v>25261.190659</v>
      </c>
      <c r="E208" s="124">
        <v>25777.757045390001</v>
      </c>
      <c r="F208" s="125">
        <f t="shared" si="28"/>
        <v>2.0449011820666385</v>
      </c>
      <c r="G208" s="123">
        <v>5416.8643000000002</v>
      </c>
      <c r="H208" s="132">
        <v>5289.2892000000002</v>
      </c>
      <c r="I208" s="125">
        <f t="shared" si="29"/>
        <v>-2.3551466851403302</v>
      </c>
      <c r="J208" s="131">
        <v>2107.7539999999999</v>
      </c>
      <c r="K208" s="132">
        <v>2260.9025999999999</v>
      </c>
      <c r="L208" s="129">
        <f t="shared" si="33"/>
        <v>7.2659617773231489</v>
      </c>
      <c r="M208" s="131">
        <v>172.08080000000001</v>
      </c>
      <c r="N208" s="132">
        <v>247.70060000000001</v>
      </c>
      <c r="O208" s="147">
        <f t="shared" si="27"/>
        <v>43.944356372122861</v>
      </c>
      <c r="P208" s="131">
        <v>15152.047200000001</v>
      </c>
      <c r="Q208" s="132">
        <v>16473.296900000001</v>
      </c>
      <c r="R208" s="129">
        <f t="shared" si="30"/>
        <v>8.7199418174990875</v>
      </c>
      <c r="S208" s="122"/>
      <c r="T208" s="131">
        <v>13595.9617</v>
      </c>
      <c r="U208" s="132">
        <v>12818.3107</v>
      </c>
      <c r="V208" s="129">
        <f t="shared" si="31"/>
        <v>-5.7197204372824935</v>
      </c>
      <c r="W208" s="131">
        <v>45084.879699999998</v>
      </c>
      <c r="X208" s="132">
        <v>39751.107199999999</v>
      </c>
      <c r="Y208" s="129">
        <f t="shared" si="26"/>
        <v>-11.83051288035265</v>
      </c>
      <c r="Z208" s="132">
        <v>1320.5137</v>
      </c>
      <c r="AA208" s="132">
        <v>1560.8157000000001</v>
      </c>
      <c r="AB208" s="129">
        <f t="shared" si="34"/>
        <v>18.197615064501036</v>
      </c>
      <c r="AC208" s="131">
        <v>47822.365100000003</v>
      </c>
      <c r="AD208" s="132">
        <v>109548.6865</v>
      </c>
      <c r="AE208" s="129">
        <f t="shared" si="32"/>
        <v>129.07417119777708</v>
      </c>
      <c r="AF208" s="154"/>
      <c r="AG208" s="154"/>
      <c r="AH208" s="154"/>
      <c r="AI208" s="154"/>
      <c r="AJ208" s="154"/>
      <c r="AK208" s="154"/>
      <c r="AL208" s="154"/>
      <c r="AM208" s="154"/>
      <c r="AN208" s="154"/>
      <c r="AO208" s="154"/>
      <c r="AP208" s="154"/>
      <c r="AQ208" s="154"/>
      <c r="AR208" s="154"/>
      <c r="AS208" s="154"/>
      <c r="AT208" s="154"/>
      <c r="AU208" s="154"/>
      <c r="AV208" s="154"/>
      <c r="AW208" s="154"/>
      <c r="AX208" s="154"/>
      <c r="AY208" s="154"/>
      <c r="AZ208" s="154"/>
      <c r="BA208" s="154"/>
      <c r="BB208" s="154"/>
      <c r="BC208" s="154"/>
      <c r="BD208" s="154"/>
      <c r="BE208" s="154"/>
      <c r="BF208" s="154"/>
      <c r="BG208" s="154"/>
      <c r="BH208" s="154"/>
      <c r="BI208" s="154"/>
      <c r="BJ208" s="154"/>
      <c r="BK208" s="154"/>
      <c r="BL208" s="154"/>
      <c r="BM208" s="154"/>
      <c r="BN208" s="154"/>
      <c r="BO208" s="154"/>
      <c r="BP208" s="154"/>
      <c r="BQ208" s="154"/>
      <c r="BR208" s="154"/>
      <c r="BS208" s="154"/>
      <c r="BT208" s="154"/>
      <c r="BU208" s="154"/>
      <c r="BV208" s="154"/>
      <c r="BW208" s="154"/>
      <c r="BX208" s="154"/>
      <c r="BY208" s="154"/>
      <c r="BZ208" s="154"/>
      <c r="CA208" s="154"/>
      <c r="CB208" s="154"/>
      <c r="CC208" s="154"/>
      <c r="CD208" s="154"/>
      <c r="CE208" s="154"/>
      <c r="CF208" s="154"/>
      <c r="CG208" s="154"/>
      <c r="CH208" s="154"/>
      <c r="CI208" s="154"/>
      <c r="CJ208" s="154"/>
      <c r="CK208" s="154"/>
      <c r="CL208" s="154"/>
      <c r="CM208" s="154"/>
      <c r="CN208" s="154"/>
      <c r="CO208" s="154"/>
      <c r="CP208" s="154"/>
      <c r="CQ208" s="154"/>
      <c r="CR208" s="154"/>
      <c r="CS208" s="154"/>
      <c r="CT208" s="154"/>
      <c r="CU208" s="154"/>
      <c r="CV208" s="154"/>
      <c r="CW208" s="154"/>
      <c r="CX208" s="154"/>
      <c r="CY208" s="154"/>
      <c r="CZ208" s="154"/>
      <c r="DA208" s="154"/>
      <c r="DB208" s="154"/>
      <c r="DC208" s="154"/>
      <c r="DD208" s="154"/>
      <c r="DE208" s="154"/>
      <c r="DF208" s="154"/>
      <c r="DG208" s="154"/>
      <c r="DH208" s="154"/>
      <c r="DI208" s="154"/>
      <c r="DJ208" s="154"/>
      <c r="DK208" s="154"/>
      <c r="DL208" s="154"/>
      <c r="DM208" s="154"/>
      <c r="DN208" s="154"/>
      <c r="DO208" s="154"/>
      <c r="DP208" s="154"/>
      <c r="DQ208" s="154"/>
      <c r="DR208" s="154"/>
      <c r="DS208" s="154"/>
      <c r="DT208" s="154"/>
      <c r="DU208" s="154"/>
      <c r="DV208" s="154"/>
      <c r="DW208" s="154"/>
      <c r="DX208" s="154"/>
      <c r="DY208" s="154"/>
      <c r="DZ208" s="154"/>
      <c r="EA208" s="154"/>
      <c r="EB208" s="154"/>
      <c r="EC208" s="154"/>
      <c r="ED208" s="154"/>
      <c r="EE208" s="154"/>
      <c r="EF208" s="154"/>
      <c r="EG208" s="154"/>
      <c r="EH208" s="154"/>
      <c r="EI208" s="154"/>
      <c r="EJ208" s="154"/>
      <c r="EK208" s="154"/>
      <c r="EL208" s="154"/>
      <c r="EM208" s="154"/>
      <c r="EN208" s="154"/>
      <c r="EO208" s="154"/>
      <c r="EP208" s="154"/>
      <c r="EQ208" s="154"/>
      <c r="ER208" s="154"/>
      <c r="ES208" s="154"/>
      <c r="ET208" s="154"/>
      <c r="EU208" s="154"/>
      <c r="EV208" s="154"/>
      <c r="EW208" s="154"/>
      <c r="EX208" s="154"/>
      <c r="EY208" s="154"/>
      <c r="EZ208" s="154"/>
      <c r="FA208" s="154"/>
      <c r="FB208" s="154"/>
      <c r="FC208" s="154"/>
      <c r="FD208" s="154"/>
      <c r="FE208" s="154"/>
      <c r="FF208" s="154"/>
      <c r="FG208" s="154"/>
      <c r="FH208" s="154"/>
      <c r="FI208" s="154"/>
      <c r="FJ208" s="154"/>
      <c r="FK208" s="154"/>
      <c r="FL208" s="154"/>
      <c r="FM208" s="154"/>
      <c r="FN208" s="154"/>
      <c r="FO208" s="154"/>
      <c r="FP208" s="154"/>
      <c r="FQ208" s="154"/>
      <c r="FR208" s="154"/>
    </row>
    <row r="209" spans="1:174" s="155" customFormat="1" x14ac:dyDescent="0.25">
      <c r="A209" s="137" t="s">
        <v>327</v>
      </c>
      <c r="B209" s="138">
        <v>540</v>
      </c>
      <c r="C209" s="122"/>
      <c r="D209" s="123">
        <v>35880.928788999998</v>
      </c>
      <c r="E209" s="124">
        <v>34222.356564150003</v>
      </c>
      <c r="F209" s="125">
        <f t="shared" si="28"/>
        <v>-4.6224339247273427</v>
      </c>
      <c r="G209" s="123">
        <v>4439.5581000000002</v>
      </c>
      <c r="H209" s="132">
        <v>4550.7448999999997</v>
      </c>
      <c r="I209" s="125">
        <f t="shared" si="29"/>
        <v>2.5044564683138093</v>
      </c>
      <c r="J209" s="131">
        <v>3087.2094999999999</v>
      </c>
      <c r="K209" s="132">
        <v>2783.8245999999999</v>
      </c>
      <c r="L209" s="129">
        <f t="shared" si="33"/>
        <v>-9.8271562069240819</v>
      </c>
      <c r="M209" s="131">
        <v>604.90329999999994</v>
      </c>
      <c r="N209" s="132">
        <v>577.52480000000003</v>
      </c>
      <c r="O209" s="147">
        <f t="shared" si="27"/>
        <v>-4.5260953279639748</v>
      </c>
      <c r="P209" s="131">
        <v>21637.563999999998</v>
      </c>
      <c r="Q209" s="132">
        <v>21469.3933</v>
      </c>
      <c r="R209" s="129">
        <f t="shared" si="30"/>
        <v>-0.77721641863196522</v>
      </c>
      <c r="S209" s="122"/>
      <c r="T209" s="131">
        <v>10401.9077</v>
      </c>
      <c r="U209" s="132">
        <v>10745.171899999999</v>
      </c>
      <c r="V209" s="129">
        <f t="shared" si="31"/>
        <v>3.3000119776106063</v>
      </c>
      <c r="W209" s="131">
        <v>118473.8021</v>
      </c>
      <c r="X209" s="132">
        <v>104597.8613</v>
      </c>
      <c r="Y209" s="129">
        <f t="shared" si="26"/>
        <v>-11.712244018544926</v>
      </c>
      <c r="Z209" s="132">
        <v>1271.2831000000001</v>
      </c>
      <c r="AA209" s="132">
        <v>1132.7103</v>
      </c>
      <c r="AB209" s="129">
        <f t="shared" si="34"/>
        <v>-10.90023142760257</v>
      </c>
      <c r="AC209" s="131">
        <v>26351.969000000001</v>
      </c>
      <c r="AD209" s="132">
        <v>32278.609799999998</v>
      </c>
      <c r="AE209" s="129">
        <f t="shared" si="32"/>
        <v>22.490314860343052</v>
      </c>
      <c r="AF209" s="154"/>
      <c r="AG209" s="154"/>
      <c r="AH209" s="154"/>
      <c r="AI209" s="154"/>
      <c r="AJ209" s="154"/>
      <c r="AK209" s="154"/>
      <c r="AL209" s="154"/>
      <c r="AM209" s="154"/>
      <c r="AN209" s="154"/>
      <c r="AO209" s="154"/>
      <c r="AP209" s="154"/>
      <c r="AQ209" s="154"/>
      <c r="AR209" s="154"/>
      <c r="AS209" s="154"/>
      <c r="AT209" s="154"/>
      <c r="AU209" s="154"/>
      <c r="AV209" s="154"/>
      <c r="AW209" s="154"/>
      <c r="AX209" s="154"/>
      <c r="AY209" s="154"/>
      <c r="AZ209" s="154"/>
      <c r="BA209" s="154"/>
      <c r="BB209" s="154"/>
      <c r="BC209" s="154"/>
      <c r="BD209" s="154"/>
      <c r="BE209" s="154"/>
      <c r="BF209" s="154"/>
      <c r="BG209" s="154"/>
      <c r="BH209" s="154"/>
      <c r="BI209" s="154"/>
      <c r="BJ209" s="154"/>
      <c r="BK209" s="154"/>
      <c r="BL209" s="154"/>
      <c r="BM209" s="154"/>
      <c r="BN209" s="154"/>
      <c r="BO209" s="154"/>
      <c r="BP209" s="154"/>
      <c r="BQ209" s="154"/>
      <c r="BR209" s="154"/>
      <c r="BS209" s="154"/>
      <c r="BT209" s="154"/>
      <c r="BU209" s="154"/>
      <c r="BV209" s="154"/>
      <c r="BW209" s="154"/>
      <c r="BX209" s="154"/>
      <c r="BY209" s="154"/>
      <c r="BZ209" s="154"/>
      <c r="CA209" s="154"/>
      <c r="CB209" s="154"/>
      <c r="CC209" s="154"/>
      <c r="CD209" s="154"/>
      <c r="CE209" s="154"/>
      <c r="CF209" s="154"/>
      <c r="CG209" s="154"/>
      <c r="CH209" s="154"/>
      <c r="CI209" s="154"/>
      <c r="CJ209" s="154"/>
      <c r="CK209" s="154"/>
      <c r="CL209" s="154"/>
      <c r="CM209" s="154"/>
      <c r="CN209" s="154"/>
      <c r="CO209" s="154"/>
      <c r="CP209" s="154"/>
      <c r="CQ209" s="154"/>
      <c r="CR209" s="154"/>
      <c r="CS209" s="154"/>
      <c r="CT209" s="154"/>
      <c r="CU209" s="154"/>
      <c r="CV209" s="154"/>
      <c r="CW209" s="154"/>
      <c r="CX209" s="154"/>
      <c r="CY209" s="154"/>
      <c r="CZ209" s="154"/>
      <c r="DA209" s="154"/>
      <c r="DB209" s="154"/>
      <c r="DC209" s="154"/>
      <c r="DD209" s="154"/>
      <c r="DE209" s="154"/>
      <c r="DF209" s="154"/>
      <c r="DG209" s="154"/>
      <c r="DH209" s="154"/>
      <c r="DI209" s="154"/>
      <c r="DJ209" s="154"/>
      <c r="DK209" s="154"/>
      <c r="DL209" s="154"/>
      <c r="DM209" s="154"/>
      <c r="DN209" s="154"/>
      <c r="DO209" s="154"/>
      <c r="DP209" s="154"/>
      <c r="DQ209" s="154"/>
      <c r="DR209" s="154"/>
      <c r="DS209" s="154"/>
      <c r="DT209" s="154"/>
      <c r="DU209" s="154"/>
      <c r="DV209" s="154"/>
      <c r="DW209" s="154"/>
      <c r="DX209" s="154"/>
      <c r="DY209" s="154"/>
      <c r="DZ209" s="154"/>
      <c r="EA209" s="154"/>
      <c r="EB209" s="154"/>
      <c r="EC209" s="154"/>
      <c r="ED209" s="154"/>
      <c r="EE209" s="154"/>
      <c r="EF209" s="154"/>
      <c r="EG209" s="154"/>
      <c r="EH209" s="154"/>
      <c r="EI209" s="154"/>
      <c r="EJ209" s="154"/>
      <c r="EK209" s="154"/>
      <c r="EL209" s="154"/>
      <c r="EM209" s="154"/>
      <c r="EN209" s="154"/>
      <c r="EO209" s="154"/>
      <c r="EP209" s="154"/>
      <c r="EQ209" s="154"/>
      <c r="ER209" s="154"/>
      <c r="ES209" s="154"/>
      <c r="ET209" s="154"/>
      <c r="EU209" s="154"/>
      <c r="EV209" s="154"/>
      <c r="EW209" s="154"/>
      <c r="EX209" s="154"/>
      <c r="EY209" s="154"/>
      <c r="EZ209" s="154"/>
      <c r="FA209" s="154"/>
      <c r="FB209" s="154"/>
      <c r="FC209" s="154"/>
      <c r="FD209" s="154"/>
      <c r="FE209" s="154"/>
      <c r="FF209" s="154"/>
      <c r="FG209" s="154"/>
      <c r="FH209" s="154"/>
      <c r="FI209" s="154"/>
      <c r="FJ209" s="154"/>
      <c r="FK209" s="154"/>
      <c r="FL209" s="154"/>
      <c r="FM209" s="154"/>
      <c r="FN209" s="154"/>
      <c r="FO209" s="154"/>
      <c r="FP209" s="154"/>
      <c r="FQ209" s="154"/>
      <c r="FR209" s="154"/>
    </row>
    <row r="210" spans="1:174" s="155" customFormat="1" x14ac:dyDescent="0.25">
      <c r="A210" s="137" t="s">
        <v>328</v>
      </c>
      <c r="B210" s="138">
        <v>974</v>
      </c>
      <c r="C210" s="122"/>
      <c r="D210" s="123">
        <v>58736.643754999997</v>
      </c>
      <c r="E210" s="124">
        <v>52082.556810729999</v>
      </c>
      <c r="F210" s="125">
        <f t="shared" si="28"/>
        <v>-11.328680903228427</v>
      </c>
      <c r="G210" s="123">
        <v>5636.0518000000002</v>
      </c>
      <c r="H210" s="132">
        <v>5832.4924000000001</v>
      </c>
      <c r="I210" s="125">
        <f t="shared" si="29"/>
        <v>3.4854292857989577</v>
      </c>
      <c r="J210" s="131">
        <v>3251.9247</v>
      </c>
      <c r="K210" s="132">
        <v>3851.9557</v>
      </c>
      <c r="L210" s="129">
        <f t="shared" si="33"/>
        <v>18.451565007024918</v>
      </c>
      <c r="M210" s="131">
        <v>203.06659999999999</v>
      </c>
      <c r="N210" s="132">
        <v>233.14709999999999</v>
      </c>
      <c r="O210" s="147">
        <f t="shared" si="27"/>
        <v>14.813120424530668</v>
      </c>
      <c r="P210" s="131">
        <v>38977.411099999998</v>
      </c>
      <c r="Q210" s="132">
        <v>35330.585100000098</v>
      </c>
      <c r="R210" s="129">
        <f t="shared" si="30"/>
        <v>-9.3562550643593099</v>
      </c>
      <c r="S210" s="122"/>
      <c r="T210" s="131">
        <v>27211.072100000001</v>
      </c>
      <c r="U210" s="132">
        <v>27019.070199999998</v>
      </c>
      <c r="V210" s="129">
        <f t="shared" si="31"/>
        <v>-0.70560211407474371</v>
      </c>
      <c r="W210" s="131">
        <v>96301.4522</v>
      </c>
      <c r="X210" s="132">
        <v>75008.333400000003</v>
      </c>
      <c r="Y210" s="129">
        <f t="shared" si="26"/>
        <v>-22.110901044127761</v>
      </c>
      <c r="Z210" s="132">
        <v>5109.0451000000003</v>
      </c>
      <c r="AA210" s="132">
        <v>3715.7102</v>
      </c>
      <c r="AB210" s="129">
        <f t="shared" si="34"/>
        <v>-27.271924062678565</v>
      </c>
      <c r="AC210" s="131">
        <v>287630.79859999998</v>
      </c>
      <c r="AD210" s="132">
        <v>419845.38540000003</v>
      </c>
      <c r="AE210" s="129">
        <f t="shared" si="32"/>
        <v>45.966769707393929</v>
      </c>
      <c r="AF210" s="154"/>
      <c r="AG210" s="154"/>
      <c r="AH210" s="154"/>
      <c r="AI210" s="154"/>
      <c r="AJ210" s="154"/>
      <c r="AK210" s="154"/>
      <c r="AL210" s="154"/>
      <c r="AM210" s="154"/>
      <c r="AN210" s="154"/>
      <c r="AO210" s="154"/>
      <c r="AP210" s="154"/>
      <c r="AQ210" s="154"/>
      <c r="AR210" s="154"/>
      <c r="AS210" s="154"/>
      <c r="AT210" s="154"/>
      <c r="AU210" s="154"/>
      <c r="AV210" s="154"/>
      <c r="AW210" s="154"/>
      <c r="AX210" s="154"/>
      <c r="AY210" s="154"/>
      <c r="AZ210" s="154"/>
      <c r="BA210" s="154"/>
      <c r="BB210" s="154"/>
      <c r="BC210" s="154"/>
      <c r="BD210" s="154"/>
      <c r="BE210" s="154"/>
      <c r="BF210" s="154"/>
      <c r="BG210" s="154"/>
      <c r="BH210" s="154"/>
      <c r="BI210" s="154"/>
      <c r="BJ210" s="154"/>
      <c r="BK210" s="154"/>
      <c r="BL210" s="154"/>
      <c r="BM210" s="154"/>
      <c r="BN210" s="154"/>
      <c r="BO210" s="154"/>
      <c r="BP210" s="154"/>
      <c r="BQ210" s="154"/>
      <c r="BR210" s="154"/>
      <c r="BS210" s="154"/>
      <c r="BT210" s="154"/>
      <c r="BU210" s="154"/>
      <c r="BV210" s="154"/>
      <c r="BW210" s="154"/>
      <c r="BX210" s="154"/>
      <c r="BY210" s="154"/>
      <c r="BZ210" s="154"/>
      <c r="CA210" s="154"/>
      <c r="CB210" s="154"/>
      <c r="CC210" s="154"/>
      <c r="CD210" s="154"/>
      <c r="CE210" s="154"/>
      <c r="CF210" s="154"/>
      <c r="CG210" s="154"/>
      <c r="CH210" s="154"/>
      <c r="CI210" s="154"/>
      <c r="CJ210" s="154"/>
      <c r="CK210" s="154"/>
      <c r="CL210" s="154"/>
      <c r="CM210" s="154"/>
      <c r="CN210" s="154"/>
      <c r="CO210" s="154"/>
      <c r="CP210" s="154"/>
      <c r="CQ210" s="154"/>
      <c r="CR210" s="154"/>
      <c r="CS210" s="154"/>
      <c r="CT210" s="154"/>
      <c r="CU210" s="154"/>
      <c r="CV210" s="154"/>
      <c r="CW210" s="154"/>
      <c r="CX210" s="154"/>
      <c r="CY210" s="154"/>
      <c r="CZ210" s="154"/>
      <c r="DA210" s="154"/>
      <c r="DB210" s="154"/>
      <c r="DC210" s="154"/>
      <c r="DD210" s="154"/>
      <c r="DE210" s="154"/>
      <c r="DF210" s="154"/>
      <c r="DG210" s="154"/>
      <c r="DH210" s="154"/>
      <c r="DI210" s="154"/>
      <c r="DJ210" s="154"/>
      <c r="DK210" s="154"/>
      <c r="DL210" s="154"/>
      <c r="DM210" s="154"/>
      <c r="DN210" s="154"/>
      <c r="DO210" s="154"/>
      <c r="DP210" s="154"/>
      <c r="DQ210" s="154"/>
      <c r="DR210" s="154"/>
      <c r="DS210" s="154"/>
      <c r="DT210" s="154"/>
      <c r="DU210" s="154"/>
      <c r="DV210" s="154"/>
      <c r="DW210" s="154"/>
      <c r="DX210" s="154"/>
      <c r="DY210" s="154"/>
      <c r="DZ210" s="154"/>
      <c r="EA210" s="154"/>
      <c r="EB210" s="154"/>
      <c r="EC210" s="154"/>
      <c r="ED210" s="154"/>
      <c r="EE210" s="154"/>
      <c r="EF210" s="154"/>
      <c r="EG210" s="154"/>
      <c r="EH210" s="154"/>
      <c r="EI210" s="154"/>
      <c r="EJ210" s="154"/>
      <c r="EK210" s="154"/>
      <c r="EL210" s="154"/>
      <c r="EM210" s="154"/>
      <c r="EN210" s="154"/>
      <c r="EO210" s="154"/>
      <c r="EP210" s="154"/>
      <c r="EQ210" s="154"/>
      <c r="ER210" s="154"/>
      <c r="ES210" s="154"/>
      <c r="ET210" s="154"/>
      <c r="EU210" s="154"/>
      <c r="EV210" s="154"/>
      <c r="EW210" s="154"/>
      <c r="EX210" s="154"/>
      <c r="EY210" s="154"/>
      <c r="EZ210" s="154"/>
      <c r="FA210" s="154"/>
      <c r="FB210" s="154"/>
      <c r="FC210" s="154"/>
      <c r="FD210" s="154"/>
      <c r="FE210" s="154"/>
      <c r="FF210" s="154"/>
      <c r="FG210" s="154"/>
      <c r="FH210" s="154"/>
      <c r="FI210" s="154"/>
      <c r="FJ210" s="154"/>
      <c r="FK210" s="154"/>
      <c r="FL210" s="154"/>
      <c r="FM210" s="154"/>
      <c r="FN210" s="154"/>
      <c r="FO210" s="154"/>
      <c r="FP210" s="154"/>
      <c r="FQ210" s="154"/>
      <c r="FR210" s="154"/>
    </row>
    <row r="211" spans="1:174" s="155" customFormat="1" x14ac:dyDescent="0.25">
      <c r="A211" s="137" t="s">
        <v>329</v>
      </c>
      <c r="B211" s="138">
        <v>47</v>
      </c>
      <c r="C211" s="122"/>
      <c r="D211" s="123">
        <v>3742.101287</v>
      </c>
      <c r="E211" s="124">
        <v>3263.7859202999998</v>
      </c>
      <c r="F211" s="125">
        <f t="shared" si="28"/>
        <v>-12.781999470769545</v>
      </c>
      <c r="G211" s="123">
        <v>349.1653</v>
      </c>
      <c r="H211" s="132">
        <v>258.4588</v>
      </c>
      <c r="I211" s="125">
        <f t="shared" si="29"/>
        <v>-25.978096907109617</v>
      </c>
      <c r="J211" s="131">
        <v>247.37289999999999</v>
      </c>
      <c r="K211" s="132">
        <v>172.62479999999999</v>
      </c>
      <c r="L211" s="129">
        <f t="shared" si="33"/>
        <v>-30.216769904868311</v>
      </c>
      <c r="M211" s="131">
        <v>129.54069999999999</v>
      </c>
      <c r="N211" s="132">
        <v>144.37</v>
      </c>
      <c r="O211" s="147">
        <f t="shared" si="27"/>
        <v>11.447599094338701</v>
      </c>
      <c r="P211" s="131">
        <v>2122.9847</v>
      </c>
      <c r="Q211" s="132">
        <v>1949.6650999999999</v>
      </c>
      <c r="R211" s="129">
        <f t="shared" si="30"/>
        <v>-8.1639589771890453</v>
      </c>
      <c r="S211" s="122"/>
      <c r="T211" s="131" t="s">
        <v>131</v>
      </c>
      <c r="U211" s="132" t="s">
        <v>131</v>
      </c>
      <c r="V211" s="129" t="s">
        <v>132</v>
      </c>
      <c r="W211" s="131">
        <v>2758.6244000000002</v>
      </c>
      <c r="X211" s="132">
        <v>2740.8494999999998</v>
      </c>
      <c r="Y211" s="129">
        <f t="shared" si="26"/>
        <v>-0.64433925836371309</v>
      </c>
      <c r="Z211" s="132" t="s">
        <v>131</v>
      </c>
      <c r="AA211" s="132" t="s">
        <v>131</v>
      </c>
      <c r="AB211" s="129" t="s">
        <v>132</v>
      </c>
      <c r="AC211" s="131">
        <v>5570.732</v>
      </c>
      <c r="AD211" s="132" t="s">
        <v>131</v>
      </c>
      <c r="AE211" s="129" t="s">
        <v>132</v>
      </c>
      <c r="AF211" s="154"/>
      <c r="AG211" s="154"/>
      <c r="AH211" s="154"/>
      <c r="AI211" s="154"/>
      <c r="AJ211" s="154"/>
      <c r="AK211" s="154"/>
      <c r="AL211" s="154"/>
      <c r="AM211" s="154"/>
      <c r="AN211" s="154"/>
      <c r="AO211" s="154"/>
      <c r="AP211" s="154"/>
      <c r="AQ211" s="154"/>
      <c r="AR211" s="154"/>
      <c r="AS211" s="154"/>
      <c r="AT211" s="154"/>
      <c r="AU211" s="154"/>
      <c r="AV211" s="154"/>
      <c r="AW211" s="154"/>
      <c r="AX211" s="154"/>
      <c r="AY211" s="154"/>
      <c r="AZ211" s="154"/>
      <c r="BA211" s="154"/>
      <c r="BB211" s="154"/>
      <c r="BC211" s="154"/>
      <c r="BD211" s="154"/>
      <c r="BE211" s="154"/>
      <c r="BF211" s="154"/>
      <c r="BG211" s="154"/>
      <c r="BH211" s="154"/>
      <c r="BI211" s="154"/>
      <c r="BJ211" s="154"/>
      <c r="BK211" s="154"/>
      <c r="BL211" s="154"/>
      <c r="BM211" s="154"/>
      <c r="BN211" s="154"/>
      <c r="BO211" s="154"/>
      <c r="BP211" s="154"/>
      <c r="BQ211" s="154"/>
      <c r="BR211" s="154"/>
      <c r="BS211" s="154"/>
      <c r="BT211" s="154"/>
      <c r="BU211" s="154"/>
      <c r="BV211" s="154"/>
      <c r="BW211" s="154"/>
      <c r="BX211" s="154"/>
      <c r="BY211" s="154"/>
      <c r="BZ211" s="154"/>
      <c r="CA211" s="154"/>
      <c r="CB211" s="154"/>
      <c r="CC211" s="154"/>
      <c r="CD211" s="154"/>
      <c r="CE211" s="154"/>
      <c r="CF211" s="154"/>
      <c r="CG211" s="154"/>
      <c r="CH211" s="154"/>
      <c r="CI211" s="154"/>
      <c r="CJ211" s="154"/>
      <c r="CK211" s="154"/>
      <c r="CL211" s="154"/>
      <c r="CM211" s="154"/>
      <c r="CN211" s="154"/>
      <c r="CO211" s="154"/>
      <c r="CP211" s="154"/>
      <c r="CQ211" s="154"/>
      <c r="CR211" s="154"/>
      <c r="CS211" s="154"/>
      <c r="CT211" s="154"/>
      <c r="CU211" s="154"/>
      <c r="CV211" s="154"/>
      <c r="CW211" s="154"/>
      <c r="CX211" s="154"/>
      <c r="CY211" s="154"/>
      <c r="CZ211" s="154"/>
      <c r="DA211" s="154"/>
      <c r="DB211" s="154"/>
      <c r="DC211" s="154"/>
      <c r="DD211" s="154"/>
      <c r="DE211" s="154"/>
      <c r="DF211" s="154"/>
      <c r="DG211" s="154"/>
      <c r="DH211" s="154"/>
      <c r="DI211" s="154"/>
      <c r="DJ211" s="154"/>
      <c r="DK211" s="154"/>
      <c r="DL211" s="154"/>
      <c r="DM211" s="154"/>
      <c r="DN211" s="154"/>
      <c r="DO211" s="154"/>
      <c r="DP211" s="154"/>
      <c r="DQ211" s="154"/>
      <c r="DR211" s="154"/>
      <c r="DS211" s="154"/>
      <c r="DT211" s="154"/>
      <c r="DU211" s="154"/>
      <c r="DV211" s="154"/>
      <c r="DW211" s="154"/>
      <c r="DX211" s="154"/>
      <c r="DY211" s="154"/>
      <c r="DZ211" s="154"/>
      <c r="EA211" s="154"/>
      <c r="EB211" s="154"/>
      <c r="EC211" s="154"/>
      <c r="ED211" s="154"/>
      <c r="EE211" s="154"/>
      <c r="EF211" s="154"/>
      <c r="EG211" s="154"/>
      <c r="EH211" s="154"/>
      <c r="EI211" s="154"/>
      <c r="EJ211" s="154"/>
      <c r="EK211" s="154"/>
      <c r="EL211" s="154"/>
      <c r="EM211" s="154"/>
      <c r="EN211" s="154"/>
      <c r="EO211" s="154"/>
      <c r="EP211" s="154"/>
      <c r="EQ211" s="154"/>
      <c r="ER211" s="154"/>
      <c r="ES211" s="154"/>
      <c r="ET211" s="154"/>
      <c r="EU211" s="154"/>
      <c r="EV211" s="154"/>
      <c r="EW211" s="154"/>
      <c r="EX211" s="154"/>
      <c r="EY211" s="154"/>
      <c r="EZ211" s="154"/>
      <c r="FA211" s="154"/>
      <c r="FB211" s="154"/>
      <c r="FC211" s="154"/>
      <c r="FD211" s="154"/>
      <c r="FE211" s="154"/>
      <c r="FF211" s="154"/>
      <c r="FG211" s="154"/>
      <c r="FH211" s="154"/>
      <c r="FI211" s="154"/>
      <c r="FJ211" s="154"/>
      <c r="FK211" s="154"/>
      <c r="FL211" s="154"/>
      <c r="FM211" s="154"/>
      <c r="FN211" s="154"/>
      <c r="FO211" s="154"/>
      <c r="FP211" s="154"/>
      <c r="FQ211" s="154"/>
      <c r="FR211" s="154"/>
    </row>
    <row r="212" spans="1:174" s="155" customFormat="1" x14ac:dyDescent="0.25">
      <c r="A212" s="137" t="s">
        <v>330</v>
      </c>
      <c r="B212" s="138">
        <v>165</v>
      </c>
      <c r="C212" s="122"/>
      <c r="D212" s="123">
        <v>10042.445486000001</v>
      </c>
      <c r="E212" s="124">
        <v>11047.744201400001</v>
      </c>
      <c r="F212" s="125">
        <f t="shared" si="28"/>
        <v>10.010497112495864</v>
      </c>
      <c r="G212" s="123">
        <v>1261.2755</v>
      </c>
      <c r="H212" s="132">
        <v>1579.1216999999999</v>
      </c>
      <c r="I212" s="125">
        <f t="shared" si="29"/>
        <v>25.200378505726938</v>
      </c>
      <c r="J212" s="131">
        <v>1099.46</v>
      </c>
      <c r="K212" s="132">
        <v>1133.2433000000001</v>
      </c>
      <c r="L212" s="129">
        <f t="shared" si="33"/>
        <v>3.072717515871437</v>
      </c>
      <c r="M212" s="131">
        <v>9.3920999999999992</v>
      </c>
      <c r="N212" s="132">
        <v>5.6040999999999999</v>
      </c>
      <c r="O212" s="147">
        <f t="shared" si="27"/>
        <v>-40.331768188158136</v>
      </c>
      <c r="P212" s="131">
        <v>5728.0735000000004</v>
      </c>
      <c r="Q212" s="132">
        <v>6942.6256000000003</v>
      </c>
      <c r="R212" s="129">
        <f t="shared" si="30"/>
        <v>21.203500618488924</v>
      </c>
      <c r="S212" s="122"/>
      <c r="T212" s="131">
        <v>4192.3696</v>
      </c>
      <c r="U212" s="132">
        <v>3701.1704</v>
      </c>
      <c r="V212" s="129">
        <f t="shared" si="31"/>
        <v>-11.71650514782857</v>
      </c>
      <c r="W212" s="131">
        <v>7290.0455000000002</v>
      </c>
      <c r="X212" s="132">
        <v>4957.9853999999996</v>
      </c>
      <c r="Y212" s="129">
        <f t="shared" si="26"/>
        <v>-31.989650819051818</v>
      </c>
      <c r="Z212" s="132">
        <v>4452.6846999999998</v>
      </c>
      <c r="AA212" s="132">
        <v>6864.0860000000002</v>
      </c>
      <c r="AB212" s="129">
        <f t="shared" si="34"/>
        <v>54.156120688267031</v>
      </c>
      <c r="AC212" s="131">
        <v>5379.0102999999999</v>
      </c>
      <c r="AD212" s="132">
        <v>13575.1438</v>
      </c>
      <c r="AE212" s="129">
        <f t="shared" si="32"/>
        <v>152.37251916026264</v>
      </c>
      <c r="AF212" s="154"/>
      <c r="AG212" s="154"/>
      <c r="AH212" s="154"/>
      <c r="AI212" s="154"/>
      <c r="AJ212" s="154"/>
      <c r="AK212" s="154"/>
      <c r="AL212" s="154"/>
      <c r="AM212" s="154"/>
      <c r="AN212" s="154"/>
      <c r="AO212" s="154"/>
      <c r="AP212" s="154"/>
      <c r="AQ212" s="154"/>
      <c r="AR212" s="154"/>
      <c r="AS212" s="154"/>
      <c r="AT212" s="154"/>
      <c r="AU212" s="154"/>
      <c r="AV212" s="154"/>
      <c r="AW212" s="154"/>
      <c r="AX212" s="154"/>
      <c r="AY212" s="154"/>
      <c r="AZ212" s="154"/>
      <c r="BA212" s="154"/>
      <c r="BB212" s="154"/>
      <c r="BC212" s="154"/>
      <c r="BD212" s="154"/>
      <c r="BE212" s="154"/>
      <c r="BF212" s="154"/>
      <c r="BG212" s="154"/>
      <c r="BH212" s="154"/>
      <c r="BI212" s="154"/>
      <c r="BJ212" s="154"/>
      <c r="BK212" s="154"/>
      <c r="BL212" s="154"/>
      <c r="BM212" s="154"/>
      <c r="BN212" s="154"/>
      <c r="BO212" s="154"/>
      <c r="BP212" s="154"/>
      <c r="BQ212" s="154"/>
      <c r="BR212" s="154"/>
      <c r="BS212" s="154"/>
      <c r="BT212" s="154"/>
      <c r="BU212" s="154"/>
      <c r="BV212" s="154"/>
      <c r="BW212" s="154"/>
      <c r="BX212" s="154"/>
      <c r="BY212" s="154"/>
      <c r="BZ212" s="154"/>
      <c r="CA212" s="154"/>
      <c r="CB212" s="154"/>
      <c r="CC212" s="154"/>
      <c r="CD212" s="154"/>
      <c r="CE212" s="154"/>
      <c r="CF212" s="154"/>
      <c r="CG212" s="154"/>
      <c r="CH212" s="154"/>
      <c r="CI212" s="154"/>
      <c r="CJ212" s="154"/>
      <c r="CK212" s="154"/>
      <c r="CL212" s="154"/>
      <c r="CM212" s="154"/>
      <c r="CN212" s="154"/>
      <c r="CO212" s="154"/>
      <c r="CP212" s="154"/>
      <c r="CQ212" s="154"/>
      <c r="CR212" s="154"/>
      <c r="CS212" s="154"/>
      <c r="CT212" s="154"/>
      <c r="CU212" s="154"/>
      <c r="CV212" s="154"/>
      <c r="CW212" s="154"/>
      <c r="CX212" s="154"/>
      <c r="CY212" s="154"/>
      <c r="CZ212" s="154"/>
      <c r="DA212" s="154"/>
      <c r="DB212" s="154"/>
      <c r="DC212" s="154"/>
      <c r="DD212" s="154"/>
      <c r="DE212" s="154"/>
      <c r="DF212" s="154"/>
      <c r="DG212" s="154"/>
      <c r="DH212" s="154"/>
      <c r="DI212" s="154"/>
      <c r="DJ212" s="154"/>
      <c r="DK212" s="154"/>
      <c r="DL212" s="154"/>
      <c r="DM212" s="154"/>
      <c r="DN212" s="154"/>
      <c r="DO212" s="154"/>
      <c r="DP212" s="154"/>
      <c r="DQ212" s="154"/>
      <c r="DR212" s="154"/>
      <c r="DS212" s="154"/>
      <c r="DT212" s="154"/>
      <c r="DU212" s="154"/>
      <c r="DV212" s="154"/>
      <c r="DW212" s="154"/>
      <c r="DX212" s="154"/>
      <c r="DY212" s="154"/>
      <c r="DZ212" s="154"/>
      <c r="EA212" s="154"/>
      <c r="EB212" s="154"/>
      <c r="EC212" s="154"/>
      <c r="ED212" s="154"/>
      <c r="EE212" s="154"/>
      <c r="EF212" s="154"/>
      <c r="EG212" s="154"/>
      <c r="EH212" s="154"/>
      <c r="EI212" s="154"/>
      <c r="EJ212" s="154"/>
      <c r="EK212" s="154"/>
      <c r="EL212" s="154"/>
      <c r="EM212" s="154"/>
      <c r="EN212" s="154"/>
      <c r="EO212" s="154"/>
      <c r="EP212" s="154"/>
      <c r="EQ212" s="154"/>
      <c r="ER212" s="154"/>
      <c r="ES212" s="154"/>
      <c r="ET212" s="154"/>
      <c r="EU212" s="154"/>
      <c r="EV212" s="154"/>
      <c r="EW212" s="154"/>
      <c r="EX212" s="154"/>
      <c r="EY212" s="154"/>
      <c r="EZ212" s="154"/>
      <c r="FA212" s="154"/>
      <c r="FB212" s="154"/>
      <c r="FC212" s="154"/>
      <c r="FD212" s="154"/>
      <c r="FE212" s="154"/>
      <c r="FF212" s="154"/>
      <c r="FG212" s="154"/>
      <c r="FH212" s="154"/>
      <c r="FI212" s="154"/>
      <c r="FJ212" s="154"/>
      <c r="FK212" s="154"/>
      <c r="FL212" s="154"/>
      <c r="FM212" s="154"/>
      <c r="FN212" s="154"/>
      <c r="FO212" s="154"/>
      <c r="FP212" s="154"/>
      <c r="FQ212" s="154"/>
      <c r="FR212" s="154"/>
    </row>
    <row r="213" spans="1:174" s="155" customFormat="1" x14ac:dyDescent="0.25">
      <c r="A213" s="137" t="s">
        <v>331</v>
      </c>
      <c r="B213" s="138">
        <v>178</v>
      </c>
      <c r="C213" s="122"/>
      <c r="D213" s="123">
        <v>13224.934868</v>
      </c>
      <c r="E213" s="124">
        <v>11813.694231310001</v>
      </c>
      <c r="F213" s="125">
        <f t="shared" si="28"/>
        <v>-10.671059258709381</v>
      </c>
      <c r="G213" s="123">
        <v>1746.4155000000001</v>
      </c>
      <c r="H213" s="132">
        <v>1813.8522</v>
      </c>
      <c r="I213" s="125">
        <f t="shared" si="29"/>
        <v>3.8614350365076433</v>
      </c>
      <c r="J213" s="131">
        <v>1004.9571</v>
      </c>
      <c r="K213" s="132">
        <v>1072.7831000000001</v>
      </c>
      <c r="L213" s="129">
        <f t="shared" si="33"/>
        <v>6.7491438191739972</v>
      </c>
      <c r="M213" s="131" t="s">
        <v>131</v>
      </c>
      <c r="N213" s="132" t="s">
        <v>131</v>
      </c>
      <c r="O213" s="134" t="s">
        <v>132</v>
      </c>
      <c r="P213" s="131">
        <v>8194.7914000000001</v>
      </c>
      <c r="Q213" s="132">
        <v>7528.1214</v>
      </c>
      <c r="R213" s="129">
        <f t="shared" si="30"/>
        <v>-8.1352894473921573</v>
      </c>
      <c r="S213" s="122"/>
      <c r="T213" s="131">
        <v>8681.7404999999999</v>
      </c>
      <c r="U213" s="132">
        <v>8817.0964999999997</v>
      </c>
      <c r="V213" s="129">
        <f t="shared" si="31"/>
        <v>1.5590882957167373</v>
      </c>
      <c r="W213" s="131">
        <v>11668.564899999999</v>
      </c>
      <c r="X213" s="132">
        <v>12238.346600000001</v>
      </c>
      <c r="Y213" s="129">
        <f t="shared" si="26"/>
        <v>4.8830486429398023</v>
      </c>
      <c r="Z213" s="132">
        <v>749.21690000000001</v>
      </c>
      <c r="AA213" s="132">
        <v>529.10249999999996</v>
      </c>
      <c r="AB213" s="129">
        <f t="shared" si="34"/>
        <v>-29.379262533987159</v>
      </c>
      <c r="AC213" s="131" t="s">
        <v>131</v>
      </c>
      <c r="AD213" s="132">
        <v>23006.593700000001</v>
      </c>
      <c r="AE213" s="129" t="s">
        <v>132</v>
      </c>
      <c r="AF213" s="154"/>
      <c r="AG213" s="154"/>
      <c r="AH213" s="154"/>
      <c r="AI213" s="154"/>
      <c r="AJ213" s="154"/>
      <c r="AK213" s="154"/>
      <c r="AL213" s="154"/>
      <c r="AM213" s="154"/>
      <c r="AN213" s="154"/>
      <c r="AO213" s="154"/>
      <c r="AP213" s="154"/>
      <c r="AQ213" s="154"/>
      <c r="AR213" s="154"/>
      <c r="AS213" s="154"/>
      <c r="AT213" s="154"/>
      <c r="AU213" s="154"/>
      <c r="AV213" s="154"/>
      <c r="AW213" s="154"/>
      <c r="AX213" s="154"/>
      <c r="AY213" s="154"/>
      <c r="AZ213" s="154"/>
      <c r="BA213" s="154"/>
      <c r="BB213" s="154"/>
      <c r="BC213" s="154"/>
      <c r="BD213" s="154"/>
      <c r="BE213" s="154"/>
      <c r="BF213" s="154"/>
      <c r="BG213" s="154"/>
      <c r="BH213" s="154"/>
      <c r="BI213" s="154"/>
      <c r="BJ213" s="154"/>
      <c r="BK213" s="154"/>
      <c r="BL213" s="154"/>
      <c r="BM213" s="154"/>
      <c r="BN213" s="154"/>
      <c r="BO213" s="154"/>
      <c r="BP213" s="154"/>
      <c r="BQ213" s="154"/>
      <c r="BR213" s="154"/>
      <c r="BS213" s="154"/>
      <c r="BT213" s="154"/>
      <c r="BU213" s="154"/>
      <c r="BV213" s="154"/>
      <c r="BW213" s="154"/>
      <c r="BX213" s="154"/>
      <c r="BY213" s="154"/>
      <c r="BZ213" s="154"/>
      <c r="CA213" s="154"/>
      <c r="CB213" s="154"/>
      <c r="CC213" s="154"/>
      <c r="CD213" s="154"/>
      <c r="CE213" s="154"/>
      <c r="CF213" s="154"/>
      <c r="CG213" s="154"/>
      <c r="CH213" s="154"/>
      <c r="CI213" s="154"/>
      <c r="CJ213" s="154"/>
      <c r="CK213" s="154"/>
      <c r="CL213" s="154"/>
      <c r="CM213" s="154"/>
      <c r="CN213" s="154"/>
      <c r="CO213" s="154"/>
      <c r="CP213" s="154"/>
      <c r="CQ213" s="154"/>
      <c r="CR213" s="154"/>
      <c r="CS213" s="154"/>
      <c r="CT213" s="154"/>
      <c r="CU213" s="154"/>
      <c r="CV213" s="154"/>
      <c r="CW213" s="154"/>
      <c r="CX213" s="154"/>
      <c r="CY213" s="154"/>
      <c r="CZ213" s="154"/>
      <c r="DA213" s="154"/>
      <c r="DB213" s="154"/>
      <c r="DC213" s="154"/>
      <c r="DD213" s="154"/>
      <c r="DE213" s="154"/>
      <c r="DF213" s="154"/>
      <c r="DG213" s="154"/>
      <c r="DH213" s="154"/>
      <c r="DI213" s="154"/>
      <c r="DJ213" s="154"/>
      <c r="DK213" s="154"/>
      <c r="DL213" s="154"/>
      <c r="DM213" s="154"/>
      <c r="DN213" s="154"/>
      <c r="DO213" s="154"/>
      <c r="DP213" s="154"/>
      <c r="DQ213" s="154"/>
      <c r="DR213" s="154"/>
      <c r="DS213" s="154"/>
      <c r="DT213" s="154"/>
      <c r="DU213" s="154"/>
      <c r="DV213" s="154"/>
      <c r="DW213" s="154"/>
      <c r="DX213" s="154"/>
      <c r="DY213" s="154"/>
      <c r="DZ213" s="154"/>
      <c r="EA213" s="154"/>
      <c r="EB213" s="154"/>
      <c r="EC213" s="154"/>
      <c r="ED213" s="154"/>
      <c r="EE213" s="154"/>
      <c r="EF213" s="154"/>
      <c r="EG213" s="154"/>
      <c r="EH213" s="154"/>
      <c r="EI213" s="154"/>
      <c r="EJ213" s="154"/>
      <c r="EK213" s="154"/>
      <c r="EL213" s="154"/>
      <c r="EM213" s="154"/>
      <c r="EN213" s="154"/>
      <c r="EO213" s="154"/>
      <c r="EP213" s="154"/>
      <c r="EQ213" s="154"/>
      <c r="ER213" s="154"/>
      <c r="ES213" s="154"/>
      <c r="ET213" s="154"/>
      <c r="EU213" s="154"/>
      <c r="EV213" s="154"/>
      <c r="EW213" s="154"/>
      <c r="EX213" s="154"/>
      <c r="EY213" s="154"/>
      <c r="EZ213" s="154"/>
      <c r="FA213" s="154"/>
      <c r="FB213" s="154"/>
      <c r="FC213" s="154"/>
      <c r="FD213" s="154"/>
      <c r="FE213" s="154"/>
      <c r="FF213" s="154"/>
      <c r="FG213" s="154"/>
      <c r="FH213" s="154"/>
      <c r="FI213" s="154"/>
      <c r="FJ213" s="154"/>
      <c r="FK213" s="154"/>
      <c r="FL213" s="154"/>
      <c r="FM213" s="154"/>
      <c r="FN213" s="154"/>
      <c r="FO213" s="154"/>
      <c r="FP213" s="154"/>
      <c r="FQ213" s="154"/>
      <c r="FR213" s="154"/>
    </row>
    <row r="214" spans="1:174" s="155" customFormat="1" x14ac:dyDescent="0.25">
      <c r="A214" s="137" t="s">
        <v>332</v>
      </c>
      <c r="B214" s="138">
        <v>87</v>
      </c>
      <c r="C214" s="122"/>
      <c r="D214" s="123">
        <v>5552.4283910000004</v>
      </c>
      <c r="E214" s="124">
        <v>5022.6058999999996</v>
      </c>
      <c r="F214" s="125">
        <f t="shared" si="28"/>
        <v>-9.5421760298394211</v>
      </c>
      <c r="G214" s="123">
        <v>1097.54</v>
      </c>
      <c r="H214" s="132">
        <v>1111.5706</v>
      </c>
      <c r="I214" s="125">
        <f t="shared" si="29"/>
        <v>1.2783679865882025</v>
      </c>
      <c r="J214" s="131">
        <v>639.0806</v>
      </c>
      <c r="K214" s="132">
        <v>714.05690000000004</v>
      </c>
      <c r="L214" s="129">
        <f t="shared" si="33"/>
        <v>11.731900483288026</v>
      </c>
      <c r="M214" s="131">
        <v>12.964</v>
      </c>
      <c r="N214" s="132" t="s">
        <v>131</v>
      </c>
      <c r="O214" s="134" t="s">
        <v>132</v>
      </c>
      <c r="P214" s="131">
        <v>3157.5286999999998</v>
      </c>
      <c r="Q214" s="132">
        <v>2692.5724</v>
      </c>
      <c r="R214" s="129">
        <f t="shared" si="30"/>
        <v>-14.725323003398195</v>
      </c>
      <c r="S214" s="122"/>
      <c r="T214" s="131">
        <v>2476.6107999999999</v>
      </c>
      <c r="U214" s="132">
        <v>2128.0781999999999</v>
      </c>
      <c r="V214" s="129">
        <f t="shared" si="31"/>
        <v>-14.072966168119761</v>
      </c>
      <c r="W214" s="131">
        <v>2734.3568</v>
      </c>
      <c r="X214" s="132">
        <v>2240.9573</v>
      </c>
      <c r="Y214" s="129">
        <f t="shared" si="26"/>
        <v>-18.044444675252326</v>
      </c>
      <c r="Z214" s="132">
        <v>126.8656</v>
      </c>
      <c r="AA214" s="132" t="s">
        <v>131</v>
      </c>
      <c r="AB214" s="129" t="s">
        <v>132</v>
      </c>
      <c r="AC214" s="131">
        <v>3527.6322</v>
      </c>
      <c r="AD214" s="132">
        <v>2424.2923000000001</v>
      </c>
      <c r="AE214" s="129">
        <f t="shared" si="32"/>
        <v>-31.27706737680872</v>
      </c>
      <c r="AF214" s="154"/>
      <c r="AG214" s="154"/>
      <c r="AH214" s="154"/>
      <c r="AI214" s="154"/>
      <c r="AJ214" s="154"/>
      <c r="AK214" s="154"/>
      <c r="AL214" s="154"/>
      <c r="AM214" s="154"/>
      <c r="AN214" s="154"/>
      <c r="AO214" s="154"/>
      <c r="AP214" s="154"/>
      <c r="AQ214" s="154"/>
      <c r="AR214" s="154"/>
      <c r="AS214" s="154"/>
      <c r="AT214" s="154"/>
      <c r="AU214" s="154"/>
      <c r="AV214" s="154"/>
      <c r="AW214" s="154"/>
      <c r="AX214" s="154"/>
      <c r="AY214" s="154"/>
      <c r="AZ214" s="154"/>
      <c r="BA214" s="154"/>
      <c r="BB214" s="154"/>
      <c r="BC214" s="154"/>
      <c r="BD214" s="154"/>
      <c r="BE214" s="154"/>
      <c r="BF214" s="154"/>
      <c r="BG214" s="154"/>
      <c r="BH214" s="154"/>
      <c r="BI214" s="154"/>
      <c r="BJ214" s="154"/>
      <c r="BK214" s="154"/>
      <c r="BL214" s="154"/>
      <c r="BM214" s="154"/>
      <c r="BN214" s="154"/>
      <c r="BO214" s="154"/>
      <c r="BP214" s="154"/>
      <c r="BQ214" s="154"/>
      <c r="BR214" s="154"/>
      <c r="BS214" s="154"/>
      <c r="BT214" s="154"/>
      <c r="BU214" s="154"/>
      <c r="BV214" s="154"/>
      <c r="BW214" s="154"/>
      <c r="BX214" s="154"/>
      <c r="BY214" s="154"/>
      <c r="BZ214" s="154"/>
      <c r="CA214" s="154"/>
      <c r="CB214" s="154"/>
      <c r="CC214" s="154"/>
      <c r="CD214" s="154"/>
      <c r="CE214" s="154"/>
      <c r="CF214" s="154"/>
      <c r="CG214" s="154"/>
      <c r="CH214" s="154"/>
      <c r="CI214" s="154"/>
      <c r="CJ214" s="154"/>
      <c r="CK214" s="154"/>
      <c r="CL214" s="154"/>
      <c r="CM214" s="154"/>
      <c r="CN214" s="154"/>
      <c r="CO214" s="154"/>
      <c r="CP214" s="154"/>
      <c r="CQ214" s="154"/>
      <c r="CR214" s="154"/>
      <c r="CS214" s="154"/>
      <c r="CT214" s="154"/>
      <c r="CU214" s="154"/>
      <c r="CV214" s="154"/>
      <c r="CW214" s="154"/>
      <c r="CX214" s="154"/>
      <c r="CY214" s="154"/>
      <c r="CZ214" s="154"/>
      <c r="DA214" s="154"/>
      <c r="DB214" s="154"/>
      <c r="DC214" s="154"/>
      <c r="DD214" s="154"/>
      <c r="DE214" s="154"/>
      <c r="DF214" s="154"/>
      <c r="DG214" s="154"/>
      <c r="DH214" s="154"/>
      <c r="DI214" s="154"/>
      <c r="DJ214" s="154"/>
      <c r="DK214" s="154"/>
      <c r="DL214" s="154"/>
      <c r="DM214" s="154"/>
      <c r="DN214" s="154"/>
      <c r="DO214" s="154"/>
      <c r="DP214" s="154"/>
      <c r="DQ214" s="154"/>
      <c r="DR214" s="154"/>
      <c r="DS214" s="154"/>
      <c r="DT214" s="154"/>
      <c r="DU214" s="154"/>
      <c r="DV214" s="154"/>
      <c r="DW214" s="154"/>
      <c r="DX214" s="154"/>
      <c r="DY214" s="154"/>
      <c r="DZ214" s="154"/>
      <c r="EA214" s="154"/>
      <c r="EB214" s="154"/>
      <c r="EC214" s="154"/>
      <c r="ED214" s="154"/>
      <c r="EE214" s="154"/>
      <c r="EF214" s="154"/>
      <c r="EG214" s="154"/>
      <c r="EH214" s="154"/>
      <c r="EI214" s="154"/>
      <c r="EJ214" s="154"/>
      <c r="EK214" s="154"/>
      <c r="EL214" s="154"/>
      <c r="EM214" s="154"/>
      <c r="EN214" s="154"/>
      <c r="EO214" s="154"/>
      <c r="EP214" s="154"/>
      <c r="EQ214" s="154"/>
      <c r="ER214" s="154"/>
      <c r="ES214" s="154"/>
      <c r="ET214" s="154"/>
      <c r="EU214" s="154"/>
      <c r="EV214" s="154"/>
      <c r="EW214" s="154"/>
      <c r="EX214" s="154"/>
      <c r="EY214" s="154"/>
      <c r="EZ214" s="154"/>
      <c r="FA214" s="154"/>
      <c r="FB214" s="154"/>
      <c r="FC214" s="154"/>
      <c r="FD214" s="154"/>
      <c r="FE214" s="154"/>
      <c r="FF214" s="154"/>
      <c r="FG214" s="154"/>
      <c r="FH214" s="154"/>
      <c r="FI214" s="154"/>
      <c r="FJ214" s="154"/>
      <c r="FK214" s="154"/>
      <c r="FL214" s="154"/>
      <c r="FM214" s="154"/>
      <c r="FN214" s="154"/>
      <c r="FO214" s="154"/>
      <c r="FP214" s="154"/>
      <c r="FQ214" s="154"/>
      <c r="FR214" s="154"/>
    </row>
    <row r="215" spans="1:174" s="155" customFormat="1" x14ac:dyDescent="0.25">
      <c r="A215" s="137" t="s">
        <v>333</v>
      </c>
      <c r="B215" s="138">
        <v>64</v>
      </c>
      <c r="C215" s="122"/>
      <c r="D215" s="123">
        <v>2299.0586939999998</v>
      </c>
      <c r="E215" s="124">
        <v>1757.8130048</v>
      </c>
      <c r="F215" s="125">
        <f t="shared" si="28"/>
        <v>-23.542056173360137</v>
      </c>
      <c r="G215" s="131" t="s">
        <v>131</v>
      </c>
      <c r="H215" s="132">
        <v>0</v>
      </c>
      <c r="I215" s="129" t="s">
        <v>132</v>
      </c>
      <c r="J215" s="131" t="s">
        <v>131</v>
      </c>
      <c r="K215" s="132" t="s">
        <v>131</v>
      </c>
      <c r="L215" s="134" t="s">
        <v>132</v>
      </c>
      <c r="M215" s="131" t="s">
        <v>131</v>
      </c>
      <c r="N215" s="132" t="s">
        <v>131</v>
      </c>
      <c r="O215" s="134" t="s">
        <v>132</v>
      </c>
      <c r="P215" s="131">
        <v>2032.3758</v>
      </c>
      <c r="Q215" s="132">
        <v>1589.9573</v>
      </c>
      <c r="R215" s="129">
        <f t="shared" si="30"/>
        <v>-21.768538082376299</v>
      </c>
      <c r="S215" s="122"/>
      <c r="T215" s="131">
        <v>808.38599999999997</v>
      </c>
      <c r="U215" s="132">
        <v>975.16800000000001</v>
      </c>
      <c r="V215" s="129">
        <f t="shared" si="31"/>
        <v>20.631480505600063</v>
      </c>
      <c r="W215" s="131">
        <v>1345.3433</v>
      </c>
      <c r="X215" s="132">
        <v>1171.2925</v>
      </c>
      <c r="Y215" s="129">
        <f t="shared" si="26"/>
        <v>-12.93727779370515</v>
      </c>
      <c r="Z215" s="132" t="s">
        <v>131</v>
      </c>
      <c r="AA215" s="132" t="s">
        <v>131</v>
      </c>
      <c r="AB215" s="129" t="s">
        <v>132</v>
      </c>
      <c r="AC215" s="131">
        <v>1167.1486</v>
      </c>
      <c r="AD215" s="132">
        <v>177.00460000000001</v>
      </c>
      <c r="AE215" s="129">
        <f t="shared" si="32"/>
        <v>-84.834441818291168</v>
      </c>
      <c r="AF215" s="154"/>
      <c r="AG215" s="154"/>
      <c r="AH215" s="154"/>
      <c r="AI215" s="154"/>
      <c r="AJ215" s="154"/>
      <c r="AK215" s="154"/>
      <c r="AL215" s="154"/>
      <c r="AM215" s="154"/>
      <c r="AN215" s="154"/>
      <c r="AO215" s="154"/>
      <c r="AP215" s="154"/>
      <c r="AQ215" s="154"/>
      <c r="AR215" s="154"/>
      <c r="AS215" s="154"/>
      <c r="AT215" s="154"/>
      <c r="AU215" s="154"/>
      <c r="AV215" s="154"/>
      <c r="AW215" s="154"/>
      <c r="AX215" s="154"/>
      <c r="AY215" s="154"/>
      <c r="AZ215" s="154"/>
      <c r="BA215" s="154"/>
      <c r="BB215" s="154"/>
      <c r="BC215" s="154"/>
      <c r="BD215" s="154"/>
      <c r="BE215" s="154"/>
      <c r="BF215" s="154"/>
      <c r="BG215" s="154"/>
      <c r="BH215" s="154"/>
      <c r="BI215" s="154"/>
      <c r="BJ215" s="154"/>
      <c r="BK215" s="154"/>
      <c r="BL215" s="154"/>
      <c r="BM215" s="154"/>
      <c r="BN215" s="154"/>
      <c r="BO215" s="154"/>
      <c r="BP215" s="154"/>
      <c r="BQ215" s="154"/>
      <c r="BR215" s="154"/>
      <c r="BS215" s="154"/>
      <c r="BT215" s="154"/>
      <c r="BU215" s="154"/>
      <c r="BV215" s="154"/>
      <c r="BW215" s="154"/>
      <c r="BX215" s="154"/>
      <c r="BY215" s="154"/>
      <c r="BZ215" s="154"/>
      <c r="CA215" s="154"/>
      <c r="CB215" s="154"/>
      <c r="CC215" s="154"/>
      <c r="CD215" s="154"/>
      <c r="CE215" s="154"/>
      <c r="CF215" s="154"/>
      <c r="CG215" s="154"/>
      <c r="CH215" s="154"/>
      <c r="CI215" s="154"/>
      <c r="CJ215" s="154"/>
      <c r="CK215" s="154"/>
      <c r="CL215" s="154"/>
      <c r="CM215" s="154"/>
      <c r="CN215" s="154"/>
      <c r="CO215" s="154"/>
      <c r="CP215" s="154"/>
      <c r="CQ215" s="154"/>
      <c r="CR215" s="154"/>
      <c r="CS215" s="154"/>
      <c r="CT215" s="154"/>
      <c r="CU215" s="154"/>
      <c r="CV215" s="154"/>
      <c r="CW215" s="154"/>
      <c r="CX215" s="154"/>
      <c r="CY215" s="154"/>
      <c r="CZ215" s="154"/>
      <c r="DA215" s="154"/>
      <c r="DB215" s="154"/>
      <c r="DC215" s="154"/>
      <c r="DD215" s="154"/>
      <c r="DE215" s="154"/>
      <c r="DF215" s="154"/>
      <c r="DG215" s="154"/>
      <c r="DH215" s="154"/>
      <c r="DI215" s="154"/>
      <c r="DJ215" s="154"/>
      <c r="DK215" s="154"/>
      <c r="DL215" s="154"/>
      <c r="DM215" s="154"/>
      <c r="DN215" s="154"/>
      <c r="DO215" s="154"/>
      <c r="DP215" s="154"/>
      <c r="DQ215" s="154"/>
      <c r="DR215" s="154"/>
      <c r="DS215" s="154"/>
      <c r="DT215" s="154"/>
      <c r="DU215" s="154"/>
      <c r="DV215" s="154"/>
      <c r="DW215" s="154"/>
      <c r="DX215" s="154"/>
      <c r="DY215" s="154"/>
      <c r="DZ215" s="154"/>
      <c r="EA215" s="154"/>
      <c r="EB215" s="154"/>
      <c r="EC215" s="154"/>
      <c r="ED215" s="154"/>
      <c r="EE215" s="154"/>
      <c r="EF215" s="154"/>
      <c r="EG215" s="154"/>
      <c r="EH215" s="154"/>
      <c r="EI215" s="154"/>
      <c r="EJ215" s="154"/>
      <c r="EK215" s="154"/>
      <c r="EL215" s="154"/>
      <c r="EM215" s="154"/>
      <c r="EN215" s="154"/>
      <c r="EO215" s="154"/>
      <c r="EP215" s="154"/>
      <c r="EQ215" s="154"/>
      <c r="ER215" s="154"/>
      <c r="ES215" s="154"/>
      <c r="ET215" s="154"/>
      <c r="EU215" s="154"/>
      <c r="EV215" s="154"/>
      <c r="EW215" s="154"/>
      <c r="EX215" s="154"/>
      <c r="EY215" s="154"/>
      <c r="EZ215" s="154"/>
      <c r="FA215" s="154"/>
      <c r="FB215" s="154"/>
      <c r="FC215" s="154"/>
      <c r="FD215" s="154"/>
      <c r="FE215" s="154"/>
      <c r="FF215" s="154"/>
      <c r="FG215" s="154"/>
      <c r="FH215" s="154"/>
      <c r="FI215" s="154"/>
      <c r="FJ215" s="154"/>
      <c r="FK215" s="154"/>
      <c r="FL215" s="154"/>
      <c r="FM215" s="154"/>
      <c r="FN215" s="154"/>
      <c r="FO215" s="154"/>
      <c r="FP215" s="154"/>
      <c r="FQ215" s="154"/>
      <c r="FR215" s="154"/>
    </row>
    <row r="216" spans="1:174" s="155" customFormat="1" x14ac:dyDescent="0.25">
      <c r="A216" s="137" t="s">
        <v>334</v>
      </c>
      <c r="B216" s="138">
        <v>216</v>
      </c>
      <c r="C216" s="122"/>
      <c r="D216" s="123">
        <v>13136.81264</v>
      </c>
      <c r="E216" s="124">
        <v>12036.0328512</v>
      </c>
      <c r="F216" s="125">
        <f t="shared" si="28"/>
        <v>-8.3793521226622314</v>
      </c>
      <c r="G216" s="131">
        <v>1784.9132999999999</v>
      </c>
      <c r="H216" s="132">
        <v>1853.8309999999999</v>
      </c>
      <c r="I216" s="125">
        <f t="shared" si="29"/>
        <v>3.8611231144952463</v>
      </c>
      <c r="J216" s="131">
        <v>1188.9593</v>
      </c>
      <c r="K216" s="132">
        <v>960.23749999999995</v>
      </c>
      <c r="L216" s="129">
        <f t="shared" si="33"/>
        <v>-19.237142936684215</v>
      </c>
      <c r="M216" s="131">
        <v>23.3599</v>
      </c>
      <c r="N216" s="132">
        <v>26.848400000000002</v>
      </c>
      <c r="O216" s="147">
        <f t="shared" si="27"/>
        <v>14.933711188832156</v>
      </c>
      <c r="P216" s="131">
        <v>8391.6506000000008</v>
      </c>
      <c r="Q216" s="132">
        <v>8235.2517000000007</v>
      </c>
      <c r="R216" s="129">
        <f t="shared" si="30"/>
        <v>-1.8637441840107183</v>
      </c>
      <c r="S216" s="122"/>
      <c r="T216" s="131">
        <v>7746.0636000000004</v>
      </c>
      <c r="U216" s="132">
        <v>7937.7174000000005</v>
      </c>
      <c r="V216" s="129">
        <f t="shared" si="31"/>
        <v>2.4742089646669019</v>
      </c>
      <c r="W216" s="131">
        <v>19080.026900000001</v>
      </c>
      <c r="X216" s="132">
        <v>14661.2991</v>
      </c>
      <c r="Y216" s="129">
        <f t="shared" si="26"/>
        <v>-23.158918083076706</v>
      </c>
      <c r="Z216" s="132">
        <v>1944.4623999999999</v>
      </c>
      <c r="AA216" s="132">
        <v>2707.4443999999999</v>
      </c>
      <c r="AB216" s="129">
        <f t="shared" si="34"/>
        <v>39.238711944237139</v>
      </c>
      <c r="AC216" s="131">
        <v>114096.7723</v>
      </c>
      <c r="AD216" s="132">
        <v>22634.0612</v>
      </c>
      <c r="AE216" s="129">
        <f t="shared" si="32"/>
        <v>-80.162400089209186</v>
      </c>
      <c r="AF216" s="154"/>
      <c r="AG216" s="154"/>
      <c r="AH216" s="154"/>
      <c r="AI216" s="154"/>
      <c r="AJ216" s="154"/>
      <c r="AK216" s="154"/>
      <c r="AL216" s="154"/>
      <c r="AM216" s="154"/>
      <c r="AN216" s="154"/>
      <c r="AO216" s="154"/>
      <c r="AP216" s="154"/>
      <c r="AQ216" s="154"/>
      <c r="AR216" s="154"/>
      <c r="AS216" s="154"/>
      <c r="AT216" s="154"/>
      <c r="AU216" s="154"/>
      <c r="AV216" s="154"/>
      <c r="AW216" s="154"/>
      <c r="AX216" s="154"/>
      <c r="AY216" s="154"/>
      <c r="AZ216" s="154"/>
      <c r="BA216" s="154"/>
      <c r="BB216" s="154"/>
      <c r="BC216" s="154"/>
      <c r="BD216" s="154"/>
      <c r="BE216" s="154"/>
      <c r="BF216" s="154"/>
      <c r="BG216" s="154"/>
      <c r="BH216" s="154"/>
      <c r="BI216" s="154"/>
      <c r="BJ216" s="154"/>
      <c r="BK216" s="154"/>
      <c r="BL216" s="154"/>
      <c r="BM216" s="154"/>
      <c r="BN216" s="154"/>
      <c r="BO216" s="154"/>
      <c r="BP216" s="154"/>
      <c r="BQ216" s="154"/>
      <c r="BR216" s="154"/>
      <c r="BS216" s="154"/>
      <c r="BT216" s="154"/>
      <c r="BU216" s="154"/>
      <c r="BV216" s="154"/>
      <c r="BW216" s="154"/>
      <c r="BX216" s="154"/>
      <c r="BY216" s="154"/>
      <c r="BZ216" s="154"/>
      <c r="CA216" s="154"/>
      <c r="CB216" s="154"/>
      <c r="CC216" s="154"/>
      <c r="CD216" s="154"/>
      <c r="CE216" s="154"/>
      <c r="CF216" s="154"/>
      <c r="CG216" s="154"/>
      <c r="CH216" s="154"/>
      <c r="CI216" s="154"/>
      <c r="CJ216" s="154"/>
      <c r="CK216" s="154"/>
      <c r="CL216" s="154"/>
      <c r="CM216" s="154"/>
      <c r="CN216" s="154"/>
      <c r="CO216" s="154"/>
      <c r="CP216" s="154"/>
      <c r="CQ216" s="154"/>
      <c r="CR216" s="154"/>
      <c r="CS216" s="154"/>
      <c r="CT216" s="154"/>
      <c r="CU216" s="154"/>
      <c r="CV216" s="154"/>
      <c r="CW216" s="154"/>
      <c r="CX216" s="154"/>
      <c r="CY216" s="154"/>
      <c r="CZ216" s="154"/>
      <c r="DA216" s="154"/>
      <c r="DB216" s="154"/>
      <c r="DC216" s="154"/>
      <c r="DD216" s="154"/>
      <c r="DE216" s="154"/>
      <c r="DF216" s="154"/>
      <c r="DG216" s="154"/>
      <c r="DH216" s="154"/>
      <c r="DI216" s="154"/>
      <c r="DJ216" s="154"/>
      <c r="DK216" s="154"/>
      <c r="DL216" s="154"/>
      <c r="DM216" s="154"/>
      <c r="DN216" s="154"/>
      <c r="DO216" s="154"/>
      <c r="DP216" s="154"/>
      <c r="DQ216" s="154"/>
      <c r="DR216" s="154"/>
      <c r="DS216" s="154"/>
      <c r="DT216" s="154"/>
      <c r="DU216" s="154"/>
      <c r="DV216" s="154"/>
      <c r="DW216" s="154"/>
      <c r="DX216" s="154"/>
      <c r="DY216" s="154"/>
      <c r="DZ216" s="154"/>
      <c r="EA216" s="154"/>
      <c r="EB216" s="154"/>
      <c r="EC216" s="154"/>
      <c r="ED216" s="154"/>
      <c r="EE216" s="154"/>
      <c r="EF216" s="154"/>
      <c r="EG216" s="154"/>
      <c r="EH216" s="154"/>
      <c r="EI216" s="154"/>
      <c r="EJ216" s="154"/>
      <c r="EK216" s="154"/>
      <c r="EL216" s="154"/>
      <c r="EM216" s="154"/>
      <c r="EN216" s="154"/>
      <c r="EO216" s="154"/>
      <c r="EP216" s="154"/>
      <c r="EQ216" s="154"/>
      <c r="ER216" s="154"/>
      <c r="ES216" s="154"/>
      <c r="ET216" s="154"/>
      <c r="EU216" s="154"/>
      <c r="EV216" s="154"/>
      <c r="EW216" s="154"/>
      <c r="EX216" s="154"/>
      <c r="EY216" s="154"/>
      <c r="EZ216" s="154"/>
      <c r="FA216" s="154"/>
      <c r="FB216" s="154"/>
      <c r="FC216" s="154"/>
      <c r="FD216" s="154"/>
      <c r="FE216" s="154"/>
      <c r="FF216" s="154"/>
      <c r="FG216" s="154"/>
      <c r="FH216" s="154"/>
      <c r="FI216" s="154"/>
      <c r="FJ216" s="154"/>
      <c r="FK216" s="154"/>
      <c r="FL216" s="154"/>
      <c r="FM216" s="154"/>
      <c r="FN216" s="154"/>
      <c r="FO216" s="154"/>
      <c r="FP216" s="154"/>
      <c r="FQ216" s="154"/>
      <c r="FR216" s="154"/>
    </row>
    <row r="217" spans="1:174" s="155" customFormat="1" x14ac:dyDescent="0.25">
      <c r="A217" s="137" t="s">
        <v>335</v>
      </c>
      <c r="B217" s="138">
        <v>270</v>
      </c>
      <c r="C217" s="122"/>
      <c r="D217" s="123">
        <v>17521.513445000001</v>
      </c>
      <c r="E217" s="124">
        <v>15253.999970569999</v>
      </c>
      <c r="F217" s="125">
        <f t="shared" si="28"/>
        <v>-12.941310586826427</v>
      </c>
      <c r="G217" s="131">
        <v>1244.9205999999999</v>
      </c>
      <c r="H217" s="132">
        <v>1359.0968</v>
      </c>
      <c r="I217" s="125">
        <f t="shared" si="29"/>
        <v>9.1713640211271485</v>
      </c>
      <c r="J217" s="131">
        <v>1145.4898000000001</v>
      </c>
      <c r="K217" s="132">
        <v>1129.4852000000001</v>
      </c>
      <c r="L217" s="129">
        <f t="shared" si="33"/>
        <v>-1.3971839819088672</v>
      </c>
      <c r="M217" s="131">
        <v>273.44290000000001</v>
      </c>
      <c r="N217" s="132">
        <v>286.96339999999998</v>
      </c>
      <c r="O217" s="147">
        <f t="shared" si="27"/>
        <v>4.9445423523521548</v>
      </c>
      <c r="P217" s="131">
        <v>10844.611800000001</v>
      </c>
      <c r="Q217" s="132">
        <v>9777.4135000000097</v>
      </c>
      <c r="R217" s="129">
        <f t="shared" si="30"/>
        <v>-9.8408160631438317</v>
      </c>
      <c r="S217" s="122"/>
      <c r="T217" s="131">
        <v>7040.4709999999995</v>
      </c>
      <c r="U217" s="132">
        <v>5265.9258</v>
      </c>
      <c r="V217" s="129">
        <f t="shared" si="31"/>
        <v>-25.204921659360568</v>
      </c>
      <c r="W217" s="131">
        <v>17486.977900000002</v>
      </c>
      <c r="X217" s="132">
        <v>14401.5424</v>
      </c>
      <c r="Y217" s="129">
        <f t="shared" si="26"/>
        <v>-17.644189394212027</v>
      </c>
      <c r="Z217" s="132">
        <v>381.43549999999999</v>
      </c>
      <c r="AA217" s="132">
        <v>358.7731</v>
      </c>
      <c r="AB217" s="129">
        <f t="shared" si="34"/>
        <v>-5.9413452602078198</v>
      </c>
      <c r="AC217" s="131">
        <v>39265.6558</v>
      </c>
      <c r="AD217" s="132" t="s">
        <v>131</v>
      </c>
      <c r="AE217" s="129" t="s">
        <v>132</v>
      </c>
      <c r="AF217" s="154"/>
      <c r="AG217" s="154"/>
      <c r="AH217" s="154"/>
      <c r="AI217" s="154"/>
      <c r="AJ217" s="154"/>
      <c r="AK217" s="154"/>
      <c r="AL217" s="154"/>
      <c r="AM217" s="154"/>
      <c r="AN217" s="154"/>
      <c r="AO217" s="154"/>
      <c r="AP217" s="154"/>
      <c r="AQ217" s="154"/>
      <c r="AR217" s="154"/>
      <c r="AS217" s="154"/>
      <c r="AT217" s="154"/>
      <c r="AU217" s="154"/>
      <c r="AV217" s="154"/>
      <c r="AW217" s="154"/>
      <c r="AX217" s="154"/>
      <c r="AY217" s="154"/>
      <c r="AZ217" s="154"/>
      <c r="BA217" s="154"/>
      <c r="BB217" s="154"/>
      <c r="BC217" s="154"/>
      <c r="BD217" s="154"/>
      <c r="BE217" s="154"/>
      <c r="BF217" s="154"/>
      <c r="BG217" s="154"/>
      <c r="BH217" s="154"/>
      <c r="BI217" s="154"/>
      <c r="BJ217" s="154"/>
      <c r="BK217" s="154"/>
      <c r="BL217" s="154"/>
      <c r="BM217" s="154"/>
      <c r="BN217" s="154"/>
      <c r="BO217" s="154"/>
      <c r="BP217" s="154"/>
      <c r="BQ217" s="154"/>
      <c r="BR217" s="154"/>
      <c r="BS217" s="154"/>
      <c r="BT217" s="154"/>
      <c r="BU217" s="154"/>
      <c r="BV217" s="154"/>
      <c r="BW217" s="154"/>
      <c r="BX217" s="154"/>
      <c r="BY217" s="154"/>
      <c r="BZ217" s="154"/>
      <c r="CA217" s="154"/>
      <c r="CB217" s="154"/>
      <c r="CC217" s="154"/>
      <c r="CD217" s="154"/>
      <c r="CE217" s="154"/>
      <c r="CF217" s="154"/>
      <c r="CG217" s="154"/>
      <c r="CH217" s="154"/>
      <c r="CI217" s="154"/>
      <c r="CJ217" s="154"/>
      <c r="CK217" s="154"/>
      <c r="CL217" s="154"/>
      <c r="CM217" s="154"/>
      <c r="CN217" s="154"/>
      <c r="CO217" s="154"/>
      <c r="CP217" s="154"/>
      <c r="CQ217" s="154"/>
      <c r="CR217" s="154"/>
      <c r="CS217" s="154"/>
      <c r="CT217" s="154"/>
      <c r="CU217" s="154"/>
      <c r="CV217" s="154"/>
      <c r="CW217" s="154"/>
      <c r="CX217" s="154"/>
      <c r="CY217" s="154"/>
      <c r="CZ217" s="154"/>
      <c r="DA217" s="154"/>
      <c r="DB217" s="154"/>
      <c r="DC217" s="154"/>
      <c r="DD217" s="154"/>
      <c r="DE217" s="154"/>
      <c r="DF217" s="154"/>
      <c r="DG217" s="154"/>
      <c r="DH217" s="154"/>
      <c r="DI217" s="154"/>
      <c r="DJ217" s="154"/>
      <c r="DK217" s="154"/>
      <c r="DL217" s="154"/>
      <c r="DM217" s="154"/>
      <c r="DN217" s="154"/>
      <c r="DO217" s="154"/>
      <c r="DP217" s="154"/>
      <c r="DQ217" s="154"/>
      <c r="DR217" s="154"/>
      <c r="DS217" s="154"/>
      <c r="DT217" s="154"/>
      <c r="DU217" s="154"/>
      <c r="DV217" s="154"/>
      <c r="DW217" s="154"/>
      <c r="DX217" s="154"/>
      <c r="DY217" s="154"/>
      <c r="DZ217" s="154"/>
      <c r="EA217" s="154"/>
      <c r="EB217" s="154"/>
      <c r="EC217" s="154"/>
      <c r="ED217" s="154"/>
      <c r="EE217" s="154"/>
      <c r="EF217" s="154"/>
      <c r="EG217" s="154"/>
      <c r="EH217" s="154"/>
      <c r="EI217" s="154"/>
      <c r="EJ217" s="154"/>
      <c r="EK217" s="154"/>
      <c r="EL217" s="154"/>
      <c r="EM217" s="154"/>
      <c r="EN217" s="154"/>
      <c r="EO217" s="154"/>
      <c r="EP217" s="154"/>
      <c r="EQ217" s="154"/>
      <c r="ER217" s="154"/>
      <c r="ES217" s="154"/>
      <c r="ET217" s="154"/>
      <c r="EU217" s="154"/>
      <c r="EV217" s="154"/>
      <c r="EW217" s="154"/>
      <c r="EX217" s="154"/>
      <c r="EY217" s="154"/>
      <c r="EZ217" s="154"/>
      <c r="FA217" s="154"/>
      <c r="FB217" s="154"/>
      <c r="FC217" s="154"/>
      <c r="FD217" s="154"/>
      <c r="FE217" s="154"/>
      <c r="FF217" s="154"/>
      <c r="FG217" s="154"/>
      <c r="FH217" s="154"/>
      <c r="FI217" s="154"/>
      <c r="FJ217" s="154"/>
      <c r="FK217" s="154"/>
      <c r="FL217" s="154"/>
      <c r="FM217" s="154"/>
      <c r="FN217" s="154"/>
      <c r="FO217" s="154"/>
      <c r="FP217" s="154"/>
      <c r="FQ217" s="154"/>
      <c r="FR217" s="154"/>
    </row>
    <row r="218" spans="1:174" s="155" customFormat="1" x14ac:dyDescent="0.25">
      <c r="A218" s="137" t="s">
        <v>336</v>
      </c>
      <c r="B218" s="138">
        <v>33</v>
      </c>
      <c r="C218" s="122"/>
      <c r="D218" s="123">
        <v>1961.8477780000001</v>
      </c>
      <c r="E218" s="124">
        <v>1079.27741915</v>
      </c>
      <c r="F218" s="125">
        <f t="shared" si="28"/>
        <v>-44.986689015685698</v>
      </c>
      <c r="G218" s="131" t="s">
        <v>131</v>
      </c>
      <c r="H218" s="132" t="s">
        <v>131</v>
      </c>
      <c r="I218" s="129" t="s">
        <v>132</v>
      </c>
      <c r="J218" s="131" t="s">
        <v>131</v>
      </c>
      <c r="K218" s="132" t="s">
        <v>131</v>
      </c>
      <c r="L218" s="134" t="s">
        <v>132</v>
      </c>
      <c r="M218" s="131">
        <v>205.3553</v>
      </c>
      <c r="N218" s="132">
        <v>14.85</v>
      </c>
      <c r="O218" s="147">
        <f t="shared" si="27"/>
        <v>-92.768630758495149</v>
      </c>
      <c r="P218" s="131">
        <v>1109.9550999999999</v>
      </c>
      <c r="Q218" s="132">
        <v>879.52850000000001</v>
      </c>
      <c r="R218" s="129">
        <f t="shared" si="30"/>
        <v>-20.759992904217473</v>
      </c>
      <c r="S218" s="122"/>
      <c r="T218" s="131">
        <v>914.48770000000002</v>
      </c>
      <c r="U218" s="132">
        <v>850.53880000000004</v>
      </c>
      <c r="V218" s="129">
        <f t="shared" si="31"/>
        <v>-6.9928660604183008</v>
      </c>
      <c r="W218" s="131">
        <v>836.20839999999998</v>
      </c>
      <c r="X218" s="132">
        <v>240.59610000000001</v>
      </c>
      <c r="Y218" s="129">
        <f t="shared" ref="Y218:Y281" si="35">(X218/W218-1)*100</f>
        <v>-71.227734617351373</v>
      </c>
      <c r="Z218" s="132" t="s">
        <v>131</v>
      </c>
      <c r="AA218" s="132" t="s">
        <v>131</v>
      </c>
      <c r="AB218" s="129" t="s">
        <v>132</v>
      </c>
      <c r="AC218" s="131">
        <v>3998.3798999999999</v>
      </c>
      <c r="AD218" s="132">
        <v>4039.0259999999998</v>
      </c>
      <c r="AE218" s="129">
        <f t="shared" si="32"/>
        <v>1.0165642339288405</v>
      </c>
      <c r="AF218" s="154"/>
      <c r="AG218" s="154"/>
      <c r="AH218" s="154"/>
      <c r="AI218" s="154"/>
      <c r="AJ218" s="154"/>
      <c r="AK218" s="154"/>
      <c r="AL218" s="154"/>
      <c r="AM218" s="154"/>
      <c r="AN218" s="154"/>
      <c r="AO218" s="154"/>
      <c r="AP218" s="154"/>
      <c r="AQ218" s="154"/>
      <c r="AR218" s="154"/>
      <c r="AS218" s="154"/>
      <c r="AT218" s="154"/>
      <c r="AU218" s="154"/>
      <c r="AV218" s="154"/>
      <c r="AW218" s="154"/>
      <c r="AX218" s="154"/>
      <c r="AY218" s="154"/>
      <c r="AZ218" s="154"/>
      <c r="BA218" s="154"/>
      <c r="BB218" s="154"/>
      <c r="BC218" s="154"/>
      <c r="BD218" s="154"/>
      <c r="BE218" s="154"/>
      <c r="BF218" s="154"/>
      <c r="BG218" s="154"/>
      <c r="BH218" s="154"/>
      <c r="BI218" s="154"/>
      <c r="BJ218" s="154"/>
      <c r="BK218" s="154"/>
      <c r="BL218" s="154"/>
      <c r="BM218" s="154"/>
      <c r="BN218" s="154"/>
      <c r="BO218" s="154"/>
      <c r="BP218" s="154"/>
      <c r="BQ218" s="154"/>
      <c r="BR218" s="154"/>
      <c r="BS218" s="154"/>
      <c r="BT218" s="154"/>
      <c r="BU218" s="154"/>
      <c r="BV218" s="154"/>
      <c r="BW218" s="154"/>
      <c r="BX218" s="154"/>
      <c r="BY218" s="154"/>
      <c r="BZ218" s="154"/>
      <c r="CA218" s="154"/>
      <c r="CB218" s="154"/>
      <c r="CC218" s="154"/>
      <c r="CD218" s="154"/>
      <c r="CE218" s="154"/>
      <c r="CF218" s="154"/>
      <c r="CG218" s="154"/>
      <c r="CH218" s="154"/>
      <c r="CI218" s="154"/>
      <c r="CJ218" s="154"/>
      <c r="CK218" s="154"/>
      <c r="CL218" s="154"/>
      <c r="CM218" s="154"/>
      <c r="CN218" s="154"/>
      <c r="CO218" s="154"/>
      <c r="CP218" s="154"/>
      <c r="CQ218" s="154"/>
      <c r="CR218" s="154"/>
      <c r="CS218" s="154"/>
      <c r="CT218" s="154"/>
      <c r="CU218" s="154"/>
      <c r="CV218" s="154"/>
      <c r="CW218" s="154"/>
      <c r="CX218" s="154"/>
      <c r="CY218" s="154"/>
      <c r="CZ218" s="154"/>
      <c r="DA218" s="154"/>
      <c r="DB218" s="154"/>
      <c r="DC218" s="154"/>
      <c r="DD218" s="154"/>
      <c r="DE218" s="154"/>
      <c r="DF218" s="154"/>
      <c r="DG218" s="154"/>
      <c r="DH218" s="154"/>
      <c r="DI218" s="154"/>
      <c r="DJ218" s="154"/>
      <c r="DK218" s="154"/>
      <c r="DL218" s="154"/>
      <c r="DM218" s="154"/>
      <c r="DN218" s="154"/>
      <c r="DO218" s="154"/>
      <c r="DP218" s="154"/>
      <c r="DQ218" s="154"/>
      <c r="DR218" s="154"/>
      <c r="DS218" s="154"/>
      <c r="DT218" s="154"/>
      <c r="DU218" s="154"/>
      <c r="DV218" s="154"/>
      <c r="DW218" s="154"/>
      <c r="DX218" s="154"/>
      <c r="DY218" s="154"/>
      <c r="DZ218" s="154"/>
      <c r="EA218" s="154"/>
      <c r="EB218" s="154"/>
      <c r="EC218" s="154"/>
      <c r="ED218" s="154"/>
      <c r="EE218" s="154"/>
      <c r="EF218" s="154"/>
      <c r="EG218" s="154"/>
      <c r="EH218" s="154"/>
      <c r="EI218" s="154"/>
      <c r="EJ218" s="154"/>
      <c r="EK218" s="154"/>
      <c r="EL218" s="154"/>
      <c r="EM218" s="154"/>
      <c r="EN218" s="154"/>
      <c r="EO218" s="154"/>
      <c r="EP218" s="154"/>
      <c r="EQ218" s="154"/>
      <c r="ER218" s="154"/>
      <c r="ES218" s="154"/>
      <c r="ET218" s="154"/>
      <c r="EU218" s="154"/>
      <c r="EV218" s="154"/>
      <c r="EW218" s="154"/>
      <c r="EX218" s="154"/>
      <c r="EY218" s="154"/>
      <c r="EZ218" s="154"/>
      <c r="FA218" s="154"/>
      <c r="FB218" s="154"/>
      <c r="FC218" s="154"/>
      <c r="FD218" s="154"/>
      <c r="FE218" s="154"/>
      <c r="FF218" s="154"/>
      <c r="FG218" s="154"/>
      <c r="FH218" s="154"/>
      <c r="FI218" s="154"/>
      <c r="FJ218" s="154"/>
      <c r="FK218" s="154"/>
      <c r="FL218" s="154"/>
      <c r="FM218" s="154"/>
      <c r="FN218" s="154"/>
      <c r="FO218" s="154"/>
      <c r="FP218" s="154"/>
      <c r="FQ218" s="154"/>
      <c r="FR218" s="154"/>
    </row>
    <row r="219" spans="1:174" s="155" customFormat="1" x14ac:dyDescent="0.25">
      <c r="A219" s="137" t="s">
        <v>337</v>
      </c>
      <c r="B219" s="138">
        <v>139</v>
      </c>
      <c r="C219" s="122"/>
      <c r="D219" s="123">
        <v>16418.548242000001</v>
      </c>
      <c r="E219" s="124">
        <v>13738.47060302</v>
      </c>
      <c r="F219" s="125">
        <f t="shared" si="28"/>
        <v>-16.323475129939567</v>
      </c>
      <c r="G219" s="123">
        <v>4853.1922999999997</v>
      </c>
      <c r="H219" s="132">
        <v>4300.2304999999997</v>
      </c>
      <c r="I219" s="125">
        <f t="shared" si="29"/>
        <v>-11.393774773771071</v>
      </c>
      <c r="J219" s="131">
        <v>1791.0334</v>
      </c>
      <c r="K219" s="132">
        <v>1939.4931999999999</v>
      </c>
      <c r="L219" s="129">
        <f t="shared" si="33"/>
        <v>8.2890581493343376</v>
      </c>
      <c r="M219" s="131">
        <v>529.07470000000001</v>
      </c>
      <c r="N219" s="132">
        <v>330.66980000000001</v>
      </c>
      <c r="O219" s="147">
        <f t="shared" ref="O219:O282" si="36">(N219/M219-1)*100</f>
        <v>-37.500356754915707</v>
      </c>
      <c r="P219" s="131">
        <v>6644.7979999999998</v>
      </c>
      <c r="Q219" s="132">
        <v>5938.4830000000002</v>
      </c>
      <c r="R219" s="129">
        <f t="shared" si="30"/>
        <v>-10.629593254753566</v>
      </c>
      <c r="S219" s="122"/>
      <c r="T219" s="131">
        <v>7336.4038</v>
      </c>
      <c r="U219" s="132">
        <v>6363.6383999999998</v>
      </c>
      <c r="V219" s="129">
        <f t="shared" si="31"/>
        <v>-13.259431003511557</v>
      </c>
      <c r="W219" s="131">
        <v>11965.292299999999</v>
      </c>
      <c r="X219" s="132">
        <v>14872.442300000001</v>
      </c>
      <c r="Y219" s="129">
        <f t="shared" si="35"/>
        <v>24.296523036048214</v>
      </c>
      <c r="Z219" s="132">
        <v>171.0506</v>
      </c>
      <c r="AA219" s="132">
        <v>360.97649999999999</v>
      </c>
      <c r="AB219" s="129">
        <f t="shared" si="34"/>
        <v>111.03492183014852</v>
      </c>
      <c r="AC219" s="131">
        <v>20548.4512</v>
      </c>
      <c r="AD219" s="132">
        <v>15452.6435</v>
      </c>
      <c r="AE219" s="129">
        <f t="shared" si="32"/>
        <v>-24.798986796630196</v>
      </c>
      <c r="AF219" s="154"/>
      <c r="AG219" s="154"/>
      <c r="AH219" s="154"/>
      <c r="AI219" s="154"/>
      <c r="AJ219" s="154"/>
      <c r="AK219" s="154"/>
      <c r="AL219" s="154"/>
      <c r="AM219" s="154"/>
      <c r="AN219" s="154"/>
      <c r="AO219" s="154"/>
      <c r="AP219" s="154"/>
      <c r="AQ219" s="154"/>
      <c r="AR219" s="154"/>
      <c r="AS219" s="154"/>
      <c r="AT219" s="154"/>
      <c r="AU219" s="154"/>
      <c r="AV219" s="154"/>
      <c r="AW219" s="154"/>
      <c r="AX219" s="154"/>
      <c r="AY219" s="154"/>
      <c r="AZ219" s="154"/>
      <c r="BA219" s="154"/>
      <c r="BB219" s="154"/>
      <c r="BC219" s="154"/>
      <c r="BD219" s="154"/>
      <c r="BE219" s="154"/>
      <c r="BF219" s="154"/>
      <c r="BG219" s="154"/>
      <c r="BH219" s="154"/>
      <c r="BI219" s="154"/>
      <c r="BJ219" s="154"/>
      <c r="BK219" s="154"/>
      <c r="BL219" s="154"/>
      <c r="BM219" s="154"/>
      <c r="BN219" s="154"/>
      <c r="BO219" s="154"/>
      <c r="BP219" s="154"/>
      <c r="BQ219" s="154"/>
      <c r="BR219" s="154"/>
      <c r="BS219" s="154"/>
      <c r="BT219" s="154"/>
      <c r="BU219" s="154"/>
      <c r="BV219" s="154"/>
      <c r="BW219" s="154"/>
      <c r="BX219" s="154"/>
      <c r="BY219" s="154"/>
      <c r="BZ219" s="154"/>
      <c r="CA219" s="154"/>
      <c r="CB219" s="154"/>
      <c r="CC219" s="154"/>
      <c r="CD219" s="154"/>
      <c r="CE219" s="154"/>
      <c r="CF219" s="154"/>
      <c r="CG219" s="154"/>
      <c r="CH219" s="154"/>
      <c r="CI219" s="154"/>
      <c r="CJ219" s="154"/>
      <c r="CK219" s="154"/>
      <c r="CL219" s="154"/>
      <c r="CM219" s="154"/>
      <c r="CN219" s="154"/>
      <c r="CO219" s="154"/>
      <c r="CP219" s="154"/>
      <c r="CQ219" s="154"/>
      <c r="CR219" s="154"/>
      <c r="CS219" s="154"/>
      <c r="CT219" s="154"/>
      <c r="CU219" s="154"/>
      <c r="CV219" s="154"/>
      <c r="CW219" s="154"/>
      <c r="CX219" s="154"/>
      <c r="CY219" s="154"/>
      <c r="CZ219" s="154"/>
      <c r="DA219" s="154"/>
      <c r="DB219" s="154"/>
      <c r="DC219" s="154"/>
      <c r="DD219" s="154"/>
      <c r="DE219" s="154"/>
      <c r="DF219" s="154"/>
      <c r="DG219" s="154"/>
      <c r="DH219" s="154"/>
      <c r="DI219" s="154"/>
      <c r="DJ219" s="154"/>
      <c r="DK219" s="154"/>
      <c r="DL219" s="154"/>
      <c r="DM219" s="154"/>
      <c r="DN219" s="154"/>
      <c r="DO219" s="154"/>
      <c r="DP219" s="154"/>
      <c r="DQ219" s="154"/>
      <c r="DR219" s="154"/>
      <c r="DS219" s="154"/>
      <c r="DT219" s="154"/>
      <c r="DU219" s="154"/>
      <c r="DV219" s="154"/>
      <c r="DW219" s="154"/>
      <c r="DX219" s="154"/>
      <c r="DY219" s="154"/>
      <c r="DZ219" s="154"/>
      <c r="EA219" s="154"/>
      <c r="EB219" s="154"/>
      <c r="EC219" s="154"/>
      <c r="ED219" s="154"/>
      <c r="EE219" s="154"/>
      <c r="EF219" s="154"/>
      <c r="EG219" s="154"/>
      <c r="EH219" s="154"/>
      <c r="EI219" s="154"/>
      <c r="EJ219" s="154"/>
      <c r="EK219" s="154"/>
      <c r="EL219" s="154"/>
      <c r="EM219" s="154"/>
      <c r="EN219" s="154"/>
      <c r="EO219" s="154"/>
      <c r="EP219" s="154"/>
      <c r="EQ219" s="154"/>
      <c r="ER219" s="154"/>
      <c r="ES219" s="154"/>
      <c r="ET219" s="154"/>
      <c r="EU219" s="154"/>
      <c r="EV219" s="154"/>
      <c r="EW219" s="154"/>
      <c r="EX219" s="154"/>
      <c r="EY219" s="154"/>
      <c r="EZ219" s="154"/>
      <c r="FA219" s="154"/>
      <c r="FB219" s="154"/>
      <c r="FC219" s="154"/>
      <c r="FD219" s="154"/>
      <c r="FE219" s="154"/>
      <c r="FF219" s="154"/>
      <c r="FG219" s="154"/>
      <c r="FH219" s="154"/>
      <c r="FI219" s="154"/>
      <c r="FJ219" s="154"/>
      <c r="FK219" s="154"/>
      <c r="FL219" s="154"/>
      <c r="FM219" s="154"/>
      <c r="FN219" s="154"/>
      <c r="FO219" s="154"/>
      <c r="FP219" s="154"/>
      <c r="FQ219" s="154"/>
      <c r="FR219" s="154"/>
    </row>
    <row r="220" spans="1:174" s="155" customFormat="1" x14ac:dyDescent="0.25">
      <c r="A220" s="137" t="s">
        <v>338</v>
      </c>
      <c r="B220" s="138">
        <v>514</v>
      </c>
      <c r="C220" s="122"/>
      <c r="D220" s="123">
        <v>51532.965162</v>
      </c>
      <c r="E220" s="124">
        <v>48777.106003100002</v>
      </c>
      <c r="F220" s="125">
        <f t="shared" si="28"/>
        <v>-5.3477597305659152</v>
      </c>
      <c r="G220" s="123">
        <v>13439.2824</v>
      </c>
      <c r="H220" s="132">
        <v>14409.3006</v>
      </c>
      <c r="I220" s="125">
        <f t="shared" si="29"/>
        <v>7.217782699469133</v>
      </c>
      <c r="J220" s="131">
        <v>6334.5964000000004</v>
      </c>
      <c r="K220" s="132">
        <v>6723.8041999999996</v>
      </c>
      <c r="L220" s="129">
        <f t="shared" si="33"/>
        <v>6.1441609760646942</v>
      </c>
      <c r="M220" s="131">
        <v>1609.9647</v>
      </c>
      <c r="N220" s="132">
        <v>2010.9246000000001</v>
      </c>
      <c r="O220" s="147">
        <f t="shared" si="36"/>
        <v>24.904887666170584</v>
      </c>
      <c r="P220" s="131">
        <v>20599.375199999999</v>
      </c>
      <c r="Q220" s="132">
        <v>19138.667000000001</v>
      </c>
      <c r="R220" s="129">
        <f t="shared" si="30"/>
        <v>-7.0910315765305265</v>
      </c>
      <c r="S220" s="122"/>
      <c r="T220" s="131">
        <v>18850.406999999999</v>
      </c>
      <c r="U220" s="132">
        <v>18776.806799999998</v>
      </c>
      <c r="V220" s="129">
        <f t="shared" si="31"/>
        <v>-0.39044355912315476</v>
      </c>
      <c r="W220" s="131">
        <v>36375.8482</v>
      </c>
      <c r="X220" s="132">
        <v>31513.213299999999</v>
      </c>
      <c r="Y220" s="129">
        <f t="shared" si="35"/>
        <v>-13.367756741408442</v>
      </c>
      <c r="Z220" s="132">
        <v>25500.326700000001</v>
      </c>
      <c r="AA220" s="132">
        <v>8327.6741999999995</v>
      </c>
      <c r="AB220" s="129">
        <f t="shared" si="34"/>
        <v>-67.342872513080394</v>
      </c>
      <c r="AC220" s="131">
        <v>126861.57120000001</v>
      </c>
      <c r="AD220" s="132">
        <v>46012.039599999996</v>
      </c>
      <c r="AE220" s="129">
        <f t="shared" si="32"/>
        <v>-63.730514162195718</v>
      </c>
      <c r="AF220" s="154"/>
      <c r="AG220" s="154"/>
      <c r="AH220" s="154"/>
      <c r="AI220" s="154"/>
      <c r="AJ220" s="154"/>
      <c r="AK220" s="154"/>
      <c r="AL220" s="154"/>
      <c r="AM220" s="154"/>
      <c r="AN220" s="154"/>
      <c r="AO220" s="154"/>
      <c r="AP220" s="154"/>
      <c r="AQ220" s="154"/>
      <c r="AR220" s="154"/>
      <c r="AS220" s="154"/>
      <c r="AT220" s="154"/>
      <c r="AU220" s="154"/>
      <c r="AV220" s="154"/>
      <c r="AW220" s="154"/>
      <c r="AX220" s="154"/>
      <c r="AY220" s="154"/>
      <c r="AZ220" s="154"/>
      <c r="BA220" s="154"/>
      <c r="BB220" s="154"/>
      <c r="BC220" s="154"/>
      <c r="BD220" s="154"/>
      <c r="BE220" s="154"/>
      <c r="BF220" s="154"/>
      <c r="BG220" s="154"/>
      <c r="BH220" s="154"/>
      <c r="BI220" s="154"/>
      <c r="BJ220" s="154"/>
      <c r="BK220" s="154"/>
      <c r="BL220" s="154"/>
      <c r="BM220" s="154"/>
      <c r="BN220" s="154"/>
      <c r="BO220" s="154"/>
      <c r="BP220" s="154"/>
      <c r="BQ220" s="154"/>
      <c r="BR220" s="154"/>
      <c r="BS220" s="154"/>
      <c r="BT220" s="154"/>
      <c r="BU220" s="154"/>
      <c r="BV220" s="154"/>
      <c r="BW220" s="154"/>
      <c r="BX220" s="154"/>
      <c r="BY220" s="154"/>
      <c r="BZ220" s="154"/>
      <c r="CA220" s="154"/>
      <c r="CB220" s="154"/>
      <c r="CC220" s="154"/>
      <c r="CD220" s="154"/>
      <c r="CE220" s="154"/>
      <c r="CF220" s="154"/>
      <c r="CG220" s="154"/>
      <c r="CH220" s="154"/>
      <c r="CI220" s="154"/>
      <c r="CJ220" s="154"/>
      <c r="CK220" s="154"/>
      <c r="CL220" s="154"/>
      <c r="CM220" s="154"/>
      <c r="CN220" s="154"/>
      <c r="CO220" s="154"/>
      <c r="CP220" s="154"/>
      <c r="CQ220" s="154"/>
      <c r="CR220" s="154"/>
      <c r="CS220" s="154"/>
      <c r="CT220" s="154"/>
      <c r="CU220" s="154"/>
      <c r="CV220" s="154"/>
      <c r="CW220" s="154"/>
      <c r="CX220" s="154"/>
      <c r="CY220" s="154"/>
      <c r="CZ220" s="154"/>
      <c r="DA220" s="154"/>
      <c r="DB220" s="154"/>
      <c r="DC220" s="154"/>
      <c r="DD220" s="154"/>
      <c r="DE220" s="154"/>
      <c r="DF220" s="154"/>
      <c r="DG220" s="154"/>
      <c r="DH220" s="154"/>
      <c r="DI220" s="154"/>
      <c r="DJ220" s="154"/>
      <c r="DK220" s="154"/>
      <c r="DL220" s="154"/>
      <c r="DM220" s="154"/>
      <c r="DN220" s="154"/>
      <c r="DO220" s="154"/>
      <c r="DP220" s="154"/>
      <c r="DQ220" s="154"/>
      <c r="DR220" s="154"/>
      <c r="DS220" s="154"/>
      <c r="DT220" s="154"/>
      <c r="DU220" s="154"/>
      <c r="DV220" s="154"/>
      <c r="DW220" s="154"/>
      <c r="DX220" s="154"/>
      <c r="DY220" s="154"/>
      <c r="DZ220" s="154"/>
      <c r="EA220" s="154"/>
      <c r="EB220" s="154"/>
      <c r="EC220" s="154"/>
      <c r="ED220" s="154"/>
      <c r="EE220" s="154"/>
      <c r="EF220" s="154"/>
      <c r="EG220" s="154"/>
      <c r="EH220" s="154"/>
      <c r="EI220" s="154"/>
      <c r="EJ220" s="154"/>
      <c r="EK220" s="154"/>
      <c r="EL220" s="154"/>
      <c r="EM220" s="154"/>
      <c r="EN220" s="154"/>
      <c r="EO220" s="154"/>
      <c r="EP220" s="154"/>
      <c r="EQ220" s="154"/>
      <c r="ER220" s="154"/>
      <c r="ES220" s="154"/>
      <c r="ET220" s="154"/>
      <c r="EU220" s="154"/>
      <c r="EV220" s="154"/>
      <c r="EW220" s="154"/>
      <c r="EX220" s="154"/>
      <c r="EY220" s="154"/>
      <c r="EZ220" s="154"/>
      <c r="FA220" s="154"/>
      <c r="FB220" s="154"/>
      <c r="FC220" s="154"/>
      <c r="FD220" s="154"/>
      <c r="FE220" s="154"/>
      <c r="FF220" s="154"/>
      <c r="FG220" s="154"/>
      <c r="FH220" s="154"/>
      <c r="FI220" s="154"/>
      <c r="FJ220" s="154"/>
      <c r="FK220" s="154"/>
      <c r="FL220" s="154"/>
      <c r="FM220" s="154"/>
      <c r="FN220" s="154"/>
      <c r="FO220" s="154"/>
      <c r="FP220" s="154"/>
      <c r="FQ220" s="154"/>
      <c r="FR220" s="154"/>
    </row>
    <row r="221" spans="1:174" s="155" customFormat="1" x14ac:dyDescent="0.25">
      <c r="A221" s="137" t="s">
        <v>339</v>
      </c>
      <c r="B221" s="138">
        <v>288</v>
      </c>
      <c r="C221" s="122"/>
      <c r="D221" s="123">
        <v>20611.796933000001</v>
      </c>
      <c r="E221" s="124">
        <v>18246.583999999999</v>
      </c>
      <c r="F221" s="125">
        <f t="shared" si="28"/>
        <v>-11.4750448041395</v>
      </c>
      <c r="G221" s="123">
        <v>2722.0547999999999</v>
      </c>
      <c r="H221" s="132">
        <v>2512.1673999999998</v>
      </c>
      <c r="I221" s="125">
        <f t="shared" si="29"/>
        <v>-7.7106236068428924</v>
      </c>
      <c r="J221" s="131">
        <v>1226.0777</v>
      </c>
      <c r="K221" s="132">
        <v>1107.4673</v>
      </c>
      <c r="L221" s="129">
        <f t="shared" si="33"/>
        <v>-9.6739709073902951</v>
      </c>
      <c r="M221" s="131">
        <v>303.89190000000002</v>
      </c>
      <c r="N221" s="132">
        <v>82.995400000000004</v>
      </c>
      <c r="O221" s="147">
        <f t="shared" si="36"/>
        <v>-72.689170063433735</v>
      </c>
      <c r="P221" s="131">
        <v>11954.9521</v>
      </c>
      <c r="Q221" s="132">
        <v>10984.1576</v>
      </c>
      <c r="R221" s="129">
        <f t="shared" si="30"/>
        <v>-8.1204382240895772</v>
      </c>
      <c r="S221" s="122"/>
      <c r="T221" s="131">
        <v>8841.8896000000004</v>
      </c>
      <c r="U221" s="132">
        <v>8878.1275000000005</v>
      </c>
      <c r="V221" s="129">
        <f t="shared" si="31"/>
        <v>0.40984338913256924</v>
      </c>
      <c r="W221" s="131">
        <v>18570.2984</v>
      </c>
      <c r="X221" s="132">
        <v>16045.120699999999</v>
      </c>
      <c r="Y221" s="129">
        <f t="shared" si="35"/>
        <v>-13.597938200066839</v>
      </c>
      <c r="Z221" s="132">
        <v>2179.4234999999999</v>
      </c>
      <c r="AA221" s="132">
        <v>3840.4292999999998</v>
      </c>
      <c r="AB221" s="129">
        <f t="shared" si="34"/>
        <v>76.213081119846592</v>
      </c>
      <c r="AC221" s="131">
        <v>29383.389899999998</v>
      </c>
      <c r="AD221" s="132">
        <v>36247.705699999999</v>
      </c>
      <c r="AE221" s="129">
        <f t="shared" si="32"/>
        <v>23.361211294412286</v>
      </c>
      <c r="AF221" s="154"/>
      <c r="AG221" s="154"/>
      <c r="AH221" s="154"/>
      <c r="AI221" s="154"/>
      <c r="AJ221" s="154"/>
      <c r="AK221" s="154"/>
      <c r="AL221" s="154"/>
      <c r="AM221" s="154"/>
      <c r="AN221" s="154"/>
      <c r="AO221" s="154"/>
      <c r="AP221" s="154"/>
      <c r="AQ221" s="154"/>
      <c r="AR221" s="154"/>
      <c r="AS221" s="154"/>
      <c r="AT221" s="154"/>
      <c r="AU221" s="154"/>
      <c r="AV221" s="154"/>
      <c r="AW221" s="154"/>
      <c r="AX221" s="154"/>
      <c r="AY221" s="154"/>
      <c r="AZ221" s="154"/>
      <c r="BA221" s="154"/>
      <c r="BB221" s="154"/>
      <c r="BC221" s="154"/>
      <c r="BD221" s="154"/>
      <c r="BE221" s="154"/>
      <c r="BF221" s="154"/>
      <c r="BG221" s="154"/>
      <c r="BH221" s="154"/>
      <c r="BI221" s="154"/>
      <c r="BJ221" s="154"/>
      <c r="BK221" s="154"/>
      <c r="BL221" s="154"/>
      <c r="BM221" s="154"/>
      <c r="BN221" s="154"/>
      <c r="BO221" s="154"/>
      <c r="BP221" s="154"/>
      <c r="BQ221" s="154"/>
      <c r="BR221" s="154"/>
      <c r="BS221" s="154"/>
      <c r="BT221" s="154"/>
      <c r="BU221" s="154"/>
      <c r="BV221" s="154"/>
      <c r="BW221" s="154"/>
      <c r="BX221" s="154"/>
      <c r="BY221" s="154"/>
      <c r="BZ221" s="154"/>
      <c r="CA221" s="154"/>
      <c r="CB221" s="154"/>
      <c r="CC221" s="154"/>
      <c r="CD221" s="154"/>
      <c r="CE221" s="154"/>
      <c r="CF221" s="154"/>
      <c r="CG221" s="154"/>
      <c r="CH221" s="154"/>
      <c r="CI221" s="154"/>
      <c r="CJ221" s="154"/>
      <c r="CK221" s="154"/>
      <c r="CL221" s="154"/>
      <c r="CM221" s="154"/>
      <c r="CN221" s="154"/>
      <c r="CO221" s="154"/>
      <c r="CP221" s="154"/>
      <c r="CQ221" s="154"/>
      <c r="CR221" s="154"/>
      <c r="CS221" s="154"/>
      <c r="CT221" s="154"/>
      <c r="CU221" s="154"/>
      <c r="CV221" s="154"/>
      <c r="CW221" s="154"/>
      <c r="CX221" s="154"/>
      <c r="CY221" s="154"/>
      <c r="CZ221" s="154"/>
      <c r="DA221" s="154"/>
      <c r="DB221" s="154"/>
      <c r="DC221" s="154"/>
      <c r="DD221" s="154"/>
      <c r="DE221" s="154"/>
      <c r="DF221" s="154"/>
      <c r="DG221" s="154"/>
      <c r="DH221" s="154"/>
      <c r="DI221" s="154"/>
      <c r="DJ221" s="154"/>
      <c r="DK221" s="154"/>
      <c r="DL221" s="154"/>
      <c r="DM221" s="154"/>
      <c r="DN221" s="154"/>
      <c r="DO221" s="154"/>
      <c r="DP221" s="154"/>
      <c r="DQ221" s="154"/>
      <c r="DR221" s="154"/>
      <c r="DS221" s="154"/>
      <c r="DT221" s="154"/>
      <c r="DU221" s="154"/>
      <c r="DV221" s="154"/>
      <c r="DW221" s="154"/>
      <c r="DX221" s="154"/>
      <c r="DY221" s="154"/>
      <c r="DZ221" s="154"/>
      <c r="EA221" s="154"/>
      <c r="EB221" s="154"/>
      <c r="EC221" s="154"/>
      <c r="ED221" s="154"/>
      <c r="EE221" s="154"/>
      <c r="EF221" s="154"/>
      <c r="EG221" s="154"/>
      <c r="EH221" s="154"/>
      <c r="EI221" s="154"/>
      <c r="EJ221" s="154"/>
      <c r="EK221" s="154"/>
      <c r="EL221" s="154"/>
      <c r="EM221" s="154"/>
      <c r="EN221" s="154"/>
      <c r="EO221" s="154"/>
      <c r="EP221" s="154"/>
      <c r="EQ221" s="154"/>
      <c r="ER221" s="154"/>
      <c r="ES221" s="154"/>
      <c r="ET221" s="154"/>
      <c r="EU221" s="154"/>
      <c r="EV221" s="154"/>
      <c r="EW221" s="154"/>
      <c r="EX221" s="154"/>
      <c r="EY221" s="154"/>
      <c r="EZ221" s="154"/>
      <c r="FA221" s="154"/>
      <c r="FB221" s="154"/>
      <c r="FC221" s="154"/>
      <c r="FD221" s="154"/>
      <c r="FE221" s="154"/>
      <c r="FF221" s="154"/>
      <c r="FG221" s="154"/>
      <c r="FH221" s="154"/>
      <c r="FI221" s="154"/>
      <c r="FJ221" s="154"/>
      <c r="FK221" s="154"/>
      <c r="FL221" s="154"/>
      <c r="FM221" s="154"/>
      <c r="FN221" s="154"/>
      <c r="FO221" s="154"/>
      <c r="FP221" s="154"/>
      <c r="FQ221" s="154"/>
      <c r="FR221" s="154"/>
    </row>
    <row r="222" spans="1:174" s="155" customFormat="1" x14ac:dyDescent="0.25">
      <c r="A222" s="137" t="s">
        <v>340</v>
      </c>
      <c r="B222" s="138">
        <v>530</v>
      </c>
      <c r="C222" s="122"/>
      <c r="D222" s="123">
        <v>37171.038490999999</v>
      </c>
      <c r="E222" s="124">
        <v>33463.50917587</v>
      </c>
      <c r="F222" s="125">
        <f t="shared" si="28"/>
        <v>-9.9742419519101677</v>
      </c>
      <c r="G222" s="123">
        <v>4786.9634999999998</v>
      </c>
      <c r="H222" s="132">
        <v>4641.4660999999996</v>
      </c>
      <c r="I222" s="125">
        <f t="shared" si="29"/>
        <v>-3.0394507917179681</v>
      </c>
      <c r="J222" s="131">
        <v>3095.1767</v>
      </c>
      <c r="K222" s="132">
        <v>3317.7386000000001</v>
      </c>
      <c r="L222" s="129">
        <f t="shared" si="33"/>
        <v>7.1906040130116144</v>
      </c>
      <c r="M222" s="131">
        <v>230.66460000000001</v>
      </c>
      <c r="N222" s="132">
        <v>299.92759999999998</v>
      </c>
      <c r="O222" s="147">
        <f t="shared" si="36"/>
        <v>30.02758117197002</v>
      </c>
      <c r="P222" s="131">
        <v>22790.8656999999</v>
      </c>
      <c r="Q222" s="132">
        <v>20540.132300000001</v>
      </c>
      <c r="R222" s="129">
        <f t="shared" si="30"/>
        <v>-9.875594150861545</v>
      </c>
      <c r="S222" s="122"/>
      <c r="T222" s="131">
        <v>16819.531999999999</v>
      </c>
      <c r="U222" s="132">
        <v>16692.655900000002</v>
      </c>
      <c r="V222" s="129">
        <f t="shared" si="31"/>
        <v>-0.75433787337244596</v>
      </c>
      <c r="W222" s="131">
        <v>33992.984499999999</v>
      </c>
      <c r="X222" s="132">
        <v>30646.613600000001</v>
      </c>
      <c r="Y222" s="129">
        <f t="shared" si="35"/>
        <v>-9.8442986081436867</v>
      </c>
      <c r="Z222" s="132">
        <v>5115.5057999999999</v>
      </c>
      <c r="AA222" s="132">
        <v>6277.6273000000001</v>
      </c>
      <c r="AB222" s="129">
        <f t="shared" si="34"/>
        <v>22.717626475958653</v>
      </c>
      <c r="AC222" s="131">
        <v>569012.64090000105</v>
      </c>
      <c r="AD222" s="132">
        <v>422085.4276</v>
      </c>
      <c r="AE222" s="129">
        <f t="shared" si="32"/>
        <v>-25.8214322036164</v>
      </c>
      <c r="AF222" s="154"/>
      <c r="AG222" s="154"/>
      <c r="AH222" s="154"/>
      <c r="AI222" s="154"/>
      <c r="AJ222" s="154"/>
      <c r="AK222" s="154"/>
      <c r="AL222" s="154"/>
      <c r="AM222" s="154"/>
      <c r="AN222" s="154"/>
      <c r="AO222" s="154"/>
      <c r="AP222" s="154"/>
      <c r="AQ222" s="154"/>
      <c r="AR222" s="154"/>
      <c r="AS222" s="154"/>
      <c r="AT222" s="154"/>
      <c r="AU222" s="154"/>
      <c r="AV222" s="154"/>
      <c r="AW222" s="154"/>
      <c r="AX222" s="154"/>
      <c r="AY222" s="154"/>
      <c r="AZ222" s="154"/>
      <c r="BA222" s="154"/>
      <c r="BB222" s="154"/>
      <c r="BC222" s="154"/>
      <c r="BD222" s="154"/>
      <c r="BE222" s="154"/>
      <c r="BF222" s="154"/>
      <c r="BG222" s="154"/>
      <c r="BH222" s="154"/>
      <c r="BI222" s="154"/>
      <c r="BJ222" s="154"/>
      <c r="BK222" s="154"/>
      <c r="BL222" s="154"/>
      <c r="BM222" s="154"/>
      <c r="BN222" s="154"/>
      <c r="BO222" s="154"/>
      <c r="BP222" s="154"/>
      <c r="BQ222" s="154"/>
      <c r="BR222" s="154"/>
      <c r="BS222" s="154"/>
      <c r="BT222" s="154"/>
      <c r="BU222" s="154"/>
      <c r="BV222" s="154"/>
      <c r="BW222" s="154"/>
      <c r="BX222" s="154"/>
      <c r="BY222" s="154"/>
      <c r="BZ222" s="154"/>
      <c r="CA222" s="154"/>
      <c r="CB222" s="154"/>
      <c r="CC222" s="154"/>
      <c r="CD222" s="154"/>
      <c r="CE222" s="154"/>
      <c r="CF222" s="154"/>
      <c r="CG222" s="154"/>
      <c r="CH222" s="154"/>
      <c r="CI222" s="154"/>
      <c r="CJ222" s="154"/>
      <c r="CK222" s="154"/>
      <c r="CL222" s="154"/>
      <c r="CM222" s="154"/>
      <c r="CN222" s="154"/>
      <c r="CO222" s="154"/>
      <c r="CP222" s="154"/>
      <c r="CQ222" s="154"/>
      <c r="CR222" s="154"/>
      <c r="CS222" s="154"/>
      <c r="CT222" s="154"/>
      <c r="CU222" s="154"/>
      <c r="CV222" s="154"/>
      <c r="CW222" s="154"/>
      <c r="CX222" s="154"/>
      <c r="CY222" s="154"/>
      <c r="CZ222" s="154"/>
      <c r="DA222" s="154"/>
      <c r="DB222" s="154"/>
      <c r="DC222" s="154"/>
      <c r="DD222" s="154"/>
      <c r="DE222" s="154"/>
      <c r="DF222" s="154"/>
      <c r="DG222" s="154"/>
      <c r="DH222" s="154"/>
      <c r="DI222" s="154"/>
      <c r="DJ222" s="154"/>
      <c r="DK222" s="154"/>
      <c r="DL222" s="154"/>
      <c r="DM222" s="154"/>
      <c r="DN222" s="154"/>
      <c r="DO222" s="154"/>
      <c r="DP222" s="154"/>
      <c r="DQ222" s="154"/>
      <c r="DR222" s="154"/>
      <c r="DS222" s="154"/>
      <c r="DT222" s="154"/>
      <c r="DU222" s="154"/>
      <c r="DV222" s="154"/>
      <c r="DW222" s="154"/>
      <c r="DX222" s="154"/>
      <c r="DY222" s="154"/>
      <c r="DZ222" s="154"/>
      <c r="EA222" s="154"/>
      <c r="EB222" s="154"/>
      <c r="EC222" s="154"/>
      <c r="ED222" s="154"/>
      <c r="EE222" s="154"/>
      <c r="EF222" s="154"/>
      <c r="EG222" s="154"/>
      <c r="EH222" s="154"/>
      <c r="EI222" s="154"/>
      <c r="EJ222" s="154"/>
      <c r="EK222" s="154"/>
      <c r="EL222" s="154"/>
      <c r="EM222" s="154"/>
      <c r="EN222" s="154"/>
      <c r="EO222" s="154"/>
      <c r="EP222" s="154"/>
      <c r="EQ222" s="154"/>
      <c r="ER222" s="154"/>
      <c r="ES222" s="154"/>
      <c r="ET222" s="154"/>
      <c r="EU222" s="154"/>
      <c r="EV222" s="154"/>
      <c r="EW222" s="154"/>
      <c r="EX222" s="154"/>
      <c r="EY222" s="154"/>
      <c r="EZ222" s="154"/>
      <c r="FA222" s="154"/>
      <c r="FB222" s="154"/>
      <c r="FC222" s="154"/>
      <c r="FD222" s="154"/>
      <c r="FE222" s="154"/>
      <c r="FF222" s="154"/>
      <c r="FG222" s="154"/>
      <c r="FH222" s="154"/>
      <c r="FI222" s="154"/>
      <c r="FJ222" s="154"/>
      <c r="FK222" s="154"/>
      <c r="FL222" s="154"/>
      <c r="FM222" s="154"/>
      <c r="FN222" s="154"/>
      <c r="FO222" s="154"/>
      <c r="FP222" s="154"/>
      <c r="FQ222" s="154"/>
      <c r="FR222" s="154"/>
    </row>
    <row r="223" spans="1:174" s="155" customFormat="1" x14ac:dyDescent="0.25">
      <c r="A223" s="137" t="s">
        <v>341</v>
      </c>
      <c r="B223" s="138">
        <v>56</v>
      </c>
      <c r="C223" s="122"/>
      <c r="D223" s="123">
        <v>4554.3335129999996</v>
      </c>
      <c r="E223" s="124">
        <v>3832.3024714899998</v>
      </c>
      <c r="F223" s="125">
        <f t="shared" si="28"/>
        <v>-15.853714697200305</v>
      </c>
      <c r="G223" s="123">
        <v>1005.3772</v>
      </c>
      <c r="H223" s="132">
        <v>855.96370000000002</v>
      </c>
      <c r="I223" s="125">
        <f t="shared" si="29"/>
        <v>-14.861437080530571</v>
      </c>
      <c r="J223" s="131">
        <v>850.04600000000005</v>
      </c>
      <c r="K223" s="132">
        <v>572.96659999999997</v>
      </c>
      <c r="L223" s="129">
        <f t="shared" si="33"/>
        <v>-32.59581246191383</v>
      </c>
      <c r="M223" s="131">
        <v>262.50349999999997</v>
      </c>
      <c r="N223" s="132">
        <v>307.3501</v>
      </c>
      <c r="O223" s="147">
        <f t="shared" si="36"/>
        <v>17.084191258402281</v>
      </c>
      <c r="P223" s="131">
        <v>1789.4767999999999</v>
      </c>
      <c r="Q223" s="132">
        <v>1475.4629</v>
      </c>
      <c r="R223" s="129">
        <f t="shared" si="30"/>
        <v>-17.547805034410057</v>
      </c>
      <c r="S223" s="122"/>
      <c r="T223" s="131">
        <v>1714.8668</v>
      </c>
      <c r="U223" s="132">
        <v>1672.0737999999999</v>
      </c>
      <c r="V223" s="129">
        <f t="shared" si="31"/>
        <v>-2.4954124716858539</v>
      </c>
      <c r="W223" s="131">
        <v>1432.4236000000001</v>
      </c>
      <c r="X223" s="132">
        <v>92</v>
      </c>
      <c r="Y223" s="129">
        <f t="shared" si="35"/>
        <v>-93.577318888071943</v>
      </c>
      <c r="Z223" s="132">
        <v>557.38509999999997</v>
      </c>
      <c r="AA223" s="132" t="s">
        <v>131</v>
      </c>
      <c r="AB223" s="129" t="s">
        <v>132</v>
      </c>
      <c r="AC223" s="131">
        <v>6005.8217999999997</v>
      </c>
      <c r="AD223" s="132">
        <v>847.42989999999998</v>
      </c>
      <c r="AE223" s="129">
        <f t="shared" si="32"/>
        <v>-85.889859402754837</v>
      </c>
      <c r="AF223" s="154"/>
      <c r="AG223" s="154"/>
      <c r="AH223" s="154"/>
      <c r="AI223" s="154"/>
      <c r="AJ223" s="154"/>
      <c r="AK223" s="154"/>
      <c r="AL223" s="154"/>
      <c r="AM223" s="154"/>
      <c r="AN223" s="154"/>
      <c r="AO223" s="154"/>
      <c r="AP223" s="154"/>
      <c r="AQ223" s="154"/>
      <c r="AR223" s="154"/>
      <c r="AS223" s="154"/>
      <c r="AT223" s="154"/>
      <c r="AU223" s="154"/>
      <c r="AV223" s="154"/>
      <c r="AW223" s="154"/>
      <c r="AX223" s="154"/>
      <c r="AY223" s="154"/>
      <c r="AZ223" s="154"/>
      <c r="BA223" s="154"/>
      <c r="BB223" s="154"/>
      <c r="BC223" s="154"/>
      <c r="BD223" s="154"/>
      <c r="BE223" s="154"/>
      <c r="BF223" s="154"/>
      <c r="BG223" s="154"/>
      <c r="BH223" s="154"/>
      <c r="BI223" s="154"/>
      <c r="BJ223" s="154"/>
      <c r="BK223" s="154"/>
      <c r="BL223" s="154"/>
      <c r="BM223" s="154"/>
      <c r="BN223" s="154"/>
      <c r="BO223" s="154"/>
      <c r="BP223" s="154"/>
      <c r="BQ223" s="154"/>
      <c r="BR223" s="154"/>
      <c r="BS223" s="154"/>
      <c r="BT223" s="154"/>
      <c r="BU223" s="154"/>
      <c r="BV223" s="154"/>
      <c r="BW223" s="154"/>
      <c r="BX223" s="154"/>
      <c r="BY223" s="154"/>
      <c r="BZ223" s="154"/>
      <c r="CA223" s="154"/>
      <c r="CB223" s="154"/>
      <c r="CC223" s="154"/>
      <c r="CD223" s="154"/>
      <c r="CE223" s="154"/>
      <c r="CF223" s="154"/>
      <c r="CG223" s="154"/>
      <c r="CH223" s="154"/>
      <c r="CI223" s="154"/>
      <c r="CJ223" s="154"/>
      <c r="CK223" s="154"/>
      <c r="CL223" s="154"/>
      <c r="CM223" s="154"/>
      <c r="CN223" s="154"/>
      <c r="CO223" s="154"/>
      <c r="CP223" s="154"/>
      <c r="CQ223" s="154"/>
      <c r="CR223" s="154"/>
      <c r="CS223" s="154"/>
      <c r="CT223" s="154"/>
      <c r="CU223" s="154"/>
      <c r="CV223" s="154"/>
      <c r="CW223" s="154"/>
      <c r="CX223" s="154"/>
      <c r="CY223" s="154"/>
      <c r="CZ223" s="154"/>
      <c r="DA223" s="154"/>
      <c r="DB223" s="154"/>
      <c r="DC223" s="154"/>
      <c r="DD223" s="154"/>
      <c r="DE223" s="154"/>
      <c r="DF223" s="154"/>
      <c r="DG223" s="154"/>
      <c r="DH223" s="154"/>
      <c r="DI223" s="154"/>
      <c r="DJ223" s="154"/>
      <c r="DK223" s="154"/>
      <c r="DL223" s="154"/>
      <c r="DM223" s="154"/>
      <c r="DN223" s="154"/>
      <c r="DO223" s="154"/>
      <c r="DP223" s="154"/>
      <c r="DQ223" s="154"/>
      <c r="DR223" s="154"/>
      <c r="DS223" s="154"/>
      <c r="DT223" s="154"/>
      <c r="DU223" s="154"/>
      <c r="DV223" s="154"/>
      <c r="DW223" s="154"/>
      <c r="DX223" s="154"/>
      <c r="DY223" s="154"/>
      <c r="DZ223" s="154"/>
      <c r="EA223" s="154"/>
      <c r="EB223" s="154"/>
      <c r="EC223" s="154"/>
      <c r="ED223" s="154"/>
      <c r="EE223" s="154"/>
      <c r="EF223" s="154"/>
      <c r="EG223" s="154"/>
      <c r="EH223" s="154"/>
      <c r="EI223" s="154"/>
      <c r="EJ223" s="154"/>
      <c r="EK223" s="154"/>
      <c r="EL223" s="154"/>
      <c r="EM223" s="154"/>
      <c r="EN223" s="154"/>
      <c r="EO223" s="154"/>
      <c r="EP223" s="154"/>
      <c r="EQ223" s="154"/>
      <c r="ER223" s="154"/>
      <c r="ES223" s="154"/>
      <c r="ET223" s="154"/>
      <c r="EU223" s="154"/>
      <c r="EV223" s="154"/>
      <c r="EW223" s="154"/>
      <c r="EX223" s="154"/>
      <c r="EY223" s="154"/>
      <c r="EZ223" s="154"/>
      <c r="FA223" s="154"/>
      <c r="FB223" s="154"/>
      <c r="FC223" s="154"/>
      <c r="FD223" s="154"/>
      <c r="FE223" s="154"/>
      <c r="FF223" s="154"/>
      <c r="FG223" s="154"/>
      <c r="FH223" s="154"/>
      <c r="FI223" s="154"/>
      <c r="FJ223" s="154"/>
      <c r="FK223" s="154"/>
      <c r="FL223" s="154"/>
      <c r="FM223" s="154"/>
      <c r="FN223" s="154"/>
      <c r="FO223" s="154"/>
      <c r="FP223" s="154"/>
      <c r="FQ223" s="154"/>
      <c r="FR223" s="154"/>
    </row>
    <row r="224" spans="1:174" s="155" customFormat="1" x14ac:dyDescent="0.25">
      <c r="A224" s="137" t="s">
        <v>342</v>
      </c>
      <c r="B224" s="138">
        <v>58</v>
      </c>
      <c r="C224" s="122"/>
      <c r="D224" s="123">
        <v>3025.3736399999998</v>
      </c>
      <c r="E224" s="124">
        <v>2439.4544999999998</v>
      </c>
      <c r="F224" s="125">
        <f t="shared" si="28"/>
        <v>-19.366835628276313</v>
      </c>
      <c r="G224" s="123">
        <v>312.11290000000002</v>
      </c>
      <c r="H224" s="132" t="s">
        <v>131</v>
      </c>
      <c r="I224" s="129" t="s">
        <v>132</v>
      </c>
      <c r="J224" s="131">
        <v>205.6645</v>
      </c>
      <c r="K224" s="132">
        <v>183.98609999999999</v>
      </c>
      <c r="L224" s="129">
        <f t="shared" si="33"/>
        <v>-10.540662097736853</v>
      </c>
      <c r="M224" s="131">
        <v>37.957900000000002</v>
      </c>
      <c r="N224" s="132" t="s">
        <v>131</v>
      </c>
      <c r="O224" s="134" t="s">
        <v>132</v>
      </c>
      <c r="P224" s="131">
        <v>2136.4591999999998</v>
      </c>
      <c r="Q224" s="132">
        <v>1803.4138</v>
      </c>
      <c r="R224" s="129">
        <f t="shared" si="30"/>
        <v>-15.588661838241503</v>
      </c>
      <c r="S224" s="122"/>
      <c r="T224" s="131">
        <v>2837.0971</v>
      </c>
      <c r="U224" s="132">
        <v>2666.7379000000001</v>
      </c>
      <c r="V224" s="129">
        <f t="shared" si="31"/>
        <v>-6.0047010727972587</v>
      </c>
      <c r="W224" s="131">
        <v>1895.2746999999999</v>
      </c>
      <c r="X224" s="132">
        <v>1672.2360000000001</v>
      </c>
      <c r="Y224" s="129">
        <f t="shared" si="35"/>
        <v>-11.768146327284368</v>
      </c>
      <c r="Z224" s="132">
        <v>850.12909999999999</v>
      </c>
      <c r="AA224" s="132">
        <v>1012.8262999999999</v>
      </c>
      <c r="AB224" s="129">
        <f t="shared" si="34"/>
        <v>19.137940343413717</v>
      </c>
      <c r="AC224" s="131">
        <v>2423.5068000000001</v>
      </c>
      <c r="AD224" s="132">
        <v>819.71810000000005</v>
      </c>
      <c r="AE224" s="129">
        <f t="shared" si="32"/>
        <v>-66.176364762005207</v>
      </c>
      <c r="AF224" s="154"/>
      <c r="AG224" s="154"/>
      <c r="AH224" s="154"/>
      <c r="AI224" s="154"/>
      <c r="AJ224" s="154"/>
      <c r="AK224" s="154"/>
      <c r="AL224" s="154"/>
      <c r="AM224" s="154"/>
      <c r="AN224" s="154"/>
      <c r="AO224" s="154"/>
      <c r="AP224" s="154"/>
      <c r="AQ224" s="154"/>
      <c r="AR224" s="154"/>
      <c r="AS224" s="154"/>
      <c r="AT224" s="154"/>
      <c r="AU224" s="154"/>
      <c r="AV224" s="154"/>
      <c r="AW224" s="154"/>
      <c r="AX224" s="154"/>
      <c r="AY224" s="154"/>
      <c r="AZ224" s="154"/>
      <c r="BA224" s="154"/>
      <c r="BB224" s="154"/>
      <c r="BC224" s="154"/>
      <c r="BD224" s="154"/>
      <c r="BE224" s="154"/>
      <c r="BF224" s="154"/>
      <c r="BG224" s="154"/>
      <c r="BH224" s="154"/>
      <c r="BI224" s="154"/>
      <c r="BJ224" s="154"/>
      <c r="BK224" s="154"/>
      <c r="BL224" s="154"/>
      <c r="BM224" s="154"/>
      <c r="BN224" s="154"/>
      <c r="BO224" s="154"/>
      <c r="BP224" s="154"/>
      <c r="BQ224" s="154"/>
      <c r="BR224" s="154"/>
      <c r="BS224" s="154"/>
      <c r="BT224" s="154"/>
      <c r="BU224" s="154"/>
      <c r="BV224" s="154"/>
      <c r="BW224" s="154"/>
      <c r="BX224" s="154"/>
      <c r="BY224" s="154"/>
      <c r="BZ224" s="154"/>
      <c r="CA224" s="154"/>
      <c r="CB224" s="154"/>
      <c r="CC224" s="154"/>
      <c r="CD224" s="154"/>
      <c r="CE224" s="154"/>
      <c r="CF224" s="154"/>
      <c r="CG224" s="154"/>
      <c r="CH224" s="154"/>
      <c r="CI224" s="154"/>
      <c r="CJ224" s="154"/>
      <c r="CK224" s="154"/>
      <c r="CL224" s="154"/>
      <c r="CM224" s="154"/>
      <c r="CN224" s="154"/>
      <c r="CO224" s="154"/>
      <c r="CP224" s="154"/>
      <c r="CQ224" s="154"/>
      <c r="CR224" s="154"/>
      <c r="CS224" s="154"/>
      <c r="CT224" s="154"/>
      <c r="CU224" s="154"/>
      <c r="CV224" s="154"/>
      <c r="CW224" s="154"/>
      <c r="CX224" s="154"/>
      <c r="CY224" s="154"/>
      <c r="CZ224" s="154"/>
      <c r="DA224" s="154"/>
      <c r="DB224" s="154"/>
      <c r="DC224" s="154"/>
      <c r="DD224" s="154"/>
      <c r="DE224" s="154"/>
      <c r="DF224" s="154"/>
      <c r="DG224" s="154"/>
      <c r="DH224" s="154"/>
      <c r="DI224" s="154"/>
      <c r="DJ224" s="154"/>
      <c r="DK224" s="154"/>
      <c r="DL224" s="154"/>
      <c r="DM224" s="154"/>
      <c r="DN224" s="154"/>
      <c r="DO224" s="154"/>
      <c r="DP224" s="154"/>
      <c r="DQ224" s="154"/>
      <c r="DR224" s="154"/>
      <c r="DS224" s="154"/>
      <c r="DT224" s="154"/>
      <c r="DU224" s="154"/>
      <c r="DV224" s="154"/>
      <c r="DW224" s="154"/>
      <c r="DX224" s="154"/>
      <c r="DY224" s="154"/>
      <c r="DZ224" s="154"/>
      <c r="EA224" s="154"/>
      <c r="EB224" s="154"/>
      <c r="EC224" s="154"/>
      <c r="ED224" s="154"/>
      <c r="EE224" s="154"/>
      <c r="EF224" s="154"/>
      <c r="EG224" s="154"/>
      <c r="EH224" s="154"/>
      <c r="EI224" s="154"/>
      <c r="EJ224" s="154"/>
      <c r="EK224" s="154"/>
      <c r="EL224" s="154"/>
      <c r="EM224" s="154"/>
      <c r="EN224" s="154"/>
      <c r="EO224" s="154"/>
      <c r="EP224" s="154"/>
      <c r="EQ224" s="154"/>
      <c r="ER224" s="154"/>
      <c r="ES224" s="154"/>
      <c r="ET224" s="154"/>
      <c r="EU224" s="154"/>
      <c r="EV224" s="154"/>
      <c r="EW224" s="154"/>
      <c r="EX224" s="154"/>
      <c r="EY224" s="154"/>
      <c r="EZ224" s="154"/>
      <c r="FA224" s="154"/>
      <c r="FB224" s="154"/>
      <c r="FC224" s="154"/>
      <c r="FD224" s="154"/>
      <c r="FE224" s="154"/>
      <c r="FF224" s="154"/>
      <c r="FG224" s="154"/>
      <c r="FH224" s="154"/>
      <c r="FI224" s="154"/>
      <c r="FJ224" s="154"/>
      <c r="FK224" s="154"/>
      <c r="FL224" s="154"/>
      <c r="FM224" s="154"/>
      <c r="FN224" s="154"/>
      <c r="FO224" s="154"/>
      <c r="FP224" s="154"/>
      <c r="FQ224" s="154"/>
      <c r="FR224" s="154"/>
    </row>
    <row r="225" spans="1:174" s="155" customFormat="1" x14ac:dyDescent="0.25">
      <c r="A225" s="137" t="s">
        <v>343</v>
      </c>
      <c r="B225" s="138">
        <v>316</v>
      </c>
      <c r="C225" s="122"/>
      <c r="D225" s="123">
        <v>46235.652478999997</v>
      </c>
      <c r="E225" s="124">
        <v>42402.9636407</v>
      </c>
      <c r="F225" s="125">
        <f t="shared" si="28"/>
        <v>-8.2894663161524171</v>
      </c>
      <c r="G225" s="123">
        <v>17918.447199999999</v>
      </c>
      <c r="H225" s="132">
        <v>16981.592700000001</v>
      </c>
      <c r="I225" s="125">
        <f t="shared" si="29"/>
        <v>-5.2284357541874327</v>
      </c>
      <c r="J225" s="131">
        <v>7106.2776000000003</v>
      </c>
      <c r="K225" s="132">
        <v>8061.0330000000004</v>
      </c>
      <c r="L225" s="129">
        <f t="shared" si="33"/>
        <v>13.435380008233855</v>
      </c>
      <c r="M225" s="131">
        <v>133.00720000000001</v>
      </c>
      <c r="N225" s="132">
        <v>228.7208</v>
      </c>
      <c r="O225" s="147">
        <f t="shared" si="36"/>
        <v>71.961217137117359</v>
      </c>
      <c r="P225" s="131">
        <v>12301.0928</v>
      </c>
      <c r="Q225" s="132">
        <v>11619.6176</v>
      </c>
      <c r="R225" s="129">
        <f t="shared" si="30"/>
        <v>-5.539956580117833</v>
      </c>
      <c r="S225" s="122"/>
      <c r="T225" s="131">
        <v>11476.806200000001</v>
      </c>
      <c r="U225" s="132">
        <v>9250.9223000000002</v>
      </c>
      <c r="V225" s="129">
        <f t="shared" si="31"/>
        <v>-19.394628272105884</v>
      </c>
      <c r="W225" s="131">
        <v>26234.236000000001</v>
      </c>
      <c r="X225" s="132">
        <v>20341.2546</v>
      </c>
      <c r="Y225" s="129">
        <f t="shared" si="35"/>
        <v>-22.462942698235999</v>
      </c>
      <c r="Z225" s="132">
        <v>7739.0959999999995</v>
      </c>
      <c r="AA225" s="132">
        <v>5578.3253999999997</v>
      </c>
      <c r="AB225" s="129">
        <f t="shared" si="34"/>
        <v>-27.920193779738611</v>
      </c>
      <c r="AC225" s="131">
        <v>40582.276400000002</v>
      </c>
      <c r="AD225" s="132">
        <v>47519.8413</v>
      </c>
      <c r="AE225" s="129">
        <f t="shared" si="32"/>
        <v>17.095060985785395</v>
      </c>
      <c r="AF225" s="154"/>
      <c r="AG225" s="154"/>
      <c r="AH225" s="154"/>
      <c r="AI225" s="154"/>
      <c r="AJ225" s="154"/>
      <c r="AK225" s="154"/>
      <c r="AL225" s="154"/>
      <c r="AM225" s="154"/>
      <c r="AN225" s="154"/>
      <c r="AO225" s="154"/>
      <c r="AP225" s="154"/>
      <c r="AQ225" s="154"/>
      <c r="AR225" s="154"/>
      <c r="AS225" s="154"/>
      <c r="AT225" s="154"/>
      <c r="AU225" s="154"/>
      <c r="AV225" s="154"/>
      <c r="AW225" s="154"/>
      <c r="AX225" s="154"/>
      <c r="AY225" s="154"/>
      <c r="AZ225" s="154"/>
      <c r="BA225" s="154"/>
      <c r="BB225" s="154"/>
      <c r="BC225" s="154"/>
      <c r="BD225" s="154"/>
      <c r="BE225" s="154"/>
      <c r="BF225" s="154"/>
      <c r="BG225" s="154"/>
      <c r="BH225" s="154"/>
      <c r="BI225" s="154"/>
      <c r="BJ225" s="154"/>
      <c r="BK225" s="154"/>
      <c r="BL225" s="154"/>
      <c r="BM225" s="154"/>
      <c r="BN225" s="154"/>
      <c r="BO225" s="154"/>
      <c r="BP225" s="154"/>
      <c r="BQ225" s="154"/>
      <c r="BR225" s="154"/>
      <c r="BS225" s="154"/>
      <c r="BT225" s="154"/>
      <c r="BU225" s="154"/>
      <c r="BV225" s="154"/>
      <c r="BW225" s="154"/>
      <c r="BX225" s="154"/>
      <c r="BY225" s="154"/>
      <c r="BZ225" s="154"/>
      <c r="CA225" s="154"/>
      <c r="CB225" s="154"/>
      <c r="CC225" s="154"/>
      <c r="CD225" s="154"/>
      <c r="CE225" s="154"/>
      <c r="CF225" s="154"/>
      <c r="CG225" s="154"/>
      <c r="CH225" s="154"/>
      <c r="CI225" s="154"/>
      <c r="CJ225" s="154"/>
      <c r="CK225" s="154"/>
      <c r="CL225" s="154"/>
      <c r="CM225" s="154"/>
      <c r="CN225" s="154"/>
      <c r="CO225" s="154"/>
      <c r="CP225" s="154"/>
      <c r="CQ225" s="154"/>
      <c r="CR225" s="154"/>
      <c r="CS225" s="154"/>
      <c r="CT225" s="154"/>
      <c r="CU225" s="154"/>
      <c r="CV225" s="154"/>
      <c r="CW225" s="154"/>
      <c r="CX225" s="154"/>
      <c r="CY225" s="154"/>
      <c r="CZ225" s="154"/>
      <c r="DA225" s="154"/>
      <c r="DB225" s="154"/>
      <c r="DC225" s="154"/>
      <c r="DD225" s="154"/>
      <c r="DE225" s="154"/>
      <c r="DF225" s="154"/>
      <c r="DG225" s="154"/>
      <c r="DH225" s="154"/>
      <c r="DI225" s="154"/>
      <c r="DJ225" s="154"/>
      <c r="DK225" s="154"/>
      <c r="DL225" s="154"/>
      <c r="DM225" s="154"/>
      <c r="DN225" s="154"/>
      <c r="DO225" s="154"/>
      <c r="DP225" s="154"/>
      <c r="DQ225" s="154"/>
      <c r="DR225" s="154"/>
      <c r="DS225" s="154"/>
      <c r="DT225" s="154"/>
      <c r="DU225" s="154"/>
      <c r="DV225" s="154"/>
      <c r="DW225" s="154"/>
      <c r="DX225" s="154"/>
      <c r="DY225" s="154"/>
      <c r="DZ225" s="154"/>
      <c r="EA225" s="154"/>
      <c r="EB225" s="154"/>
      <c r="EC225" s="154"/>
      <c r="ED225" s="154"/>
      <c r="EE225" s="154"/>
      <c r="EF225" s="154"/>
      <c r="EG225" s="154"/>
      <c r="EH225" s="154"/>
      <c r="EI225" s="154"/>
      <c r="EJ225" s="154"/>
      <c r="EK225" s="154"/>
      <c r="EL225" s="154"/>
      <c r="EM225" s="154"/>
      <c r="EN225" s="154"/>
      <c r="EO225" s="154"/>
      <c r="EP225" s="154"/>
      <c r="EQ225" s="154"/>
      <c r="ER225" s="154"/>
      <c r="ES225" s="154"/>
      <c r="ET225" s="154"/>
      <c r="EU225" s="154"/>
      <c r="EV225" s="154"/>
      <c r="EW225" s="154"/>
      <c r="EX225" s="154"/>
      <c r="EY225" s="154"/>
      <c r="EZ225" s="154"/>
      <c r="FA225" s="154"/>
      <c r="FB225" s="154"/>
      <c r="FC225" s="154"/>
      <c r="FD225" s="154"/>
      <c r="FE225" s="154"/>
      <c r="FF225" s="154"/>
      <c r="FG225" s="154"/>
      <c r="FH225" s="154"/>
      <c r="FI225" s="154"/>
      <c r="FJ225" s="154"/>
      <c r="FK225" s="154"/>
      <c r="FL225" s="154"/>
      <c r="FM225" s="154"/>
      <c r="FN225" s="154"/>
      <c r="FO225" s="154"/>
      <c r="FP225" s="154"/>
      <c r="FQ225" s="154"/>
      <c r="FR225" s="154"/>
    </row>
    <row r="226" spans="1:174" s="155" customFormat="1" x14ac:dyDescent="0.25">
      <c r="A226" s="137" t="s">
        <v>344</v>
      </c>
      <c r="B226" s="138">
        <v>340</v>
      </c>
      <c r="C226" s="122"/>
      <c r="D226" s="123">
        <v>33003.960033000003</v>
      </c>
      <c r="E226" s="124">
        <v>31156.822359279999</v>
      </c>
      <c r="F226" s="125">
        <f t="shared" si="28"/>
        <v>-5.5967152786304712</v>
      </c>
      <c r="G226" s="123">
        <v>8979.1247999999996</v>
      </c>
      <c r="H226" s="132">
        <v>9958.3194000000003</v>
      </c>
      <c r="I226" s="125">
        <f t="shared" si="29"/>
        <v>10.905234327514869</v>
      </c>
      <c r="J226" s="131">
        <v>4938.7420000000002</v>
      </c>
      <c r="K226" s="132">
        <v>5079.6584999999995</v>
      </c>
      <c r="L226" s="129">
        <f t="shared" si="33"/>
        <v>2.8532873351148735</v>
      </c>
      <c r="M226" s="131">
        <v>125.0889</v>
      </c>
      <c r="N226" s="132">
        <v>120.0759</v>
      </c>
      <c r="O226" s="147">
        <f t="shared" si="36"/>
        <v>-4.0075498305604977</v>
      </c>
      <c r="P226" s="131">
        <v>12885.4967</v>
      </c>
      <c r="Q226" s="132">
        <v>11266.7523</v>
      </c>
      <c r="R226" s="129">
        <f t="shared" si="30"/>
        <v>-12.562530088576251</v>
      </c>
      <c r="S226" s="122"/>
      <c r="T226" s="131">
        <v>14084.888300000001</v>
      </c>
      <c r="U226" s="132">
        <v>11844.601500000001</v>
      </c>
      <c r="V226" s="129">
        <f t="shared" si="31"/>
        <v>-15.905605726386906</v>
      </c>
      <c r="W226" s="131">
        <v>29612.5419</v>
      </c>
      <c r="X226" s="132">
        <v>33586.892200000002</v>
      </c>
      <c r="Y226" s="129">
        <f t="shared" si="35"/>
        <v>13.421172398577518</v>
      </c>
      <c r="Z226" s="132">
        <v>4177.1607000000004</v>
      </c>
      <c r="AA226" s="132">
        <v>2580.5198</v>
      </c>
      <c r="AB226" s="129">
        <f t="shared" si="34"/>
        <v>-38.223114087997622</v>
      </c>
      <c r="AC226" s="131">
        <v>285550.49099999998</v>
      </c>
      <c r="AD226" s="132">
        <v>224375.4417</v>
      </c>
      <c r="AE226" s="129">
        <f t="shared" si="32"/>
        <v>-21.423548979294171</v>
      </c>
      <c r="AF226" s="154"/>
      <c r="AG226" s="154"/>
      <c r="AH226" s="154"/>
      <c r="AI226" s="154"/>
      <c r="AJ226" s="154"/>
      <c r="AK226" s="154"/>
      <c r="AL226" s="154"/>
      <c r="AM226" s="154"/>
      <c r="AN226" s="154"/>
      <c r="AO226" s="154"/>
      <c r="AP226" s="154"/>
      <c r="AQ226" s="154"/>
      <c r="AR226" s="154"/>
      <c r="AS226" s="154"/>
      <c r="AT226" s="154"/>
      <c r="AU226" s="154"/>
      <c r="AV226" s="154"/>
      <c r="AW226" s="154"/>
      <c r="AX226" s="154"/>
      <c r="AY226" s="154"/>
      <c r="AZ226" s="154"/>
      <c r="BA226" s="154"/>
      <c r="BB226" s="154"/>
      <c r="BC226" s="154"/>
      <c r="BD226" s="154"/>
      <c r="BE226" s="154"/>
      <c r="BF226" s="154"/>
      <c r="BG226" s="154"/>
      <c r="BH226" s="154"/>
      <c r="BI226" s="154"/>
      <c r="BJ226" s="154"/>
      <c r="BK226" s="154"/>
      <c r="BL226" s="154"/>
      <c r="BM226" s="154"/>
      <c r="BN226" s="154"/>
      <c r="BO226" s="154"/>
      <c r="BP226" s="154"/>
      <c r="BQ226" s="154"/>
      <c r="BR226" s="154"/>
      <c r="BS226" s="154"/>
      <c r="BT226" s="154"/>
      <c r="BU226" s="154"/>
      <c r="BV226" s="154"/>
      <c r="BW226" s="154"/>
      <c r="BX226" s="154"/>
      <c r="BY226" s="154"/>
      <c r="BZ226" s="154"/>
      <c r="CA226" s="154"/>
      <c r="CB226" s="154"/>
      <c r="CC226" s="154"/>
      <c r="CD226" s="154"/>
      <c r="CE226" s="154"/>
      <c r="CF226" s="154"/>
      <c r="CG226" s="154"/>
      <c r="CH226" s="154"/>
      <c r="CI226" s="154"/>
      <c r="CJ226" s="154"/>
      <c r="CK226" s="154"/>
      <c r="CL226" s="154"/>
      <c r="CM226" s="154"/>
      <c r="CN226" s="154"/>
      <c r="CO226" s="154"/>
      <c r="CP226" s="154"/>
      <c r="CQ226" s="154"/>
      <c r="CR226" s="154"/>
      <c r="CS226" s="154"/>
      <c r="CT226" s="154"/>
      <c r="CU226" s="154"/>
      <c r="CV226" s="154"/>
      <c r="CW226" s="154"/>
      <c r="CX226" s="154"/>
      <c r="CY226" s="154"/>
      <c r="CZ226" s="154"/>
      <c r="DA226" s="154"/>
      <c r="DB226" s="154"/>
      <c r="DC226" s="154"/>
      <c r="DD226" s="154"/>
      <c r="DE226" s="154"/>
      <c r="DF226" s="154"/>
      <c r="DG226" s="154"/>
      <c r="DH226" s="154"/>
      <c r="DI226" s="154"/>
      <c r="DJ226" s="154"/>
      <c r="DK226" s="154"/>
      <c r="DL226" s="154"/>
      <c r="DM226" s="154"/>
      <c r="DN226" s="154"/>
      <c r="DO226" s="154"/>
      <c r="DP226" s="154"/>
      <c r="DQ226" s="154"/>
      <c r="DR226" s="154"/>
      <c r="DS226" s="154"/>
      <c r="DT226" s="154"/>
      <c r="DU226" s="154"/>
      <c r="DV226" s="154"/>
      <c r="DW226" s="154"/>
      <c r="DX226" s="154"/>
      <c r="DY226" s="154"/>
      <c r="DZ226" s="154"/>
      <c r="EA226" s="154"/>
      <c r="EB226" s="154"/>
      <c r="EC226" s="154"/>
      <c r="ED226" s="154"/>
      <c r="EE226" s="154"/>
      <c r="EF226" s="154"/>
      <c r="EG226" s="154"/>
      <c r="EH226" s="154"/>
      <c r="EI226" s="154"/>
      <c r="EJ226" s="154"/>
      <c r="EK226" s="154"/>
      <c r="EL226" s="154"/>
      <c r="EM226" s="154"/>
      <c r="EN226" s="154"/>
      <c r="EO226" s="154"/>
      <c r="EP226" s="154"/>
      <c r="EQ226" s="154"/>
      <c r="ER226" s="154"/>
      <c r="ES226" s="154"/>
      <c r="ET226" s="154"/>
      <c r="EU226" s="154"/>
      <c r="EV226" s="154"/>
      <c r="EW226" s="154"/>
      <c r="EX226" s="154"/>
      <c r="EY226" s="154"/>
      <c r="EZ226" s="154"/>
      <c r="FA226" s="154"/>
      <c r="FB226" s="154"/>
      <c r="FC226" s="154"/>
      <c r="FD226" s="154"/>
      <c r="FE226" s="154"/>
      <c r="FF226" s="154"/>
      <c r="FG226" s="154"/>
      <c r="FH226" s="154"/>
      <c r="FI226" s="154"/>
      <c r="FJ226" s="154"/>
      <c r="FK226" s="154"/>
      <c r="FL226" s="154"/>
      <c r="FM226" s="154"/>
      <c r="FN226" s="154"/>
      <c r="FO226" s="154"/>
      <c r="FP226" s="154"/>
      <c r="FQ226" s="154"/>
      <c r="FR226" s="154"/>
    </row>
    <row r="227" spans="1:174" s="155" customFormat="1" x14ac:dyDescent="0.25">
      <c r="A227" s="137" t="s">
        <v>345</v>
      </c>
      <c r="B227" s="138">
        <v>149</v>
      </c>
      <c r="C227" s="122"/>
      <c r="D227" s="123">
        <v>10681.859358</v>
      </c>
      <c r="E227" s="124">
        <v>10012.39261902</v>
      </c>
      <c r="F227" s="125">
        <f t="shared" si="28"/>
        <v>-6.2673240354790272</v>
      </c>
      <c r="G227" s="123">
        <v>3094.4247</v>
      </c>
      <c r="H227" s="132">
        <v>3038.4135999999999</v>
      </c>
      <c r="I227" s="125">
        <f t="shared" si="29"/>
        <v>-1.8100650502175797</v>
      </c>
      <c r="J227" s="131">
        <v>1633.4683</v>
      </c>
      <c r="K227" s="132">
        <v>1745.1215999999999</v>
      </c>
      <c r="L227" s="129">
        <f t="shared" si="33"/>
        <v>6.8353515033012791</v>
      </c>
      <c r="M227" s="131">
        <v>61.955800000000004</v>
      </c>
      <c r="N227" s="132" t="s">
        <v>131</v>
      </c>
      <c r="O227" s="134" t="s">
        <v>132</v>
      </c>
      <c r="P227" s="131">
        <v>4163.1541999999999</v>
      </c>
      <c r="Q227" s="132">
        <v>4048.672</v>
      </c>
      <c r="R227" s="129">
        <f t="shared" si="30"/>
        <v>-2.7498909360599733</v>
      </c>
      <c r="S227" s="122"/>
      <c r="T227" s="131">
        <v>3310.8108000000002</v>
      </c>
      <c r="U227" s="132">
        <v>3189.2057</v>
      </c>
      <c r="V227" s="129">
        <f t="shared" si="31"/>
        <v>-3.6729703793403123</v>
      </c>
      <c r="W227" s="131">
        <v>3098.5448999999999</v>
      </c>
      <c r="X227" s="132">
        <v>4250.3306000000002</v>
      </c>
      <c r="Y227" s="129">
        <f t="shared" si="35"/>
        <v>37.17182539455861</v>
      </c>
      <c r="Z227" s="132">
        <v>349.36439999999999</v>
      </c>
      <c r="AA227" s="132" t="s">
        <v>131</v>
      </c>
      <c r="AB227" s="129" t="e">
        <f t="shared" si="34"/>
        <v>#VALUE!</v>
      </c>
      <c r="AC227" s="131">
        <v>4937.9040999999997</v>
      </c>
      <c r="AD227" s="132">
        <v>18778.681799999998</v>
      </c>
      <c r="AE227" s="129">
        <f t="shared" si="32"/>
        <v>280.29660802849531</v>
      </c>
      <c r="AF227" s="154"/>
      <c r="AG227" s="154"/>
      <c r="AH227" s="154"/>
      <c r="AI227" s="154"/>
      <c r="AJ227" s="154"/>
      <c r="AK227" s="154"/>
      <c r="AL227" s="154"/>
      <c r="AM227" s="154"/>
      <c r="AN227" s="154"/>
      <c r="AO227" s="154"/>
      <c r="AP227" s="154"/>
      <c r="AQ227" s="154"/>
      <c r="AR227" s="154"/>
      <c r="AS227" s="154"/>
      <c r="AT227" s="154"/>
      <c r="AU227" s="154"/>
      <c r="AV227" s="154"/>
      <c r="AW227" s="154"/>
      <c r="AX227" s="154"/>
      <c r="AY227" s="154"/>
      <c r="AZ227" s="154"/>
      <c r="BA227" s="154"/>
      <c r="BB227" s="154"/>
      <c r="BC227" s="154"/>
      <c r="BD227" s="154"/>
      <c r="BE227" s="154"/>
      <c r="BF227" s="154"/>
      <c r="BG227" s="154"/>
      <c r="BH227" s="154"/>
      <c r="BI227" s="154"/>
      <c r="BJ227" s="154"/>
      <c r="BK227" s="154"/>
      <c r="BL227" s="154"/>
      <c r="BM227" s="154"/>
      <c r="BN227" s="154"/>
      <c r="BO227" s="154"/>
      <c r="BP227" s="154"/>
      <c r="BQ227" s="154"/>
      <c r="BR227" s="154"/>
      <c r="BS227" s="154"/>
      <c r="BT227" s="154"/>
      <c r="BU227" s="154"/>
      <c r="BV227" s="154"/>
      <c r="BW227" s="154"/>
      <c r="BX227" s="154"/>
      <c r="BY227" s="154"/>
      <c r="BZ227" s="154"/>
      <c r="CA227" s="154"/>
      <c r="CB227" s="154"/>
      <c r="CC227" s="154"/>
      <c r="CD227" s="154"/>
      <c r="CE227" s="154"/>
      <c r="CF227" s="154"/>
      <c r="CG227" s="154"/>
      <c r="CH227" s="154"/>
      <c r="CI227" s="154"/>
      <c r="CJ227" s="154"/>
      <c r="CK227" s="154"/>
      <c r="CL227" s="154"/>
      <c r="CM227" s="154"/>
      <c r="CN227" s="154"/>
      <c r="CO227" s="154"/>
      <c r="CP227" s="154"/>
      <c r="CQ227" s="154"/>
      <c r="CR227" s="154"/>
      <c r="CS227" s="154"/>
      <c r="CT227" s="154"/>
      <c r="CU227" s="154"/>
      <c r="CV227" s="154"/>
      <c r="CW227" s="154"/>
      <c r="CX227" s="154"/>
      <c r="CY227" s="154"/>
      <c r="CZ227" s="154"/>
      <c r="DA227" s="154"/>
      <c r="DB227" s="154"/>
      <c r="DC227" s="154"/>
      <c r="DD227" s="154"/>
      <c r="DE227" s="154"/>
      <c r="DF227" s="154"/>
      <c r="DG227" s="154"/>
      <c r="DH227" s="154"/>
      <c r="DI227" s="154"/>
      <c r="DJ227" s="154"/>
      <c r="DK227" s="154"/>
      <c r="DL227" s="154"/>
      <c r="DM227" s="154"/>
      <c r="DN227" s="154"/>
      <c r="DO227" s="154"/>
      <c r="DP227" s="154"/>
      <c r="DQ227" s="154"/>
      <c r="DR227" s="154"/>
      <c r="DS227" s="154"/>
      <c r="DT227" s="154"/>
      <c r="DU227" s="154"/>
      <c r="DV227" s="154"/>
      <c r="DW227" s="154"/>
      <c r="DX227" s="154"/>
      <c r="DY227" s="154"/>
      <c r="DZ227" s="154"/>
      <c r="EA227" s="154"/>
      <c r="EB227" s="154"/>
      <c r="EC227" s="154"/>
      <c r="ED227" s="154"/>
      <c r="EE227" s="154"/>
      <c r="EF227" s="154"/>
      <c r="EG227" s="154"/>
      <c r="EH227" s="154"/>
      <c r="EI227" s="154"/>
      <c r="EJ227" s="154"/>
      <c r="EK227" s="154"/>
      <c r="EL227" s="154"/>
      <c r="EM227" s="154"/>
      <c r="EN227" s="154"/>
      <c r="EO227" s="154"/>
      <c r="EP227" s="154"/>
      <c r="EQ227" s="154"/>
      <c r="ER227" s="154"/>
      <c r="ES227" s="154"/>
      <c r="ET227" s="154"/>
      <c r="EU227" s="154"/>
      <c r="EV227" s="154"/>
      <c r="EW227" s="154"/>
      <c r="EX227" s="154"/>
      <c r="EY227" s="154"/>
      <c r="EZ227" s="154"/>
      <c r="FA227" s="154"/>
      <c r="FB227" s="154"/>
      <c r="FC227" s="154"/>
      <c r="FD227" s="154"/>
      <c r="FE227" s="154"/>
      <c r="FF227" s="154"/>
      <c r="FG227" s="154"/>
      <c r="FH227" s="154"/>
      <c r="FI227" s="154"/>
      <c r="FJ227" s="154"/>
      <c r="FK227" s="154"/>
      <c r="FL227" s="154"/>
      <c r="FM227" s="154"/>
      <c r="FN227" s="154"/>
      <c r="FO227" s="154"/>
      <c r="FP227" s="154"/>
      <c r="FQ227" s="154"/>
      <c r="FR227" s="154"/>
    </row>
    <row r="228" spans="1:174" s="155" customFormat="1" x14ac:dyDescent="0.25">
      <c r="A228" s="137" t="s">
        <v>346</v>
      </c>
      <c r="B228" s="138">
        <v>487</v>
      </c>
      <c r="C228" s="122"/>
      <c r="D228" s="123">
        <v>27079.604532000001</v>
      </c>
      <c r="E228" s="124">
        <v>25478.925670690001</v>
      </c>
      <c r="F228" s="125">
        <f t="shared" si="28"/>
        <v>-5.9110126937728218</v>
      </c>
      <c r="G228" s="123">
        <v>4406.6656999999996</v>
      </c>
      <c r="H228" s="132">
        <v>4628.1003000000001</v>
      </c>
      <c r="I228" s="125">
        <f t="shared" si="29"/>
        <v>5.0249920251495439</v>
      </c>
      <c r="J228" s="131">
        <v>2681.2336</v>
      </c>
      <c r="K228" s="132">
        <v>3023.3126000000002</v>
      </c>
      <c r="L228" s="129">
        <f t="shared" si="33"/>
        <v>12.758269178783976</v>
      </c>
      <c r="M228" s="131">
        <v>260.86349999999999</v>
      </c>
      <c r="N228" s="132">
        <v>159.01089999999999</v>
      </c>
      <c r="O228" s="147">
        <f t="shared" si="36"/>
        <v>-39.0444044490701</v>
      </c>
      <c r="P228" s="131">
        <v>15278.349099999999</v>
      </c>
      <c r="Q228" s="132">
        <v>14892.974899999999</v>
      </c>
      <c r="R228" s="129">
        <f t="shared" si="30"/>
        <v>-2.5223549840211468</v>
      </c>
      <c r="S228" s="122"/>
      <c r="T228" s="131">
        <v>16591.299299999999</v>
      </c>
      <c r="U228" s="132">
        <v>15416.3385</v>
      </c>
      <c r="V228" s="129">
        <f t="shared" si="31"/>
        <v>-7.0817889470537025</v>
      </c>
      <c r="W228" s="131">
        <v>10173.340200000001</v>
      </c>
      <c r="X228" s="132">
        <v>8338.2137999999995</v>
      </c>
      <c r="Y228" s="129">
        <f t="shared" si="35"/>
        <v>-18.038582844206875</v>
      </c>
      <c r="Z228" s="132">
        <v>19472.099900000001</v>
      </c>
      <c r="AA228" s="132">
        <v>14273.3135</v>
      </c>
      <c r="AB228" s="129">
        <f t="shared" si="34"/>
        <v>-26.698642810475725</v>
      </c>
      <c r="AC228" s="131">
        <v>617936.6165</v>
      </c>
      <c r="AD228" s="132">
        <v>219251.74220000001</v>
      </c>
      <c r="AE228" s="129">
        <f t="shared" si="32"/>
        <v>-64.518732772004299</v>
      </c>
      <c r="AF228" s="154"/>
      <c r="AG228" s="154"/>
      <c r="AH228" s="154"/>
      <c r="AI228" s="154"/>
      <c r="AJ228" s="154"/>
      <c r="AK228" s="154"/>
      <c r="AL228" s="154"/>
      <c r="AM228" s="154"/>
      <c r="AN228" s="154"/>
      <c r="AO228" s="154"/>
      <c r="AP228" s="154"/>
      <c r="AQ228" s="154"/>
      <c r="AR228" s="154"/>
      <c r="AS228" s="154"/>
      <c r="AT228" s="154"/>
      <c r="AU228" s="154"/>
      <c r="AV228" s="154"/>
      <c r="AW228" s="154"/>
      <c r="AX228" s="154"/>
      <c r="AY228" s="154"/>
      <c r="AZ228" s="154"/>
      <c r="BA228" s="154"/>
      <c r="BB228" s="154"/>
      <c r="BC228" s="154"/>
      <c r="BD228" s="154"/>
      <c r="BE228" s="154"/>
      <c r="BF228" s="154"/>
      <c r="BG228" s="154"/>
      <c r="BH228" s="154"/>
      <c r="BI228" s="154"/>
      <c r="BJ228" s="154"/>
      <c r="BK228" s="154"/>
      <c r="BL228" s="154"/>
      <c r="BM228" s="154"/>
      <c r="BN228" s="154"/>
      <c r="BO228" s="154"/>
      <c r="BP228" s="154"/>
      <c r="BQ228" s="154"/>
      <c r="BR228" s="154"/>
      <c r="BS228" s="154"/>
      <c r="BT228" s="154"/>
      <c r="BU228" s="154"/>
      <c r="BV228" s="154"/>
      <c r="BW228" s="154"/>
      <c r="BX228" s="154"/>
      <c r="BY228" s="154"/>
      <c r="BZ228" s="154"/>
      <c r="CA228" s="154"/>
      <c r="CB228" s="154"/>
      <c r="CC228" s="154"/>
      <c r="CD228" s="154"/>
      <c r="CE228" s="154"/>
      <c r="CF228" s="154"/>
      <c r="CG228" s="154"/>
      <c r="CH228" s="154"/>
      <c r="CI228" s="154"/>
      <c r="CJ228" s="154"/>
      <c r="CK228" s="154"/>
      <c r="CL228" s="154"/>
      <c r="CM228" s="154"/>
      <c r="CN228" s="154"/>
      <c r="CO228" s="154"/>
      <c r="CP228" s="154"/>
      <c r="CQ228" s="154"/>
      <c r="CR228" s="154"/>
      <c r="CS228" s="154"/>
      <c r="CT228" s="154"/>
      <c r="CU228" s="154"/>
      <c r="CV228" s="154"/>
      <c r="CW228" s="154"/>
      <c r="CX228" s="154"/>
      <c r="CY228" s="154"/>
      <c r="CZ228" s="154"/>
      <c r="DA228" s="154"/>
      <c r="DB228" s="154"/>
      <c r="DC228" s="154"/>
      <c r="DD228" s="154"/>
      <c r="DE228" s="154"/>
      <c r="DF228" s="154"/>
      <c r="DG228" s="154"/>
      <c r="DH228" s="154"/>
      <c r="DI228" s="154"/>
      <c r="DJ228" s="154"/>
      <c r="DK228" s="154"/>
      <c r="DL228" s="154"/>
      <c r="DM228" s="154"/>
      <c r="DN228" s="154"/>
      <c r="DO228" s="154"/>
      <c r="DP228" s="154"/>
      <c r="DQ228" s="154"/>
      <c r="DR228" s="154"/>
      <c r="DS228" s="154"/>
      <c r="DT228" s="154"/>
      <c r="DU228" s="154"/>
      <c r="DV228" s="154"/>
      <c r="DW228" s="154"/>
      <c r="DX228" s="154"/>
      <c r="DY228" s="154"/>
      <c r="DZ228" s="154"/>
      <c r="EA228" s="154"/>
      <c r="EB228" s="154"/>
      <c r="EC228" s="154"/>
      <c r="ED228" s="154"/>
      <c r="EE228" s="154"/>
      <c r="EF228" s="154"/>
      <c r="EG228" s="154"/>
      <c r="EH228" s="154"/>
      <c r="EI228" s="154"/>
      <c r="EJ228" s="154"/>
      <c r="EK228" s="154"/>
      <c r="EL228" s="154"/>
      <c r="EM228" s="154"/>
      <c r="EN228" s="154"/>
      <c r="EO228" s="154"/>
      <c r="EP228" s="154"/>
      <c r="EQ228" s="154"/>
      <c r="ER228" s="154"/>
      <c r="ES228" s="154"/>
      <c r="ET228" s="154"/>
      <c r="EU228" s="154"/>
      <c r="EV228" s="154"/>
      <c r="EW228" s="154"/>
      <c r="EX228" s="154"/>
      <c r="EY228" s="154"/>
      <c r="EZ228" s="154"/>
      <c r="FA228" s="154"/>
      <c r="FB228" s="154"/>
      <c r="FC228" s="154"/>
      <c r="FD228" s="154"/>
      <c r="FE228" s="154"/>
      <c r="FF228" s="154"/>
      <c r="FG228" s="154"/>
      <c r="FH228" s="154"/>
      <c r="FI228" s="154"/>
      <c r="FJ228" s="154"/>
      <c r="FK228" s="154"/>
      <c r="FL228" s="154"/>
      <c r="FM228" s="154"/>
      <c r="FN228" s="154"/>
      <c r="FO228" s="154"/>
      <c r="FP228" s="154"/>
      <c r="FQ228" s="154"/>
      <c r="FR228" s="154"/>
    </row>
    <row r="229" spans="1:174" s="155" customFormat="1" x14ac:dyDescent="0.25">
      <c r="A229" s="137" t="s">
        <v>347</v>
      </c>
      <c r="B229" s="138">
        <v>366</v>
      </c>
      <c r="C229" s="122"/>
      <c r="D229" s="123">
        <v>47820.211117999999</v>
      </c>
      <c r="E229" s="124">
        <v>43508.017791949998</v>
      </c>
      <c r="F229" s="125">
        <f t="shared" si="28"/>
        <v>-9.0175121046817139</v>
      </c>
      <c r="G229" s="123">
        <v>17400.947800000002</v>
      </c>
      <c r="H229" s="132">
        <v>16868.602999999999</v>
      </c>
      <c r="I229" s="125">
        <f t="shared" si="29"/>
        <v>-3.059286230374203</v>
      </c>
      <c r="J229" s="131">
        <v>6602.616</v>
      </c>
      <c r="K229" s="132">
        <v>7550.1475</v>
      </c>
      <c r="L229" s="129">
        <f t="shared" si="33"/>
        <v>14.350849723806448</v>
      </c>
      <c r="M229" s="131">
        <v>160.28569999999999</v>
      </c>
      <c r="N229" s="132">
        <v>142.80510000000001</v>
      </c>
      <c r="O229" s="147">
        <f t="shared" si="36"/>
        <v>-10.905901150258558</v>
      </c>
      <c r="P229" s="131">
        <v>13519.158100000001</v>
      </c>
      <c r="Q229" s="132">
        <v>12226.211799999999</v>
      </c>
      <c r="R229" s="129">
        <f t="shared" si="30"/>
        <v>-9.563807823210535</v>
      </c>
      <c r="S229" s="122"/>
      <c r="T229" s="131">
        <v>13714.298000000001</v>
      </c>
      <c r="U229" s="132">
        <v>12198.2834</v>
      </c>
      <c r="V229" s="129">
        <f t="shared" si="31"/>
        <v>-11.054263222222538</v>
      </c>
      <c r="W229" s="131">
        <v>36733.688800000004</v>
      </c>
      <c r="X229" s="132">
        <v>32385.123599999999</v>
      </c>
      <c r="Y229" s="129">
        <f t="shared" si="35"/>
        <v>-11.838084717481479</v>
      </c>
      <c r="Z229" s="132">
        <v>16889.8959</v>
      </c>
      <c r="AA229" s="132">
        <v>11393.3631</v>
      </c>
      <c r="AB229" s="129">
        <f t="shared" si="34"/>
        <v>-32.543319583159771</v>
      </c>
      <c r="AC229" s="131">
        <v>762334.46019999997</v>
      </c>
      <c r="AD229" s="132">
        <v>715006.34490000003</v>
      </c>
      <c r="AE229" s="129">
        <f t="shared" si="32"/>
        <v>-6.2083137744531891</v>
      </c>
      <c r="AF229" s="154"/>
      <c r="AG229" s="154"/>
      <c r="AH229" s="154"/>
      <c r="AI229" s="154"/>
      <c r="AJ229" s="154"/>
      <c r="AK229" s="154"/>
      <c r="AL229" s="154"/>
      <c r="AM229" s="154"/>
      <c r="AN229" s="154"/>
      <c r="AO229" s="154"/>
      <c r="AP229" s="154"/>
      <c r="AQ229" s="154"/>
      <c r="AR229" s="154"/>
      <c r="AS229" s="154"/>
      <c r="AT229" s="154"/>
      <c r="AU229" s="154"/>
      <c r="AV229" s="154"/>
      <c r="AW229" s="154"/>
      <c r="AX229" s="154"/>
      <c r="AY229" s="154"/>
      <c r="AZ229" s="154"/>
      <c r="BA229" s="154"/>
      <c r="BB229" s="154"/>
      <c r="BC229" s="154"/>
      <c r="BD229" s="154"/>
      <c r="BE229" s="154"/>
      <c r="BF229" s="154"/>
      <c r="BG229" s="154"/>
      <c r="BH229" s="154"/>
      <c r="BI229" s="154"/>
      <c r="BJ229" s="154"/>
      <c r="BK229" s="154"/>
      <c r="BL229" s="154"/>
      <c r="BM229" s="154"/>
      <c r="BN229" s="154"/>
      <c r="BO229" s="154"/>
      <c r="BP229" s="154"/>
      <c r="BQ229" s="154"/>
      <c r="BR229" s="154"/>
      <c r="BS229" s="154"/>
      <c r="BT229" s="154"/>
      <c r="BU229" s="154"/>
      <c r="BV229" s="154"/>
      <c r="BW229" s="154"/>
      <c r="BX229" s="154"/>
      <c r="BY229" s="154"/>
      <c r="BZ229" s="154"/>
      <c r="CA229" s="154"/>
      <c r="CB229" s="154"/>
      <c r="CC229" s="154"/>
      <c r="CD229" s="154"/>
      <c r="CE229" s="154"/>
      <c r="CF229" s="154"/>
      <c r="CG229" s="154"/>
      <c r="CH229" s="154"/>
      <c r="CI229" s="154"/>
      <c r="CJ229" s="154"/>
      <c r="CK229" s="154"/>
      <c r="CL229" s="154"/>
      <c r="CM229" s="154"/>
      <c r="CN229" s="154"/>
      <c r="CO229" s="154"/>
      <c r="CP229" s="154"/>
      <c r="CQ229" s="154"/>
      <c r="CR229" s="154"/>
      <c r="CS229" s="154"/>
      <c r="CT229" s="154"/>
      <c r="CU229" s="154"/>
      <c r="CV229" s="154"/>
      <c r="CW229" s="154"/>
      <c r="CX229" s="154"/>
      <c r="CY229" s="154"/>
      <c r="CZ229" s="154"/>
      <c r="DA229" s="154"/>
      <c r="DB229" s="154"/>
      <c r="DC229" s="154"/>
      <c r="DD229" s="154"/>
      <c r="DE229" s="154"/>
      <c r="DF229" s="154"/>
      <c r="DG229" s="154"/>
      <c r="DH229" s="154"/>
      <c r="DI229" s="154"/>
      <c r="DJ229" s="154"/>
      <c r="DK229" s="154"/>
      <c r="DL229" s="154"/>
      <c r="DM229" s="154"/>
      <c r="DN229" s="154"/>
      <c r="DO229" s="154"/>
      <c r="DP229" s="154"/>
      <c r="DQ229" s="154"/>
      <c r="DR229" s="154"/>
      <c r="DS229" s="154"/>
      <c r="DT229" s="154"/>
      <c r="DU229" s="154"/>
      <c r="DV229" s="154"/>
      <c r="DW229" s="154"/>
      <c r="DX229" s="154"/>
      <c r="DY229" s="154"/>
      <c r="DZ229" s="154"/>
      <c r="EA229" s="154"/>
      <c r="EB229" s="154"/>
      <c r="EC229" s="154"/>
      <c r="ED229" s="154"/>
      <c r="EE229" s="154"/>
      <c r="EF229" s="154"/>
      <c r="EG229" s="154"/>
      <c r="EH229" s="154"/>
      <c r="EI229" s="154"/>
      <c r="EJ229" s="154"/>
      <c r="EK229" s="154"/>
      <c r="EL229" s="154"/>
      <c r="EM229" s="154"/>
      <c r="EN229" s="154"/>
      <c r="EO229" s="154"/>
      <c r="EP229" s="154"/>
      <c r="EQ229" s="154"/>
      <c r="ER229" s="154"/>
      <c r="ES229" s="154"/>
      <c r="ET229" s="154"/>
      <c r="EU229" s="154"/>
      <c r="EV229" s="154"/>
      <c r="EW229" s="154"/>
      <c r="EX229" s="154"/>
      <c r="EY229" s="154"/>
      <c r="EZ229" s="154"/>
      <c r="FA229" s="154"/>
      <c r="FB229" s="154"/>
      <c r="FC229" s="154"/>
      <c r="FD229" s="154"/>
      <c r="FE229" s="154"/>
      <c r="FF229" s="154"/>
      <c r="FG229" s="154"/>
      <c r="FH229" s="154"/>
      <c r="FI229" s="154"/>
      <c r="FJ229" s="154"/>
      <c r="FK229" s="154"/>
      <c r="FL229" s="154"/>
      <c r="FM229" s="154"/>
      <c r="FN229" s="154"/>
      <c r="FO229" s="154"/>
      <c r="FP229" s="154"/>
      <c r="FQ229" s="154"/>
      <c r="FR229" s="154"/>
    </row>
    <row r="230" spans="1:174" s="155" customFormat="1" x14ac:dyDescent="0.25">
      <c r="A230" s="137" t="s">
        <v>348</v>
      </c>
      <c r="B230" s="138">
        <v>404</v>
      </c>
      <c r="C230" s="122"/>
      <c r="D230" s="123">
        <v>47570.144368000001</v>
      </c>
      <c r="E230" s="124">
        <v>46133.030201039997</v>
      </c>
      <c r="F230" s="125">
        <f t="shared" si="28"/>
        <v>-3.0210422651707147</v>
      </c>
      <c r="G230" s="123">
        <v>16917.072100000001</v>
      </c>
      <c r="H230" s="132">
        <v>17428.352200000001</v>
      </c>
      <c r="I230" s="125">
        <f t="shared" si="29"/>
        <v>3.0222729854062713</v>
      </c>
      <c r="J230" s="131">
        <v>7715.2458999999999</v>
      </c>
      <c r="K230" s="132">
        <v>8907.8055000000004</v>
      </c>
      <c r="L230" s="129">
        <f t="shared" si="33"/>
        <v>15.457181993382751</v>
      </c>
      <c r="M230" s="131">
        <v>264.48140000000001</v>
      </c>
      <c r="N230" s="132">
        <v>368.8956</v>
      </c>
      <c r="O230" s="147">
        <f t="shared" si="36"/>
        <v>39.478844258991373</v>
      </c>
      <c r="P230" s="131">
        <v>14078.402700000001</v>
      </c>
      <c r="Q230" s="132">
        <v>13735.768</v>
      </c>
      <c r="R230" s="129">
        <f t="shared" si="30"/>
        <v>-2.4337611822966343</v>
      </c>
      <c r="S230" s="122"/>
      <c r="T230" s="131">
        <v>17923.036499999998</v>
      </c>
      <c r="U230" s="132">
        <v>18069.025000000001</v>
      </c>
      <c r="V230" s="129">
        <f t="shared" si="31"/>
        <v>0.81452994865018891</v>
      </c>
      <c r="W230" s="131">
        <v>14655.0033</v>
      </c>
      <c r="X230" s="132">
        <v>12926.6181</v>
      </c>
      <c r="Y230" s="129">
        <f t="shared" si="35"/>
        <v>-11.793823342230159</v>
      </c>
      <c r="Z230" s="132">
        <v>9667.4611000000004</v>
      </c>
      <c r="AA230" s="132">
        <v>12454.547500000001</v>
      </c>
      <c r="AB230" s="129">
        <f t="shared" si="34"/>
        <v>28.829558983175009</v>
      </c>
      <c r="AC230" s="131">
        <v>972640.42220000003</v>
      </c>
      <c r="AD230" s="132">
        <v>1091567.3385000001</v>
      </c>
      <c r="AE230" s="129">
        <f t="shared" si="32"/>
        <v>12.227223297074286</v>
      </c>
      <c r="AF230" s="154"/>
      <c r="AG230" s="154"/>
      <c r="AH230" s="154"/>
      <c r="AI230" s="154"/>
      <c r="AJ230" s="154"/>
      <c r="AK230" s="154"/>
      <c r="AL230" s="154"/>
      <c r="AM230" s="154"/>
      <c r="AN230" s="154"/>
      <c r="AO230" s="154"/>
      <c r="AP230" s="154"/>
      <c r="AQ230" s="154"/>
      <c r="AR230" s="154"/>
      <c r="AS230" s="154"/>
      <c r="AT230" s="154"/>
      <c r="AU230" s="154"/>
      <c r="AV230" s="154"/>
      <c r="AW230" s="154"/>
      <c r="AX230" s="154"/>
      <c r="AY230" s="154"/>
      <c r="AZ230" s="154"/>
      <c r="BA230" s="154"/>
      <c r="BB230" s="154"/>
      <c r="BC230" s="154"/>
      <c r="BD230" s="154"/>
      <c r="BE230" s="154"/>
      <c r="BF230" s="154"/>
      <c r="BG230" s="154"/>
      <c r="BH230" s="154"/>
      <c r="BI230" s="154"/>
      <c r="BJ230" s="154"/>
      <c r="BK230" s="154"/>
      <c r="BL230" s="154"/>
      <c r="BM230" s="154"/>
      <c r="BN230" s="154"/>
      <c r="BO230" s="154"/>
      <c r="BP230" s="154"/>
      <c r="BQ230" s="154"/>
      <c r="BR230" s="154"/>
      <c r="BS230" s="154"/>
      <c r="BT230" s="154"/>
      <c r="BU230" s="154"/>
      <c r="BV230" s="154"/>
      <c r="BW230" s="154"/>
      <c r="BX230" s="154"/>
      <c r="BY230" s="154"/>
      <c r="BZ230" s="154"/>
      <c r="CA230" s="154"/>
      <c r="CB230" s="154"/>
      <c r="CC230" s="154"/>
      <c r="CD230" s="154"/>
      <c r="CE230" s="154"/>
      <c r="CF230" s="154"/>
      <c r="CG230" s="154"/>
      <c r="CH230" s="154"/>
      <c r="CI230" s="154"/>
      <c r="CJ230" s="154"/>
      <c r="CK230" s="154"/>
      <c r="CL230" s="154"/>
      <c r="CM230" s="154"/>
      <c r="CN230" s="154"/>
      <c r="CO230" s="154"/>
      <c r="CP230" s="154"/>
      <c r="CQ230" s="154"/>
      <c r="CR230" s="154"/>
      <c r="CS230" s="154"/>
      <c r="CT230" s="154"/>
      <c r="CU230" s="154"/>
      <c r="CV230" s="154"/>
      <c r="CW230" s="154"/>
      <c r="CX230" s="154"/>
      <c r="CY230" s="154"/>
      <c r="CZ230" s="154"/>
      <c r="DA230" s="154"/>
      <c r="DB230" s="154"/>
      <c r="DC230" s="154"/>
      <c r="DD230" s="154"/>
      <c r="DE230" s="154"/>
      <c r="DF230" s="154"/>
      <c r="DG230" s="154"/>
      <c r="DH230" s="154"/>
      <c r="DI230" s="154"/>
      <c r="DJ230" s="154"/>
      <c r="DK230" s="154"/>
      <c r="DL230" s="154"/>
      <c r="DM230" s="154"/>
      <c r="DN230" s="154"/>
      <c r="DO230" s="154"/>
      <c r="DP230" s="154"/>
      <c r="DQ230" s="154"/>
      <c r="DR230" s="154"/>
      <c r="DS230" s="154"/>
      <c r="DT230" s="154"/>
      <c r="DU230" s="154"/>
      <c r="DV230" s="154"/>
      <c r="DW230" s="154"/>
      <c r="DX230" s="154"/>
      <c r="DY230" s="154"/>
      <c r="DZ230" s="154"/>
      <c r="EA230" s="154"/>
      <c r="EB230" s="154"/>
      <c r="EC230" s="154"/>
      <c r="ED230" s="154"/>
      <c r="EE230" s="154"/>
      <c r="EF230" s="154"/>
      <c r="EG230" s="154"/>
      <c r="EH230" s="154"/>
      <c r="EI230" s="154"/>
      <c r="EJ230" s="154"/>
      <c r="EK230" s="154"/>
      <c r="EL230" s="154"/>
      <c r="EM230" s="154"/>
      <c r="EN230" s="154"/>
      <c r="EO230" s="154"/>
      <c r="EP230" s="154"/>
      <c r="EQ230" s="154"/>
      <c r="ER230" s="154"/>
      <c r="ES230" s="154"/>
      <c r="ET230" s="154"/>
      <c r="EU230" s="154"/>
      <c r="EV230" s="154"/>
      <c r="EW230" s="154"/>
      <c r="EX230" s="154"/>
      <c r="EY230" s="154"/>
      <c r="EZ230" s="154"/>
      <c r="FA230" s="154"/>
      <c r="FB230" s="154"/>
      <c r="FC230" s="154"/>
      <c r="FD230" s="154"/>
      <c r="FE230" s="154"/>
      <c r="FF230" s="154"/>
      <c r="FG230" s="154"/>
      <c r="FH230" s="154"/>
      <c r="FI230" s="154"/>
      <c r="FJ230" s="154"/>
      <c r="FK230" s="154"/>
      <c r="FL230" s="154"/>
      <c r="FM230" s="154"/>
      <c r="FN230" s="154"/>
      <c r="FO230" s="154"/>
      <c r="FP230" s="154"/>
      <c r="FQ230" s="154"/>
      <c r="FR230" s="154"/>
    </row>
    <row r="231" spans="1:174" s="155" customFormat="1" x14ac:dyDescent="0.25">
      <c r="A231" s="137" t="s">
        <v>349</v>
      </c>
      <c r="B231" s="138">
        <v>358</v>
      </c>
      <c r="C231" s="122"/>
      <c r="D231" s="123">
        <v>25328.685496999999</v>
      </c>
      <c r="E231" s="124">
        <v>24566.884814950001</v>
      </c>
      <c r="F231" s="125">
        <f t="shared" si="28"/>
        <v>-3.0076597624469237</v>
      </c>
      <c r="G231" s="123">
        <v>4824.6360000000004</v>
      </c>
      <c r="H231" s="132">
        <v>4731.0869000000002</v>
      </c>
      <c r="I231" s="125">
        <f t="shared" si="29"/>
        <v>-1.9389877288151891</v>
      </c>
      <c r="J231" s="131">
        <v>1981.4712999999999</v>
      </c>
      <c r="K231" s="132">
        <v>2527.252</v>
      </c>
      <c r="L231" s="129">
        <f t="shared" si="33"/>
        <v>27.544214241205523</v>
      </c>
      <c r="M231" s="131">
        <v>564.71389999999997</v>
      </c>
      <c r="N231" s="132">
        <v>510.15109999999999</v>
      </c>
      <c r="O231" s="147">
        <f t="shared" si="36"/>
        <v>-9.6620253193696826</v>
      </c>
      <c r="P231" s="131">
        <v>14881.432199999999</v>
      </c>
      <c r="Q231" s="132">
        <v>14232.9874</v>
      </c>
      <c r="R231" s="129">
        <f t="shared" si="30"/>
        <v>-4.3574085564156873</v>
      </c>
      <c r="S231" s="122"/>
      <c r="T231" s="131">
        <v>15551.0003</v>
      </c>
      <c r="U231" s="132">
        <v>14866.001</v>
      </c>
      <c r="V231" s="129">
        <f t="shared" si="31"/>
        <v>-4.40485683740871</v>
      </c>
      <c r="W231" s="131">
        <v>33442.134299999998</v>
      </c>
      <c r="X231" s="132">
        <v>36730.073900000003</v>
      </c>
      <c r="Y231" s="129">
        <f t="shared" si="35"/>
        <v>9.8317277554859963</v>
      </c>
      <c r="Z231" s="132">
        <v>853.29</v>
      </c>
      <c r="AA231" s="132">
        <v>887.23609999999996</v>
      </c>
      <c r="AB231" s="129">
        <f t="shared" si="34"/>
        <v>3.9782606147968469</v>
      </c>
      <c r="AC231" s="131">
        <v>37098.420899999997</v>
      </c>
      <c r="AD231" s="132">
        <v>40979.580699999999</v>
      </c>
      <c r="AE231" s="129">
        <f t="shared" si="32"/>
        <v>10.461792458665009</v>
      </c>
      <c r="AF231" s="154"/>
      <c r="AG231" s="154"/>
      <c r="AH231" s="154"/>
      <c r="AI231" s="154"/>
      <c r="AJ231" s="154"/>
      <c r="AK231" s="154"/>
      <c r="AL231" s="154"/>
      <c r="AM231" s="154"/>
      <c r="AN231" s="154"/>
      <c r="AO231" s="154"/>
      <c r="AP231" s="154"/>
      <c r="AQ231" s="154"/>
      <c r="AR231" s="154"/>
      <c r="AS231" s="154"/>
      <c r="AT231" s="154"/>
      <c r="AU231" s="154"/>
      <c r="AV231" s="154"/>
      <c r="AW231" s="154"/>
      <c r="AX231" s="154"/>
      <c r="AY231" s="154"/>
      <c r="AZ231" s="154"/>
      <c r="BA231" s="154"/>
      <c r="BB231" s="154"/>
      <c r="BC231" s="154"/>
      <c r="BD231" s="154"/>
      <c r="BE231" s="154"/>
      <c r="BF231" s="154"/>
      <c r="BG231" s="154"/>
      <c r="BH231" s="154"/>
      <c r="BI231" s="154"/>
      <c r="BJ231" s="154"/>
      <c r="BK231" s="154"/>
      <c r="BL231" s="154"/>
      <c r="BM231" s="154"/>
      <c r="BN231" s="154"/>
      <c r="BO231" s="154"/>
      <c r="BP231" s="154"/>
      <c r="BQ231" s="154"/>
      <c r="BR231" s="154"/>
      <c r="BS231" s="154"/>
      <c r="BT231" s="154"/>
      <c r="BU231" s="154"/>
      <c r="BV231" s="154"/>
      <c r="BW231" s="154"/>
      <c r="BX231" s="154"/>
      <c r="BY231" s="154"/>
      <c r="BZ231" s="154"/>
      <c r="CA231" s="154"/>
      <c r="CB231" s="154"/>
      <c r="CC231" s="154"/>
      <c r="CD231" s="154"/>
      <c r="CE231" s="154"/>
      <c r="CF231" s="154"/>
      <c r="CG231" s="154"/>
      <c r="CH231" s="154"/>
      <c r="CI231" s="154"/>
      <c r="CJ231" s="154"/>
      <c r="CK231" s="154"/>
      <c r="CL231" s="154"/>
      <c r="CM231" s="154"/>
      <c r="CN231" s="154"/>
      <c r="CO231" s="154"/>
      <c r="CP231" s="154"/>
      <c r="CQ231" s="154"/>
      <c r="CR231" s="154"/>
      <c r="CS231" s="154"/>
      <c r="CT231" s="154"/>
      <c r="CU231" s="154"/>
      <c r="CV231" s="154"/>
      <c r="CW231" s="154"/>
      <c r="CX231" s="154"/>
      <c r="CY231" s="154"/>
      <c r="CZ231" s="154"/>
      <c r="DA231" s="154"/>
      <c r="DB231" s="154"/>
      <c r="DC231" s="154"/>
      <c r="DD231" s="154"/>
      <c r="DE231" s="154"/>
      <c r="DF231" s="154"/>
      <c r="DG231" s="154"/>
      <c r="DH231" s="154"/>
      <c r="DI231" s="154"/>
      <c r="DJ231" s="154"/>
      <c r="DK231" s="154"/>
      <c r="DL231" s="154"/>
      <c r="DM231" s="154"/>
      <c r="DN231" s="154"/>
      <c r="DO231" s="154"/>
      <c r="DP231" s="154"/>
      <c r="DQ231" s="154"/>
      <c r="DR231" s="154"/>
      <c r="DS231" s="154"/>
      <c r="DT231" s="154"/>
      <c r="DU231" s="154"/>
      <c r="DV231" s="154"/>
      <c r="DW231" s="154"/>
      <c r="DX231" s="154"/>
      <c r="DY231" s="154"/>
      <c r="DZ231" s="154"/>
      <c r="EA231" s="154"/>
      <c r="EB231" s="154"/>
      <c r="EC231" s="154"/>
      <c r="ED231" s="154"/>
      <c r="EE231" s="154"/>
      <c r="EF231" s="154"/>
      <c r="EG231" s="154"/>
      <c r="EH231" s="154"/>
      <c r="EI231" s="154"/>
      <c r="EJ231" s="154"/>
      <c r="EK231" s="154"/>
      <c r="EL231" s="154"/>
      <c r="EM231" s="154"/>
      <c r="EN231" s="154"/>
      <c r="EO231" s="154"/>
      <c r="EP231" s="154"/>
      <c r="EQ231" s="154"/>
      <c r="ER231" s="154"/>
      <c r="ES231" s="154"/>
      <c r="ET231" s="154"/>
      <c r="EU231" s="154"/>
      <c r="EV231" s="154"/>
      <c r="EW231" s="154"/>
      <c r="EX231" s="154"/>
      <c r="EY231" s="154"/>
      <c r="EZ231" s="154"/>
      <c r="FA231" s="154"/>
      <c r="FB231" s="154"/>
      <c r="FC231" s="154"/>
      <c r="FD231" s="154"/>
      <c r="FE231" s="154"/>
      <c r="FF231" s="154"/>
      <c r="FG231" s="154"/>
      <c r="FH231" s="154"/>
      <c r="FI231" s="154"/>
      <c r="FJ231" s="154"/>
      <c r="FK231" s="154"/>
      <c r="FL231" s="154"/>
      <c r="FM231" s="154"/>
      <c r="FN231" s="154"/>
      <c r="FO231" s="154"/>
      <c r="FP231" s="154"/>
      <c r="FQ231" s="154"/>
      <c r="FR231" s="154"/>
    </row>
    <row r="232" spans="1:174" s="155" customFormat="1" x14ac:dyDescent="0.25">
      <c r="A232" s="137" t="s">
        <v>350</v>
      </c>
      <c r="B232" s="138">
        <v>51</v>
      </c>
      <c r="C232" s="122"/>
      <c r="D232" s="123">
        <v>9357.7982659999998</v>
      </c>
      <c r="E232" s="124">
        <v>7895.7664000000004</v>
      </c>
      <c r="F232" s="125">
        <f t="shared" si="28"/>
        <v>-15.623673693758168</v>
      </c>
      <c r="G232" s="123">
        <v>2653.0974999999999</v>
      </c>
      <c r="H232" s="132">
        <v>2377.279</v>
      </c>
      <c r="I232" s="125">
        <f t="shared" si="29"/>
        <v>-10.396093622642965</v>
      </c>
      <c r="J232" s="131">
        <v>1161.8501000000001</v>
      </c>
      <c r="K232" s="132">
        <v>917.25509999999997</v>
      </c>
      <c r="L232" s="129">
        <f t="shared" si="33"/>
        <v>-21.052199418840701</v>
      </c>
      <c r="M232" s="131">
        <v>883.05920000000003</v>
      </c>
      <c r="N232" s="132">
        <v>785.67439999999999</v>
      </c>
      <c r="O232" s="147">
        <f t="shared" si="36"/>
        <v>-11.028116801229181</v>
      </c>
      <c r="P232" s="131">
        <v>3497.9996999999998</v>
      </c>
      <c r="Q232" s="132">
        <v>3321.1745000000001</v>
      </c>
      <c r="R232" s="129">
        <f t="shared" si="30"/>
        <v>-5.0550375976304291</v>
      </c>
      <c r="S232" s="122"/>
      <c r="T232" s="131">
        <v>2449.8723</v>
      </c>
      <c r="U232" s="132">
        <v>2227.6140999999998</v>
      </c>
      <c r="V232" s="129">
        <f t="shared" si="31"/>
        <v>-9.0722361324710796</v>
      </c>
      <c r="W232" s="131">
        <v>7541.4078</v>
      </c>
      <c r="X232" s="132">
        <v>7844.0064000000002</v>
      </c>
      <c r="Y232" s="129">
        <f t="shared" si="35"/>
        <v>4.0124948554035367</v>
      </c>
      <c r="Z232" s="132" t="s">
        <v>131</v>
      </c>
      <c r="AA232" s="132" t="s">
        <v>131</v>
      </c>
      <c r="AB232" s="129" t="s">
        <v>132</v>
      </c>
      <c r="AC232" s="131">
        <v>1921.9979000000001</v>
      </c>
      <c r="AD232" s="132" t="s">
        <v>131</v>
      </c>
      <c r="AE232" s="129" t="s">
        <v>132</v>
      </c>
      <c r="AF232" s="154"/>
      <c r="AG232" s="154"/>
      <c r="AH232" s="154"/>
      <c r="AI232" s="154"/>
      <c r="AJ232" s="154"/>
      <c r="AK232" s="154"/>
      <c r="AL232" s="154"/>
      <c r="AM232" s="154"/>
      <c r="AN232" s="154"/>
      <c r="AO232" s="154"/>
      <c r="AP232" s="154"/>
      <c r="AQ232" s="154"/>
      <c r="AR232" s="154"/>
      <c r="AS232" s="154"/>
      <c r="AT232" s="154"/>
      <c r="AU232" s="154"/>
      <c r="AV232" s="154"/>
      <c r="AW232" s="154"/>
      <c r="AX232" s="154"/>
      <c r="AY232" s="154"/>
      <c r="AZ232" s="154"/>
      <c r="BA232" s="154"/>
      <c r="BB232" s="154"/>
      <c r="BC232" s="154"/>
      <c r="BD232" s="154"/>
      <c r="BE232" s="154"/>
      <c r="BF232" s="154"/>
      <c r="BG232" s="154"/>
      <c r="BH232" s="154"/>
      <c r="BI232" s="154"/>
      <c r="BJ232" s="154"/>
      <c r="BK232" s="154"/>
      <c r="BL232" s="154"/>
      <c r="BM232" s="154"/>
      <c r="BN232" s="154"/>
      <c r="BO232" s="154"/>
      <c r="BP232" s="154"/>
      <c r="BQ232" s="154"/>
      <c r="BR232" s="154"/>
      <c r="BS232" s="154"/>
      <c r="BT232" s="154"/>
      <c r="BU232" s="154"/>
      <c r="BV232" s="154"/>
      <c r="BW232" s="154"/>
      <c r="BX232" s="154"/>
      <c r="BY232" s="154"/>
      <c r="BZ232" s="154"/>
      <c r="CA232" s="154"/>
      <c r="CB232" s="154"/>
      <c r="CC232" s="154"/>
      <c r="CD232" s="154"/>
      <c r="CE232" s="154"/>
      <c r="CF232" s="154"/>
      <c r="CG232" s="154"/>
      <c r="CH232" s="154"/>
      <c r="CI232" s="154"/>
      <c r="CJ232" s="154"/>
      <c r="CK232" s="154"/>
      <c r="CL232" s="154"/>
      <c r="CM232" s="154"/>
      <c r="CN232" s="154"/>
      <c r="CO232" s="154"/>
      <c r="CP232" s="154"/>
      <c r="CQ232" s="154"/>
      <c r="CR232" s="154"/>
      <c r="CS232" s="154"/>
      <c r="CT232" s="154"/>
      <c r="CU232" s="154"/>
      <c r="CV232" s="154"/>
      <c r="CW232" s="154"/>
      <c r="CX232" s="154"/>
      <c r="CY232" s="154"/>
      <c r="CZ232" s="154"/>
      <c r="DA232" s="154"/>
      <c r="DB232" s="154"/>
      <c r="DC232" s="154"/>
      <c r="DD232" s="154"/>
      <c r="DE232" s="154"/>
      <c r="DF232" s="154"/>
      <c r="DG232" s="154"/>
      <c r="DH232" s="154"/>
      <c r="DI232" s="154"/>
      <c r="DJ232" s="154"/>
      <c r="DK232" s="154"/>
      <c r="DL232" s="154"/>
      <c r="DM232" s="154"/>
      <c r="DN232" s="154"/>
      <c r="DO232" s="154"/>
      <c r="DP232" s="154"/>
      <c r="DQ232" s="154"/>
      <c r="DR232" s="154"/>
      <c r="DS232" s="154"/>
      <c r="DT232" s="154"/>
      <c r="DU232" s="154"/>
      <c r="DV232" s="154"/>
      <c r="DW232" s="154"/>
      <c r="DX232" s="154"/>
      <c r="DY232" s="154"/>
      <c r="DZ232" s="154"/>
      <c r="EA232" s="154"/>
      <c r="EB232" s="154"/>
      <c r="EC232" s="154"/>
      <c r="ED232" s="154"/>
      <c r="EE232" s="154"/>
      <c r="EF232" s="154"/>
      <c r="EG232" s="154"/>
      <c r="EH232" s="154"/>
      <c r="EI232" s="154"/>
      <c r="EJ232" s="154"/>
      <c r="EK232" s="154"/>
      <c r="EL232" s="154"/>
      <c r="EM232" s="154"/>
      <c r="EN232" s="154"/>
      <c r="EO232" s="154"/>
      <c r="EP232" s="154"/>
      <c r="EQ232" s="154"/>
      <c r="ER232" s="154"/>
      <c r="ES232" s="154"/>
      <c r="ET232" s="154"/>
      <c r="EU232" s="154"/>
      <c r="EV232" s="154"/>
      <c r="EW232" s="154"/>
      <c r="EX232" s="154"/>
      <c r="EY232" s="154"/>
      <c r="EZ232" s="154"/>
      <c r="FA232" s="154"/>
      <c r="FB232" s="154"/>
      <c r="FC232" s="154"/>
      <c r="FD232" s="154"/>
      <c r="FE232" s="154"/>
      <c r="FF232" s="154"/>
      <c r="FG232" s="154"/>
      <c r="FH232" s="154"/>
      <c r="FI232" s="154"/>
      <c r="FJ232" s="154"/>
      <c r="FK232" s="154"/>
      <c r="FL232" s="154"/>
      <c r="FM232" s="154"/>
      <c r="FN232" s="154"/>
      <c r="FO232" s="154"/>
      <c r="FP232" s="154"/>
      <c r="FQ232" s="154"/>
      <c r="FR232" s="154"/>
    </row>
    <row r="233" spans="1:174" s="155" customFormat="1" x14ac:dyDescent="0.25">
      <c r="A233" s="137" t="s">
        <v>351</v>
      </c>
      <c r="B233" s="138">
        <v>529</v>
      </c>
      <c r="C233" s="122"/>
      <c r="D233" s="123">
        <v>49695.901307000102</v>
      </c>
      <c r="E233" s="124">
        <v>46273.66082397</v>
      </c>
      <c r="F233" s="125">
        <f t="shared" si="28"/>
        <v>-6.8863636497685343</v>
      </c>
      <c r="G233" s="123">
        <v>11831.0146</v>
      </c>
      <c r="H233" s="132">
        <v>13449.2647</v>
      </c>
      <c r="I233" s="125">
        <f t="shared" si="29"/>
        <v>13.6780331587115</v>
      </c>
      <c r="J233" s="131">
        <v>7527.3658999999998</v>
      </c>
      <c r="K233" s="132">
        <v>7838.6017000000002</v>
      </c>
      <c r="L233" s="129">
        <f t="shared" si="33"/>
        <v>4.1347239410801206</v>
      </c>
      <c r="M233" s="131">
        <v>757.43089999999995</v>
      </c>
      <c r="N233" s="132">
        <v>693.80010000000004</v>
      </c>
      <c r="O233" s="147">
        <f t="shared" si="36"/>
        <v>-8.4008719475268219</v>
      </c>
      <c r="P233" s="131">
        <v>22264.897400000002</v>
      </c>
      <c r="Q233" s="132">
        <v>20282.995999999999</v>
      </c>
      <c r="R233" s="129">
        <f t="shared" si="30"/>
        <v>-8.9014620835396343</v>
      </c>
      <c r="S233" s="122"/>
      <c r="T233" s="131">
        <v>12453.9722</v>
      </c>
      <c r="U233" s="132">
        <v>13210.103300000001</v>
      </c>
      <c r="V233" s="129">
        <f t="shared" si="31"/>
        <v>6.0714050734752778</v>
      </c>
      <c r="W233" s="131">
        <v>113720.08229999999</v>
      </c>
      <c r="X233" s="132">
        <v>88779.797300000006</v>
      </c>
      <c r="Y233" s="129">
        <f t="shared" si="35"/>
        <v>-21.931293484475422</v>
      </c>
      <c r="Z233" s="132">
        <v>4570.6625999999997</v>
      </c>
      <c r="AA233" s="132">
        <v>4489.7349999999997</v>
      </c>
      <c r="AB233" s="129">
        <f t="shared" si="34"/>
        <v>-1.7705879230726862</v>
      </c>
      <c r="AC233" s="131">
        <v>255654.9927</v>
      </c>
      <c r="AD233" s="132">
        <v>312202.38959999999</v>
      </c>
      <c r="AE233" s="129">
        <f t="shared" si="32"/>
        <v>22.118635862650994</v>
      </c>
      <c r="AF233" s="154"/>
      <c r="AG233" s="154"/>
      <c r="AH233" s="154"/>
      <c r="AI233" s="154"/>
      <c r="AJ233" s="154"/>
      <c r="AK233" s="154"/>
      <c r="AL233" s="154"/>
      <c r="AM233" s="154"/>
      <c r="AN233" s="154"/>
      <c r="AO233" s="154"/>
      <c r="AP233" s="154"/>
      <c r="AQ233" s="154"/>
      <c r="AR233" s="154"/>
      <c r="AS233" s="154"/>
      <c r="AT233" s="154"/>
      <c r="AU233" s="154"/>
      <c r="AV233" s="154"/>
      <c r="AW233" s="154"/>
      <c r="AX233" s="154"/>
      <c r="AY233" s="154"/>
      <c r="AZ233" s="154"/>
      <c r="BA233" s="154"/>
      <c r="BB233" s="154"/>
      <c r="BC233" s="154"/>
      <c r="BD233" s="154"/>
      <c r="BE233" s="154"/>
      <c r="BF233" s="154"/>
      <c r="BG233" s="154"/>
      <c r="BH233" s="154"/>
      <c r="BI233" s="154"/>
      <c r="BJ233" s="154"/>
      <c r="BK233" s="154"/>
      <c r="BL233" s="154"/>
      <c r="BM233" s="154"/>
      <c r="BN233" s="154"/>
      <c r="BO233" s="154"/>
      <c r="BP233" s="154"/>
      <c r="BQ233" s="154"/>
      <c r="BR233" s="154"/>
      <c r="BS233" s="154"/>
      <c r="BT233" s="154"/>
      <c r="BU233" s="154"/>
      <c r="BV233" s="154"/>
      <c r="BW233" s="154"/>
      <c r="BX233" s="154"/>
      <c r="BY233" s="154"/>
      <c r="BZ233" s="154"/>
      <c r="CA233" s="154"/>
      <c r="CB233" s="154"/>
      <c r="CC233" s="154"/>
      <c r="CD233" s="154"/>
      <c r="CE233" s="154"/>
      <c r="CF233" s="154"/>
      <c r="CG233" s="154"/>
      <c r="CH233" s="154"/>
      <c r="CI233" s="154"/>
      <c r="CJ233" s="154"/>
      <c r="CK233" s="154"/>
      <c r="CL233" s="154"/>
      <c r="CM233" s="154"/>
      <c r="CN233" s="154"/>
      <c r="CO233" s="154"/>
      <c r="CP233" s="154"/>
      <c r="CQ233" s="154"/>
      <c r="CR233" s="154"/>
      <c r="CS233" s="154"/>
      <c r="CT233" s="154"/>
      <c r="CU233" s="154"/>
      <c r="CV233" s="154"/>
      <c r="CW233" s="154"/>
      <c r="CX233" s="154"/>
      <c r="CY233" s="154"/>
      <c r="CZ233" s="154"/>
      <c r="DA233" s="154"/>
      <c r="DB233" s="154"/>
      <c r="DC233" s="154"/>
      <c r="DD233" s="154"/>
      <c r="DE233" s="154"/>
      <c r="DF233" s="154"/>
      <c r="DG233" s="154"/>
      <c r="DH233" s="154"/>
      <c r="DI233" s="154"/>
      <c r="DJ233" s="154"/>
      <c r="DK233" s="154"/>
      <c r="DL233" s="154"/>
      <c r="DM233" s="154"/>
      <c r="DN233" s="154"/>
      <c r="DO233" s="154"/>
      <c r="DP233" s="154"/>
      <c r="DQ233" s="154"/>
      <c r="DR233" s="154"/>
      <c r="DS233" s="154"/>
      <c r="DT233" s="154"/>
      <c r="DU233" s="154"/>
      <c r="DV233" s="154"/>
      <c r="DW233" s="154"/>
      <c r="DX233" s="154"/>
      <c r="DY233" s="154"/>
      <c r="DZ233" s="154"/>
      <c r="EA233" s="154"/>
      <c r="EB233" s="154"/>
      <c r="EC233" s="154"/>
      <c r="ED233" s="154"/>
      <c r="EE233" s="154"/>
      <c r="EF233" s="154"/>
      <c r="EG233" s="154"/>
      <c r="EH233" s="154"/>
      <c r="EI233" s="154"/>
      <c r="EJ233" s="154"/>
      <c r="EK233" s="154"/>
      <c r="EL233" s="154"/>
      <c r="EM233" s="154"/>
      <c r="EN233" s="154"/>
      <c r="EO233" s="154"/>
      <c r="EP233" s="154"/>
      <c r="EQ233" s="154"/>
      <c r="ER233" s="154"/>
      <c r="ES233" s="154"/>
      <c r="ET233" s="154"/>
      <c r="EU233" s="154"/>
      <c r="EV233" s="154"/>
      <c r="EW233" s="154"/>
      <c r="EX233" s="154"/>
      <c r="EY233" s="154"/>
      <c r="EZ233" s="154"/>
      <c r="FA233" s="154"/>
      <c r="FB233" s="154"/>
      <c r="FC233" s="154"/>
      <c r="FD233" s="154"/>
      <c r="FE233" s="154"/>
      <c r="FF233" s="154"/>
      <c r="FG233" s="154"/>
      <c r="FH233" s="154"/>
      <c r="FI233" s="154"/>
      <c r="FJ233" s="154"/>
      <c r="FK233" s="154"/>
      <c r="FL233" s="154"/>
      <c r="FM233" s="154"/>
      <c r="FN233" s="154"/>
      <c r="FO233" s="154"/>
      <c r="FP233" s="154"/>
      <c r="FQ233" s="154"/>
      <c r="FR233" s="154"/>
    </row>
    <row r="234" spans="1:174" s="155" customFormat="1" x14ac:dyDescent="0.25">
      <c r="A234" s="137" t="s">
        <v>352</v>
      </c>
      <c r="B234" s="138">
        <v>195</v>
      </c>
      <c r="C234" s="122"/>
      <c r="D234" s="123">
        <v>18915.948328999999</v>
      </c>
      <c r="E234" s="124">
        <v>21161.59681512</v>
      </c>
      <c r="F234" s="125">
        <f t="shared" si="28"/>
        <v>11.871720344452431</v>
      </c>
      <c r="G234" s="123">
        <v>6235.9129999999996</v>
      </c>
      <c r="H234" s="132">
        <v>7092.8553000000002</v>
      </c>
      <c r="I234" s="125">
        <f t="shared" si="29"/>
        <v>13.742050281971551</v>
      </c>
      <c r="J234" s="131">
        <v>2723.386</v>
      </c>
      <c r="K234" s="132">
        <v>4158.7289000000001</v>
      </c>
      <c r="L234" s="129">
        <f t="shared" si="33"/>
        <v>52.704350393223741</v>
      </c>
      <c r="M234" s="131">
        <v>1432.598</v>
      </c>
      <c r="N234" s="132">
        <v>2363.7143999999998</v>
      </c>
      <c r="O234" s="147">
        <f t="shared" si="36"/>
        <v>64.994953224840458</v>
      </c>
      <c r="P234" s="131">
        <v>4901.0798000000004</v>
      </c>
      <c r="Q234" s="132">
        <v>4704.7725</v>
      </c>
      <c r="R234" s="129">
        <f t="shared" si="30"/>
        <v>-4.005388771674367</v>
      </c>
      <c r="S234" s="122"/>
      <c r="T234" s="131">
        <v>5058.1466</v>
      </c>
      <c r="U234" s="132">
        <v>4601.2556000000004</v>
      </c>
      <c r="V234" s="129">
        <f t="shared" si="31"/>
        <v>-9.032774969392932</v>
      </c>
      <c r="W234" s="131">
        <v>17774.078699999998</v>
      </c>
      <c r="X234" s="132">
        <v>13085.832899999999</v>
      </c>
      <c r="Y234" s="129">
        <f t="shared" si="35"/>
        <v>-26.376870942964825</v>
      </c>
      <c r="Z234" s="132">
        <v>2984.1664999999998</v>
      </c>
      <c r="AA234" s="132">
        <v>1036.7026000000001</v>
      </c>
      <c r="AB234" s="129">
        <f t="shared" si="34"/>
        <v>-65.259894178156614</v>
      </c>
      <c r="AC234" s="131">
        <v>124491.6293</v>
      </c>
      <c r="AD234" s="132">
        <v>85026.155599999998</v>
      </c>
      <c r="AE234" s="129">
        <f t="shared" si="32"/>
        <v>-31.701307085391328</v>
      </c>
      <c r="AF234" s="154"/>
      <c r="AG234" s="154"/>
      <c r="AH234" s="154"/>
      <c r="AI234" s="154"/>
      <c r="AJ234" s="154"/>
      <c r="AK234" s="154"/>
      <c r="AL234" s="154"/>
      <c r="AM234" s="154"/>
      <c r="AN234" s="154"/>
      <c r="AO234" s="154"/>
      <c r="AP234" s="154"/>
      <c r="AQ234" s="154"/>
      <c r="AR234" s="154"/>
      <c r="AS234" s="154"/>
      <c r="AT234" s="154"/>
      <c r="AU234" s="154"/>
      <c r="AV234" s="154"/>
      <c r="AW234" s="154"/>
      <c r="AX234" s="154"/>
      <c r="AY234" s="154"/>
      <c r="AZ234" s="154"/>
      <c r="BA234" s="154"/>
      <c r="BB234" s="154"/>
      <c r="BC234" s="154"/>
      <c r="BD234" s="154"/>
      <c r="BE234" s="154"/>
      <c r="BF234" s="154"/>
      <c r="BG234" s="154"/>
      <c r="BH234" s="154"/>
      <c r="BI234" s="154"/>
      <c r="BJ234" s="154"/>
      <c r="BK234" s="154"/>
      <c r="BL234" s="154"/>
      <c r="BM234" s="154"/>
      <c r="BN234" s="154"/>
      <c r="BO234" s="154"/>
      <c r="BP234" s="154"/>
      <c r="BQ234" s="154"/>
      <c r="BR234" s="154"/>
      <c r="BS234" s="154"/>
      <c r="BT234" s="154"/>
      <c r="BU234" s="154"/>
      <c r="BV234" s="154"/>
      <c r="BW234" s="154"/>
      <c r="BX234" s="154"/>
      <c r="BY234" s="154"/>
      <c r="BZ234" s="154"/>
      <c r="CA234" s="154"/>
      <c r="CB234" s="154"/>
      <c r="CC234" s="154"/>
      <c r="CD234" s="154"/>
      <c r="CE234" s="154"/>
      <c r="CF234" s="154"/>
      <c r="CG234" s="154"/>
      <c r="CH234" s="154"/>
      <c r="CI234" s="154"/>
      <c r="CJ234" s="154"/>
      <c r="CK234" s="154"/>
      <c r="CL234" s="154"/>
      <c r="CM234" s="154"/>
      <c r="CN234" s="154"/>
      <c r="CO234" s="154"/>
      <c r="CP234" s="154"/>
      <c r="CQ234" s="154"/>
      <c r="CR234" s="154"/>
      <c r="CS234" s="154"/>
      <c r="CT234" s="154"/>
      <c r="CU234" s="154"/>
      <c r="CV234" s="154"/>
      <c r="CW234" s="154"/>
      <c r="CX234" s="154"/>
      <c r="CY234" s="154"/>
      <c r="CZ234" s="154"/>
      <c r="DA234" s="154"/>
      <c r="DB234" s="154"/>
      <c r="DC234" s="154"/>
      <c r="DD234" s="154"/>
      <c r="DE234" s="154"/>
      <c r="DF234" s="154"/>
      <c r="DG234" s="154"/>
      <c r="DH234" s="154"/>
      <c r="DI234" s="154"/>
      <c r="DJ234" s="154"/>
      <c r="DK234" s="154"/>
      <c r="DL234" s="154"/>
      <c r="DM234" s="154"/>
      <c r="DN234" s="154"/>
      <c r="DO234" s="154"/>
      <c r="DP234" s="154"/>
      <c r="DQ234" s="154"/>
      <c r="DR234" s="154"/>
      <c r="DS234" s="154"/>
      <c r="DT234" s="154"/>
      <c r="DU234" s="154"/>
      <c r="DV234" s="154"/>
      <c r="DW234" s="154"/>
      <c r="DX234" s="154"/>
      <c r="DY234" s="154"/>
      <c r="DZ234" s="154"/>
      <c r="EA234" s="154"/>
      <c r="EB234" s="154"/>
      <c r="EC234" s="154"/>
      <c r="ED234" s="154"/>
      <c r="EE234" s="154"/>
      <c r="EF234" s="154"/>
      <c r="EG234" s="154"/>
      <c r="EH234" s="154"/>
      <c r="EI234" s="154"/>
      <c r="EJ234" s="154"/>
      <c r="EK234" s="154"/>
      <c r="EL234" s="154"/>
      <c r="EM234" s="154"/>
      <c r="EN234" s="154"/>
      <c r="EO234" s="154"/>
      <c r="EP234" s="154"/>
      <c r="EQ234" s="154"/>
      <c r="ER234" s="154"/>
      <c r="ES234" s="154"/>
      <c r="ET234" s="154"/>
      <c r="EU234" s="154"/>
      <c r="EV234" s="154"/>
      <c r="EW234" s="154"/>
      <c r="EX234" s="154"/>
      <c r="EY234" s="154"/>
      <c r="EZ234" s="154"/>
      <c r="FA234" s="154"/>
      <c r="FB234" s="154"/>
      <c r="FC234" s="154"/>
      <c r="FD234" s="154"/>
      <c r="FE234" s="154"/>
      <c r="FF234" s="154"/>
      <c r="FG234" s="154"/>
      <c r="FH234" s="154"/>
      <c r="FI234" s="154"/>
      <c r="FJ234" s="154"/>
      <c r="FK234" s="154"/>
      <c r="FL234" s="154"/>
      <c r="FM234" s="154"/>
      <c r="FN234" s="154"/>
      <c r="FO234" s="154"/>
      <c r="FP234" s="154"/>
      <c r="FQ234" s="154"/>
      <c r="FR234" s="154"/>
    </row>
    <row r="235" spans="1:174" s="155" customFormat="1" x14ac:dyDescent="0.25">
      <c r="A235" s="137" t="s">
        <v>353</v>
      </c>
      <c r="B235" s="138">
        <v>83</v>
      </c>
      <c r="C235" s="122"/>
      <c r="D235" s="123">
        <v>7042.5631880000001</v>
      </c>
      <c r="E235" s="124">
        <v>6233.5257645299998</v>
      </c>
      <c r="F235" s="125">
        <f t="shared" si="28"/>
        <v>-11.487826262582058</v>
      </c>
      <c r="G235" s="123">
        <v>2134.8537999999999</v>
      </c>
      <c r="H235" s="132">
        <v>2066.1109999999999</v>
      </c>
      <c r="I235" s="125">
        <f t="shared" si="29"/>
        <v>-3.2200237786774943</v>
      </c>
      <c r="J235" s="131">
        <v>1355.5328999999999</v>
      </c>
      <c r="K235" s="132">
        <v>1176.9355</v>
      </c>
      <c r="L235" s="129">
        <f t="shared" si="33"/>
        <v>-13.17543823539804</v>
      </c>
      <c r="M235" s="131">
        <v>581.83510000000001</v>
      </c>
      <c r="N235" s="132">
        <v>523.37239999999997</v>
      </c>
      <c r="O235" s="147">
        <f t="shared" si="36"/>
        <v>-10.047984385954035</v>
      </c>
      <c r="P235" s="131">
        <v>1815.9486999999999</v>
      </c>
      <c r="Q235" s="132">
        <v>1792.7206000000001</v>
      </c>
      <c r="R235" s="129">
        <f t="shared" si="30"/>
        <v>-1.2791165301090146</v>
      </c>
      <c r="S235" s="122"/>
      <c r="T235" s="131">
        <v>999.67420000000004</v>
      </c>
      <c r="U235" s="132">
        <v>1052.8637000000001</v>
      </c>
      <c r="V235" s="129">
        <f t="shared" si="31"/>
        <v>5.3206834786773571</v>
      </c>
      <c r="W235" s="131">
        <v>1476.9579000000001</v>
      </c>
      <c r="X235" s="132">
        <v>1127.8668</v>
      </c>
      <c r="Y235" s="129">
        <f t="shared" si="35"/>
        <v>-23.635819274198678</v>
      </c>
      <c r="Z235" s="132">
        <v>208.53569999999999</v>
      </c>
      <c r="AA235" s="132">
        <v>202.0986</v>
      </c>
      <c r="AB235" s="129">
        <f t="shared" si="34"/>
        <v>-3.0868095966302134</v>
      </c>
      <c r="AC235" s="131" t="s">
        <v>131</v>
      </c>
      <c r="AD235" s="132" t="s">
        <v>131</v>
      </c>
      <c r="AE235" s="129" t="s">
        <v>132</v>
      </c>
      <c r="AF235" s="154"/>
      <c r="AG235" s="154"/>
      <c r="AH235" s="154"/>
      <c r="AI235" s="154"/>
      <c r="AJ235" s="154"/>
      <c r="AK235" s="154"/>
      <c r="AL235" s="154"/>
      <c r="AM235" s="154"/>
      <c r="AN235" s="154"/>
      <c r="AO235" s="154"/>
      <c r="AP235" s="154"/>
      <c r="AQ235" s="154"/>
      <c r="AR235" s="154"/>
      <c r="AS235" s="154"/>
      <c r="AT235" s="154"/>
      <c r="AU235" s="154"/>
      <c r="AV235" s="154"/>
      <c r="AW235" s="154"/>
      <c r="AX235" s="154"/>
      <c r="AY235" s="154"/>
      <c r="AZ235" s="154"/>
      <c r="BA235" s="154"/>
      <c r="BB235" s="154"/>
      <c r="BC235" s="154"/>
      <c r="BD235" s="154"/>
      <c r="BE235" s="154"/>
      <c r="BF235" s="154"/>
      <c r="BG235" s="154"/>
      <c r="BH235" s="154"/>
      <c r="BI235" s="154"/>
      <c r="BJ235" s="154"/>
      <c r="BK235" s="154"/>
      <c r="BL235" s="154"/>
      <c r="BM235" s="154"/>
      <c r="BN235" s="154"/>
      <c r="BO235" s="154"/>
      <c r="BP235" s="154"/>
      <c r="BQ235" s="154"/>
      <c r="BR235" s="154"/>
      <c r="BS235" s="154"/>
      <c r="BT235" s="154"/>
      <c r="BU235" s="154"/>
      <c r="BV235" s="154"/>
      <c r="BW235" s="154"/>
      <c r="BX235" s="154"/>
      <c r="BY235" s="154"/>
      <c r="BZ235" s="154"/>
      <c r="CA235" s="154"/>
      <c r="CB235" s="154"/>
      <c r="CC235" s="154"/>
      <c r="CD235" s="154"/>
      <c r="CE235" s="154"/>
      <c r="CF235" s="154"/>
      <c r="CG235" s="154"/>
      <c r="CH235" s="154"/>
      <c r="CI235" s="154"/>
      <c r="CJ235" s="154"/>
      <c r="CK235" s="154"/>
      <c r="CL235" s="154"/>
      <c r="CM235" s="154"/>
      <c r="CN235" s="154"/>
      <c r="CO235" s="154"/>
      <c r="CP235" s="154"/>
      <c r="CQ235" s="154"/>
      <c r="CR235" s="154"/>
      <c r="CS235" s="154"/>
      <c r="CT235" s="154"/>
      <c r="CU235" s="154"/>
      <c r="CV235" s="154"/>
      <c r="CW235" s="154"/>
      <c r="CX235" s="154"/>
      <c r="CY235" s="154"/>
      <c r="CZ235" s="154"/>
      <c r="DA235" s="154"/>
      <c r="DB235" s="154"/>
      <c r="DC235" s="154"/>
      <c r="DD235" s="154"/>
      <c r="DE235" s="154"/>
      <c r="DF235" s="154"/>
      <c r="DG235" s="154"/>
      <c r="DH235" s="154"/>
      <c r="DI235" s="154"/>
      <c r="DJ235" s="154"/>
      <c r="DK235" s="154"/>
      <c r="DL235" s="154"/>
      <c r="DM235" s="154"/>
      <c r="DN235" s="154"/>
      <c r="DO235" s="154"/>
      <c r="DP235" s="154"/>
      <c r="DQ235" s="154"/>
      <c r="DR235" s="154"/>
      <c r="DS235" s="154"/>
      <c r="DT235" s="154"/>
      <c r="DU235" s="154"/>
      <c r="DV235" s="154"/>
      <c r="DW235" s="154"/>
      <c r="DX235" s="154"/>
      <c r="DY235" s="154"/>
      <c r="DZ235" s="154"/>
      <c r="EA235" s="154"/>
      <c r="EB235" s="154"/>
      <c r="EC235" s="154"/>
      <c r="ED235" s="154"/>
      <c r="EE235" s="154"/>
      <c r="EF235" s="154"/>
      <c r="EG235" s="154"/>
      <c r="EH235" s="154"/>
      <c r="EI235" s="154"/>
      <c r="EJ235" s="154"/>
      <c r="EK235" s="154"/>
      <c r="EL235" s="154"/>
      <c r="EM235" s="154"/>
      <c r="EN235" s="154"/>
      <c r="EO235" s="154"/>
      <c r="EP235" s="154"/>
      <c r="EQ235" s="154"/>
      <c r="ER235" s="154"/>
      <c r="ES235" s="154"/>
      <c r="ET235" s="154"/>
      <c r="EU235" s="154"/>
      <c r="EV235" s="154"/>
      <c r="EW235" s="154"/>
      <c r="EX235" s="154"/>
      <c r="EY235" s="154"/>
      <c r="EZ235" s="154"/>
      <c r="FA235" s="154"/>
      <c r="FB235" s="154"/>
      <c r="FC235" s="154"/>
      <c r="FD235" s="154"/>
      <c r="FE235" s="154"/>
      <c r="FF235" s="154"/>
      <c r="FG235" s="154"/>
      <c r="FH235" s="154"/>
      <c r="FI235" s="154"/>
      <c r="FJ235" s="154"/>
      <c r="FK235" s="154"/>
      <c r="FL235" s="154"/>
      <c r="FM235" s="154"/>
      <c r="FN235" s="154"/>
      <c r="FO235" s="154"/>
      <c r="FP235" s="154"/>
      <c r="FQ235" s="154"/>
      <c r="FR235" s="154"/>
    </row>
    <row r="236" spans="1:174" s="155" customFormat="1" x14ac:dyDescent="0.25">
      <c r="A236" s="137" t="s">
        <v>354</v>
      </c>
      <c r="B236" s="138">
        <v>240</v>
      </c>
      <c r="C236" s="122"/>
      <c r="D236" s="123">
        <v>23545.037796000001</v>
      </c>
      <c r="E236" s="124">
        <v>22301.996025960001</v>
      </c>
      <c r="F236" s="125">
        <f t="shared" si="28"/>
        <v>-5.2794214254825995</v>
      </c>
      <c r="G236" s="123">
        <v>7845.4580999999998</v>
      </c>
      <c r="H236" s="132">
        <v>8467.7636999999995</v>
      </c>
      <c r="I236" s="125">
        <f t="shared" si="29"/>
        <v>7.9320492451549818</v>
      </c>
      <c r="J236" s="131">
        <v>4526.3064999999997</v>
      </c>
      <c r="K236" s="132">
        <v>4928.2882</v>
      </c>
      <c r="L236" s="129">
        <f t="shared" si="33"/>
        <v>8.881009273234163</v>
      </c>
      <c r="M236" s="131">
        <v>1326.8073999999999</v>
      </c>
      <c r="N236" s="132">
        <v>1262.5317</v>
      </c>
      <c r="O236" s="147">
        <f t="shared" si="36"/>
        <v>-4.8443881154114692</v>
      </c>
      <c r="P236" s="131">
        <v>6560.2614000000003</v>
      </c>
      <c r="Q236" s="132">
        <v>5795.1598000000004</v>
      </c>
      <c r="R236" s="129">
        <f t="shared" si="30"/>
        <v>-11.66266941741071</v>
      </c>
      <c r="S236" s="122"/>
      <c r="T236" s="131">
        <v>6580.4513999999999</v>
      </c>
      <c r="U236" s="132">
        <v>6116.93</v>
      </c>
      <c r="V236" s="129">
        <f t="shared" si="31"/>
        <v>-7.0439149508801151</v>
      </c>
      <c r="W236" s="131">
        <v>19022.8308</v>
      </c>
      <c r="X236" s="132">
        <v>15152.149100000001</v>
      </c>
      <c r="Y236" s="129">
        <f t="shared" si="35"/>
        <v>-20.347558892233852</v>
      </c>
      <c r="Z236" s="132">
        <v>2488.0156000000002</v>
      </c>
      <c r="AA236" s="132">
        <v>3108.3099000000002</v>
      </c>
      <c r="AB236" s="129">
        <f t="shared" si="34"/>
        <v>24.931286604473058</v>
      </c>
      <c r="AC236" s="131">
        <v>4793.0720000000001</v>
      </c>
      <c r="AD236" s="132">
        <v>4137.2746999999999</v>
      </c>
      <c r="AE236" s="129">
        <f t="shared" si="32"/>
        <v>-13.682191713372971</v>
      </c>
      <c r="AF236" s="154"/>
      <c r="AG236" s="154"/>
      <c r="AH236" s="154"/>
      <c r="AI236" s="154"/>
      <c r="AJ236" s="154"/>
      <c r="AK236" s="154"/>
      <c r="AL236" s="154"/>
      <c r="AM236" s="154"/>
      <c r="AN236" s="154"/>
      <c r="AO236" s="154"/>
      <c r="AP236" s="154"/>
      <c r="AQ236" s="154"/>
      <c r="AR236" s="154"/>
      <c r="AS236" s="154"/>
      <c r="AT236" s="154"/>
      <c r="AU236" s="154"/>
      <c r="AV236" s="154"/>
      <c r="AW236" s="154"/>
      <c r="AX236" s="154"/>
      <c r="AY236" s="154"/>
      <c r="AZ236" s="154"/>
      <c r="BA236" s="154"/>
      <c r="BB236" s="154"/>
      <c r="BC236" s="154"/>
      <c r="BD236" s="154"/>
      <c r="BE236" s="154"/>
      <c r="BF236" s="154"/>
      <c r="BG236" s="154"/>
      <c r="BH236" s="154"/>
      <c r="BI236" s="154"/>
      <c r="BJ236" s="154"/>
      <c r="BK236" s="154"/>
      <c r="BL236" s="154"/>
      <c r="BM236" s="154"/>
      <c r="BN236" s="154"/>
      <c r="BO236" s="154"/>
      <c r="BP236" s="154"/>
      <c r="BQ236" s="154"/>
      <c r="BR236" s="154"/>
      <c r="BS236" s="154"/>
      <c r="BT236" s="154"/>
      <c r="BU236" s="154"/>
      <c r="BV236" s="154"/>
      <c r="BW236" s="154"/>
      <c r="BX236" s="154"/>
      <c r="BY236" s="154"/>
      <c r="BZ236" s="154"/>
      <c r="CA236" s="154"/>
      <c r="CB236" s="154"/>
      <c r="CC236" s="154"/>
      <c r="CD236" s="154"/>
      <c r="CE236" s="154"/>
      <c r="CF236" s="154"/>
      <c r="CG236" s="154"/>
      <c r="CH236" s="154"/>
      <c r="CI236" s="154"/>
      <c r="CJ236" s="154"/>
      <c r="CK236" s="154"/>
      <c r="CL236" s="154"/>
      <c r="CM236" s="154"/>
      <c r="CN236" s="154"/>
      <c r="CO236" s="154"/>
      <c r="CP236" s="154"/>
      <c r="CQ236" s="154"/>
      <c r="CR236" s="154"/>
      <c r="CS236" s="154"/>
      <c r="CT236" s="154"/>
      <c r="CU236" s="154"/>
      <c r="CV236" s="154"/>
      <c r="CW236" s="154"/>
      <c r="CX236" s="154"/>
      <c r="CY236" s="154"/>
      <c r="CZ236" s="154"/>
      <c r="DA236" s="154"/>
      <c r="DB236" s="154"/>
      <c r="DC236" s="154"/>
      <c r="DD236" s="154"/>
      <c r="DE236" s="154"/>
      <c r="DF236" s="154"/>
      <c r="DG236" s="154"/>
      <c r="DH236" s="154"/>
      <c r="DI236" s="154"/>
      <c r="DJ236" s="154"/>
      <c r="DK236" s="154"/>
      <c r="DL236" s="154"/>
      <c r="DM236" s="154"/>
      <c r="DN236" s="154"/>
      <c r="DO236" s="154"/>
      <c r="DP236" s="154"/>
      <c r="DQ236" s="154"/>
      <c r="DR236" s="154"/>
      <c r="DS236" s="154"/>
      <c r="DT236" s="154"/>
      <c r="DU236" s="154"/>
      <c r="DV236" s="154"/>
      <c r="DW236" s="154"/>
      <c r="DX236" s="154"/>
      <c r="DY236" s="154"/>
      <c r="DZ236" s="154"/>
      <c r="EA236" s="154"/>
      <c r="EB236" s="154"/>
      <c r="EC236" s="154"/>
      <c r="ED236" s="154"/>
      <c r="EE236" s="154"/>
      <c r="EF236" s="154"/>
      <c r="EG236" s="154"/>
      <c r="EH236" s="154"/>
      <c r="EI236" s="154"/>
      <c r="EJ236" s="154"/>
      <c r="EK236" s="154"/>
      <c r="EL236" s="154"/>
      <c r="EM236" s="154"/>
      <c r="EN236" s="154"/>
      <c r="EO236" s="154"/>
      <c r="EP236" s="154"/>
      <c r="EQ236" s="154"/>
      <c r="ER236" s="154"/>
      <c r="ES236" s="154"/>
      <c r="ET236" s="154"/>
      <c r="EU236" s="154"/>
      <c r="EV236" s="154"/>
      <c r="EW236" s="154"/>
      <c r="EX236" s="154"/>
      <c r="EY236" s="154"/>
      <c r="EZ236" s="154"/>
      <c r="FA236" s="154"/>
      <c r="FB236" s="154"/>
      <c r="FC236" s="154"/>
      <c r="FD236" s="154"/>
      <c r="FE236" s="154"/>
      <c r="FF236" s="154"/>
      <c r="FG236" s="154"/>
      <c r="FH236" s="154"/>
      <c r="FI236" s="154"/>
      <c r="FJ236" s="154"/>
      <c r="FK236" s="154"/>
      <c r="FL236" s="154"/>
      <c r="FM236" s="154"/>
      <c r="FN236" s="154"/>
      <c r="FO236" s="154"/>
      <c r="FP236" s="154"/>
      <c r="FQ236" s="154"/>
      <c r="FR236" s="154"/>
    </row>
    <row r="237" spans="1:174" s="155" customFormat="1" x14ac:dyDescent="0.25">
      <c r="A237" s="137" t="s">
        <v>355</v>
      </c>
      <c r="B237" s="138">
        <v>365</v>
      </c>
      <c r="C237" s="122"/>
      <c r="D237" s="123">
        <v>23874.464584000001</v>
      </c>
      <c r="E237" s="124">
        <v>21418.467102710001</v>
      </c>
      <c r="F237" s="125">
        <f t="shared" si="28"/>
        <v>-10.287131142350059</v>
      </c>
      <c r="G237" s="123">
        <v>6145.9153999999999</v>
      </c>
      <c r="H237" s="132">
        <v>6110.0150000000003</v>
      </c>
      <c r="I237" s="125">
        <f t="shared" si="29"/>
        <v>-0.58413430162087554</v>
      </c>
      <c r="J237" s="131">
        <v>3317.0149999999999</v>
      </c>
      <c r="K237" s="132">
        <v>3196.9301999999998</v>
      </c>
      <c r="L237" s="129">
        <f t="shared" si="33"/>
        <v>-3.6202670171826212</v>
      </c>
      <c r="M237" s="131">
        <v>1964.4348</v>
      </c>
      <c r="N237" s="132">
        <v>1982.002</v>
      </c>
      <c r="O237" s="147">
        <f t="shared" si="36"/>
        <v>0.8942623089348567</v>
      </c>
      <c r="P237" s="131">
        <v>8328.3657999999996</v>
      </c>
      <c r="Q237" s="132">
        <v>7738.1045000000004</v>
      </c>
      <c r="R237" s="129">
        <f t="shared" si="30"/>
        <v>-7.0873604038861888</v>
      </c>
      <c r="S237" s="122"/>
      <c r="T237" s="131">
        <v>6225.7934999999998</v>
      </c>
      <c r="U237" s="132">
        <v>6150.5978999999998</v>
      </c>
      <c r="V237" s="129">
        <f t="shared" si="31"/>
        <v>-1.2078074867083233</v>
      </c>
      <c r="W237" s="131">
        <v>33439.735800000002</v>
      </c>
      <c r="X237" s="132">
        <v>27781.0733</v>
      </c>
      <c r="Y237" s="129">
        <f t="shared" si="35"/>
        <v>-16.921971315335583</v>
      </c>
      <c r="Z237" s="132">
        <v>2453.6858999999999</v>
      </c>
      <c r="AA237" s="132">
        <v>1480.3948</v>
      </c>
      <c r="AB237" s="129">
        <f t="shared" si="34"/>
        <v>-39.666491134826998</v>
      </c>
      <c r="AC237" s="131">
        <v>29513.797900000001</v>
      </c>
      <c r="AD237" s="132" t="s">
        <v>131</v>
      </c>
      <c r="AE237" s="129" t="s">
        <v>132</v>
      </c>
      <c r="AF237" s="154"/>
      <c r="AG237" s="154"/>
      <c r="AH237" s="154"/>
      <c r="AI237" s="154"/>
      <c r="AJ237" s="154"/>
      <c r="AK237" s="154"/>
      <c r="AL237" s="154"/>
      <c r="AM237" s="154"/>
      <c r="AN237" s="154"/>
      <c r="AO237" s="154"/>
      <c r="AP237" s="154"/>
      <c r="AQ237" s="154"/>
      <c r="AR237" s="154"/>
      <c r="AS237" s="154"/>
      <c r="AT237" s="154"/>
      <c r="AU237" s="154"/>
      <c r="AV237" s="154"/>
      <c r="AW237" s="154"/>
      <c r="AX237" s="154"/>
      <c r="AY237" s="154"/>
      <c r="AZ237" s="154"/>
      <c r="BA237" s="154"/>
      <c r="BB237" s="154"/>
      <c r="BC237" s="154"/>
      <c r="BD237" s="154"/>
      <c r="BE237" s="154"/>
      <c r="BF237" s="154"/>
      <c r="BG237" s="154"/>
      <c r="BH237" s="154"/>
      <c r="BI237" s="154"/>
      <c r="BJ237" s="154"/>
      <c r="BK237" s="154"/>
      <c r="BL237" s="154"/>
      <c r="BM237" s="154"/>
      <c r="BN237" s="154"/>
      <c r="BO237" s="154"/>
      <c r="BP237" s="154"/>
      <c r="BQ237" s="154"/>
      <c r="BR237" s="154"/>
      <c r="BS237" s="154"/>
      <c r="BT237" s="154"/>
      <c r="BU237" s="154"/>
      <c r="BV237" s="154"/>
      <c r="BW237" s="154"/>
      <c r="BX237" s="154"/>
      <c r="BY237" s="154"/>
      <c r="BZ237" s="154"/>
      <c r="CA237" s="154"/>
      <c r="CB237" s="154"/>
      <c r="CC237" s="154"/>
      <c r="CD237" s="154"/>
      <c r="CE237" s="154"/>
      <c r="CF237" s="154"/>
      <c r="CG237" s="154"/>
      <c r="CH237" s="154"/>
      <c r="CI237" s="154"/>
      <c r="CJ237" s="154"/>
      <c r="CK237" s="154"/>
      <c r="CL237" s="154"/>
      <c r="CM237" s="154"/>
      <c r="CN237" s="154"/>
      <c r="CO237" s="154"/>
      <c r="CP237" s="154"/>
      <c r="CQ237" s="154"/>
      <c r="CR237" s="154"/>
      <c r="CS237" s="154"/>
      <c r="CT237" s="154"/>
      <c r="CU237" s="154"/>
      <c r="CV237" s="154"/>
      <c r="CW237" s="154"/>
      <c r="CX237" s="154"/>
      <c r="CY237" s="154"/>
      <c r="CZ237" s="154"/>
      <c r="DA237" s="154"/>
      <c r="DB237" s="154"/>
      <c r="DC237" s="154"/>
      <c r="DD237" s="154"/>
      <c r="DE237" s="154"/>
      <c r="DF237" s="154"/>
      <c r="DG237" s="154"/>
      <c r="DH237" s="154"/>
      <c r="DI237" s="154"/>
      <c r="DJ237" s="154"/>
      <c r="DK237" s="154"/>
      <c r="DL237" s="154"/>
      <c r="DM237" s="154"/>
      <c r="DN237" s="154"/>
      <c r="DO237" s="154"/>
      <c r="DP237" s="154"/>
      <c r="DQ237" s="154"/>
      <c r="DR237" s="154"/>
      <c r="DS237" s="154"/>
      <c r="DT237" s="154"/>
      <c r="DU237" s="154"/>
      <c r="DV237" s="154"/>
      <c r="DW237" s="154"/>
      <c r="DX237" s="154"/>
      <c r="DY237" s="154"/>
      <c r="DZ237" s="154"/>
      <c r="EA237" s="154"/>
      <c r="EB237" s="154"/>
      <c r="EC237" s="154"/>
      <c r="ED237" s="154"/>
      <c r="EE237" s="154"/>
      <c r="EF237" s="154"/>
      <c r="EG237" s="154"/>
      <c r="EH237" s="154"/>
      <c r="EI237" s="154"/>
      <c r="EJ237" s="154"/>
      <c r="EK237" s="154"/>
      <c r="EL237" s="154"/>
      <c r="EM237" s="154"/>
      <c r="EN237" s="154"/>
      <c r="EO237" s="154"/>
      <c r="EP237" s="154"/>
      <c r="EQ237" s="154"/>
      <c r="ER237" s="154"/>
      <c r="ES237" s="154"/>
      <c r="ET237" s="154"/>
      <c r="EU237" s="154"/>
      <c r="EV237" s="154"/>
      <c r="EW237" s="154"/>
      <c r="EX237" s="154"/>
      <c r="EY237" s="154"/>
      <c r="EZ237" s="154"/>
      <c r="FA237" s="154"/>
      <c r="FB237" s="154"/>
      <c r="FC237" s="154"/>
      <c r="FD237" s="154"/>
      <c r="FE237" s="154"/>
      <c r="FF237" s="154"/>
      <c r="FG237" s="154"/>
      <c r="FH237" s="154"/>
      <c r="FI237" s="154"/>
      <c r="FJ237" s="154"/>
      <c r="FK237" s="154"/>
      <c r="FL237" s="154"/>
      <c r="FM237" s="154"/>
      <c r="FN237" s="154"/>
      <c r="FO237" s="154"/>
      <c r="FP237" s="154"/>
      <c r="FQ237" s="154"/>
      <c r="FR237" s="154"/>
    </row>
    <row r="238" spans="1:174" s="155" customFormat="1" x14ac:dyDescent="0.25">
      <c r="A238" s="137" t="s">
        <v>356</v>
      </c>
      <c r="B238" s="138">
        <v>293</v>
      </c>
      <c r="C238" s="122"/>
      <c r="D238" s="123">
        <v>24214.573155999999</v>
      </c>
      <c r="E238" s="124">
        <v>21269.583205319999</v>
      </c>
      <c r="F238" s="125">
        <f t="shared" si="28"/>
        <v>-12.162056013571632</v>
      </c>
      <c r="G238" s="123">
        <v>4398.8098</v>
      </c>
      <c r="H238" s="132">
        <v>4081.9535000000001</v>
      </c>
      <c r="I238" s="125">
        <f t="shared" si="29"/>
        <v>-7.20322801863359</v>
      </c>
      <c r="J238" s="131">
        <v>2720.6327000000001</v>
      </c>
      <c r="K238" s="132">
        <v>2770.8975999999998</v>
      </c>
      <c r="L238" s="129">
        <f t="shared" si="33"/>
        <v>1.8475445068347307</v>
      </c>
      <c r="M238" s="131">
        <v>363.399</v>
      </c>
      <c r="N238" s="132">
        <v>216.45349999999999</v>
      </c>
      <c r="O238" s="147">
        <f t="shared" si="36"/>
        <v>-40.436407364907446</v>
      </c>
      <c r="P238" s="131">
        <v>12667.883599999999</v>
      </c>
      <c r="Q238" s="132">
        <v>11099.8146</v>
      </c>
      <c r="R238" s="129">
        <f t="shared" si="30"/>
        <v>-12.378302876101577</v>
      </c>
      <c r="S238" s="122"/>
      <c r="T238" s="131">
        <v>9906.2353000000003</v>
      </c>
      <c r="U238" s="132">
        <v>9724.5897000000004</v>
      </c>
      <c r="V238" s="129">
        <f t="shared" si="31"/>
        <v>-1.8336491563046176</v>
      </c>
      <c r="W238" s="131">
        <v>27830.663</v>
      </c>
      <c r="X238" s="132">
        <v>24535.1891</v>
      </c>
      <c r="Y238" s="129">
        <f t="shared" si="35"/>
        <v>-11.841162030527263</v>
      </c>
      <c r="Z238" s="132">
        <v>865.71159999999998</v>
      </c>
      <c r="AA238" s="132">
        <v>536.7672</v>
      </c>
      <c r="AB238" s="129">
        <f t="shared" si="34"/>
        <v>-37.996995766257491</v>
      </c>
      <c r="AC238" s="131">
        <v>71368.924000000101</v>
      </c>
      <c r="AD238" s="132">
        <v>58245.386500000001</v>
      </c>
      <c r="AE238" s="129">
        <f t="shared" si="32"/>
        <v>-18.388307913959977</v>
      </c>
      <c r="AF238" s="154"/>
      <c r="AG238" s="154"/>
      <c r="AH238" s="154"/>
      <c r="AI238" s="154"/>
      <c r="AJ238" s="154"/>
      <c r="AK238" s="154"/>
      <c r="AL238" s="154"/>
      <c r="AM238" s="154"/>
      <c r="AN238" s="154"/>
      <c r="AO238" s="154"/>
      <c r="AP238" s="154"/>
      <c r="AQ238" s="154"/>
      <c r="AR238" s="154"/>
      <c r="AS238" s="154"/>
      <c r="AT238" s="154"/>
      <c r="AU238" s="154"/>
      <c r="AV238" s="154"/>
      <c r="AW238" s="154"/>
      <c r="AX238" s="154"/>
      <c r="AY238" s="154"/>
      <c r="AZ238" s="154"/>
      <c r="BA238" s="154"/>
      <c r="BB238" s="154"/>
      <c r="BC238" s="154"/>
      <c r="BD238" s="154"/>
      <c r="BE238" s="154"/>
      <c r="BF238" s="154"/>
      <c r="BG238" s="154"/>
      <c r="BH238" s="154"/>
      <c r="BI238" s="154"/>
      <c r="BJ238" s="154"/>
      <c r="BK238" s="154"/>
      <c r="BL238" s="154"/>
      <c r="BM238" s="154"/>
      <c r="BN238" s="154"/>
      <c r="BO238" s="154"/>
      <c r="BP238" s="154"/>
      <c r="BQ238" s="154"/>
      <c r="BR238" s="154"/>
      <c r="BS238" s="154"/>
      <c r="BT238" s="154"/>
      <c r="BU238" s="154"/>
      <c r="BV238" s="154"/>
      <c r="BW238" s="154"/>
      <c r="BX238" s="154"/>
      <c r="BY238" s="154"/>
      <c r="BZ238" s="154"/>
      <c r="CA238" s="154"/>
      <c r="CB238" s="154"/>
      <c r="CC238" s="154"/>
      <c r="CD238" s="154"/>
      <c r="CE238" s="154"/>
      <c r="CF238" s="154"/>
      <c r="CG238" s="154"/>
      <c r="CH238" s="154"/>
      <c r="CI238" s="154"/>
      <c r="CJ238" s="154"/>
      <c r="CK238" s="154"/>
      <c r="CL238" s="154"/>
      <c r="CM238" s="154"/>
      <c r="CN238" s="154"/>
      <c r="CO238" s="154"/>
      <c r="CP238" s="154"/>
      <c r="CQ238" s="154"/>
      <c r="CR238" s="154"/>
      <c r="CS238" s="154"/>
      <c r="CT238" s="154"/>
      <c r="CU238" s="154"/>
      <c r="CV238" s="154"/>
      <c r="CW238" s="154"/>
      <c r="CX238" s="154"/>
      <c r="CY238" s="154"/>
      <c r="CZ238" s="154"/>
      <c r="DA238" s="154"/>
      <c r="DB238" s="154"/>
      <c r="DC238" s="154"/>
      <c r="DD238" s="154"/>
      <c r="DE238" s="154"/>
      <c r="DF238" s="154"/>
      <c r="DG238" s="154"/>
      <c r="DH238" s="154"/>
      <c r="DI238" s="154"/>
      <c r="DJ238" s="154"/>
      <c r="DK238" s="154"/>
      <c r="DL238" s="154"/>
      <c r="DM238" s="154"/>
      <c r="DN238" s="154"/>
      <c r="DO238" s="154"/>
      <c r="DP238" s="154"/>
      <c r="DQ238" s="154"/>
      <c r="DR238" s="154"/>
      <c r="DS238" s="154"/>
      <c r="DT238" s="154"/>
      <c r="DU238" s="154"/>
      <c r="DV238" s="154"/>
      <c r="DW238" s="154"/>
      <c r="DX238" s="154"/>
      <c r="DY238" s="154"/>
      <c r="DZ238" s="154"/>
      <c r="EA238" s="154"/>
      <c r="EB238" s="154"/>
      <c r="EC238" s="154"/>
      <c r="ED238" s="154"/>
      <c r="EE238" s="154"/>
      <c r="EF238" s="154"/>
      <c r="EG238" s="154"/>
      <c r="EH238" s="154"/>
      <c r="EI238" s="154"/>
      <c r="EJ238" s="154"/>
      <c r="EK238" s="154"/>
      <c r="EL238" s="154"/>
      <c r="EM238" s="154"/>
      <c r="EN238" s="154"/>
      <c r="EO238" s="154"/>
      <c r="EP238" s="154"/>
      <c r="EQ238" s="154"/>
      <c r="ER238" s="154"/>
      <c r="ES238" s="154"/>
      <c r="ET238" s="154"/>
      <c r="EU238" s="154"/>
      <c r="EV238" s="154"/>
      <c r="EW238" s="154"/>
      <c r="EX238" s="154"/>
      <c r="EY238" s="154"/>
      <c r="EZ238" s="154"/>
      <c r="FA238" s="154"/>
      <c r="FB238" s="154"/>
      <c r="FC238" s="154"/>
      <c r="FD238" s="154"/>
      <c r="FE238" s="154"/>
      <c r="FF238" s="154"/>
      <c r="FG238" s="154"/>
      <c r="FH238" s="154"/>
      <c r="FI238" s="154"/>
      <c r="FJ238" s="154"/>
      <c r="FK238" s="154"/>
      <c r="FL238" s="154"/>
      <c r="FM238" s="154"/>
      <c r="FN238" s="154"/>
      <c r="FO238" s="154"/>
      <c r="FP238" s="154"/>
      <c r="FQ238" s="154"/>
      <c r="FR238" s="154"/>
    </row>
    <row r="239" spans="1:174" s="155" customFormat="1" x14ac:dyDescent="0.25">
      <c r="A239" s="137" t="s">
        <v>357</v>
      </c>
      <c r="B239" s="138">
        <v>223</v>
      </c>
      <c r="C239" s="122"/>
      <c r="D239" s="123">
        <v>26133.273895999999</v>
      </c>
      <c r="E239" s="124">
        <v>26100.965944389998</v>
      </c>
      <c r="F239" s="125">
        <f t="shared" si="28"/>
        <v>-0.12362764703179874</v>
      </c>
      <c r="G239" s="123">
        <v>8630.0692999999992</v>
      </c>
      <c r="H239" s="132">
        <v>8873.1055000000106</v>
      </c>
      <c r="I239" s="125">
        <f t="shared" si="29"/>
        <v>2.8161558331867731</v>
      </c>
      <c r="J239" s="131">
        <v>5306.7178000000004</v>
      </c>
      <c r="K239" s="132">
        <v>6503.7981</v>
      </c>
      <c r="L239" s="129">
        <f t="shared" si="33"/>
        <v>22.557828494290753</v>
      </c>
      <c r="M239" s="131">
        <v>432.9092</v>
      </c>
      <c r="N239" s="132">
        <v>392.03230000000002</v>
      </c>
      <c r="O239" s="147">
        <f t="shared" si="36"/>
        <v>-9.4423726730686219</v>
      </c>
      <c r="P239" s="131">
        <v>9134.9199000000008</v>
      </c>
      <c r="Q239" s="132">
        <v>9047.6993000000002</v>
      </c>
      <c r="R239" s="129">
        <f t="shared" si="30"/>
        <v>-0.95480421235002444</v>
      </c>
      <c r="S239" s="122"/>
      <c r="T239" s="131">
        <v>5030.4152000000004</v>
      </c>
      <c r="U239" s="132">
        <v>4482.8482000000004</v>
      </c>
      <c r="V239" s="129">
        <f t="shared" si="31"/>
        <v>-10.885125347108527</v>
      </c>
      <c r="W239" s="131">
        <v>70290.699500000002</v>
      </c>
      <c r="X239" s="132">
        <v>57588.681100000002</v>
      </c>
      <c r="Y239" s="129">
        <f t="shared" si="35"/>
        <v>-18.070695682862002</v>
      </c>
      <c r="Z239" s="132">
        <v>180.071</v>
      </c>
      <c r="AA239" s="132">
        <v>670.57830000000001</v>
      </c>
      <c r="AB239" s="129">
        <f t="shared" si="34"/>
        <v>272.39661022596641</v>
      </c>
      <c r="AC239" s="131">
        <v>63402.061600000001</v>
      </c>
      <c r="AD239" s="132">
        <v>13472.4372</v>
      </c>
      <c r="AE239" s="129">
        <f t="shared" si="32"/>
        <v>-78.7507900216292</v>
      </c>
      <c r="AF239" s="154"/>
      <c r="AG239" s="154"/>
      <c r="AH239" s="154"/>
      <c r="AI239" s="154"/>
      <c r="AJ239" s="154"/>
      <c r="AK239" s="154"/>
      <c r="AL239" s="154"/>
      <c r="AM239" s="154"/>
      <c r="AN239" s="154"/>
      <c r="AO239" s="154"/>
      <c r="AP239" s="154"/>
      <c r="AQ239" s="154"/>
      <c r="AR239" s="154"/>
      <c r="AS239" s="154"/>
      <c r="AT239" s="154"/>
      <c r="AU239" s="154"/>
      <c r="AV239" s="154"/>
      <c r="AW239" s="154"/>
      <c r="AX239" s="154"/>
      <c r="AY239" s="154"/>
      <c r="AZ239" s="154"/>
      <c r="BA239" s="154"/>
      <c r="BB239" s="154"/>
      <c r="BC239" s="154"/>
      <c r="BD239" s="154"/>
      <c r="BE239" s="154"/>
      <c r="BF239" s="154"/>
      <c r="BG239" s="154"/>
      <c r="BH239" s="154"/>
      <c r="BI239" s="154"/>
      <c r="BJ239" s="154"/>
      <c r="BK239" s="154"/>
      <c r="BL239" s="154"/>
      <c r="BM239" s="154"/>
      <c r="BN239" s="154"/>
      <c r="BO239" s="154"/>
      <c r="BP239" s="154"/>
      <c r="BQ239" s="154"/>
      <c r="BR239" s="154"/>
      <c r="BS239" s="154"/>
      <c r="BT239" s="154"/>
      <c r="BU239" s="154"/>
      <c r="BV239" s="154"/>
      <c r="BW239" s="154"/>
      <c r="BX239" s="154"/>
      <c r="BY239" s="154"/>
      <c r="BZ239" s="154"/>
      <c r="CA239" s="154"/>
      <c r="CB239" s="154"/>
      <c r="CC239" s="154"/>
      <c r="CD239" s="154"/>
      <c r="CE239" s="154"/>
      <c r="CF239" s="154"/>
      <c r="CG239" s="154"/>
      <c r="CH239" s="154"/>
      <c r="CI239" s="154"/>
      <c r="CJ239" s="154"/>
      <c r="CK239" s="154"/>
      <c r="CL239" s="154"/>
      <c r="CM239" s="154"/>
      <c r="CN239" s="154"/>
      <c r="CO239" s="154"/>
      <c r="CP239" s="154"/>
      <c r="CQ239" s="154"/>
      <c r="CR239" s="154"/>
      <c r="CS239" s="154"/>
      <c r="CT239" s="154"/>
      <c r="CU239" s="154"/>
      <c r="CV239" s="154"/>
      <c r="CW239" s="154"/>
      <c r="CX239" s="154"/>
      <c r="CY239" s="154"/>
      <c r="CZ239" s="154"/>
      <c r="DA239" s="154"/>
      <c r="DB239" s="154"/>
      <c r="DC239" s="154"/>
      <c r="DD239" s="154"/>
      <c r="DE239" s="154"/>
      <c r="DF239" s="154"/>
      <c r="DG239" s="154"/>
      <c r="DH239" s="154"/>
      <c r="DI239" s="154"/>
      <c r="DJ239" s="154"/>
      <c r="DK239" s="154"/>
      <c r="DL239" s="154"/>
      <c r="DM239" s="154"/>
      <c r="DN239" s="154"/>
      <c r="DO239" s="154"/>
      <c r="DP239" s="154"/>
      <c r="DQ239" s="154"/>
      <c r="DR239" s="154"/>
      <c r="DS239" s="154"/>
      <c r="DT239" s="154"/>
      <c r="DU239" s="154"/>
      <c r="DV239" s="154"/>
      <c r="DW239" s="154"/>
      <c r="DX239" s="154"/>
      <c r="DY239" s="154"/>
      <c r="DZ239" s="154"/>
      <c r="EA239" s="154"/>
      <c r="EB239" s="154"/>
      <c r="EC239" s="154"/>
      <c r="ED239" s="154"/>
      <c r="EE239" s="154"/>
      <c r="EF239" s="154"/>
      <c r="EG239" s="154"/>
      <c r="EH239" s="154"/>
      <c r="EI239" s="154"/>
      <c r="EJ239" s="154"/>
      <c r="EK239" s="154"/>
      <c r="EL239" s="154"/>
      <c r="EM239" s="154"/>
      <c r="EN239" s="154"/>
      <c r="EO239" s="154"/>
      <c r="EP239" s="154"/>
      <c r="EQ239" s="154"/>
      <c r="ER239" s="154"/>
      <c r="ES239" s="154"/>
      <c r="ET239" s="154"/>
      <c r="EU239" s="154"/>
      <c r="EV239" s="154"/>
      <c r="EW239" s="154"/>
      <c r="EX239" s="154"/>
      <c r="EY239" s="154"/>
      <c r="EZ239" s="154"/>
      <c r="FA239" s="154"/>
      <c r="FB239" s="154"/>
      <c r="FC239" s="154"/>
      <c r="FD239" s="154"/>
      <c r="FE239" s="154"/>
      <c r="FF239" s="154"/>
      <c r="FG239" s="154"/>
      <c r="FH239" s="154"/>
      <c r="FI239" s="154"/>
      <c r="FJ239" s="154"/>
      <c r="FK239" s="154"/>
      <c r="FL239" s="154"/>
      <c r="FM239" s="154"/>
      <c r="FN239" s="154"/>
      <c r="FO239" s="154"/>
      <c r="FP239" s="154"/>
      <c r="FQ239" s="154"/>
      <c r="FR239" s="154"/>
    </row>
    <row r="240" spans="1:174" s="155" customFormat="1" x14ac:dyDescent="0.25">
      <c r="A240" s="137" t="s">
        <v>358</v>
      </c>
      <c r="B240" s="138">
        <v>250</v>
      </c>
      <c r="C240" s="122"/>
      <c r="D240" s="123">
        <v>25095.763509</v>
      </c>
      <c r="E240" s="124">
        <v>21618.49177628</v>
      </c>
      <c r="F240" s="125">
        <f t="shared" si="28"/>
        <v>-13.856010921815386</v>
      </c>
      <c r="G240" s="123">
        <v>6824.3783000000003</v>
      </c>
      <c r="H240" s="132">
        <v>7050.1408000000001</v>
      </c>
      <c r="I240" s="125">
        <f t="shared" si="29"/>
        <v>3.3081768049112892</v>
      </c>
      <c r="J240" s="131">
        <v>5071.7223999999997</v>
      </c>
      <c r="K240" s="132">
        <v>4453.7209999999995</v>
      </c>
      <c r="L240" s="129">
        <f t="shared" si="33"/>
        <v>-12.18523710998063</v>
      </c>
      <c r="M240" s="131">
        <v>2024.9019000000001</v>
      </c>
      <c r="N240" s="132">
        <v>2005.2140999999999</v>
      </c>
      <c r="O240" s="147">
        <f t="shared" si="36"/>
        <v>-0.97228413880199316</v>
      </c>
      <c r="P240" s="131">
        <v>8094.3173999999999</v>
      </c>
      <c r="Q240" s="132">
        <v>6834.3579</v>
      </c>
      <c r="R240" s="129">
        <f t="shared" si="30"/>
        <v>-15.565975952462651</v>
      </c>
      <c r="S240" s="122"/>
      <c r="T240" s="131">
        <v>5668.6369000000004</v>
      </c>
      <c r="U240" s="132">
        <v>4784.1046999999999</v>
      </c>
      <c r="V240" s="129">
        <f t="shared" si="31"/>
        <v>-15.603966449147599</v>
      </c>
      <c r="W240" s="131">
        <v>38665.259299999998</v>
      </c>
      <c r="X240" s="132">
        <v>26890.261900000001</v>
      </c>
      <c r="Y240" s="129">
        <f t="shared" si="35"/>
        <v>-30.453687918239304</v>
      </c>
      <c r="Z240" s="132">
        <v>2339.5198</v>
      </c>
      <c r="AA240" s="132">
        <v>1921.4126000000001</v>
      </c>
      <c r="AB240" s="129">
        <f t="shared" si="34"/>
        <v>-17.871496535314634</v>
      </c>
      <c r="AC240" s="131">
        <v>111536.54760000001</v>
      </c>
      <c r="AD240" s="132">
        <v>51888.202400000002</v>
      </c>
      <c r="AE240" s="129">
        <f t="shared" si="32"/>
        <v>-53.478744396782815</v>
      </c>
      <c r="AF240" s="154"/>
      <c r="AG240" s="154"/>
      <c r="AH240" s="154"/>
      <c r="AI240" s="154"/>
      <c r="AJ240" s="154"/>
      <c r="AK240" s="154"/>
      <c r="AL240" s="154"/>
      <c r="AM240" s="154"/>
      <c r="AN240" s="154"/>
      <c r="AO240" s="154"/>
      <c r="AP240" s="154"/>
      <c r="AQ240" s="154"/>
      <c r="AR240" s="154"/>
      <c r="AS240" s="154"/>
      <c r="AT240" s="154"/>
      <c r="AU240" s="154"/>
      <c r="AV240" s="154"/>
      <c r="AW240" s="154"/>
      <c r="AX240" s="154"/>
      <c r="AY240" s="154"/>
      <c r="AZ240" s="154"/>
      <c r="BA240" s="154"/>
      <c r="BB240" s="154"/>
      <c r="BC240" s="154"/>
      <c r="BD240" s="154"/>
      <c r="BE240" s="154"/>
      <c r="BF240" s="154"/>
      <c r="BG240" s="154"/>
      <c r="BH240" s="154"/>
      <c r="BI240" s="154"/>
      <c r="BJ240" s="154"/>
      <c r="BK240" s="154"/>
      <c r="BL240" s="154"/>
      <c r="BM240" s="154"/>
      <c r="BN240" s="154"/>
      <c r="BO240" s="154"/>
      <c r="BP240" s="154"/>
      <c r="BQ240" s="154"/>
      <c r="BR240" s="154"/>
      <c r="BS240" s="154"/>
      <c r="BT240" s="154"/>
      <c r="BU240" s="154"/>
      <c r="BV240" s="154"/>
      <c r="BW240" s="154"/>
      <c r="BX240" s="154"/>
      <c r="BY240" s="154"/>
      <c r="BZ240" s="154"/>
      <c r="CA240" s="154"/>
      <c r="CB240" s="154"/>
      <c r="CC240" s="154"/>
      <c r="CD240" s="154"/>
      <c r="CE240" s="154"/>
      <c r="CF240" s="154"/>
      <c r="CG240" s="154"/>
      <c r="CH240" s="154"/>
      <c r="CI240" s="154"/>
      <c r="CJ240" s="154"/>
      <c r="CK240" s="154"/>
      <c r="CL240" s="154"/>
      <c r="CM240" s="154"/>
      <c r="CN240" s="154"/>
      <c r="CO240" s="154"/>
      <c r="CP240" s="154"/>
      <c r="CQ240" s="154"/>
      <c r="CR240" s="154"/>
      <c r="CS240" s="154"/>
      <c r="CT240" s="154"/>
      <c r="CU240" s="154"/>
      <c r="CV240" s="154"/>
      <c r="CW240" s="154"/>
      <c r="CX240" s="154"/>
      <c r="CY240" s="154"/>
      <c r="CZ240" s="154"/>
      <c r="DA240" s="154"/>
      <c r="DB240" s="154"/>
      <c r="DC240" s="154"/>
      <c r="DD240" s="154"/>
      <c r="DE240" s="154"/>
      <c r="DF240" s="154"/>
      <c r="DG240" s="154"/>
      <c r="DH240" s="154"/>
      <c r="DI240" s="154"/>
      <c r="DJ240" s="154"/>
      <c r="DK240" s="154"/>
      <c r="DL240" s="154"/>
      <c r="DM240" s="154"/>
      <c r="DN240" s="154"/>
      <c r="DO240" s="154"/>
      <c r="DP240" s="154"/>
      <c r="DQ240" s="154"/>
      <c r="DR240" s="154"/>
      <c r="DS240" s="154"/>
      <c r="DT240" s="154"/>
      <c r="DU240" s="154"/>
      <c r="DV240" s="154"/>
      <c r="DW240" s="154"/>
      <c r="DX240" s="154"/>
      <c r="DY240" s="154"/>
      <c r="DZ240" s="154"/>
      <c r="EA240" s="154"/>
      <c r="EB240" s="154"/>
      <c r="EC240" s="154"/>
      <c r="ED240" s="154"/>
      <c r="EE240" s="154"/>
      <c r="EF240" s="154"/>
      <c r="EG240" s="154"/>
      <c r="EH240" s="154"/>
      <c r="EI240" s="154"/>
      <c r="EJ240" s="154"/>
      <c r="EK240" s="154"/>
      <c r="EL240" s="154"/>
      <c r="EM240" s="154"/>
      <c r="EN240" s="154"/>
      <c r="EO240" s="154"/>
      <c r="EP240" s="154"/>
      <c r="EQ240" s="154"/>
      <c r="ER240" s="154"/>
      <c r="ES240" s="154"/>
      <c r="ET240" s="154"/>
      <c r="EU240" s="154"/>
      <c r="EV240" s="154"/>
      <c r="EW240" s="154"/>
      <c r="EX240" s="154"/>
      <c r="EY240" s="154"/>
      <c r="EZ240" s="154"/>
      <c r="FA240" s="154"/>
      <c r="FB240" s="154"/>
      <c r="FC240" s="154"/>
      <c r="FD240" s="154"/>
      <c r="FE240" s="154"/>
      <c r="FF240" s="154"/>
      <c r="FG240" s="154"/>
      <c r="FH240" s="154"/>
      <c r="FI240" s="154"/>
      <c r="FJ240" s="154"/>
      <c r="FK240" s="154"/>
      <c r="FL240" s="154"/>
      <c r="FM240" s="154"/>
      <c r="FN240" s="154"/>
      <c r="FO240" s="154"/>
      <c r="FP240" s="154"/>
      <c r="FQ240" s="154"/>
      <c r="FR240" s="154"/>
    </row>
    <row r="241" spans="1:174" s="155" customFormat="1" x14ac:dyDescent="0.25">
      <c r="A241" s="137" t="s">
        <v>359</v>
      </c>
      <c r="B241" s="138">
        <v>45</v>
      </c>
      <c r="C241" s="122"/>
      <c r="D241" s="123">
        <v>5279.8377060000003</v>
      </c>
      <c r="E241" s="124">
        <v>5598.4714508500001</v>
      </c>
      <c r="F241" s="125">
        <f t="shared" si="28"/>
        <v>6.0349155143140987</v>
      </c>
      <c r="G241" s="123">
        <v>2153.7253000000001</v>
      </c>
      <c r="H241" s="132">
        <v>2799.6963000000001</v>
      </c>
      <c r="I241" s="125">
        <f t="shared" si="29"/>
        <v>29.993193653805328</v>
      </c>
      <c r="J241" s="131">
        <v>1184.5147999999999</v>
      </c>
      <c r="K241" s="132">
        <v>1489.1596999999999</v>
      </c>
      <c r="L241" s="129">
        <f t="shared" si="33"/>
        <v>25.718961046328847</v>
      </c>
      <c r="M241" s="131">
        <v>673.73869999999999</v>
      </c>
      <c r="N241" s="132">
        <v>332.69900000000001</v>
      </c>
      <c r="O241" s="147">
        <f t="shared" si="36"/>
        <v>-50.618986262775167</v>
      </c>
      <c r="P241" s="131">
        <v>488.13150000000002</v>
      </c>
      <c r="Q241" s="132">
        <v>336.05149999999998</v>
      </c>
      <c r="R241" s="129">
        <f t="shared" si="30"/>
        <v>-31.155539029954028</v>
      </c>
      <c r="S241" s="122"/>
      <c r="T241" s="131" t="s">
        <v>131</v>
      </c>
      <c r="U241" s="132" t="s">
        <v>131</v>
      </c>
      <c r="V241" s="129" t="s">
        <v>132</v>
      </c>
      <c r="W241" s="131">
        <v>1041.6166000000001</v>
      </c>
      <c r="X241" s="132">
        <v>207.47470000000001</v>
      </c>
      <c r="Y241" s="129">
        <f t="shared" si="35"/>
        <v>-80.081471435843099</v>
      </c>
      <c r="Z241" s="132" t="s">
        <v>131</v>
      </c>
      <c r="AA241" s="132">
        <v>0</v>
      </c>
      <c r="AB241" s="129" t="s">
        <v>132</v>
      </c>
      <c r="AC241" s="131">
        <v>355.21159999999998</v>
      </c>
      <c r="AD241" s="132" t="s">
        <v>131</v>
      </c>
      <c r="AE241" s="129" t="s">
        <v>132</v>
      </c>
      <c r="AF241" s="154"/>
      <c r="AG241" s="154"/>
      <c r="AH241" s="154"/>
      <c r="AI241" s="154"/>
      <c r="AJ241" s="154"/>
      <c r="AK241" s="154"/>
      <c r="AL241" s="154"/>
      <c r="AM241" s="154"/>
      <c r="AN241" s="154"/>
      <c r="AO241" s="154"/>
      <c r="AP241" s="154"/>
      <c r="AQ241" s="154"/>
      <c r="AR241" s="154"/>
      <c r="AS241" s="154"/>
      <c r="AT241" s="154"/>
      <c r="AU241" s="154"/>
      <c r="AV241" s="154"/>
      <c r="AW241" s="154"/>
      <c r="AX241" s="154"/>
      <c r="AY241" s="154"/>
      <c r="AZ241" s="154"/>
      <c r="BA241" s="154"/>
      <c r="BB241" s="154"/>
      <c r="BC241" s="154"/>
      <c r="BD241" s="154"/>
      <c r="BE241" s="154"/>
      <c r="BF241" s="154"/>
      <c r="BG241" s="154"/>
      <c r="BH241" s="154"/>
      <c r="BI241" s="154"/>
      <c r="BJ241" s="154"/>
      <c r="BK241" s="154"/>
      <c r="BL241" s="154"/>
      <c r="BM241" s="154"/>
      <c r="BN241" s="154"/>
      <c r="BO241" s="154"/>
      <c r="BP241" s="154"/>
      <c r="BQ241" s="154"/>
      <c r="BR241" s="154"/>
      <c r="BS241" s="154"/>
      <c r="BT241" s="154"/>
      <c r="BU241" s="154"/>
      <c r="BV241" s="154"/>
      <c r="BW241" s="154"/>
      <c r="BX241" s="154"/>
      <c r="BY241" s="154"/>
      <c r="BZ241" s="154"/>
      <c r="CA241" s="154"/>
      <c r="CB241" s="154"/>
      <c r="CC241" s="154"/>
      <c r="CD241" s="154"/>
      <c r="CE241" s="154"/>
      <c r="CF241" s="154"/>
      <c r="CG241" s="154"/>
      <c r="CH241" s="154"/>
      <c r="CI241" s="154"/>
      <c r="CJ241" s="154"/>
      <c r="CK241" s="154"/>
      <c r="CL241" s="154"/>
      <c r="CM241" s="154"/>
      <c r="CN241" s="154"/>
      <c r="CO241" s="154"/>
      <c r="CP241" s="154"/>
      <c r="CQ241" s="154"/>
      <c r="CR241" s="154"/>
      <c r="CS241" s="154"/>
      <c r="CT241" s="154"/>
      <c r="CU241" s="154"/>
      <c r="CV241" s="154"/>
      <c r="CW241" s="154"/>
      <c r="CX241" s="154"/>
      <c r="CY241" s="154"/>
      <c r="CZ241" s="154"/>
      <c r="DA241" s="154"/>
      <c r="DB241" s="154"/>
      <c r="DC241" s="154"/>
      <c r="DD241" s="154"/>
      <c r="DE241" s="154"/>
      <c r="DF241" s="154"/>
      <c r="DG241" s="154"/>
      <c r="DH241" s="154"/>
      <c r="DI241" s="154"/>
      <c r="DJ241" s="154"/>
      <c r="DK241" s="154"/>
      <c r="DL241" s="154"/>
      <c r="DM241" s="154"/>
      <c r="DN241" s="154"/>
      <c r="DO241" s="154"/>
      <c r="DP241" s="154"/>
      <c r="DQ241" s="154"/>
      <c r="DR241" s="154"/>
      <c r="DS241" s="154"/>
      <c r="DT241" s="154"/>
      <c r="DU241" s="154"/>
      <c r="DV241" s="154"/>
      <c r="DW241" s="154"/>
      <c r="DX241" s="154"/>
      <c r="DY241" s="154"/>
      <c r="DZ241" s="154"/>
      <c r="EA241" s="154"/>
      <c r="EB241" s="154"/>
      <c r="EC241" s="154"/>
      <c r="ED241" s="154"/>
      <c r="EE241" s="154"/>
      <c r="EF241" s="154"/>
      <c r="EG241" s="154"/>
      <c r="EH241" s="154"/>
      <c r="EI241" s="154"/>
      <c r="EJ241" s="154"/>
      <c r="EK241" s="154"/>
      <c r="EL241" s="154"/>
      <c r="EM241" s="154"/>
      <c r="EN241" s="154"/>
      <c r="EO241" s="154"/>
      <c r="EP241" s="154"/>
      <c r="EQ241" s="154"/>
      <c r="ER241" s="154"/>
      <c r="ES241" s="154"/>
      <c r="ET241" s="154"/>
      <c r="EU241" s="154"/>
      <c r="EV241" s="154"/>
      <c r="EW241" s="154"/>
      <c r="EX241" s="154"/>
      <c r="EY241" s="154"/>
      <c r="EZ241" s="154"/>
      <c r="FA241" s="154"/>
      <c r="FB241" s="154"/>
      <c r="FC241" s="154"/>
      <c r="FD241" s="154"/>
      <c r="FE241" s="154"/>
      <c r="FF241" s="154"/>
      <c r="FG241" s="154"/>
      <c r="FH241" s="154"/>
      <c r="FI241" s="154"/>
      <c r="FJ241" s="154"/>
      <c r="FK241" s="154"/>
      <c r="FL241" s="154"/>
      <c r="FM241" s="154"/>
      <c r="FN241" s="154"/>
      <c r="FO241" s="154"/>
      <c r="FP241" s="154"/>
      <c r="FQ241" s="154"/>
      <c r="FR241" s="154"/>
    </row>
    <row r="242" spans="1:174" s="155" customFormat="1" x14ac:dyDescent="0.25">
      <c r="A242" s="137" t="s">
        <v>360</v>
      </c>
      <c r="B242" s="138">
        <v>163</v>
      </c>
      <c r="C242" s="122"/>
      <c r="D242" s="123">
        <v>10279.346960000001</v>
      </c>
      <c r="E242" s="124">
        <v>13382.567628430001</v>
      </c>
      <c r="F242" s="125">
        <f t="shared" si="28"/>
        <v>30.188889240781116</v>
      </c>
      <c r="G242" s="123">
        <v>2179.4506999999999</v>
      </c>
      <c r="H242" s="132">
        <v>3841.3425000000002</v>
      </c>
      <c r="I242" s="125">
        <f t="shared" si="29"/>
        <v>76.252782409806315</v>
      </c>
      <c r="J242" s="131">
        <v>1617.846</v>
      </c>
      <c r="K242" s="132">
        <v>2343.0675999999999</v>
      </c>
      <c r="L242" s="129">
        <f t="shared" si="33"/>
        <v>44.826367899046019</v>
      </c>
      <c r="M242" s="131">
        <v>928.85289999999998</v>
      </c>
      <c r="N242" s="132">
        <v>1083.6338000000001</v>
      </c>
      <c r="O242" s="147">
        <f t="shared" si="36"/>
        <v>16.663661167446442</v>
      </c>
      <c r="P242" s="131">
        <v>3564.6813000000002</v>
      </c>
      <c r="Q242" s="132">
        <v>3541.1716999999999</v>
      </c>
      <c r="R242" s="129">
        <f t="shared" si="30"/>
        <v>-0.65951477906314171</v>
      </c>
      <c r="S242" s="122"/>
      <c r="T242" s="131">
        <v>2550.7732999999998</v>
      </c>
      <c r="U242" s="132">
        <v>2325.2525999999998</v>
      </c>
      <c r="V242" s="129">
        <f t="shared" si="31"/>
        <v>-8.8412678617892038</v>
      </c>
      <c r="W242" s="131">
        <v>6034.0711000000001</v>
      </c>
      <c r="X242" s="132">
        <v>6072.4468999999999</v>
      </c>
      <c r="Y242" s="129">
        <f t="shared" si="35"/>
        <v>0.63598521402905561</v>
      </c>
      <c r="Z242" s="132">
        <v>432.7937</v>
      </c>
      <c r="AA242" s="132">
        <v>548.55809999999997</v>
      </c>
      <c r="AB242" s="129">
        <f t="shared" si="34"/>
        <v>26.748171241864192</v>
      </c>
      <c r="AC242" s="131">
        <v>16788.642599999999</v>
      </c>
      <c r="AD242" s="132">
        <v>25532.904200000001</v>
      </c>
      <c r="AE242" s="129">
        <f t="shared" si="32"/>
        <v>52.084387096309982</v>
      </c>
      <c r="AF242" s="154"/>
      <c r="AG242" s="154"/>
      <c r="AH242" s="154"/>
      <c r="AI242" s="154"/>
      <c r="AJ242" s="154"/>
      <c r="AK242" s="154"/>
      <c r="AL242" s="154"/>
      <c r="AM242" s="154"/>
      <c r="AN242" s="154"/>
      <c r="AO242" s="154"/>
      <c r="AP242" s="154"/>
      <c r="AQ242" s="154"/>
      <c r="AR242" s="154"/>
      <c r="AS242" s="154"/>
      <c r="AT242" s="154"/>
      <c r="AU242" s="154"/>
      <c r="AV242" s="154"/>
      <c r="AW242" s="154"/>
      <c r="AX242" s="154"/>
      <c r="AY242" s="154"/>
      <c r="AZ242" s="154"/>
      <c r="BA242" s="154"/>
      <c r="BB242" s="154"/>
      <c r="BC242" s="154"/>
      <c r="BD242" s="154"/>
      <c r="BE242" s="154"/>
      <c r="BF242" s="154"/>
      <c r="BG242" s="154"/>
      <c r="BH242" s="154"/>
      <c r="BI242" s="154"/>
      <c r="BJ242" s="154"/>
      <c r="BK242" s="154"/>
      <c r="BL242" s="154"/>
      <c r="BM242" s="154"/>
      <c r="BN242" s="154"/>
      <c r="BO242" s="154"/>
      <c r="BP242" s="154"/>
      <c r="BQ242" s="154"/>
      <c r="BR242" s="154"/>
      <c r="BS242" s="154"/>
      <c r="BT242" s="154"/>
      <c r="BU242" s="154"/>
      <c r="BV242" s="154"/>
      <c r="BW242" s="154"/>
      <c r="BX242" s="154"/>
      <c r="BY242" s="154"/>
      <c r="BZ242" s="154"/>
      <c r="CA242" s="154"/>
      <c r="CB242" s="154"/>
      <c r="CC242" s="154"/>
      <c r="CD242" s="154"/>
      <c r="CE242" s="154"/>
      <c r="CF242" s="154"/>
      <c r="CG242" s="154"/>
      <c r="CH242" s="154"/>
      <c r="CI242" s="154"/>
      <c r="CJ242" s="154"/>
      <c r="CK242" s="154"/>
      <c r="CL242" s="154"/>
      <c r="CM242" s="154"/>
      <c r="CN242" s="154"/>
      <c r="CO242" s="154"/>
      <c r="CP242" s="154"/>
      <c r="CQ242" s="154"/>
      <c r="CR242" s="154"/>
      <c r="CS242" s="154"/>
      <c r="CT242" s="154"/>
      <c r="CU242" s="154"/>
      <c r="CV242" s="154"/>
      <c r="CW242" s="154"/>
      <c r="CX242" s="154"/>
      <c r="CY242" s="154"/>
      <c r="CZ242" s="154"/>
      <c r="DA242" s="154"/>
      <c r="DB242" s="154"/>
      <c r="DC242" s="154"/>
      <c r="DD242" s="154"/>
      <c r="DE242" s="154"/>
      <c r="DF242" s="154"/>
      <c r="DG242" s="154"/>
      <c r="DH242" s="154"/>
      <c r="DI242" s="154"/>
      <c r="DJ242" s="154"/>
      <c r="DK242" s="154"/>
      <c r="DL242" s="154"/>
      <c r="DM242" s="154"/>
      <c r="DN242" s="154"/>
      <c r="DO242" s="154"/>
      <c r="DP242" s="154"/>
      <c r="DQ242" s="154"/>
      <c r="DR242" s="154"/>
      <c r="DS242" s="154"/>
      <c r="DT242" s="154"/>
      <c r="DU242" s="154"/>
      <c r="DV242" s="154"/>
      <c r="DW242" s="154"/>
      <c r="DX242" s="154"/>
      <c r="DY242" s="154"/>
      <c r="DZ242" s="154"/>
      <c r="EA242" s="154"/>
      <c r="EB242" s="154"/>
      <c r="EC242" s="154"/>
      <c r="ED242" s="154"/>
      <c r="EE242" s="154"/>
      <c r="EF242" s="154"/>
      <c r="EG242" s="154"/>
      <c r="EH242" s="154"/>
      <c r="EI242" s="154"/>
      <c r="EJ242" s="154"/>
      <c r="EK242" s="154"/>
      <c r="EL242" s="154"/>
      <c r="EM242" s="154"/>
      <c r="EN242" s="154"/>
      <c r="EO242" s="154"/>
      <c r="EP242" s="154"/>
      <c r="EQ242" s="154"/>
      <c r="ER242" s="154"/>
      <c r="ES242" s="154"/>
      <c r="ET242" s="154"/>
      <c r="EU242" s="154"/>
      <c r="EV242" s="154"/>
      <c r="EW242" s="154"/>
      <c r="EX242" s="154"/>
      <c r="EY242" s="154"/>
      <c r="EZ242" s="154"/>
      <c r="FA242" s="154"/>
      <c r="FB242" s="154"/>
      <c r="FC242" s="154"/>
      <c r="FD242" s="154"/>
      <c r="FE242" s="154"/>
      <c r="FF242" s="154"/>
      <c r="FG242" s="154"/>
      <c r="FH242" s="154"/>
      <c r="FI242" s="154"/>
      <c r="FJ242" s="154"/>
      <c r="FK242" s="154"/>
      <c r="FL242" s="154"/>
      <c r="FM242" s="154"/>
      <c r="FN242" s="154"/>
      <c r="FO242" s="154"/>
      <c r="FP242" s="154"/>
      <c r="FQ242" s="154"/>
      <c r="FR242" s="154"/>
    </row>
    <row r="243" spans="1:174" s="155" customFormat="1" x14ac:dyDescent="0.25">
      <c r="A243" s="137" t="s">
        <v>361</v>
      </c>
      <c r="B243" s="138">
        <v>381</v>
      </c>
      <c r="C243" s="122"/>
      <c r="D243" s="123">
        <v>21369.727107999999</v>
      </c>
      <c r="E243" s="124">
        <v>19175.837502990002</v>
      </c>
      <c r="F243" s="125">
        <f t="shared" si="28"/>
        <v>-10.266343570614389</v>
      </c>
      <c r="G243" s="123">
        <v>3974.8717999999999</v>
      </c>
      <c r="H243" s="132">
        <v>3636.5068000000001</v>
      </c>
      <c r="I243" s="125">
        <f t="shared" si="29"/>
        <v>-8.5126015888109858</v>
      </c>
      <c r="J243" s="131">
        <v>2012.0491999999999</v>
      </c>
      <c r="K243" s="132">
        <v>2028.1669999999999</v>
      </c>
      <c r="L243" s="129">
        <f t="shared" si="33"/>
        <v>0.80106391036560698</v>
      </c>
      <c r="M243" s="131">
        <v>1790.4963</v>
      </c>
      <c r="N243" s="132">
        <v>1828.9326000000001</v>
      </c>
      <c r="O243" s="147">
        <f t="shared" si="36"/>
        <v>2.146684134449206</v>
      </c>
      <c r="P243" s="131">
        <v>9773.3408999999992</v>
      </c>
      <c r="Q243" s="132">
        <v>8936.3258000000096</v>
      </c>
      <c r="R243" s="129">
        <f t="shared" si="30"/>
        <v>-8.5642679260271137</v>
      </c>
      <c r="S243" s="122"/>
      <c r="T243" s="131">
        <v>5361.0614999999998</v>
      </c>
      <c r="U243" s="132">
        <v>5812.4537</v>
      </c>
      <c r="V243" s="129">
        <f t="shared" si="31"/>
        <v>8.4198287969649233</v>
      </c>
      <c r="W243" s="131">
        <v>33402.0435</v>
      </c>
      <c r="X243" s="132">
        <v>30170.981400000001</v>
      </c>
      <c r="Y243" s="129">
        <f t="shared" si="35"/>
        <v>-9.6732467880295996</v>
      </c>
      <c r="Z243" s="132">
        <v>720.10929999999996</v>
      </c>
      <c r="AA243" s="132">
        <v>630.78030000000001</v>
      </c>
      <c r="AB243" s="129">
        <f t="shared" si="34"/>
        <v>-12.404922419416042</v>
      </c>
      <c r="AC243" s="131" t="s">
        <v>131</v>
      </c>
      <c r="AD243" s="132" t="s">
        <v>131</v>
      </c>
      <c r="AE243" s="129" t="s">
        <v>132</v>
      </c>
      <c r="AF243" s="154"/>
      <c r="AG243" s="154"/>
      <c r="AH243" s="154"/>
      <c r="AI243" s="154"/>
      <c r="AJ243" s="154"/>
      <c r="AK243" s="154"/>
      <c r="AL243" s="154"/>
      <c r="AM243" s="154"/>
      <c r="AN243" s="154"/>
      <c r="AO243" s="154"/>
      <c r="AP243" s="154"/>
      <c r="AQ243" s="154"/>
      <c r="AR243" s="154"/>
      <c r="AS243" s="154"/>
      <c r="AT243" s="154"/>
      <c r="AU243" s="154"/>
      <c r="AV243" s="154"/>
      <c r="AW243" s="154"/>
      <c r="AX243" s="154"/>
      <c r="AY243" s="154"/>
      <c r="AZ243" s="154"/>
      <c r="BA243" s="154"/>
      <c r="BB243" s="154"/>
      <c r="BC243" s="154"/>
      <c r="BD243" s="154"/>
      <c r="BE243" s="154"/>
      <c r="BF243" s="154"/>
      <c r="BG243" s="154"/>
      <c r="BH243" s="154"/>
      <c r="BI243" s="154"/>
      <c r="BJ243" s="154"/>
      <c r="BK243" s="154"/>
      <c r="BL243" s="154"/>
      <c r="BM243" s="154"/>
      <c r="BN243" s="154"/>
      <c r="BO243" s="154"/>
      <c r="BP243" s="154"/>
      <c r="BQ243" s="154"/>
      <c r="BR243" s="154"/>
      <c r="BS243" s="154"/>
      <c r="BT243" s="154"/>
      <c r="BU243" s="154"/>
      <c r="BV243" s="154"/>
      <c r="BW243" s="154"/>
      <c r="BX243" s="154"/>
      <c r="BY243" s="154"/>
      <c r="BZ243" s="154"/>
      <c r="CA243" s="154"/>
      <c r="CB243" s="154"/>
      <c r="CC243" s="154"/>
      <c r="CD243" s="154"/>
      <c r="CE243" s="154"/>
      <c r="CF243" s="154"/>
      <c r="CG243" s="154"/>
      <c r="CH243" s="154"/>
      <c r="CI243" s="154"/>
      <c r="CJ243" s="154"/>
      <c r="CK243" s="154"/>
      <c r="CL243" s="154"/>
      <c r="CM243" s="154"/>
      <c r="CN243" s="154"/>
      <c r="CO243" s="154"/>
      <c r="CP243" s="154"/>
      <c r="CQ243" s="154"/>
      <c r="CR243" s="154"/>
      <c r="CS243" s="154"/>
      <c r="CT243" s="154"/>
      <c r="CU243" s="154"/>
      <c r="CV243" s="154"/>
      <c r="CW243" s="154"/>
      <c r="CX243" s="154"/>
      <c r="CY243" s="154"/>
      <c r="CZ243" s="154"/>
      <c r="DA243" s="154"/>
      <c r="DB243" s="154"/>
      <c r="DC243" s="154"/>
      <c r="DD243" s="154"/>
      <c r="DE243" s="154"/>
      <c r="DF243" s="154"/>
      <c r="DG243" s="154"/>
      <c r="DH243" s="154"/>
      <c r="DI243" s="154"/>
      <c r="DJ243" s="154"/>
      <c r="DK243" s="154"/>
      <c r="DL243" s="154"/>
      <c r="DM243" s="154"/>
      <c r="DN243" s="154"/>
      <c r="DO243" s="154"/>
      <c r="DP243" s="154"/>
      <c r="DQ243" s="154"/>
      <c r="DR243" s="154"/>
      <c r="DS243" s="154"/>
      <c r="DT243" s="154"/>
      <c r="DU243" s="154"/>
      <c r="DV243" s="154"/>
      <c r="DW243" s="154"/>
      <c r="DX243" s="154"/>
      <c r="DY243" s="154"/>
      <c r="DZ243" s="154"/>
      <c r="EA243" s="154"/>
      <c r="EB243" s="154"/>
      <c r="EC243" s="154"/>
      <c r="ED243" s="154"/>
      <c r="EE243" s="154"/>
      <c r="EF243" s="154"/>
      <c r="EG243" s="154"/>
      <c r="EH243" s="154"/>
      <c r="EI243" s="154"/>
      <c r="EJ243" s="154"/>
      <c r="EK243" s="154"/>
      <c r="EL243" s="154"/>
      <c r="EM243" s="154"/>
      <c r="EN243" s="154"/>
      <c r="EO243" s="154"/>
      <c r="EP243" s="154"/>
      <c r="EQ243" s="154"/>
      <c r="ER243" s="154"/>
      <c r="ES243" s="154"/>
      <c r="ET243" s="154"/>
      <c r="EU243" s="154"/>
      <c r="EV243" s="154"/>
      <c r="EW243" s="154"/>
      <c r="EX243" s="154"/>
      <c r="EY243" s="154"/>
      <c r="EZ243" s="154"/>
      <c r="FA243" s="154"/>
      <c r="FB243" s="154"/>
      <c r="FC243" s="154"/>
      <c r="FD243" s="154"/>
      <c r="FE243" s="154"/>
      <c r="FF243" s="154"/>
      <c r="FG243" s="154"/>
      <c r="FH243" s="154"/>
      <c r="FI243" s="154"/>
      <c r="FJ243" s="154"/>
      <c r="FK243" s="154"/>
      <c r="FL243" s="154"/>
      <c r="FM243" s="154"/>
      <c r="FN243" s="154"/>
      <c r="FO243" s="154"/>
      <c r="FP243" s="154"/>
      <c r="FQ243" s="154"/>
      <c r="FR243" s="154"/>
    </row>
    <row r="244" spans="1:174" s="157" customFormat="1" ht="12.75" x14ac:dyDescent="0.2">
      <c r="A244" s="139" t="s">
        <v>362</v>
      </c>
      <c r="B244" s="140">
        <v>13589</v>
      </c>
      <c r="C244" s="141"/>
      <c r="D244" s="142">
        <v>1208460.0670159999</v>
      </c>
      <c r="E244" s="143">
        <v>1140878.22273496</v>
      </c>
      <c r="F244" s="144">
        <f t="shared" si="28"/>
        <v>-5.592393669069839</v>
      </c>
      <c r="G244" s="142">
        <v>314702.40950000001</v>
      </c>
      <c r="H244" s="145">
        <v>328030.59269999998</v>
      </c>
      <c r="I244" s="153">
        <f t="shared" si="29"/>
        <v>4.2351703697394161</v>
      </c>
      <c r="J244" s="146">
        <v>155011.84839999999</v>
      </c>
      <c r="K244" s="145">
        <v>170710.78880000001</v>
      </c>
      <c r="L244" s="129">
        <f t="shared" si="33"/>
        <v>10.127574480300193</v>
      </c>
      <c r="M244" s="146">
        <v>20712.7719</v>
      </c>
      <c r="N244" s="145">
        <v>20922.143899999999</v>
      </c>
      <c r="O244" s="147">
        <f t="shared" si="36"/>
        <v>1.0108352518476638</v>
      </c>
      <c r="P244" s="146">
        <v>519947.92290000001</v>
      </c>
      <c r="Q244" s="145">
        <v>489068.98910000001</v>
      </c>
      <c r="R244" s="129">
        <f t="shared" si="30"/>
        <v>-5.9388512656754706</v>
      </c>
      <c r="S244" s="141"/>
      <c r="T244" s="146">
        <v>461098.4804</v>
      </c>
      <c r="U244" s="145">
        <v>443232.25389999698</v>
      </c>
      <c r="V244" s="148">
        <f t="shared" si="31"/>
        <v>-3.8747094730184672</v>
      </c>
      <c r="W244" s="149">
        <v>1346357.9098</v>
      </c>
      <c r="X244" s="150">
        <v>1177386.4659</v>
      </c>
      <c r="Y244" s="148">
        <f t="shared" si="35"/>
        <v>-12.550261908076177</v>
      </c>
      <c r="Z244" s="150">
        <v>259321.26639999999</v>
      </c>
      <c r="AA244" s="150">
        <v>204756.4534</v>
      </c>
      <c r="AB244" s="148">
        <f t="shared" si="34"/>
        <v>-21.041395392475991</v>
      </c>
      <c r="AC244" s="149">
        <v>10750426.9877</v>
      </c>
      <c r="AD244" s="150">
        <v>9339945.1921000201</v>
      </c>
      <c r="AE244" s="148">
        <f t="shared" si="32"/>
        <v>-13.120239756186148</v>
      </c>
      <c r="AF244" s="156"/>
      <c r="AG244" s="156"/>
      <c r="AH244" s="156"/>
      <c r="AI244" s="156"/>
      <c r="AJ244" s="156"/>
      <c r="AK244" s="156"/>
      <c r="AL244" s="156"/>
      <c r="AM244" s="156"/>
      <c r="AN244" s="156"/>
      <c r="AO244" s="156"/>
      <c r="AP244" s="156"/>
      <c r="AQ244" s="156"/>
      <c r="AR244" s="156"/>
      <c r="AS244" s="156"/>
      <c r="AT244" s="156"/>
      <c r="AU244" s="156"/>
      <c r="AV244" s="156"/>
      <c r="AW244" s="156"/>
      <c r="AX244" s="156"/>
      <c r="AY244" s="156"/>
      <c r="AZ244" s="156"/>
      <c r="BA244" s="156"/>
      <c r="BB244" s="156"/>
      <c r="BC244" s="156"/>
      <c r="BD244" s="156"/>
      <c r="BE244" s="156"/>
      <c r="BF244" s="156"/>
      <c r="BG244" s="156"/>
      <c r="BH244" s="156"/>
      <c r="BI244" s="156"/>
      <c r="BJ244" s="156"/>
      <c r="BK244" s="156"/>
      <c r="BL244" s="156"/>
      <c r="BM244" s="156"/>
      <c r="BN244" s="156"/>
      <c r="BO244" s="156"/>
      <c r="BP244" s="156"/>
      <c r="BQ244" s="156"/>
      <c r="BR244" s="156"/>
      <c r="BS244" s="156"/>
      <c r="BT244" s="156"/>
      <c r="BU244" s="156"/>
      <c r="BV244" s="156"/>
      <c r="BW244" s="156"/>
      <c r="BX244" s="156"/>
      <c r="BY244" s="156"/>
      <c r="BZ244" s="156"/>
      <c r="CA244" s="156"/>
      <c r="CB244" s="156"/>
      <c r="CC244" s="156"/>
      <c r="CD244" s="156"/>
      <c r="CE244" s="156"/>
      <c r="CF244" s="156"/>
      <c r="CG244" s="156"/>
      <c r="CH244" s="156"/>
      <c r="CI244" s="156"/>
      <c r="CJ244" s="156"/>
      <c r="CK244" s="156"/>
      <c r="CL244" s="156"/>
      <c r="CM244" s="156"/>
      <c r="CN244" s="156"/>
      <c r="CO244" s="156"/>
      <c r="CP244" s="156"/>
      <c r="CQ244" s="156"/>
      <c r="CR244" s="156"/>
      <c r="CS244" s="156"/>
      <c r="CT244" s="156"/>
      <c r="CU244" s="156"/>
      <c r="CV244" s="156"/>
      <c r="CW244" s="156"/>
      <c r="CX244" s="156"/>
      <c r="CY244" s="156"/>
      <c r="CZ244" s="156"/>
      <c r="DA244" s="156"/>
      <c r="DB244" s="156"/>
      <c r="DC244" s="156"/>
      <c r="DD244" s="156"/>
      <c r="DE244" s="156"/>
      <c r="DF244" s="156"/>
      <c r="DG244" s="156"/>
      <c r="DH244" s="156"/>
      <c r="DI244" s="156"/>
      <c r="DJ244" s="156"/>
      <c r="DK244" s="156"/>
      <c r="DL244" s="156"/>
      <c r="DM244" s="156"/>
      <c r="DN244" s="156"/>
      <c r="DO244" s="156"/>
      <c r="DP244" s="156"/>
      <c r="DQ244" s="156"/>
      <c r="DR244" s="156"/>
      <c r="DS244" s="156"/>
      <c r="DT244" s="156"/>
      <c r="DU244" s="156"/>
      <c r="DV244" s="156"/>
      <c r="DW244" s="156"/>
      <c r="DX244" s="156"/>
      <c r="DY244" s="156"/>
      <c r="DZ244" s="156"/>
      <c r="EA244" s="156"/>
      <c r="EB244" s="156"/>
      <c r="EC244" s="156"/>
      <c r="ED244" s="156"/>
      <c r="EE244" s="156"/>
      <c r="EF244" s="156"/>
      <c r="EG244" s="156"/>
      <c r="EH244" s="156"/>
      <c r="EI244" s="156"/>
      <c r="EJ244" s="156"/>
      <c r="EK244" s="156"/>
      <c r="EL244" s="156"/>
      <c r="EM244" s="156"/>
      <c r="EN244" s="156"/>
      <c r="EO244" s="156"/>
      <c r="EP244" s="156"/>
      <c r="EQ244" s="156"/>
      <c r="ER244" s="156"/>
      <c r="ES244" s="156"/>
      <c r="ET244" s="156"/>
      <c r="EU244" s="156"/>
      <c r="EV244" s="156"/>
      <c r="EW244" s="156"/>
      <c r="EX244" s="156"/>
      <c r="EY244" s="156"/>
      <c r="EZ244" s="156"/>
      <c r="FA244" s="156"/>
      <c r="FB244" s="156"/>
      <c r="FC244" s="156"/>
      <c r="FD244" s="156"/>
      <c r="FE244" s="156"/>
      <c r="FF244" s="156"/>
      <c r="FG244" s="156"/>
      <c r="FH244" s="156"/>
      <c r="FI244" s="156"/>
      <c r="FJ244" s="156"/>
      <c r="FK244" s="156"/>
      <c r="FL244" s="156"/>
      <c r="FM244" s="156"/>
      <c r="FN244" s="156"/>
      <c r="FO244" s="156"/>
      <c r="FP244" s="156"/>
      <c r="FQ244" s="156"/>
      <c r="FR244" s="156"/>
    </row>
    <row r="245" spans="1:174" s="155" customFormat="1" x14ac:dyDescent="0.25">
      <c r="A245" s="105"/>
      <c r="B245" s="138"/>
      <c r="C245" s="122"/>
      <c r="D245" s="123"/>
      <c r="E245" s="124"/>
      <c r="F245" s="125"/>
      <c r="G245" s="123"/>
      <c r="H245" s="132"/>
      <c r="I245" s="125"/>
      <c r="J245" s="131"/>
      <c r="K245" s="132"/>
      <c r="L245" s="129"/>
      <c r="M245" s="131"/>
      <c r="N245" s="132"/>
      <c r="O245" s="147"/>
      <c r="P245" s="131"/>
      <c r="Q245" s="132"/>
      <c r="R245" s="129"/>
      <c r="S245" s="122"/>
      <c r="T245" s="131"/>
      <c r="U245" s="132"/>
      <c r="V245" s="129"/>
      <c r="W245" s="131"/>
      <c r="X245" s="132"/>
      <c r="Y245" s="129"/>
      <c r="Z245" s="132"/>
      <c r="AA245" s="132"/>
      <c r="AB245" s="129"/>
      <c r="AC245" s="131"/>
      <c r="AD245" s="132"/>
      <c r="AE245" s="129"/>
      <c r="AF245" s="154"/>
      <c r="AG245" s="154"/>
      <c r="AH245" s="154"/>
      <c r="AI245" s="154"/>
      <c r="AJ245" s="154"/>
      <c r="AK245" s="154"/>
      <c r="AL245" s="154"/>
      <c r="AM245" s="154"/>
      <c r="AN245" s="154"/>
      <c r="AO245" s="154"/>
      <c r="AP245" s="154"/>
      <c r="AQ245" s="154"/>
      <c r="AR245" s="154"/>
      <c r="AS245" s="154"/>
      <c r="AT245" s="154"/>
      <c r="AU245" s="154"/>
      <c r="AV245" s="154"/>
      <c r="AW245" s="154"/>
      <c r="AX245" s="154"/>
      <c r="AY245" s="154"/>
      <c r="AZ245" s="154"/>
      <c r="BA245" s="154"/>
      <c r="BB245" s="154"/>
      <c r="BC245" s="154"/>
      <c r="BD245" s="154"/>
      <c r="BE245" s="154"/>
      <c r="BF245" s="154"/>
      <c r="BG245" s="154"/>
      <c r="BH245" s="154"/>
      <c r="BI245" s="154"/>
      <c r="BJ245" s="154"/>
      <c r="BK245" s="154"/>
      <c r="BL245" s="154"/>
      <c r="BM245" s="154"/>
      <c r="BN245" s="154"/>
      <c r="BO245" s="154"/>
      <c r="BP245" s="154"/>
      <c r="BQ245" s="154"/>
      <c r="BR245" s="154"/>
      <c r="BS245" s="154"/>
      <c r="BT245" s="154"/>
      <c r="BU245" s="154"/>
      <c r="BV245" s="154"/>
      <c r="BW245" s="154"/>
      <c r="BX245" s="154"/>
      <c r="BY245" s="154"/>
      <c r="BZ245" s="154"/>
      <c r="CA245" s="154"/>
      <c r="CB245" s="154"/>
      <c r="CC245" s="154"/>
      <c r="CD245" s="154"/>
      <c r="CE245" s="154"/>
      <c r="CF245" s="154"/>
      <c r="CG245" s="154"/>
      <c r="CH245" s="154"/>
      <c r="CI245" s="154"/>
      <c r="CJ245" s="154"/>
      <c r="CK245" s="154"/>
      <c r="CL245" s="154"/>
      <c r="CM245" s="154"/>
      <c r="CN245" s="154"/>
      <c r="CO245" s="154"/>
      <c r="CP245" s="154"/>
      <c r="CQ245" s="154"/>
      <c r="CR245" s="154"/>
      <c r="CS245" s="154"/>
      <c r="CT245" s="154"/>
      <c r="CU245" s="154"/>
      <c r="CV245" s="154"/>
      <c r="CW245" s="154"/>
      <c r="CX245" s="154"/>
      <c r="CY245" s="154"/>
      <c r="CZ245" s="154"/>
      <c r="DA245" s="154"/>
      <c r="DB245" s="154"/>
      <c r="DC245" s="154"/>
      <c r="DD245" s="154"/>
      <c r="DE245" s="154"/>
      <c r="DF245" s="154"/>
      <c r="DG245" s="154"/>
      <c r="DH245" s="154"/>
      <c r="DI245" s="154"/>
      <c r="DJ245" s="154"/>
      <c r="DK245" s="154"/>
      <c r="DL245" s="154"/>
      <c r="DM245" s="154"/>
      <c r="DN245" s="154"/>
      <c r="DO245" s="154"/>
      <c r="DP245" s="154"/>
      <c r="DQ245" s="154"/>
      <c r="DR245" s="154"/>
      <c r="DS245" s="154"/>
      <c r="DT245" s="154"/>
      <c r="DU245" s="154"/>
      <c r="DV245" s="154"/>
      <c r="DW245" s="154"/>
      <c r="DX245" s="154"/>
      <c r="DY245" s="154"/>
      <c r="DZ245" s="154"/>
      <c r="EA245" s="154"/>
      <c r="EB245" s="154"/>
      <c r="EC245" s="154"/>
      <c r="ED245" s="154"/>
      <c r="EE245" s="154"/>
      <c r="EF245" s="154"/>
      <c r="EG245" s="154"/>
      <c r="EH245" s="154"/>
      <c r="EI245" s="154"/>
      <c r="EJ245" s="154"/>
      <c r="EK245" s="154"/>
      <c r="EL245" s="154"/>
      <c r="EM245" s="154"/>
      <c r="EN245" s="154"/>
      <c r="EO245" s="154"/>
      <c r="EP245" s="154"/>
      <c r="EQ245" s="154"/>
      <c r="ER245" s="154"/>
      <c r="ES245" s="154"/>
      <c r="ET245" s="154"/>
      <c r="EU245" s="154"/>
      <c r="EV245" s="154"/>
      <c r="EW245" s="154"/>
      <c r="EX245" s="154"/>
      <c r="EY245" s="154"/>
      <c r="EZ245" s="154"/>
      <c r="FA245" s="154"/>
      <c r="FB245" s="154"/>
      <c r="FC245" s="154"/>
      <c r="FD245" s="154"/>
      <c r="FE245" s="154"/>
      <c r="FF245" s="154"/>
      <c r="FG245" s="154"/>
      <c r="FH245" s="154"/>
      <c r="FI245" s="154"/>
      <c r="FJ245" s="154"/>
      <c r="FK245" s="154"/>
      <c r="FL245" s="154"/>
      <c r="FM245" s="154"/>
      <c r="FN245" s="154"/>
      <c r="FO245" s="154"/>
      <c r="FP245" s="154"/>
      <c r="FQ245" s="154"/>
      <c r="FR245" s="154"/>
    </row>
    <row r="246" spans="1:174" s="155" customFormat="1" x14ac:dyDescent="0.25">
      <c r="A246" s="137" t="s">
        <v>363</v>
      </c>
      <c r="B246" s="138">
        <v>494</v>
      </c>
      <c r="C246" s="122"/>
      <c r="D246" s="123">
        <v>24660.450830999998</v>
      </c>
      <c r="E246" s="124">
        <v>21840.659785309999</v>
      </c>
      <c r="F246" s="125">
        <f t="shared" si="28"/>
        <v>-11.434466729802494</v>
      </c>
      <c r="G246" s="123">
        <v>1868.5795000000001</v>
      </c>
      <c r="H246" s="132">
        <v>1679.6561999999999</v>
      </c>
      <c r="I246" s="125">
        <f t="shared" si="29"/>
        <v>-10.110530485858382</v>
      </c>
      <c r="J246" s="131">
        <v>1218.125</v>
      </c>
      <c r="K246" s="132">
        <v>1528.0849000000001</v>
      </c>
      <c r="L246" s="129">
        <f t="shared" si="33"/>
        <v>25.445656233966151</v>
      </c>
      <c r="M246" s="131">
        <v>165.09540000000001</v>
      </c>
      <c r="N246" s="132">
        <v>161.26179999999999</v>
      </c>
      <c r="O246" s="147">
        <f t="shared" si="36"/>
        <v>-2.3220513715100588</v>
      </c>
      <c r="P246" s="131">
        <v>19794.879199999999</v>
      </c>
      <c r="Q246" s="132">
        <v>17349.902900000001</v>
      </c>
      <c r="R246" s="129">
        <f t="shared" si="30"/>
        <v>-12.351559589209305</v>
      </c>
      <c r="S246" s="122"/>
      <c r="T246" s="131">
        <v>31576.798200000001</v>
      </c>
      <c r="U246" s="132">
        <v>29574.6479</v>
      </c>
      <c r="V246" s="129">
        <f t="shared" si="31"/>
        <v>-6.3405741371207247</v>
      </c>
      <c r="W246" s="131">
        <v>27004.456300000002</v>
      </c>
      <c r="X246" s="132">
        <v>23660.2762</v>
      </c>
      <c r="Y246" s="129">
        <f t="shared" si="35"/>
        <v>-12.383808297595689</v>
      </c>
      <c r="Z246" s="132">
        <v>9552.4220000000005</v>
      </c>
      <c r="AA246" s="132">
        <v>5404.0770000000002</v>
      </c>
      <c r="AB246" s="129">
        <f t="shared" si="34"/>
        <v>-43.427153867364744</v>
      </c>
      <c r="AC246" s="131">
        <v>135563.20680000001</v>
      </c>
      <c r="AD246" s="132">
        <v>161403.35519999999</v>
      </c>
      <c r="AE246" s="129">
        <f t="shared" si="32"/>
        <v>19.061328667241284</v>
      </c>
      <c r="AF246" s="154"/>
      <c r="AG246" s="154"/>
      <c r="AH246" s="154"/>
      <c r="AI246" s="154"/>
      <c r="AJ246" s="154"/>
      <c r="AK246" s="154"/>
      <c r="AL246" s="154"/>
      <c r="AM246" s="154"/>
      <c r="AN246" s="154"/>
      <c r="AO246" s="154"/>
      <c r="AP246" s="154"/>
      <c r="AQ246" s="154"/>
      <c r="AR246" s="154"/>
      <c r="AS246" s="154"/>
      <c r="AT246" s="154"/>
      <c r="AU246" s="154"/>
      <c r="AV246" s="154"/>
      <c r="AW246" s="154"/>
      <c r="AX246" s="154"/>
      <c r="AY246" s="154"/>
      <c r="AZ246" s="154"/>
      <c r="BA246" s="154"/>
      <c r="BB246" s="154"/>
      <c r="BC246" s="154"/>
      <c r="BD246" s="154"/>
      <c r="BE246" s="154"/>
      <c r="BF246" s="154"/>
      <c r="BG246" s="154"/>
      <c r="BH246" s="154"/>
      <c r="BI246" s="154"/>
      <c r="BJ246" s="154"/>
      <c r="BK246" s="154"/>
      <c r="BL246" s="154"/>
      <c r="BM246" s="154"/>
      <c r="BN246" s="154"/>
      <c r="BO246" s="154"/>
      <c r="BP246" s="154"/>
      <c r="BQ246" s="154"/>
      <c r="BR246" s="154"/>
      <c r="BS246" s="154"/>
      <c r="BT246" s="154"/>
      <c r="BU246" s="154"/>
      <c r="BV246" s="154"/>
      <c r="BW246" s="154"/>
      <c r="BX246" s="154"/>
      <c r="BY246" s="154"/>
      <c r="BZ246" s="154"/>
      <c r="CA246" s="154"/>
      <c r="CB246" s="154"/>
      <c r="CC246" s="154"/>
      <c r="CD246" s="154"/>
      <c r="CE246" s="154"/>
      <c r="CF246" s="154"/>
      <c r="CG246" s="154"/>
      <c r="CH246" s="154"/>
      <c r="CI246" s="154"/>
      <c r="CJ246" s="154"/>
      <c r="CK246" s="154"/>
      <c r="CL246" s="154"/>
      <c r="CM246" s="154"/>
      <c r="CN246" s="154"/>
      <c r="CO246" s="154"/>
      <c r="CP246" s="154"/>
      <c r="CQ246" s="154"/>
      <c r="CR246" s="154"/>
      <c r="CS246" s="154"/>
      <c r="CT246" s="154"/>
      <c r="CU246" s="154"/>
      <c r="CV246" s="154"/>
      <c r="CW246" s="154"/>
      <c r="CX246" s="154"/>
      <c r="CY246" s="154"/>
      <c r="CZ246" s="154"/>
      <c r="DA246" s="154"/>
      <c r="DB246" s="154"/>
      <c r="DC246" s="154"/>
      <c r="DD246" s="154"/>
      <c r="DE246" s="154"/>
      <c r="DF246" s="154"/>
      <c r="DG246" s="154"/>
      <c r="DH246" s="154"/>
      <c r="DI246" s="154"/>
      <c r="DJ246" s="154"/>
      <c r="DK246" s="154"/>
      <c r="DL246" s="154"/>
      <c r="DM246" s="154"/>
      <c r="DN246" s="154"/>
      <c r="DO246" s="154"/>
      <c r="DP246" s="154"/>
      <c r="DQ246" s="154"/>
      <c r="DR246" s="154"/>
      <c r="DS246" s="154"/>
      <c r="DT246" s="154"/>
      <c r="DU246" s="154"/>
      <c r="DV246" s="154"/>
      <c r="DW246" s="154"/>
      <c r="DX246" s="154"/>
      <c r="DY246" s="154"/>
      <c r="DZ246" s="154"/>
      <c r="EA246" s="154"/>
      <c r="EB246" s="154"/>
      <c r="EC246" s="154"/>
      <c r="ED246" s="154"/>
      <c r="EE246" s="154"/>
      <c r="EF246" s="154"/>
      <c r="EG246" s="154"/>
      <c r="EH246" s="154"/>
      <c r="EI246" s="154"/>
      <c r="EJ246" s="154"/>
      <c r="EK246" s="154"/>
      <c r="EL246" s="154"/>
      <c r="EM246" s="154"/>
      <c r="EN246" s="154"/>
      <c r="EO246" s="154"/>
      <c r="EP246" s="154"/>
      <c r="EQ246" s="154"/>
      <c r="ER246" s="154"/>
      <c r="ES246" s="154"/>
      <c r="ET246" s="154"/>
      <c r="EU246" s="154"/>
      <c r="EV246" s="154"/>
      <c r="EW246" s="154"/>
      <c r="EX246" s="154"/>
      <c r="EY246" s="154"/>
      <c r="EZ246" s="154"/>
      <c r="FA246" s="154"/>
      <c r="FB246" s="154"/>
      <c r="FC246" s="154"/>
      <c r="FD246" s="154"/>
      <c r="FE246" s="154"/>
      <c r="FF246" s="154"/>
      <c r="FG246" s="154"/>
      <c r="FH246" s="154"/>
      <c r="FI246" s="154"/>
      <c r="FJ246" s="154"/>
      <c r="FK246" s="154"/>
      <c r="FL246" s="154"/>
      <c r="FM246" s="154"/>
      <c r="FN246" s="154"/>
      <c r="FO246" s="154"/>
      <c r="FP246" s="154"/>
      <c r="FQ246" s="154"/>
      <c r="FR246" s="154"/>
    </row>
    <row r="247" spans="1:174" s="155" customFormat="1" x14ac:dyDescent="0.25">
      <c r="A247" s="137" t="s">
        <v>364</v>
      </c>
      <c r="B247" s="138">
        <v>399</v>
      </c>
      <c r="C247" s="122"/>
      <c r="D247" s="123">
        <v>24627.382592999998</v>
      </c>
      <c r="E247" s="124">
        <v>22953.476807120001</v>
      </c>
      <c r="F247" s="125">
        <f t="shared" si="28"/>
        <v>-6.7969293105300643</v>
      </c>
      <c r="G247" s="123">
        <v>3909.3171000000002</v>
      </c>
      <c r="H247" s="132">
        <v>4094.9582999999998</v>
      </c>
      <c r="I247" s="125">
        <f t="shared" si="29"/>
        <v>4.7486861579993045</v>
      </c>
      <c r="J247" s="131">
        <v>2108.9495999999999</v>
      </c>
      <c r="K247" s="132">
        <v>2458.6792</v>
      </c>
      <c r="L247" s="129">
        <f t="shared" si="33"/>
        <v>16.583117965455418</v>
      </c>
      <c r="M247" s="131">
        <v>63.7134</v>
      </c>
      <c r="N247" s="132">
        <v>72.291899999999998</v>
      </c>
      <c r="O247" s="147">
        <f t="shared" si="36"/>
        <v>13.464200623416733</v>
      </c>
      <c r="P247" s="131">
        <v>16249.617</v>
      </c>
      <c r="Q247" s="132">
        <v>15110.3369</v>
      </c>
      <c r="R247" s="129">
        <f t="shared" si="30"/>
        <v>-7.0111197082368122</v>
      </c>
      <c r="S247" s="122"/>
      <c r="T247" s="131">
        <v>23832.844799999999</v>
      </c>
      <c r="U247" s="132">
        <v>24787.4002</v>
      </c>
      <c r="V247" s="129">
        <f t="shared" si="31"/>
        <v>4.0052096508428559</v>
      </c>
      <c r="W247" s="131">
        <v>23426.908899999999</v>
      </c>
      <c r="X247" s="132">
        <v>21416.899099999999</v>
      </c>
      <c r="Y247" s="129">
        <f t="shared" si="35"/>
        <v>-8.5799189666033939</v>
      </c>
      <c r="Z247" s="132">
        <v>7605.2429000000002</v>
      </c>
      <c r="AA247" s="132">
        <v>7465.4591</v>
      </c>
      <c r="AB247" s="129">
        <f t="shared" si="34"/>
        <v>-1.8379925774625883</v>
      </c>
      <c r="AC247" s="131">
        <v>317427.14169999998</v>
      </c>
      <c r="AD247" s="132">
        <v>322324.14020000002</v>
      </c>
      <c r="AE247" s="129">
        <f t="shared" si="32"/>
        <v>1.5427157469187769</v>
      </c>
      <c r="AF247" s="154"/>
      <c r="AG247" s="154"/>
      <c r="AH247" s="154"/>
      <c r="AI247" s="154"/>
      <c r="AJ247" s="154"/>
      <c r="AK247" s="154"/>
      <c r="AL247" s="154"/>
      <c r="AM247" s="154"/>
      <c r="AN247" s="154"/>
      <c r="AO247" s="154"/>
      <c r="AP247" s="154"/>
      <c r="AQ247" s="154"/>
      <c r="AR247" s="154"/>
      <c r="AS247" s="154"/>
      <c r="AT247" s="154"/>
      <c r="AU247" s="154"/>
      <c r="AV247" s="154"/>
      <c r="AW247" s="154"/>
      <c r="AX247" s="154"/>
      <c r="AY247" s="154"/>
      <c r="AZ247" s="154"/>
      <c r="BA247" s="154"/>
      <c r="BB247" s="154"/>
      <c r="BC247" s="154"/>
      <c r="BD247" s="154"/>
      <c r="BE247" s="154"/>
      <c r="BF247" s="154"/>
      <c r="BG247" s="154"/>
      <c r="BH247" s="154"/>
      <c r="BI247" s="154"/>
      <c r="BJ247" s="154"/>
      <c r="BK247" s="154"/>
      <c r="BL247" s="154"/>
      <c r="BM247" s="154"/>
      <c r="BN247" s="154"/>
      <c r="BO247" s="154"/>
      <c r="BP247" s="154"/>
      <c r="BQ247" s="154"/>
      <c r="BR247" s="154"/>
      <c r="BS247" s="154"/>
      <c r="BT247" s="154"/>
      <c r="BU247" s="154"/>
      <c r="BV247" s="154"/>
      <c r="BW247" s="154"/>
      <c r="BX247" s="154"/>
      <c r="BY247" s="154"/>
      <c r="BZ247" s="154"/>
      <c r="CA247" s="154"/>
      <c r="CB247" s="154"/>
      <c r="CC247" s="154"/>
      <c r="CD247" s="154"/>
      <c r="CE247" s="154"/>
      <c r="CF247" s="154"/>
      <c r="CG247" s="154"/>
      <c r="CH247" s="154"/>
      <c r="CI247" s="154"/>
      <c r="CJ247" s="154"/>
      <c r="CK247" s="154"/>
      <c r="CL247" s="154"/>
      <c r="CM247" s="154"/>
      <c r="CN247" s="154"/>
      <c r="CO247" s="154"/>
      <c r="CP247" s="154"/>
      <c r="CQ247" s="154"/>
      <c r="CR247" s="154"/>
      <c r="CS247" s="154"/>
      <c r="CT247" s="154"/>
      <c r="CU247" s="154"/>
      <c r="CV247" s="154"/>
      <c r="CW247" s="154"/>
      <c r="CX247" s="154"/>
      <c r="CY247" s="154"/>
      <c r="CZ247" s="154"/>
      <c r="DA247" s="154"/>
      <c r="DB247" s="154"/>
      <c r="DC247" s="154"/>
      <c r="DD247" s="154"/>
      <c r="DE247" s="154"/>
      <c r="DF247" s="154"/>
      <c r="DG247" s="154"/>
      <c r="DH247" s="154"/>
      <c r="DI247" s="154"/>
      <c r="DJ247" s="154"/>
      <c r="DK247" s="154"/>
      <c r="DL247" s="154"/>
      <c r="DM247" s="154"/>
      <c r="DN247" s="154"/>
      <c r="DO247" s="154"/>
      <c r="DP247" s="154"/>
      <c r="DQ247" s="154"/>
      <c r="DR247" s="154"/>
      <c r="DS247" s="154"/>
      <c r="DT247" s="154"/>
      <c r="DU247" s="154"/>
      <c r="DV247" s="154"/>
      <c r="DW247" s="154"/>
      <c r="DX247" s="154"/>
      <c r="DY247" s="154"/>
      <c r="DZ247" s="154"/>
      <c r="EA247" s="154"/>
      <c r="EB247" s="154"/>
      <c r="EC247" s="154"/>
      <c r="ED247" s="154"/>
      <c r="EE247" s="154"/>
      <c r="EF247" s="154"/>
      <c r="EG247" s="154"/>
      <c r="EH247" s="154"/>
      <c r="EI247" s="154"/>
      <c r="EJ247" s="154"/>
      <c r="EK247" s="154"/>
      <c r="EL247" s="154"/>
      <c r="EM247" s="154"/>
      <c r="EN247" s="154"/>
      <c r="EO247" s="154"/>
      <c r="EP247" s="154"/>
      <c r="EQ247" s="154"/>
      <c r="ER247" s="154"/>
      <c r="ES247" s="154"/>
      <c r="ET247" s="154"/>
      <c r="EU247" s="154"/>
      <c r="EV247" s="154"/>
      <c r="EW247" s="154"/>
      <c r="EX247" s="154"/>
      <c r="EY247" s="154"/>
      <c r="EZ247" s="154"/>
      <c r="FA247" s="154"/>
      <c r="FB247" s="154"/>
      <c r="FC247" s="154"/>
      <c r="FD247" s="154"/>
      <c r="FE247" s="154"/>
      <c r="FF247" s="154"/>
      <c r="FG247" s="154"/>
      <c r="FH247" s="154"/>
      <c r="FI247" s="154"/>
      <c r="FJ247" s="154"/>
      <c r="FK247" s="154"/>
      <c r="FL247" s="154"/>
      <c r="FM247" s="154"/>
      <c r="FN247" s="154"/>
      <c r="FO247" s="154"/>
      <c r="FP247" s="154"/>
      <c r="FQ247" s="154"/>
      <c r="FR247" s="154"/>
    </row>
    <row r="248" spans="1:174" s="155" customFormat="1" x14ac:dyDescent="0.25">
      <c r="A248" s="137" t="s">
        <v>365</v>
      </c>
      <c r="B248" s="138">
        <v>507</v>
      </c>
      <c r="C248" s="122"/>
      <c r="D248" s="123">
        <v>33516.214351000002</v>
      </c>
      <c r="E248" s="124">
        <v>31133.308578110002</v>
      </c>
      <c r="F248" s="125">
        <f t="shared" si="28"/>
        <v>-7.1097103865457978</v>
      </c>
      <c r="G248" s="123">
        <v>5252.7102000000004</v>
      </c>
      <c r="H248" s="132">
        <v>5772.6162999999997</v>
      </c>
      <c r="I248" s="125">
        <f t="shared" si="29"/>
        <v>9.8978637732574537</v>
      </c>
      <c r="J248" s="131">
        <v>3303.1779000000001</v>
      </c>
      <c r="K248" s="132">
        <v>3425.2426999999998</v>
      </c>
      <c r="L248" s="129">
        <f t="shared" si="33"/>
        <v>3.6953746875092452</v>
      </c>
      <c r="M248" s="131">
        <v>91.935900000000004</v>
      </c>
      <c r="N248" s="132">
        <v>98.685400000000001</v>
      </c>
      <c r="O248" s="147">
        <f t="shared" si="36"/>
        <v>7.3415281734338755</v>
      </c>
      <c r="P248" s="131">
        <v>22349.694</v>
      </c>
      <c r="Q248" s="132">
        <v>20598.277900000001</v>
      </c>
      <c r="R248" s="129">
        <f t="shared" si="30"/>
        <v>-7.8364209371278086</v>
      </c>
      <c r="S248" s="122"/>
      <c r="T248" s="131">
        <v>33223.0121</v>
      </c>
      <c r="U248" s="132">
        <v>32514.935399999998</v>
      </c>
      <c r="V248" s="129">
        <f t="shared" si="31"/>
        <v>-2.1312838759734332</v>
      </c>
      <c r="W248" s="131">
        <v>27702.9532</v>
      </c>
      <c r="X248" s="132">
        <v>25808.214899999999</v>
      </c>
      <c r="Y248" s="129">
        <f t="shared" si="35"/>
        <v>-6.8394812867820898</v>
      </c>
      <c r="Z248" s="132">
        <v>2905.6253999999999</v>
      </c>
      <c r="AA248" s="132">
        <v>2956.0205000000001</v>
      </c>
      <c r="AB248" s="129">
        <f t="shared" si="34"/>
        <v>1.734397696275658</v>
      </c>
      <c r="AC248" s="131">
        <v>345557.03769999999</v>
      </c>
      <c r="AD248" s="132">
        <v>207060.94500000001</v>
      </c>
      <c r="AE248" s="129">
        <f t="shared" si="32"/>
        <v>-40.079083216426127</v>
      </c>
      <c r="AF248" s="154"/>
      <c r="AG248" s="154"/>
      <c r="AH248" s="154"/>
      <c r="AI248" s="154"/>
      <c r="AJ248" s="154"/>
      <c r="AK248" s="154"/>
      <c r="AL248" s="154"/>
      <c r="AM248" s="154"/>
      <c r="AN248" s="154"/>
      <c r="AO248" s="154"/>
      <c r="AP248" s="154"/>
      <c r="AQ248" s="154"/>
      <c r="AR248" s="154"/>
      <c r="AS248" s="154"/>
      <c r="AT248" s="154"/>
      <c r="AU248" s="154"/>
      <c r="AV248" s="154"/>
      <c r="AW248" s="154"/>
      <c r="AX248" s="154"/>
      <c r="AY248" s="154"/>
      <c r="AZ248" s="154"/>
      <c r="BA248" s="154"/>
      <c r="BB248" s="154"/>
      <c r="BC248" s="154"/>
      <c r="BD248" s="154"/>
      <c r="BE248" s="154"/>
      <c r="BF248" s="154"/>
      <c r="BG248" s="154"/>
      <c r="BH248" s="154"/>
      <c r="BI248" s="154"/>
      <c r="BJ248" s="154"/>
      <c r="BK248" s="154"/>
      <c r="BL248" s="154"/>
      <c r="BM248" s="154"/>
      <c r="BN248" s="154"/>
      <c r="BO248" s="154"/>
      <c r="BP248" s="154"/>
      <c r="BQ248" s="154"/>
      <c r="BR248" s="154"/>
      <c r="BS248" s="154"/>
      <c r="BT248" s="154"/>
      <c r="BU248" s="154"/>
      <c r="BV248" s="154"/>
      <c r="BW248" s="154"/>
      <c r="BX248" s="154"/>
      <c r="BY248" s="154"/>
      <c r="BZ248" s="154"/>
      <c r="CA248" s="154"/>
      <c r="CB248" s="154"/>
      <c r="CC248" s="154"/>
      <c r="CD248" s="154"/>
      <c r="CE248" s="154"/>
      <c r="CF248" s="154"/>
      <c r="CG248" s="154"/>
      <c r="CH248" s="154"/>
      <c r="CI248" s="154"/>
      <c r="CJ248" s="154"/>
      <c r="CK248" s="154"/>
      <c r="CL248" s="154"/>
      <c r="CM248" s="154"/>
      <c r="CN248" s="154"/>
      <c r="CO248" s="154"/>
      <c r="CP248" s="154"/>
      <c r="CQ248" s="154"/>
      <c r="CR248" s="154"/>
      <c r="CS248" s="154"/>
      <c r="CT248" s="154"/>
      <c r="CU248" s="154"/>
      <c r="CV248" s="154"/>
      <c r="CW248" s="154"/>
      <c r="CX248" s="154"/>
      <c r="CY248" s="154"/>
      <c r="CZ248" s="154"/>
      <c r="DA248" s="154"/>
      <c r="DB248" s="154"/>
      <c r="DC248" s="154"/>
      <c r="DD248" s="154"/>
      <c r="DE248" s="154"/>
      <c r="DF248" s="154"/>
      <c r="DG248" s="154"/>
      <c r="DH248" s="154"/>
      <c r="DI248" s="154"/>
      <c r="DJ248" s="154"/>
      <c r="DK248" s="154"/>
      <c r="DL248" s="154"/>
      <c r="DM248" s="154"/>
      <c r="DN248" s="154"/>
      <c r="DO248" s="154"/>
      <c r="DP248" s="154"/>
      <c r="DQ248" s="154"/>
      <c r="DR248" s="154"/>
      <c r="DS248" s="154"/>
      <c r="DT248" s="154"/>
      <c r="DU248" s="154"/>
      <c r="DV248" s="154"/>
      <c r="DW248" s="154"/>
      <c r="DX248" s="154"/>
      <c r="DY248" s="154"/>
      <c r="DZ248" s="154"/>
      <c r="EA248" s="154"/>
      <c r="EB248" s="154"/>
      <c r="EC248" s="154"/>
      <c r="ED248" s="154"/>
      <c r="EE248" s="154"/>
      <c r="EF248" s="154"/>
      <c r="EG248" s="154"/>
      <c r="EH248" s="154"/>
      <c r="EI248" s="154"/>
      <c r="EJ248" s="154"/>
      <c r="EK248" s="154"/>
      <c r="EL248" s="154"/>
      <c r="EM248" s="154"/>
      <c r="EN248" s="154"/>
      <c r="EO248" s="154"/>
      <c r="EP248" s="154"/>
      <c r="EQ248" s="154"/>
      <c r="ER248" s="154"/>
      <c r="ES248" s="154"/>
      <c r="ET248" s="154"/>
      <c r="EU248" s="154"/>
      <c r="EV248" s="154"/>
      <c r="EW248" s="154"/>
      <c r="EX248" s="154"/>
      <c r="EY248" s="154"/>
      <c r="EZ248" s="154"/>
      <c r="FA248" s="154"/>
      <c r="FB248" s="154"/>
      <c r="FC248" s="154"/>
      <c r="FD248" s="154"/>
      <c r="FE248" s="154"/>
      <c r="FF248" s="154"/>
      <c r="FG248" s="154"/>
      <c r="FH248" s="154"/>
      <c r="FI248" s="154"/>
      <c r="FJ248" s="154"/>
      <c r="FK248" s="154"/>
      <c r="FL248" s="154"/>
      <c r="FM248" s="154"/>
      <c r="FN248" s="154"/>
      <c r="FO248" s="154"/>
      <c r="FP248" s="154"/>
      <c r="FQ248" s="154"/>
      <c r="FR248" s="154"/>
    </row>
    <row r="249" spans="1:174" s="155" customFormat="1" x14ac:dyDescent="0.25">
      <c r="A249" s="137" t="s">
        <v>366</v>
      </c>
      <c r="B249" s="138">
        <v>51</v>
      </c>
      <c r="C249" s="122"/>
      <c r="D249" s="123">
        <v>2400.3604999999998</v>
      </c>
      <c r="E249" s="124">
        <v>1475.5435</v>
      </c>
      <c r="F249" s="125">
        <f t="shared" si="28"/>
        <v>-38.528254401786718</v>
      </c>
      <c r="G249" s="123">
        <v>152.31049999999999</v>
      </c>
      <c r="H249" s="132" t="s">
        <v>131</v>
      </c>
      <c r="I249" s="129" t="s">
        <v>132</v>
      </c>
      <c r="J249" s="131">
        <v>159.08019999999999</v>
      </c>
      <c r="K249" s="132" t="s">
        <v>131</v>
      </c>
      <c r="L249" s="134" t="s">
        <v>132</v>
      </c>
      <c r="M249" s="131" t="s">
        <v>131</v>
      </c>
      <c r="N249" s="132" t="s">
        <v>131</v>
      </c>
      <c r="O249" s="134" t="s">
        <v>132</v>
      </c>
      <c r="P249" s="131">
        <v>1713.9716000000001</v>
      </c>
      <c r="Q249" s="132">
        <v>1153.3923</v>
      </c>
      <c r="R249" s="129">
        <f t="shared" si="30"/>
        <v>-32.706452078902593</v>
      </c>
      <c r="S249" s="122"/>
      <c r="T249" s="131">
        <v>1137.4249</v>
      </c>
      <c r="U249" s="132">
        <v>728.94539999999995</v>
      </c>
      <c r="V249" s="129">
        <f t="shared" si="31"/>
        <v>-35.912656738919644</v>
      </c>
      <c r="W249" s="131">
        <v>4047.7379999999998</v>
      </c>
      <c r="X249" s="132">
        <v>912.33069999999998</v>
      </c>
      <c r="Y249" s="129">
        <f t="shared" si="35"/>
        <v>-77.460727448268642</v>
      </c>
      <c r="Z249" s="132">
        <v>277.81349999999998</v>
      </c>
      <c r="AA249" s="132" t="s">
        <v>131</v>
      </c>
      <c r="AB249" s="129" t="s">
        <v>132</v>
      </c>
      <c r="AC249" s="131" t="s">
        <v>131</v>
      </c>
      <c r="AD249" s="132" t="s">
        <v>131</v>
      </c>
      <c r="AE249" s="129" t="s">
        <v>132</v>
      </c>
      <c r="AF249" s="154"/>
      <c r="AG249" s="154"/>
      <c r="AH249" s="154"/>
      <c r="AI249" s="154"/>
      <c r="AJ249" s="154"/>
      <c r="AK249" s="154"/>
      <c r="AL249" s="154"/>
      <c r="AM249" s="154"/>
      <c r="AN249" s="154"/>
      <c r="AO249" s="154"/>
      <c r="AP249" s="154"/>
      <c r="AQ249" s="154"/>
      <c r="AR249" s="154"/>
      <c r="AS249" s="154"/>
      <c r="AT249" s="154"/>
      <c r="AU249" s="154"/>
      <c r="AV249" s="154"/>
      <c r="AW249" s="154"/>
      <c r="AX249" s="154"/>
      <c r="AY249" s="154"/>
      <c r="AZ249" s="154"/>
      <c r="BA249" s="154"/>
      <c r="BB249" s="154"/>
      <c r="BC249" s="154"/>
      <c r="BD249" s="154"/>
      <c r="BE249" s="154"/>
      <c r="BF249" s="154"/>
      <c r="BG249" s="154"/>
      <c r="BH249" s="154"/>
      <c r="BI249" s="154"/>
      <c r="BJ249" s="154"/>
      <c r="BK249" s="154"/>
      <c r="BL249" s="154"/>
      <c r="BM249" s="154"/>
      <c r="BN249" s="154"/>
      <c r="BO249" s="154"/>
      <c r="BP249" s="154"/>
      <c r="BQ249" s="154"/>
      <c r="BR249" s="154"/>
      <c r="BS249" s="154"/>
      <c r="BT249" s="154"/>
      <c r="BU249" s="154"/>
      <c r="BV249" s="154"/>
      <c r="BW249" s="154"/>
      <c r="BX249" s="154"/>
      <c r="BY249" s="154"/>
      <c r="BZ249" s="154"/>
      <c r="CA249" s="154"/>
      <c r="CB249" s="154"/>
      <c r="CC249" s="154"/>
      <c r="CD249" s="154"/>
      <c r="CE249" s="154"/>
      <c r="CF249" s="154"/>
      <c r="CG249" s="154"/>
      <c r="CH249" s="154"/>
      <c r="CI249" s="154"/>
      <c r="CJ249" s="154"/>
      <c r="CK249" s="154"/>
      <c r="CL249" s="154"/>
      <c r="CM249" s="154"/>
      <c r="CN249" s="154"/>
      <c r="CO249" s="154"/>
      <c r="CP249" s="154"/>
      <c r="CQ249" s="154"/>
      <c r="CR249" s="154"/>
      <c r="CS249" s="154"/>
      <c r="CT249" s="154"/>
      <c r="CU249" s="154"/>
      <c r="CV249" s="154"/>
      <c r="CW249" s="154"/>
      <c r="CX249" s="154"/>
      <c r="CY249" s="154"/>
      <c r="CZ249" s="154"/>
      <c r="DA249" s="154"/>
      <c r="DB249" s="154"/>
      <c r="DC249" s="154"/>
      <c r="DD249" s="154"/>
      <c r="DE249" s="154"/>
      <c r="DF249" s="154"/>
      <c r="DG249" s="154"/>
      <c r="DH249" s="154"/>
      <c r="DI249" s="154"/>
      <c r="DJ249" s="154"/>
      <c r="DK249" s="154"/>
      <c r="DL249" s="154"/>
      <c r="DM249" s="154"/>
      <c r="DN249" s="154"/>
      <c r="DO249" s="154"/>
      <c r="DP249" s="154"/>
      <c r="DQ249" s="154"/>
      <c r="DR249" s="154"/>
      <c r="DS249" s="154"/>
      <c r="DT249" s="154"/>
      <c r="DU249" s="154"/>
      <c r="DV249" s="154"/>
      <c r="DW249" s="154"/>
      <c r="DX249" s="154"/>
      <c r="DY249" s="154"/>
      <c r="DZ249" s="154"/>
      <c r="EA249" s="154"/>
      <c r="EB249" s="154"/>
      <c r="EC249" s="154"/>
      <c r="ED249" s="154"/>
      <c r="EE249" s="154"/>
      <c r="EF249" s="154"/>
      <c r="EG249" s="154"/>
      <c r="EH249" s="154"/>
      <c r="EI249" s="154"/>
      <c r="EJ249" s="154"/>
      <c r="EK249" s="154"/>
      <c r="EL249" s="154"/>
      <c r="EM249" s="154"/>
      <c r="EN249" s="154"/>
      <c r="EO249" s="154"/>
      <c r="EP249" s="154"/>
      <c r="EQ249" s="154"/>
      <c r="ER249" s="154"/>
      <c r="ES249" s="154"/>
      <c r="ET249" s="154"/>
      <c r="EU249" s="154"/>
      <c r="EV249" s="154"/>
      <c r="EW249" s="154"/>
      <c r="EX249" s="154"/>
      <c r="EY249" s="154"/>
      <c r="EZ249" s="154"/>
      <c r="FA249" s="154"/>
      <c r="FB249" s="154"/>
      <c r="FC249" s="154"/>
      <c r="FD249" s="154"/>
      <c r="FE249" s="154"/>
      <c r="FF249" s="154"/>
      <c r="FG249" s="154"/>
      <c r="FH249" s="154"/>
      <c r="FI249" s="154"/>
      <c r="FJ249" s="154"/>
      <c r="FK249" s="154"/>
      <c r="FL249" s="154"/>
      <c r="FM249" s="154"/>
      <c r="FN249" s="154"/>
      <c r="FO249" s="154"/>
      <c r="FP249" s="154"/>
      <c r="FQ249" s="154"/>
      <c r="FR249" s="154"/>
    </row>
    <row r="250" spans="1:174" s="155" customFormat="1" x14ac:dyDescent="0.25">
      <c r="A250" s="137" t="s">
        <v>367</v>
      </c>
      <c r="B250" s="138">
        <v>748</v>
      </c>
      <c r="C250" s="122"/>
      <c r="D250" s="123">
        <v>101661.326892</v>
      </c>
      <c r="E250" s="124">
        <v>90760.623439670002</v>
      </c>
      <c r="F250" s="125">
        <f t="shared" si="28"/>
        <v>-10.722566570383607</v>
      </c>
      <c r="G250" s="123">
        <v>31412.750599999999</v>
      </c>
      <c r="H250" s="132">
        <v>30147.274799999999</v>
      </c>
      <c r="I250" s="125">
        <f t="shared" si="29"/>
        <v>-4.0285418367661201</v>
      </c>
      <c r="J250" s="131">
        <v>14125.040999999999</v>
      </c>
      <c r="K250" s="132">
        <v>13978.560299999999</v>
      </c>
      <c r="L250" s="129">
        <f t="shared" si="33"/>
        <v>-1.0370284942889718</v>
      </c>
      <c r="M250" s="131">
        <v>380.08240000000001</v>
      </c>
      <c r="N250" s="132">
        <v>431.37220000000002</v>
      </c>
      <c r="O250" s="147">
        <f t="shared" si="36"/>
        <v>13.494389637615424</v>
      </c>
      <c r="P250" s="131">
        <v>39278.080600000001</v>
      </c>
      <c r="Q250" s="132">
        <v>36135.355499999998</v>
      </c>
      <c r="R250" s="129">
        <f t="shared" si="30"/>
        <v>-8.0012186237023109</v>
      </c>
      <c r="S250" s="122"/>
      <c r="T250" s="131">
        <v>32035.1456</v>
      </c>
      <c r="U250" s="132">
        <v>29584.174299999999</v>
      </c>
      <c r="V250" s="129">
        <f t="shared" si="31"/>
        <v>-7.6508823484167321</v>
      </c>
      <c r="W250" s="131">
        <v>141620.05100000001</v>
      </c>
      <c r="X250" s="132">
        <v>119440.94620000001</v>
      </c>
      <c r="Y250" s="129">
        <f t="shared" si="35"/>
        <v>-15.660991959394222</v>
      </c>
      <c r="Z250" s="132">
        <v>12587.424000000001</v>
      </c>
      <c r="AA250" s="132">
        <v>10779.4274</v>
      </c>
      <c r="AB250" s="129">
        <f t="shared" si="34"/>
        <v>-14.363515521523706</v>
      </c>
      <c r="AC250" s="131">
        <v>615808.74690000003</v>
      </c>
      <c r="AD250" s="132">
        <v>465621.18959999998</v>
      </c>
      <c r="AE250" s="129">
        <f t="shared" si="32"/>
        <v>-24.388669056106917</v>
      </c>
      <c r="AF250" s="154"/>
      <c r="AG250" s="154"/>
      <c r="AH250" s="154"/>
      <c r="AI250" s="154"/>
      <c r="AJ250" s="154"/>
      <c r="AK250" s="154"/>
      <c r="AL250" s="154"/>
      <c r="AM250" s="154"/>
      <c r="AN250" s="154"/>
      <c r="AO250" s="154"/>
      <c r="AP250" s="154"/>
      <c r="AQ250" s="154"/>
      <c r="AR250" s="154"/>
      <c r="AS250" s="154"/>
      <c r="AT250" s="154"/>
      <c r="AU250" s="154"/>
      <c r="AV250" s="154"/>
      <c r="AW250" s="154"/>
      <c r="AX250" s="154"/>
      <c r="AY250" s="154"/>
      <c r="AZ250" s="154"/>
      <c r="BA250" s="154"/>
      <c r="BB250" s="154"/>
      <c r="BC250" s="154"/>
      <c r="BD250" s="154"/>
      <c r="BE250" s="154"/>
      <c r="BF250" s="154"/>
      <c r="BG250" s="154"/>
      <c r="BH250" s="154"/>
      <c r="BI250" s="154"/>
      <c r="BJ250" s="154"/>
      <c r="BK250" s="154"/>
      <c r="BL250" s="154"/>
      <c r="BM250" s="154"/>
      <c r="BN250" s="154"/>
      <c r="BO250" s="154"/>
      <c r="BP250" s="154"/>
      <c r="BQ250" s="154"/>
      <c r="BR250" s="154"/>
      <c r="BS250" s="154"/>
      <c r="BT250" s="154"/>
      <c r="BU250" s="154"/>
      <c r="BV250" s="154"/>
      <c r="BW250" s="154"/>
      <c r="BX250" s="154"/>
      <c r="BY250" s="154"/>
      <c r="BZ250" s="154"/>
      <c r="CA250" s="154"/>
      <c r="CB250" s="154"/>
      <c r="CC250" s="154"/>
      <c r="CD250" s="154"/>
      <c r="CE250" s="154"/>
      <c r="CF250" s="154"/>
      <c r="CG250" s="154"/>
      <c r="CH250" s="154"/>
      <c r="CI250" s="154"/>
      <c r="CJ250" s="154"/>
      <c r="CK250" s="154"/>
      <c r="CL250" s="154"/>
      <c r="CM250" s="154"/>
      <c r="CN250" s="154"/>
      <c r="CO250" s="154"/>
      <c r="CP250" s="154"/>
      <c r="CQ250" s="154"/>
      <c r="CR250" s="154"/>
      <c r="CS250" s="154"/>
      <c r="CT250" s="154"/>
      <c r="CU250" s="154"/>
      <c r="CV250" s="154"/>
      <c r="CW250" s="154"/>
      <c r="CX250" s="154"/>
      <c r="CY250" s="154"/>
      <c r="CZ250" s="154"/>
      <c r="DA250" s="154"/>
      <c r="DB250" s="154"/>
      <c r="DC250" s="154"/>
      <c r="DD250" s="154"/>
      <c r="DE250" s="154"/>
      <c r="DF250" s="154"/>
      <c r="DG250" s="154"/>
      <c r="DH250" s="154"/>
      <c r="DI250" s="154"/>
      <c r="DJ250" s="154"/>
      <c r="DK250" s="154"/>
      <c r="DL250" s="154"/>
      <c r="DM250" s="154"/>
      <c r="DN250" s="154"/>
      <c r="DO250" s="154"/>
      <c r="DP250" s="154"/>
      <c r="DQ250" s="154"/>
      <c r="DR250" s="154"/>
      <c r="DS250" s="154"/>
      <c r="DT250" s="154"/>
      <c r="DU250" s="154"/>
      <c r="DV250" s="154"/>
      <c r="DW250" s="154"/>
      <c r="DX250" s="154"/>
      <c r="DY250" s="154"/>
      <c r="DZ250" s="154"/>
      <c r="EA250" s="154"/>
      <c r="EB250" s="154"/>
      <c r="EC250" s="154"/>
      <c r="ED250" s="154"/>
      <c r="EE250" s="154"/>
      <c r="EF250" s="154"/>
      <c r="EG250" s="154"/>
      <c r="EH250" s="154"/>
      <c r="EI250" s="154"/>
      <c r="EJ250" s="154"/>
      <c r="EK250" s="154"/>
      <c r="EL250" s="154"/>
      <c r="EM250" s="154"/>
      <c r="EN250" s="154"/>
      <c r="EO250" s="154"/>
      <c r="EP250" s="154"/>
      <c r="EQ250" s="154"/>
      <c r="ER250" s="154"/>
      <c r="ES250" s="154"/>
      <c r="ET250" s="154"/>
      <c r="EU250" s="154"/>
      <c r="EV250" s="154"/>
      <c r="EW250" s="154"/>
      <c r="EX250" s="154"/>
      <c r="EY250" s="154"/>
      <c r="EZ250" s="154"/>
      <c r="FA250" s="154"/>
      <c r="FB250" s="154"/>
      <c r="FC250" s="154"/>
      <c r="FD250" s="154"/>
      <c r="FE250" s="154"/>
      <c r="FF250" s="154"/>
      <c r="FG250" s="154"/>
      <c r="FH250" s="154"/>
      <c r="FI250" s="154"/>
      <c r="FJ250" s="154"/>
      <c r="FK250" s="154"/>
      <c r="FL250" s="154"/>
      <c r="FM250" s="154"/>
      <c r="FN250" s="154"/>
      <c r="FO250" s="154"/>
      <c r="FP250" s="154"/>
      <c r="FQ250" s="154"/>
      <c r="FR250" s="154"/>
    </row>
    <row r="251" spans="1:174" s="155" customFormat="1" x14ac:dyDescent="0.25">
      <c r="A251" s="137" t="s">
        <v>368</v>
      </c>
      <c r="B251" s="138">
        <v>693</v>
      </c>
      <c r="C251" s="122"/>
      <c r="D251" s="123">
        <v>35022.1993800001</v>
      </c>
      <c r="E251" s="124">
        <v>33151.83900842</v>
      </c>
      <c r="F251" s="125">
        <f t="shared" si="28"/>
        <v>-5.3404994680265379</v>
      </c>
      <c r="G251" s="123">
        <v>4901.7541000000001</v>
      </c>
      <c r="H251" s="132">
        <v>5072.6575999999995</v>
      </c>
      <c r="I251" s="125">
        <f t="shared" si="29"/>
        <v>3.4865784066973049</v>
      </c>
      <c r="J251" s="131">
        <v>4120.4497000000001</v>
      </c>
      <c r="K251" s="132">
        <v>4861.3053</v>
      </c>
      <c r="L251" s="129">
        <f t="shared" si="33"/>
        <v>17.979969516434082</v>
      </c>
      <c r="M251" s="131">
        <v>587.65179999999998</v>
      </c>
      <c r="N251" s="132">
        <v>652.46069999999997</v>
      </c>
      <c r="O251" s="147">
        <f t="shared" si="36"/>
        <v>11.028452563235568</v>
      </c>
      <c r="P251" s="131">
        <v>22781.975600000002</v>
      </c>
      <c r="Q251" s="132">
        <v>20968.530900000002</v>
      </c>
      <c r="R251" s="129">
        <f t="shared" si="30"/>
        <v>-7.9599975517487653</v>
      </c>
      <c r="S251" s="122"/>
      <c r="T251" s="131">
        <v>35017.758800000003</v>
      </c>
      <c r="U251" s="132">
        <v>36477.312700000002</v>
      </c>
      <c r="V251" s="129">
        <f t="shared" si="31"/>
        <v>4.1680391607471945</v>
      </c>
      <c r="W251" s="131">
        <v>80360.7552</v>
      </c>
      <c r="X251" s="132">
        <v>75047.048899999994</v>
      </c>
      <c r="Y251" s="129">
        <f t="shared" si="35"/>
        <v>-6.6123150370791972</v>
      </c>
      <c r="Z251" s="132">
        <v>2761.8224</v>
      </c>
      <c r="AA251" s="132">
        <v>2348.4105</v>
      </c>
      <c r="AB251" s="129">
        <f t="shared" si="34"/>
        <v>-14.968808276737855</v>
      </c>
      <c r="AC251" s="131">
        <v>1595923.7031</v>
      </c>
      <c r="AD251" s="132">
        <v>1440098.1174000001</v>
      </c>
      <c r="AE251" s="129">
        <f t="shared" si="32"/>
        <v>-9.7639746434818093</v>
      </c>
      <c r="AF251" s="154"/>
      <c r="AG251" s="154"/>
      <c r="AH251" s="154"/>
      <c r="AI251" s="154"/>
      <c r="AJ251" s="154"/>
      <c r="AK251" s="154"/>
      <c r="AL251" s="154"/>
      <c r="AM251" s="154"/>
      <c r="AN251" s="154"/>
      <c r="AO251" s="154"/>
      <c r="AP251" s="154"/>
      <c r="AQ251" s="154"/>
      <c r="AR251" s="154"/>
      <c r="AS251" s="154"/>
      <c r="AT251" s="154"/>
      <c r="AU251" s="154"/>
      <c r="AV251" s="154"/>
      <c r="AW251" s="154"/>
      <c r="AX251" s="154"/>
      <c r="AY251" s="154"/>
      <c r="AZ251" s="154"/>
      <c r="BA251" s="154"/>
      <c r="BB251" s="154"/>
      <c r="BC251" s="154"/>
      <c r="BD251" s="154"/>
      <c r="BE251" s="154"/>
      <c r="BF251" s="154"/>
      <c r="BG251" s="154"/>
      <c r="BH251" s="154"/>
      <c r="BI251" s="154"/>
      <c r="BJ251" s="154"/>
      <c r="BK251" s="154"/>
      <c r="BL251" s="154"/>
      <c r="BM251" s="154"/>
      <c r="BN251" s="154"/>
      <c r="BO251" s="154"/>
      <c r="BP251" s="154"/>
      <c r="BQ251" s="154"/>
      <c r="BR251" s="154"/>
      <c r="BS251" s="154"/>
      <c r="BT251" s="154"/>
      <c r="BU251" s="154"/>
      <c r="BV251" s="154"/>
      <c r="BW251" s="154"/>
      <c r="BX251" s="154"/>
      <c r="BY251" s="154"/>
      <c r="BZ251" s="154"/>
      <c r="CA251" s="154"/>
      <c r="CB251" s="154"/>
      <c r="CC251" s="154"/>
      <c r="CD251" s="154"/>
      <c r="CE251" s="154"/>
      <c r="CF251" s="154"/>
      <c r="CG251" s="154"/>
      <c r="CH251" s="154"/>
      <c r="CI251" s="154"/>
      <c r="CJ251" s="154"/>
      <c r="CK251" s="154"/>
      <c r="CL251" s="154"/>
      <c r="CM251" s="154"/>
      <c r="CN251" s="154"/>
      <c r="CO251" s="154"/>
      <c r="CP251" s="154"/>
      <c r="CQ251" s="154"/>
      <c r="CR251" s="154"/>
      <c r="CS251" s="154"/>
      <c r="CT251" s="154"/>
      <c r="CU251" s="154"/>
      <c r="CV251" s="154"/>
      <c r="CW251" s="154"/>
      <c r="CX251" s="154"/>
      <c r="CY251" s="154"/>
      <c r="CZ251" s="154"/>
      <c r="DA251" s="154"/>
      <c r="DB251" s="154"/>
      <c r="DC251" s="154"/>
      <c r="DD251" s="154"/>
      <c r="DE251" s="154"/>
      <c r="DF251" s="154"/>
      <c r="DG251" s="154"/>
      <c r="DH251" s="154"/>
      <c r="DI251" s="154"/>
      <c r="DJ251" s="154"/>
      <c r="DK251" s="154"/>
      <c r="DL251" s="154"/>
      <c r="DM251" s="154"/>
      <c r="DN251" s="154"/>
      <c r="DO251" s="154"/>
      <c r="DP251" s="154"/>
      <c r="DQ251" s="154"/>
      <c r="DR251" s="154"/>
      <c r="DS251" s="154"/>
      <c r="DT251" s="154"/>
      <c r="DU251" s="154"/>
      <c r="DV251" s="154"/>
      <c r="DW251" s="154"/>
      <c r="DX251" s="154"/>
      <c r="DY251" s="154"/>
      <c r="DZ251" s="154"/>
      <c r="EA251" s="154"/>
      <c r="EB251" s="154"/>
      <c r="EC251" s="154"/>
      <c r="ED251" s="154"/>
      <c r="EE251" s="154"/>
      <c r="EF251" s="154"/>
      <c r="EG251" s="154"/>
      <c r="EH251" s="154"/>
      <c r="EI251" s="154"/>
      <c r="EJ251" s="154"/>
      <c r="EK251" s="154"/>
      <c r="EL251" s="154"/>
      <c r="EM251" s="154"/>
      <c r="EN251" s="154"/>
      <c r="EO251" s="154"/>
      <c r="EP251" s="154"/>
      <c r="EQ251" s="154"/>
      <c r="ER251" s="154"/>
      <c r="ES251" s="154"/>
      <c r="ET251" s="154"/>
      <c r="EU251" s="154"/>
      <c r="EV251" s="154"/>
      <c r="EW251" s="154"/>
      <c r="EX251" s="154"/>
      <c r="EY251" s="154"/>
      <c r="EZ251" s="154"/>
      <c r="FA251" s="154"/>
      <c r="FB251" s="154"/>
      <c r="FC251" s="154"/>
      <c r="FD251" s="154"/>
      <c r="FE251" s="154"/>
      <c r="FF251" s="154"/>
      <c r="FG251" s="154"/>
      <c r="FH251" s="154"/>
      <c r="FI251" s="154"/>
      <c r="FJ251" s="154"/>
      <c r="FK251" s="154"/>
      <c r="FL251" s="154"/>
      <c r="FM251" s="154"/>
      <c r="FN251" s="154"/>
      <c r="FO251" s="154"/>
      <c r="FP251" s="154"/>
      <c r="FQ251" s="154"/>
      <c r="FR251" s="154"/>
    </row>
    <row r="252" spans="1:174" s="155" customFormat="1" x14ac:dyDescent="0.25">
      <c r="A252" s="137" t="s">
        <v>369</v>
      </c>
      <c r="B252" s="138">
        <v>589</v>
      </c>
      <c r="C252" s="122"/>
      <c r="D252" s="123">
        <v>37830.944566999999</v>
      </c>
      <c r="E252" s="124">
        <v>35708.165071039999</v>
      </c>
      <c r="F252" s="125">
        <f t="shared" si="28"/>
        <v>-5.6112252026921494</v>
      </c>
      <c r="G252" s="123">
        <v>5419.942</v>
      </c>
      <c r="H252" s="132">
        <v>6021.7947000000004</v>
      </c>
      <c r="I252" s="125">
        <f t="shared" si="29"/>
        <v>11.104412187436697</v>
      </c>
      <c r="J252" s="131">
        <v>3780.3188</v>
      </c>
      <c r="K252" s="132">
        <v>4536.1004999999996</v>
      </c>
      <c r="L252" s="129">
        <f t="shared" si="33"/>
        <v>19.992538724511789</v>
      </c>
      <c r="M252" s="131">
        <v>58.194499999999998</v>
      </c>
      <c r="N252" s="132">
        <v>140.2859</v>
      </c>
      <c r="O252" s="147">
        <f t="shared" si="36"/>
        <v>141.0638462397649</v>
      </c>
      <c r="P252" s="131">
        <v>25247.782899999998</v>
      </c>
      <c r="Q252" s="132">
        <v>22828.339400000001</v>
      </c>
      <c r="R252" s="129">
        <f t="shared" si="30"/>
        <v>-9.5827958818514585</v>
      </c>
      <c r="S252" s="122"/>
      <c r="T252" s="131">
        <v>39050.864099999999</v>
      </c>
      <c r="U252" s="132">
        <v>39092.561000000002</v>
      </c>
      <c r="V252" s="129">
        <f t="shared" si="31"/>
        <v>0.10677587029375157</v>
      </c>
      <c r="W252" s="131">
        <v>45040.922599999998</v>
      </c>
      <c r="X252" s="132">
        <v>35481.8825</v>
      </c>
      <c r="Y252" s="129">
        <f t="shared" si="35"/>
        <v>-21.223011315492013</v>
      </c>
      <c r="Z252" s="132">
        <v>2478.4539</v>
      </c>
      <c r="AA252" s="132">
        <v>2574.7028</v>
      </c>
      <c r="AB252" s="129">
        <f t="shared" si="34"/>
        <v>3.8834250659251834</v>
      </c>
      <c r="AC252" s="131">
        <v>208078.75589999999</v>
      </c>
      <c r="AD252" s="132">
        <v>251984.88190000001</v>
      </c>
      <c r="AE252" s="129">
        <f t="shared" si="32"/>
        <v>21.100724968338792</v>
      </c>
      <c r="AF252" s="154"/>
      <c r="AG252" s="154"/>
      <c r="AH252" s="154"/>
      <c r="AI252" s="154"/>
      <c r="AJ252" s="154"/>
      <c r="AK252" s="154"/>
      <c r="AL252" s="154"/>
      <c r="AM252" s="154"/>
      <c r="AN252" s="154"/>
      <c r="AO252" s="154"/>
      <c r="AP252" s="154"/>
      <c r="AQ252" s="154"/>
      <c r="AR252" s="154"/>
      <c r="AS252" s="154"/>
      <c r="AT252" s="154"/>
      <c r="AU252" s="154"/>
      <c r="AV252" s="154"/>
      <c r="AW252" s="154"/>
      <c r="AX252" s="154"/>
      <c r="AY252" s="154"/>
      <c r="AZ252" s="154"/>
      <c r="BA252" s="154"/>
      <c r="BB252" s="154"/>
      <c r="BC252" s="154"/>
      <c r="BD252" s="154"/>
      <c r="BE252" s="154"/>
      <c r="BF252" s="154"/>
      <c r="BG252" s="154"/>
      <c r="BH252" s="154"/>
      <c r="BI252" s="154"/>
      <c r="BJ252" s="154"/>
      <c r="BK252" s="154"/>
      <c r="BL252" s="154"/>
      <c r="BM252" s="154"/>
      <c r="BN252" s="154"/>
      <c r="BO252" s="154"/>
      <c r="BP252" s="154"/>
      <c r="BQ252" s="154"/>
      <c r="BR252" s="154"/>
      <c r="BS252" s="154"/>
      <c r="BT252" s="154"/>
      <c r="BU252" s="154"/>
      <c r="BV252" s="154"/>
      <c r="BW252" s="154"/>
      <c r="BX252" s="154"/>
      <c r="BY252" s="154"/>
      <c r="BZ252" s="154"/>
      <c r="CA252" s="154"/>
      <c r="CB252" s="154"/>
      <c r="CC252" s="154"/>
      <c r="CD252" s="154"/>
      <c r="CE252" s="154"/>
      <c r="CF252" s="154"/>
      <c r="CG252" s="154"/>
      <c r="CH252" s="154"/>
      <c r="CI252" s="154"/>
      <c r="CJ252" s="154"/>
      <c r="CK252" s="154"/>
      <c r="CL252" s="154"/>
      <c r="CM252" s="154"/>
      <c r="CN252" s="154"/>
      <c r="CO252" s="154"/>
      <c r="CP252" s="154"/>
      <c r="CQ252" s="154"/>
      <c r="CR252" s="154"/>
      <c r="CS252" s="154"/>
      <c r="CT252" s="154"/>
      <c r="CU252" s="154"/>
      <c r="CV252" s="154"/>
      <c r="CW252" s="154"/>
      <c r="CX252" s="154"/>
      <c r="CY252" s="154"/>
      <c r="CZ252" s="154"/>
      <c r="DA252" s="154"/>
      <c r="DB252" s="154"/>
      <c r="DC252" s="154"/>
      <c r="DD252" s="154"/>
      <c r="DE252" s="154"/>
      <c r="DF252" s="154"/>
      <c r="DG252" s="154"/>
      <c r="DH252" s="154"/>
      <c r="DI252" s="154"/>
      <c r="DJ252" s="154"/>
      <c r="DK252" s="154"/>
      <c r="DL252" s="154"/>
      <c r="DM252" s="154"/>
      <c r="DN252" s="154"/>
      <c r="DO252" s="154"/>
      <c r="DP252" s="154"/>
      <c r="DQ252" s="154"/>
      <c r="DR252" s="154"/>
      <c r="DS252" s="154"/>
      <c r="DT252" s="154"/>
      <c r="DU252" s="154"/>
      <c r="DV252" s="154"/>
      <c r="DW252" s="154"/>
      <c r="DX252" s="154"/>
      <c r="DY252" s="154"/>
      <c r="DZ252" s="154"/>
      <c r="EA252" s="154"/>
      <c r="EB252" s="154"/>
      <c r="EC252" s="154"/>
      <c r="ED252" s="154"/>
      <c r="EE252" s="154"/>
      <c r="EF252" s="154"/>
      <c r="EG252" s="154"/>
      <c r="EH252" s="154"/>
      <c r="EI252" s="154"/>
      <c r="EJ252" s="154"/>
      <c r="EK252" s="154"/>
      <c r="EL252" s="154"/>
      <c r="EM252" s="154"/>
      <c r="EN252" s="154"/>
      <c r="EO252" s="154"/>
      <c r="EP252" s="154"/>
      <c r="EQ252" s="154"/>
      <c r="ER252" s="154"/>
      <c r="ES252" s="154"/>
      <c r="ET252" s="154"/>
      <c r="EU252" s="154"/>
      <c r="EV252" s="154"/>
      <c r="EW252" s="154"/>
      <c r="EX252" s="154"/>
      <c r="EY252" s="154"/>
      <c r="EZ252" s="154"/>
      <c r="FA252" s="154"/>
      <c r="FB252" s="154"/>
      <c r="FC252" s="154"/>
      <c r="FD252" s="154"/>
      <c r="FE252" s="154"/>
      <c r="FF252" s="154"/>
      <c r="FG252" s="154"/>
      <c r="FH252" s="154"/>
      <c r="FI252" s="154"/>
      <c r="FJ252" s="154"/>
      <c r="FK252" s="154"/>
      <c r="FL252" s="154"/>
      <c r="FM252" s="154"/>
      <c r="FN252" s="154"/>
      <c r="FO252" s="154"/>
      <c r="FP252" s="154"/>
      <c r="FQ252" s="154"/>
      <c r="FR252" s="154"/>
    </row>
    <row r="253" spans="1:174" s="155" customFormat="1" x14ac:dyDescent="0.25">
      <c r="A253" s="137" t="s">
        <v>370</v>
      </c>
      <c r="B253" s="138">
        <v>470</v>
      </c>
      <c r="C253" s="122"/>
      <c r="D253" s="123">
        <v>33785.496388</v>
      </c>
      <c r="E253" s="124">
        <v>32032.542014300001</v>
      </c>
      <c r="F253" s="125">
        <f t="shared" si="28"/>
        <v>-5.1884819259977348</v>
      </c>
      <c r="G253" s="123">
        <v>6681.5304999999998</v>
      </c>
      <c r="H253" s="132">
        <v>6950.7174999999997</v>
      </c>
      <c r="I253" s="125">
        <f t="shared" si="29"/>
        <v>4.0288224382123206</v>
      </c>
      <c r="J253" s="131">
        <v>3515.3861999999999</v>
      </c>
      <c r="K253" s="132">
        <v>4630.8006999999998</v>
      </c>
      <c r="L253" s="129">
        <f t="shared" si="33"/>
        <v>31.729501014710703</v>
      </c>
      <c r="M253" s="131">
        <v>211.27889999999999</v>
      </c>
      <c r="N253" s="132">
        <v>246.58330000000001</v>
      </c>
      <c r="O253" s="147">
        <f t="shared" si="36"/>
        <v>16.70985602443027</v>
      </c>
      <c r="P253" s="131">
        <v>19059.475200000001</v>
      </c>
      <c r="Q253" s="132">
        <v>18144.4728</v>
      </c>
      <c r="R253" s="129">
        <f t="shared" si="30"/>
        <v>-4.8007743675964498</v>
      </c>
      <c r="S253" s="122"/>
      <c r="T253" s="131">
        <v>23132.881399999998</v>
      </c>
      <c r="U253" s="132">
        <v>20970.416799999999</v>
      </c>
      <c r="V253" s="129">
        <f t="shared" si="31"/>
        <v>-9.3480123059810456</v>
      </c>
      <c r="W253" s="131">
        <v>59983.2454</v>
      </c>
      <c r="X253" s="132">
        <v>48534.086900000002</v>
      </c>
      <c r="Y253" s="129">
        <f t="shared" si="35"/>
        <v>-19.087260823669936</v>
      </c>
      <c r="Z253" s="132">
        <v>8715.5383000000002</v>
      </c>
      <c r="AA253" s="132">
        <v>6644.1724999999997</v>
      </c>
      <c r="AB253" s="129">
        <f t="shared" si="34"/>
        <v>-23.766355315081345</v>
      </c>
      <c r="AC253" s="131">
        <v>308165.8284</v>
      </c>
      <c r="AD253" s="132">
        <v>424499.6778</v>
      </c>
      <c r="AE253" s="129">
        <f t="shared" si="32"/>
        <v>37.750405359350346</v>
      </c>
      <c r="AF253" s="154"/>
      <c r="AG253" s="154"/>
      <c r="AH253" s="154"/>
      <c r="AI253" s="154"/>
      <c r="AJ253" s="154"/>
      <c r="AK253" s="154"/>
      <c r="AL253" s="154"/>
      <c r="AM253" s="154"/>
      <c r="AN253" s="154"/>
      <c r="AO253" s="154"/>
      <c r="AP253" s="154"/>
      <c r="AQ253" s="154"/>
      <c r="AR253" s="154"/>
      <c r="AS253" s="154"/>
      <c r="AT253" s="154"/>
      <c r="AU253" s="154"/>
      <c r="AV253" s="154"/>
      <c r="AW253" s="154"/>
      <c r="AX253" s="154"/>
      <c r="AY253" s="154"/>
      <c r="AZ253" s="154"/>
      <c r="BA253" s="154"/>
      <c r="BB253" s="154"/>
      <c r="BC253" s="154"/>
      <c r="BD253" s="154"/>
      <c r="BE253" s="154"/>
      <c r="BF253" s="154"/>
      <c r="BG253" s="154"/>
      <c r="BH253" s="154"/>
      <c r="BI253" s="154"/>
      <c r="BJ253" s="154"/>
      <c r="BK253" s="154"/>
      <c r="BL253" s="154"/>
      <c r="BM253" s="154"/>
      <c r="BN253" s="154"/>
      <c r="BO253" s="154"/>
      <c r="BP253" s="154"/>
      <c r="BQ253" s="154"/>
      <c r="BR253" s="154"/>
      <c r="BS253" s="154"/>
      <c r="BT253" s="154"/>
      <c r="BU253" s="154"/>
      <c r="BV253" s="154"/>
      <c r="BW253" s="154"/>
      <c r="BX253" s="154"/>
      <c r="BY253" s="154"/>
      <c r="BZ253" s="154"/>
      <c r="CA253" s="154"/>
      <c r="CB253" s="154"/>
      <c r="CC253" s="154"/>
      <c r="CD253" s="154"/>
      <c r="CE253" s="154"/>
      <c r="CF253" s="154"/>
      <c r="CG253" s="154"/>
      <c r="CH253" s="154"/>
      <c r="CI253" s="154"/>
      <c r="CJ253" s="154"/>
      <c r="CK253" s="154"/>
      <c r="CL253" s="154"/>
      <c r="CM253" s="154"/>
      <c r="CN253" s="154"/>
      <c r="CO253" s="154"/>
      <c r="CP253" s="154"/>
      <c r="CQ253" s="154"/>
      <c r="CR253" s="154"/>
      <c r="CS253" s="154"/>
      <c r="CT253" s="154"/>
      <c r="CU253" s="154"/>
      <c r="CV253" s="154"/>
      <c r="CW253" s="154"/>
      <c r="CX253" s="154"/>
      <c r="CY253" s="154"/>
      <c r="CZ253" s="154"/>
      <c r="DA253" s="154"/>
      <c r="DB253" s="154"/>
      <c r="DC253" s="154"/>
      <c r="DD253" s="154"/>
      <c r="DE253" s="154"/>
      <c r="DF253" s="154"/>
      <c r="DG253" s="154"/>
      <c r="DH253" s="154"/>
      <c r="DI253" s="154"/>
      <c r="DJ253" s="154"/>
      <c r="DK253" s="154"/>
      <c r="DL253" s="154"/>
      <c r="DM253" s="154"/>
      <c r="DN253" s="154"/>
      <c r="DO253" s="154"/>
      <c r="DP253" s="154"/>
      <c r="DQ253" s="154"/>
      <c r="DR253" s="154"/>
      <c r="DS253" s="154"/>
      <c r="DT253" s="154"/>
      <c r="DU253" s="154"/>
      <c r="DV253" s="154"/>
      <c r="DW253" s="154"/>
      <c r="DX253" s="154"/>
      <c r="DY253" s="154"/>
      <c r="DZ253" s="154"/>
      <c r="EA253" s="154"/>
      <c r="EB253" s="154"/>
      <c r="EC253" s="154"/>
      <c r="ED253" s="154"/>
      <c r="EE253" s="154"/>
      <c r="EF253" s="154"/>
      <c r="EG253" s="154"/>
      <c r="EH253" s="154"/>
      <c r="EI253" s="154"/>
      <c r="EJ253" s="154"/>
      <c r="EK253" s="154"/>
      <c r="EL253" s="154"/>
      <c r="EM253" s="154"/>
      <c r="EN253" s="154"/>
      <c r="EO253" s="154"/>
      <c r="EP253" s="154"/>
      <c r="EQ253" s="154"/>
      <c r="ER253" s="154"/>
      <c r="ES253" s="154"/>
      <c r="ET253" s="154"/>
      <c r="EU253" s="154"/>
      <c r="EV253" s="154"/>
      <c r="EW253" s="154"/>
      <c r="EX253" s="154"/>
      <c r="EY253" s="154"/>
      <c r="EZ253" s="154"/>
      <c r="FA253" s="154"/>
      <c r="FB253" s="154"/>
      <c r="FC253" s="154"/>
      <c r="FD253" s="154"/>
      <c r="FE253" s="154"/>
      <c r="FF253" s="154"/>
      <c r="FG253" s="154"/>
      <c r="FH253" s="154"/>
      <c r="FI253" s="154"/>
      <c r="FJ253" s="154"/>
      <c r="FK253" s="154"/>
      <c r="FL253" s="154"/>
      <c r="FM253" s="154"/>
      <c r="FN253" s="154"/>
      <c r="FO253" s="154"/>
      <c r="FP253" s="154"/>
      <c r="FQ253" s="154"/>
      <c r="FR253" s="154"/>
    </row>
    <row r="254" spans="1:174" s="155" customFormat="1" x14ac:dyDescent="0.25">
      <c r="A254" s="137" t="s">
        <v>371</v>
      </c>
      <c r="B254" s="138">
        <v>111</v>
      </c>
      <c r="C254" s="122"/>
      <c r="D254" s="123">
        <v>13015.975678999999</v>
      </c>
      <c r="E254" s="124">
        <v>13085.4149</v>
      </c>
      <c r="F254" s="125">
        <f t="shared" si="28"/>
        <v>0.53349224608674195</v>
      </c>
      <c r="G254" s="123">
        <v>4356.5027</v>
      </c>
      <c r="H254" s="132">
        <v>4425.2718999999997</v>
      </c>
      <c r="I254" s="125">
        <f t="shared" si="29"/>
        <v>1.5785414295737654</v>
      </c>
      <c r="J254" s="131">
        <v>1786.8529000000001</v>
      </c>
      <c r="K254" s="132">
        <v>2571.1014</v>
      </c>
      <c r="L254" s="129">
        <f t="shared" si="33"/>
        <v>43.889930726810242</v>
      </c>
      <c r="M254" s="131" t="s">
        <v>131</v>
      </c>
      <c r="N254" s="132" t="s">
        <v>131</v>
      </c>
      <c r="O254" s="134" t="s">
        <v>132</v>
      </c>
      <c r="P254" s="131">
        <v>4907.7819</v>
      </c>
      <c r="Q254" s="132">
        <v>5196.5167000000001</v>
      </c>
      <c r="R254" s="129">
        <f t="shared" si="30"/>
        <v>5.8832035710470354</v>
      </c>
      <c r="S254" s="122"/>
      <c r="T254" s="131">
        <v>6323.1017000000002</v>
      </c>
      <c r="U254" s="132">
        <v>5905.4565000000002</v>
      </c>
      <c r="V254" s="129">
        <f t="shared" si="31"/>
        <v>-6.6050685219881888</v>
      </c>
      <c r="W254" s="131">
        <v>3550.4340999999999</v>
      </c>
      <c r="X254" s="132">
        <v>2515.0409</v>
      </c>
      <c r="Y254" s="129">
        <f t="shared" si="35"/>
        <v>-29.162439601399726</v>
      </c>
      <c r="Z254" s="132">
        <v>1026.7077999999999</v>
      </c>
      <c r="AA254" s="132" t="s">
        <v>131</v>
      </c>
      <c r="AB254" s="129" t="s">
        <v>132</v>
      </c>
      <c r="AC254" s="131" t="s">
        <v>131</v>
      </c>
      <c r="AD254" s="132">
        <v>2145.8382999999999</v>
      </c>
      <c r="AE254" s="129" t="s">
        <v>132</v>
      </c>
      <c r="AF254" s="154"/>
      <c r="AG254" s="154"/>
      <c r="AH254" s="154"/>
      <c r="AI254" s="154"/>
      <c r="AJ254" s="154"/>
      <c r="AK254" s="154"/>
      <c r="AL254" s="154"/>
      <c r="AM254" s="154"/>
      <c r="AN254" s="154"/>
      <c r="AO254" s="154"/>
      <c r="AP254" s="154"/>
      <c r="AQ254" s="154"/>
      <c r="AR254" s="154"/>
      <c r="AS254" s="154"/>
      <c r="AT254" s="154"/>
      <c r="AU254" s="154"/>
      <c r="AV254" s="154"/>
      <c r="AW254" s="154"/>
      <c r="AX254" s="154"/>
      <c r="AY254" s="154"/>
      <c r="AZ254" s="154"/>
      <c r="BA254" s="154"/>
      <c r="BB254" s="154"/>
      <c r="BC254" s="154"/>
      <c r="BD254" s="154"/>
      <c r="BE254" s="154"/>
      <c r="BF254" s="154"/>
      <c r="BG254" s="154"/>
      <c r="BH254" s="154"/>
      <c r="BI254" s="154"/>
      <c r="BJ254" s="154"/>
      <c r="BK254" s="154"/>
      <c r="BL254" s="154"/>
      <c r="BM254" s="154"/>
      <c r="BN254" s="154"/>
      <c r="BO254" s="154"/>
      <c r="BP254" s="154"/>
      <c r="BQ254" s="154"/>
      <c r="BR254" s="154"/>
      <c r="BS254" s="154"/>
      <c r="BT254" s="154"/>
      <c r="BU254" s="154"/>
      <c r="BV254" s="154"/>
      <c r="BW254" s="154"/>
      <c r="BX254" s="154"/>
      <c r="BY254" s="154"/>
      <c r="BZ254" s="154"/>
      <c r="CA254" s="154"/>
      <c r="CB254" s="154"/>
      <c r="CC254" s="154"/>
      <c r="CD254" s="154"/>
      <c r="CE254" s="154"/>
      <c r="CF254" s="154"/>
      <c r="CG254" s="154"/>
      <c r="CH254" s="154"/>
      <c r="CI254" s="154"/>
      <c r="CJ254" s="154"/>
      <c r="CK254" s="154"/>
      <c r="CL254" s="154"/>
      <c r="CM254" s="154"/>
      <c r="CN254" s="154"/>
      <c r="CO254" s="154"/>
      <c r="CP254" s="154"/>
      <c r="CQ254" s="154"/>
      <c r="CR254" s="154"/>
      <c r="CS254" s="154"/>
      <c r="CT254" s="154"/>
      <c r="CU254" s="154"/>
      <c r="CV254" s="154"/>
      <c r="CW254" s="154"/>
      <c r="CX254" s="154"/>
      <c r="CY254" s="154"/>
      <c r="CZ254" s="154"/>
      <c r="DA254" s="154"/>
      <c r="DB254" s="154"/>
      <c r="DC254" s="154"/>
      <c r="DD254" s="154"/>
      <c r="DE254" s="154"/>
      <c r="DF254" s="154"/>
      <c r="DG254" s="154"/>
      <c r="DH254" s="154"/>
      <c r="DI254" s="154"/>
      <c r="DJ254" s="154"/>
      <c r="DK254" s="154"/>
      <c r="DL254" s="154"/>
      <c r="DM254" s="154"/>
      <c r="DN254" s="154"/>
      <c r="DO254" s="154"/>
      <c r="DP254" s="154"/>
      <c r="DQ254" s="154"/>
      <c r="DR254" s="154"/>
      <c r="DS254" s="154"/>
      <c r="DT254" s="154"/>
      <c r="DU254" s="154"/>
      <c r="DV254" s="154"/>
      <c r="DW254" s="154"/>
      <c r="DX254" s="154"/>
      <c r="DY254" s="154"/>
      <c r="DZ254" s="154"/>
      <c r="EA254" s="154"/>
      <c r="EB254" s="154"/>
      <c r="EC254" s="154"/>
      <c r="ED254" s="154"/>
      <c r="EE254" s="154"/>
      <c r="EF254" s="154"/>
      <c r="EG254" s="154"/>
      <c r="EH254" s="154"/>
      <c r="EI254" s="154"/>
      <c r="EJ254" s="154"/>
      <c r="EK254" s="154"/>
      <c r="EL254" s="154"/>
      <c r="EM254" s="154"/>
      <c r="EN254" s="154"/>
      <c r="EO254" s="154"/>
      <c r="EP254" s="154"/>
      <c r="EQ254" s="154"/>
      <c r="ER254" s="154"/>
      <c r="ES254" s="154"/>
      <c r="ET254" s="154"/>
      <c r="EU254" s="154"/>
      <c r="EV254" s="154"/>
      <c r="EW254" s="154"/>
      <c r="EX254" s="154"/>
      <c r="EY254" s="154"/>
      <c r="EZ254" s="154"/>
      <c r="FA254" s="154"/>
      <c r="FB254" s="154"/>
      <c r="FC254" s="154"/>
      <c r="FD254" s="154"/>
      <c r="FE254" s="154"/>
      <c r="FF254" s="154"/>
      <c r="FG254" s="154"/>
      <c r="FH254" s="154"/>
      <c r="FI254" s="154"/>
      <c r="FJ254" s="154"/>
      <c r="FK254" s="154"/>
      <c r="FL254" s="154"/>
      <c r="FM254" s="154"/>
      <c r="FN254" s="154"/>
      <c r="FO254" s="154"/>
      <c r="FP254" s="154"/>
      <c r="FQ254" s="154"/>
      <c r="FR254" s="154"/>
    </row>
    <row r="255" spans="1:174" s="155" customFormat="1" x14ac:dyDescent="0.25">
      <c r="A255" s="137" t="s">
        <v>372</v>
      </c>
      <c r="B255" s="138">
        <v>493</v>
      </c>
      <c r="C255" s="122"/>
      <c r="D255" s="123">
        <v>84048.071104000104</v>
      </c>
      <c r="E255" s="124">
        <v>86474.867042629994</v>
      </c>
      <c r="F255" s="125">
        <f t="shared" si="28"/>
        <v>2.8873904026030628</v>
      </c>
      <c r="G255" s="123">
        <v>25588.802899999999</v>
      </c>
      <c r="H255" s="132">
        <v>26224.8357</v>
      </c>
      <c r="I255" s="125">
        <f t="shared" si="29"/>
        <v>2.4855902891807391</v>
      </c>
      <c r="J255" s="131">
        <v>10716.631299999999</v>
      </c>
      <c r="K255" s="132">
        <v>12569.585800000001</v>
      </c>
      <c r="L255" s="129">
        <f t="shared" si="33"/>
        <v>17.290456750154327</v>
      </c>
      <c r="M255" s="131">
        <v>384.89240000000001</v>
      </c>
      <c r="N255" s="132">
        <v>400.21159999999998</v>
      </c>
      <c r="O255" s="147">
        <f t="shared" si="36"/>
        <v>3.9801253545146631</v>
      </c>
      <c r="P255" s="131">
        <v>36170.671600000001</v>
      </c>
      <c r="Q255" s="132">
        <v>39273.922200000001</v>
      </c>
      <c r="R255" s="129">
        <f t="shared" si="30"/>
        <v>8.5794663541718599</v>
      </c>
      <c r="S255" s="122"/>
      <c r="T255" s="131">
        <v>33710.707600000002</v>
      </c>
      <c r="U255" s="132">
        <v>32726.090700000001</v>
      </c>
      <c r="V255" s="129">
        <f t="shared" si="31"/>
        <v>-2.9207838402063091</v>
      </c>
      <c r="W255" s="131">
        <v>45401.006399999998</v>
      </c>
      <c r="X255" s="132">
        <v>40660.563699999999</v>
      </c>
      <c r="Y255" s="129">
        <f t="shared" si="35"/>
        <v>-10.441272288624859</v>
      </c>
      <c r="Z255" s="132">
        <v>32162.8557</v>
      </c>
      <c r="AA255" s="132">
        <v>19850.1237</v>
      </c>
      <c r="AB255" s="129">
        <f t="shared" si="34"/>
        <v>-38.282458855169374</v>
      </c>
      <c r="AC255" s="131">
        <v>644342.71340000001</v>
      </c>
      <c r="AD255" s="132">
        <v>561397.1409</v>
      </c>
      <c r="AE255" s="129">
        <f t="shared" si="32"/>
        <v>-12.872896794676469</v>
      </c>
      <c r="AF255" s="154"/>
      <c r="AG255" s="154"/>
      <c r="AH255" s="154"/>
      <c r="AI255" s="154"/>
      <c r="AJ255" s="154"/>
      <c r="AK255" s="154"/>
      <c r="AL255" s="154"/>
      <c r="AM255" s="154"/>
      <c r="AN255" s="154"/>
      <c r="AO255" s="154"/>
      <c r="AP255" s="154"/>
      <c r="AQ255" s="154"/>
      <c r="AR255" s="154"/>
      <c r="AS255" s="154"/>
      <c r="AT255" s="154"/>
      <c r="AU255" s="154"/>
      <c r="AV255" s="154"/>
      <c r="AW255" s="154"/>
      <c r="AX255" s="154"/>
      <c r="AY255" s="154"/>
      <c r="AZ255" s="154"/>
      <c r="BA255" s="154"/>
      <c r="BB255" s="154"/>
      <c r="BC255" s="154"/>
      <c r="BD255" s="154"/>
      <c r="BE255" s="154"/>
      <c r="BF255" s="154"/>
      <c r="BG255" s="154"/>
      <c r="BH255" s="154"/>
      <c r="BI255" s="154"/>
      <c r="BJ255" s="154"/>
      <c r="BK255" s="154"/>
      <c r="BL255" s="154"/>
      <c r="BM255" s="154"/>
      <c r="BN255" s="154"/>
      <c r="BO255" s="154"/>
      <c r="BP255" s="154"/>
      <c r="BQ255" s="154"/>
      <c r="BR255" s="154"/>
      <c r="BS255" s="154"/>
      <c r="BT255" s="154"/>
      <c r="BU255" s="154"/>
      <c r="BV255" s="154"/>
      <c r="BW255" s="154"/>
      <c r="BX255" s="154"/>
      <c r="BY255" s="154"/>
      <c r="BZ255" s="154"/>
      <c r="CA255" s="154"/>
      <c r="CB255" s="154"/>
      <c r="CC255" s="154"/>
      <c r="CD255" s="154"/>
      <c r="CE255" s="154"/>
      <c r="CF255" s="154"/>
      <c r="CG255" s="154"/>
      <c r="CH255" s="154"/>
      <c r="CI255" s="154"/>
      <c r="CJ255" s="154"/>
      <c r="CK255" s="154"/>
      <c r="CL255" s="154"/>
      <c r="CM255" s="154"/>
      <c r="CN255" s="154"/>
      <c r="CO255" s="154"/>
      <c r="CP255" s="154"/>
      <c r="CQ255" s="154"/>
      <c r="CR255" s="154"/>
      <c r="CS255" s="154"/>
      <c r="CT255" s="154"/>
      <c r="CU255" s="154"/>
      <c r="CV255" s="154"/>
      <c r="CW255" s="154"/>
      <c r="CX255" s="154"/>
      <c r="CY255" s="154"/>
      <c r="CZ255" s="154"/>
      <c r="DA255" s="154"/>
      <c r="DB255" s="154"/>
      <c r="DC255" s="154"/>
      <c r="DD255" s="154"/>
      <c r="DE255" s="154"/>
      <c r="DF255" s="154"/>
      <c r="DG255" s="154"/>
      <c r="DH255" s="154"/>
      <c r="DI255" s="154"/>
      <c r="DJ255" s="154"/>
      <c r="DK255" s="154"/>
      <c r="DL255" s="154"/>
      <c r="DM255" s="154"/>
      <c r="DN255" s="154"/>
      <c r="DO255" s="154"/>
      <c r="DP255" s="154"/>
      <c r="DQ255" s="154"/>
      <c r="DR255" s="154"/>
      <c r="DS255" s="154"/>
      <c r="DT255" s="154"/>
      <c r="DU255" s="154"/>
      <c r="DV255" s="154"/>
      <c r="DW255" s="154"/>
      <c r="DX255" s="154"/>
      <c r="DY255" s="154"/>
      <c r="DZ255" s="154"/>
      <c r="EA255" s="154"/>
      <c r="EB255" s="154"/>
      <c r="EC255" s="154"/>
      <c r="ED255" s="154"/>
      <c r="EE255" s="154"/>
      <c r="EF255" s="154"/>
      <c r="EG255" s="154"/>
      <c r="EH255" s="154"/>
      <c r="EI255" s="154"/>
      <c r="EJ255" s="154"/>
      <c r="EK255" s="154"/>
      <c r="EL255" s="154"/>
      <c r="EM255" s="154"/>
      <c r="EN255" s="154"/>
      <c r="EO255" s="154"/>
      <c r="EP255" s="154"/>
      <c r="EQ255" s="154"/>
      <c r="ER255" s="154"/>
      <c r="ES255" s="154"/>
      <c r="ET255" s="154"/>
      <c r="EU255" s="154"/>
      <c r="EV255" s="154"/>
      <c r="EW255" s="154"/>
      <c r="EX255" s="154"/>
      <c r="EY255" s="154"/>
      <c r="EZ255" s="154"/>
      <c r="FA255" s="154"/>
      <c r="FB255" s="154"/>
      <c r="FC255" s="154"/>
      <c r="FD255" s="154"/>
      <c r="FE255" s="154"/>
      <c r="FF255" s="154"/>
      <c r="FG255" s="154"/>
      <c r="FH255" s="154"/>
      <c r="FI255" s="154"/>
      <c r="FJ255" s="154"/>
      <c r="FK255" s="154"/>
      <c r="FL255" s="154"/>
      <c r="FM255" s="154"/>
      <c r="FN255" s="154"/>
      <c r="FO255" s="154"/>
      <c r="FP255" s="154"/>
      <c r="FQ255" s="154"/>
      <c r="FR255" s="154"/>
    </row>
    <row r="256" spans="1:174" s="155" customFormat="1" x14ac:dyDescent="0.25">
      <c r="A256" s="137" t="s">
        <v>373</v>
      </c>
      <c r="B256" s="138">
        <v>822</v>
      </c>
      <c r="C256" s="122"/>
      <c r="D256" s="123">
        <v>60961.884472999896</v>
      </c>
      <c r="E256" s="124">
        <v>60583.177843339901</v>
      </c>
      <c r="F256" s="125">
        <f t="shared" si="28"/>
        <v>-0.62121870564504356</v>
      </c>
      <c r="G256" s="123">
        <v>12325.3649</v>
      </c>
      <c r="H256" s="132">
        <v>13187.3655</v>
      </c>
      <c r="I256" s="125">
        <f t="shared" si="29"/>
        <v>6.9937126161676577</v>
      </c>
      <c r="J256" s="131">
        <v>6572.9974000000002</v>
      </c>
      <c r="K256" s="132">
        <v>8028.2776000000003</v>
      </c>
      <c r="L256" s="129">
        <f t="shared" si="33"/>
        <v>22.140282605314887</v>
      </c>
      <c r="M256" s="131">
        <v>47.9617</v>
      </c>
      <c r="N256" s="132">
        <v>39.879800000000003</v>
      </c>
      <c r="O256" s="147">
        <f t="shared" si="36"/>
        <v>-16.850737150684814</v>
      </c>
      <c r="P256" s="131">
        <v>36179.671300000002</v>
      </c>
      <c r="Q256" s="132">
        <v>35797.909200000002</v>
      </c>
      <c r="R256" s="129">
        <f t="shared" si="30"/>
        <v>-1.0551839922326778</v>
      </c>
      <c r="S256" s="122"/>
      <c r="T256" s="131">
        <v>55686.663500000002</v>
      </c>
      <c r="U256" s="132">
        <v>57534.878400000001</v>
      </c>
      <c r="V256" s="129">
        <f t="shared" si="31"/>
        <v>3.3189542770864611</v>
      </c>
      <c r="W256" s="131">
        <v>38009.610399999998</v>
      </c>
      <c r="X256" s="132">
        <v>40300.263299999999</v>
      </c>
      <c r="Y256" s="129">
        <f t="shared" si="35"/>
        <v>6.0265098113186699</v>
      </c>
      <c r="Z256" s="132">
        <v>15867.932000000001</v>
      </c>
      <c r="AA256" s="132">
        <v>12137.720300000001</v>
      </c>
      <c r="AB256" s="129">
        <f t="shared" si="34"/>
        <v>-23.507862902361822</v>
      </c>
      <c r="AC256" s="131">
        <v>1175965.7152</v>
      </c>
      <c r="AD256" s="132">
        <v>1492693.9715</v>
      </c>
      <c r="AE256" s="129">
        <f t="shared" si="32"/>
        <v>26.933460066574575</v>
      </c>
      <c r="AF256" s="154"/>
      <c r="AG256" s="154"/>
      <c r="AH256" s="154"/>
      <c r="AI256" s="154"/>
      <c r="AJ256" s="154"/>
      <c r="AK256" s="154"/>
      <c r="AL256" s="154"/>
      <c r="AM256" s="154"/>
      <c r="AN256" s="154"/>
      <c r="AO256" s="154"/>
      <c r="AP256" s="154"/>
      <c r="AQ256" s="154"/>
      <c r="AR256" s="154"/>
      <c r="AS256" s="154"/>
      <c r="AT256" s="154"/>
      <c r="AU256" s="154"/>
      <c r="AV256" s="154"/>
      <c r="AW256" s="154"/>
      <c r="AX256" s="154"/>
      <c r="AY256" s="154"/>
      <c r="AZ256" s="154"/>
      <c r="BA256" s="154"/>
      <c r="BB256" s="154"/>
      <c r="BC256" s="154"/>
      <c r="BD256" s="154"/>
      <c r="BE256" s="154"/>
      <c r="BF256" s="154"/>
      <c r="BG256" s="154"/>
      <c r="BH256" s="154"/>
      <c r="BI256" s="154"/>
      <c r="BJ256" s="154"/>
      <c r="BK256" s="154"/>
      <c r="BL256" s="154"/>
      <c r="BM256" s="154"/>
      <c r="BN256" s="154"/>
      <c r="BO256" s="154"/>
      <c r="BP256" s="154"/>
      <c r="BQ256" s="154"/>
      <c r="BR256" s="154"/>
      <c r="BS256" s="154"/>
      <c r="BT256" s="154"/>
      <c r="BU256" s="154"/>
      <c r="BV256" s="154"/>
      <c r="BW256" s="154"/>
      <c r="BX256" s="154"/>
      <c r="BY256" s="154"/>
      <c r="BZ256" s="154"/>
      <c r="CA256" s="154"/>
      <c r="CB256" s="154"/>
      <c r="CC256" s="154"/>
      <c r="CD256" s="154"/>
      <c r="CE256" s="154"/>
      <c r="CF256" s="154"/>
      <c r="CG256" s="154"/>
      <c r="CH256" s="154"/>
      <c r="CI256" s="154"/>
      <c r="CJ256" s="154"/>
      <c r="CK256" s="154"/>
      <c r="CL256" s="154"/>
      <c r="CM256" s="154"/>
      <c r="CN256" s="154"/>
      <c r="CO256" s="154"/>
      <c r="CP256" s="154"/>
      <c r="CQ256" s="154"/>
      <c r="CR256" s="154"/>
      <c r="CS256" s="154"/>
      <c r="CT256" s="154"/>
      <c r="CU256" s="154"/>
      <c r="CV256" s="154"/>
      <c r="CW256" s="154"/>
      <c r="CX256" s="154"/>
      <c r="CY256" s="154"/>
      <c r="CZ256" s="154"/>
      <c r="DA256" s="154"/>
      <c r="DB256" s="154"/>
      <c r="DC256" s="154"/>
      <c r="DD256" s="154"/>
      <c r="DE256" s="154"/>
      <c r="DF256" s="154"/>
      <c r="DG256" s="154"/>
      <c r="DH256" s="154"/>
      <c r="DI256" s="154"/>
      <c r="DJ256" s="154"/>
      <c r="DK256" s="154"/>
      <c r="DL256" s="154"/>
      <c r="DM256" s="154"/>
      <c r="DN256" s="154"/>
      <c r="DO256" s="154"/>
      <c r="DP256" s="154"/>
      <c r="DQ256" s="154"/>
      <c r="DR256" s="154"/>
      <c r="DS256" s="154"/>
      <c r="DT256" s="154"/>
      <c r="DU256" s="154"/>
      <c r="DV256" s="154"/>
      <c r="DW256" s="154"/>
      <c r="DX256" s="154"/>
      <c r="DY256" s="154"/>
      <c r="DZ256" s="154"/>
      <c r="EA256" s="154"/>
      <c r="EB256" s="154"/>
      <c r="EC256" s="154"/>
      <c r="ED256" s="154"/>
      <c r="EE256" s="154"/>
      <c r="EF256" s="154"/>
      <c r="EG256" s="154"/>
      <c r="EH256" s="154"/>
      <c r="EI256" s="154"/>
      <c r="EJ256" s="154"/>
      <c r="EK256" s="154"/>
      <c r="EL256" s="154"/>
      <c r="EM256" s="154"/>
      <c r="EN256" s="154"/>
      <c r="EO256" s="154"/>
      <c r="EP256" s="154"/>
      <c r="EQ256" s="154"/>
      <c r="ER256" s="154"/>
      <c r="ES256" s="154"/>
      <c r="ET256" s="154"/>
      <c r="EU256" s="154"/>
      <c r="EV256" s="154"/>
      <c r="EW256" s="154"/>
      <c r="EX256" s="154"/>
      <c r="EY256" s="154"/>
      <c r="EZ256" s="154"/>
      <c r="FA256" s="154"/>
      <c r="FB256" s="154"/>
      <c r="FC256" s="154"/>
      <c r="FD256" s="154"/>
      <c r="FE256" s="154"/>
      <c r="FF256" s="154"/>
      <c r="FG256" s="154"/>
      <c r="FH256" s="154"/>
      <c r="FI256" s="154"/>
      <c r="FJ256" s="154"/>
      <c r="FK256" s="154"/>
      <c r="FL256" s="154"/>
      <c r="FM256" s="154"/>
      <c r="FN256" s="154"/>
      <c r="FO256" s="154"/>
      <c r="FP256" s="154"/>
      <c r="FQ256" s="154"/>
      <c r="FR256" s="154"/>
    </row>
    <row r="257" spans="1:174" s="155" customFormat="1" x14ac:dyDescent="0.25">
      <c r="A257" s="137" t="s">
        <v>374</v>
      </c>
      <c r="B257" s="138">
        <v>544</v>
      </c>
      <c r="C257" s="122"/>
      <c r="D257" s="123">
        <v>78053.072874000005</v>
      </c>
      <c r="E257" s="124">
        <v>75492.581183820002</v>
      </c>
      <c r="F257" s="125">
        <f t="shared" si="28"/>
        <v>-3.2804495657888677</v>
      </c>
      <c r="G257" s="123">
        <v>25346.606899999999</v>
      </c>
      <c r="H257" s="132">
        <v>25788.5458</v>
      </c>
      <c r="I257" s="125">
        <f t="shared" si="29"/>
        <v>1.7435820965842952</v>
      </c>
      <c r="J257" s="131">
        <v>10322.3559</v>
      </c>
      <c r="K257" s="132">
        <v>11264.488600000001</v>
      </c>
      <c r="L257" s="129">
        <f t="shared" si="33"/>
        <v>9.127109248383892</v>
      </c>
      <c r="M257" s="131">
        <v>29.103100000000001</v>
      </c>
      <c r="N257" s="132">
        <v>88.574700000000007</v>
      </c>
      <c r="O257" s="147">
        <f t="shared" si="36"/>
        <v>204.34799042026452</v>
      </c>
      <c r="P257" s="131">
        <v>32695.5659000001</v>
      </c>
      <c r="Q257" s="132">
        <v>32163.1456</v>
      </c>
      <c r="R257" s="129">
        <f t="shared" si="30"/>
        <v>-1.6284174484959668</v>
      </c>
      <c r="S257" s="122"/>
      <c r="T257" s="131">
        <v>33603.412900000003</v>
      </c>
      <c r="U257" s="132">
        <v>35021.153200000001</v>
      </c>
      <c r="V257" s="129">
        <f t="shared" si="31"/>
        <v>4.2190366324368123</v>
      </c>
      <c r="W257" s="131">
        <v>59177.827100000002</v>
      </c>
      <c r="X257" s="132">
        <v>58923.284200000002</v>
      </c>
      <c r="Y257" s="129">
        <f t="shared" si="35"/>
        <v>-0.43013221754469866</v>
      </c>
      <c r="Z257" s="132">
        <v>33733.877699999997</v>
      </c>
      <c r="AA257" s="132">
        <v>30890.5425</v>
      </c>
      <c r="AB257" s="129">
        <f t="shared" si="34"/>
        <v>-8.4287232712650706</v>
      </c>
      <c r="AC257" s="131">
        <v>712849.51249999995</v>
      </c>
      <c r="AD257" s="132">
        <v>627539.32299999997</v>
      </c>
      <c r="AE257" s="129">
        <f t="shared" si="32"/>
        <v>-11.967489351407812</v>
      </c>
      <c r="AF257" s="154"/>
      <c r="AG257" s="154"/>
      <c r="AH257" s="154"/>
      <c r="AI257" s="154"/>
      <c r="AJ257" s="154"/>
      <c r="AK257" s="154"/>
      <c r="AL257" s="154"/>
      <c r="AM257" s="154"/>
      <c r="AN257" s="154"/>
      <c r="AO257" s="154"/>
      <c r="AP257" s="154"/>
      <c r="AQ257" s="154"/>
      <c r="AR257" s="154"/>
      <c r="AS257" s="154"/>
      <c r="AT257" s="154"/>
      <c r="AU257" s="154"/>
      <c r="AV257" s="154"/>
      <c r="AW257" s="154"/>
      <c r="AX257" s="154"/>
      <c r="AY257" s="154"/>
      <c r="AZ257" s="154"/>
      <c r="BA257" s="154"/>
      <c r="BB257" s="154"/>
      <c r="BC257" s="154"/>
      <c r="BD257" s="154"/>
      <c r="BE257" s="154"/>
      <c r="BF257" s="154"/>
      <c r="BG257" s="154"/>
      <c r="BH257" s="154"/>
      <c r="BI257" s="154"/>
      <c r="BJ257" s="154"/>
      <c r="BK257" s="154"/>
      <c r="BL257" s="154"/>
      <c r="BM257" s="154"/>
      <c r="BN257" s="154"/>
      <c r="BO257" s="154"/>
      <c r="BP257" s="154"/>
      <c r="BQ257" s="154"/>
      <c r="BR257" s="154"/>
      <c r="BS257" s="154"/>
      <c r="BT257" s="154"/>
      <c r="BU257" s="154"/>
      <c r="BV257" s="154"/>
      <c r="BW257" s="154"/>
      <c r="BX257" s="154"/>
      <c r="BY257" s="154"/>
      <c r="BZ257" s="154"/>
      <c r="CA257" s="154"/>
      <c r="CB257" s="154"/>
      <c r="CC257" s="154"/>
      <c r="CD257" s="154"/>
      <c r="CE257" s="154"/>
      <c r="CF257" s="154"/>
      <c r="CG257" s="154"/>
      <c r="CH257" s="154"/>
      <c r="CI257" s="154"/>
      <c r="CJ257" s="154"/>
      <c r="CK257" s="154"/>
      <c r="CL257" s="154"/>
      <c r="CM257" s="154"/>
      <c r="CN257" s="154"/>
      <c r="CO257" s="154"/>
      <c r="CP257" s="154"/>
      <c r="CQ257" s="154"/>
      <c r="CR257" s="154"/>
      <c r="CS257" s="154"/>
      <c r="CT257" s="154"/>
      <c r="CU257" s="154"/>
      <c r="CV257" s="154"/>
      <c r="CW257" s="154"/>
      <c r="CX257" s="154"/>
      <c r="CY257" s="154"/>
      <c r="CZ257" s="154"/>
      <c r="DA257" s="154"/>
      <c r="DB257" s="154"/>
      <c r="DC257" s="154"/>
      <c r="DD257" s="154"/>
      <c r="DE257" s="154"/>
      <c r="DF257" s="154"/>
      <c r="DG257" s="154"/>
      <c r="DH257" s="154"/>
      <c r="DI257" s="154"/>
      <c r="DJ257" s="154"/>
      <c r="DK257" s="154"/>
      <c r="DL257" s="154"/>
      <c r="DM257" s="154"/>
      <c r="DN257" s="154"/>
      <c r="DO257" s="154"/>
      <c r="DP257" s="154"/>
      <c r="DQ257" s="154"/>
      <c r="DR257" s="154"/>
      <c r="DS257" s="154"/>
      <c r="DT257" s="154"/>
      <c r="DU257" s="154"/>
      <c r="DV257" s="154"/>
      <c r="DW257" s="154"/>
      <c r="DX257" s="154"/>
      <c r="DY257" s="154"/>
      <c r="DZ257" s="154"/>
      <c r="EA257" s="154"/>
      <c r="EB257" s="154"/>
      <c r="EC257" s="154"/>
      <c r="ED257" s="154"/>
      <c r="EE257" s="154"/>
      <c r="EF257" s="154"/>
      <c r="EG257" s="154"/>
      <c r="EH257" s="154"/>
      <c r="EI257" s="154"/>
      <c r="EJ257" s="154"/>
      <c r="EK257" s="154"/>
      <c r="EL257" s="154"/>
      <c r="EM257" s="154"/>
      <c r="EN257" s="154"/>
      <c r="EO257" s="154"/>
      <c r="EP257" s="154"/>
      <c r="EQ257" s="154"/>
      <c r="ER257" s="154"/>
      <c r="ES257" s="154"/>
      <c r="ET257" s="154"/>
      <c r="EU257" s="154"/>
      <c r="EV257" s="154"/>
      <c r="EW257" s="154"/>
      <c r="EX257" s="154"/>
      <c r="EY257" s="154"/>
      <c r="EZ257" s="154"/>
      <c r="FA257" s="154"/>
      <c r="FB257" s="154"/>
      <c r="FC257" s="154"/>
      <c r="FD257" s="154"/>
      <c r="FE257" s="154"/>
      <c r="FF257" s="154"/>
      <c r="FG257" s="154"/>
      <c r="FH257" s="154"/>
      <c r="FI257" s="154"/>
      <c r="FJ257" s="154"/>
      <c r="FK257" s="154"/>
      <c r="FL257" s="154"/>
      <c r="FM257" s="154"/>
      <c r="FN257" s="154"/>
      <c r="FO257" s="154"/>
      <c r="FP257" s="154"/>
      <c r="FQ257" s="154"/>
      <c r="FR257" s="154"/>
    </row>
    <row r="258" spans="1:174" s="155" customFormat="1" x14ac:dyDescent="0.25">
      <c r="A258" s="137" t="s">
        <v>375</v>
      </c>
      <c r="B258" s="138">
        <v>345</v>
      </c>
      <c r="C258" s="122"/>
      <c r="D258" s="123">
        <v>39021.907611000002</v>
      </c>
      <c r="E258" s="124">
        <v>37918.957403250002</v>
      </c>
      <c r="F258" s="125">
        <f t="shared" si="28"/>
        <v>-2.8264897214791418</v>
      </c>
      <c r="G258" s="123">
        <v>8722.6442000000006</v>
      </c>
      <c r="H258" s="132">
        <v>8811.3407999999999</v>
      </c>
      <c r="I258" s="125">
        <f t="shared" si="29"/>
        <v>1.0168544992354311</v>
      </c>
      <c r="J258" s="131">
        <v>4274.9758000000002</v>
      </c>
      <c r="K258" s="132">
        <v>4947.9938000000002</v>
      </c>
      <c r="L258" s="129">
        <f t="shared" si="33"/>
        <v>15.743200230513587</v>
      </c>
      <c r="M258" s="131">
        <v>11.282999999999999</v>
      </c>
      <c r="N258" s="132">
        <v>27.977699999999999</v>
      </c>
      <c r="O258" s="147">
        <f t="shared" si="36"/>
        <v>147.96330763094923</v>
      </c>
      <c r="P258" s="131">
        <v>22330.333699999999</v>
      </c>
      <c r="Q258" s="132">
        <v>22182.097900000001</v>
      </c>
      <c r="R258" s="129">
        <f t="shared" si="30"/>
        <v>-0.66383154856300974</v>
      </c>
      <c r="S258" s="122"/>
      <c r="T258" s="131">
        <v>29672.923500000001</v>
      </c>
      <c r="U258" s="132">
        <v>27468.003400000001</v>
      </c>
      <c r="V258" s="129">
        <f t="shared" si="31"/>
        <v>-7.430747765719814</v>
      </c>
      <c r="W258" s="131">
        <v>21947.213800000001</v>
      </c>
      <c r="X258" s="132">
        <v>18724.789400000001</v>
      </c>
      <c r="Y258" s="129">
        <f t="shared" si="35"/>
        <v>-14.68261269683353</v>
      </c>
      <c r="Z258" s="132">
        <v>4230.7349000000004</v>
      </c>
      <c r="AA258" s="132">
        <v>1302.9934000000001</v>
      </c>
      <c r="AB258" s="129">
        <f t="shared" si="34"/>
        <v>-69.201724267809837</v>
      </c>
      <c r="AC258" s="131">
        <v>466857.75679999997</v>
      </c>
      <c r="AD258" s="132">
        <v>458241.28720000002</v>
      </c>
      <c r="AE258" s="129">
        <f t="shared" si="32"/>
        <v>-1.8456305961499164</v>
      </c>
      <c r="AF258" s="154"/>
      <c r="AG258" s="154"/>
      <c r="AH258" s="154"/>
      <c r="AI258" s="154"/>
      <c r="AJ258" s="154"/>
      <c r="AK258" s="154"/>
      <c r="AL258" s="154"/>
      <c r="AM258" s="154"/>
      <c r="AN258" s="154"/>
      <c r="AO258" s="154"/>
      <c r="AP258" s="154"/>
      <c r="AQ258" s="154"/>
      <c r="AR258" s="154"/>
      <c r="AS258" s="154"/>
      <c r="AT258" s="154"/>
      <c r="AU258" s="154"/>
      <c r="AV258" s="154"/>
      <c r="AW258" s="154"/>
      <c r="AX258" s="154"/>
      <c r="AY258" s="154"/>
      <c r="AZ258" s="154"/>
      <c r="BA258" s="154"/>
      <c r="BB258" s="154"/>
      <c r="BC258" s="154"/>
      <c r="BD258" s="154"/>
      <c r="BE258" s="154"/>
      <c r="BF258" s="154"/>
      <c r="BG258" s="154"/>
      <c r="BH258" s="154"/>
      <c r="BI258" s="154"/>
      <c r="BJ258" s="154"/>
      <c r="BK258" s="154"/>
      <c r="BL258" s="154"/>
      <c r="BM258" s="154"/>
      <c r="BN258" s="154"/>
      <c r="BO258" s="154"/>
      <c r="BP258" s="154"/>
      <c r="BQ258" s="154"/>
      <c r="BR258" s="154"/>
      <c r="BS258" s="154"/>
      <c r="BT258" s="154"/>
      <c r="BU258" s="154"/>
      <c r="BV258" s="154"/>
      <c r="BW258" s="154"/>
      <c r="BX258" s="154"/>
      <c r="BY258" s="154"/>
      <c r="BZ258" s="154"/>
      <c r="CA258" s="154"/>
      <c r="CB258" s="154"/>
      <c r="CC258" s="154"/>
      <c r="CD258" s="154"/>
      <c r="CE258" s="154"/>
      <c r="CF258" s="154"/>
      <c r="CG258" s="154"/>
      <c r="CH258" s="154"/>
      <c r="CI258" s="154"/>
      <c r="CJ258" s="154"/>
      <c r="CK258" s="154"/>
      <c r="CL258" s="154"/>
      <c r="CM258" s="154"/>
      <c r="CN258" s="154"/>
      <c r="CO258" s="154"/>
      <c r="CP258" s="154"/>
      <c r="CQ258" s="154"/>
      <c r="CR258" s="154"/>
      <c r="CS258" s="154"/>
      <c r="CT258" s="154"/>
      <c r="CU258" s="154"/>
      <c r="CV258" s="154"/>
      <c r="CW258" s="154"/>
      <c r="CX258" s="154"/>
      <c r="CY258" s="154"/>
      <c r="CZ258" s="154"/>
      <c r="DA258" s="154"/>
      <c r="DB258" s="154"/>
      <c r="DC258" s="154"/>
      <c r="DD258" s="154"/>
      <c r="DE258" s="154"/>
      <c r="DF258" s="154"/>
      <c r="DG258" s="154"/>
      <c r="DH258" s="154"/>
      <c r="DI258" s="154"/>
      <c r="DJ258" s="154"/>
      <c r="DK258" s="154"/>
      <c r="DL258" s="154"/>
      <c r="DM258" s="154"/>
      <c r="DN258" s="154"/>
      <c r="DO258" s="154"/>
      <c r="DP258" s="154"/>
      <c r="DQ258" s="154"/>
      <c r="DR258" s="154"/>
      <c r="DS258" s="154"/>
      <c r="DT258" s="154"/>
      <c r="DU258" s="154"/>
      <c r="DV258" s="154"/>
      <c r="DW258" s="154"/>
      <c r="DX258" s="154"/>
      <c r="DY258" s="154"/>
      <c r="DZ258" s="154"/>
      <c r="EA258" s="154"/>
      <c r="EB258" s="154"/>
      <c r="EC258" s="154"/>
      <c r="ED258" s="154"/>
      <c r="EE258" s="154"/>
      <c r="EF258" s="154"/>
      <c r="EG258" s="154"/>
      <c r="EH258" s="154"/>
      <c r="EI258" s="154"/>
      <c r="EJ258" s="154"/>
      <c r="EK258" s="154"/>
      <c r="EL258" s="154"/>
      <c r="EM258" s="154"/>
      <c r="EN258" s="154"/>
      <c r="EO258" s="154"/>
      <c r="EP258" s="154"/>
      <c r="EQ258" s="154"/>
      <c r="ER258" s="154"/>
      <c r="ES258" s="154"/>
      <c r="ET258" s="154"/>
      <c r="EU258" s="154"/>
      <c r="EV258" s="154"/>
      <c r="EW258" s="154"/>
      <c r="EX258" s="154"/>
      <c r="EY258" s="154"/>
      <c r="EZ258" s="154"/>
      <c r="FA258" s="154"/>
      <c r="FB258" s="154"/>
      <c r="FC258" s="154"/>
      <c r="FD258" s="154"/>
      <c r="FE258" s="154"/>
      <c r="FF258" s="154"/>
      <c r="FG258" s="154"/>
      <c r="FH258" s="154"/>
      <c r="FI258" s="154"/>
      <c r="FJ258" s="154"/>
      <c r="FK258" s="154"/>
      <c r="FL258" s="154"/>
      <c r="FM258" s="154"/>
      <c r="FN258" s="154"/>
      <c r="FO258" s="154"/>
      <c r="FP258" s="154"/>
      <c r="FQ258" s="154"/>
      <c r="FR258" s="154"/>
    </row>
    <row r="259" spans="1:174" s="155" customFormat="1" x14ac:dyDescent="0.25">
      <c r="A259" s="137" t="s">
        <v>376</v>
      </c>
      <c r="B259" s="138">
        <v>41</v>
      </c>
      <c r="C259" s="122"/>
      <c r="D259" s="123">
        <v>3659.4952549999998</v>
      </c>
      <c r="E259" s="124">
        <v>2542.3526029999998</v>
      </c>
      <c r="F259" s="125">
        <f t="shared" si="28"/>
        <v>-30.52723324271669</v>
      </c>
      <c r="G259" s="123">
        <v>310.35919999999999</v>
      </c>
      <c r="H259" s="132">
        <v>257.971</v>
      </c>
      <c r="I259" s="125">
        <f t="shared" si="29"/>
        <v>-16.879860497127197</v>
      </c>
      <c r="J259" s="131">
        <v>349.0772</v>
      </c>
      <c r="K259" s="132" t="s">
        <v>131</v>
      </c>
      <c r="L259" s="134" t="s">
        <v>132</v>
      </c>
      <c r="M259" s="131">
        <v>30.8292</v>
      </c>
      <c r="N259" s="132" t="s">
        <v>131</v>
      </c>
      <c r="O259" s="134" t="s">
        <v>132</v>
      </c>
      <c r="P259" s="131">
        <v>2446.8474999999999</v>
      </c>
      <c r="Q259" s="132" t="s">
        <v>131</v>
      </c>
      <c r="R259" s="134" t="s">
        <v>132</v>
      </c>
      <c r="S259" s="122"/>
      <c r="T259" s="131">
        <v>2021.7766999999999</v>
      </c>
      <c r="U259" s="132">
        <v>2536.0680000000002</v>
      </c>
      <c r="V259" s="129">
        <f t="shared" si="31"/>
        <v>25.437591599507513</v>
      </c>
      <c r="W259" s="131" t="s">
        <v>131</v>
      </c>
      <c r="X259" s="132" t="s">
        <v>131</v>
      </c>
      <c r="Y259" s="129" t="s">
        <v>132</v>
      </c>
      <c r="Z259" s="132" t="s">
        <v>131</v>
      </c>
      <c r="AA259" s="132" t="s">
        <v>131</v>
      </c>
      <c r="AB259" s="129" t="s">
        <v>132</v>
      </c>
      <c r="AC259" s="131">
        <v>224.11019999999999</v>
      </c>
      <c r="AD259" s="132" t="s">
        <v>131</v>
      </c>
      <c r="AE259" s="129" t="s">
        <v>132</v>
      </c>
      <c r="AF259" s="154"/>
      <c r="AG259" s="154"/>
      <c r="AH259" s="154"/>
      <c r="AI259" s="154"/>
      <c r="AJ259" s="154"/>
      <c r="AK259" s="154"/>
      <c r="AL259" s="154"/>
      <c r="AM259" s="154"/>
      <c r="AN259" s="154"/>
      <c r="AO259" s="154"/>
      <c r="AP259" s="154"/>
      <c r="AQ259" s="154"/>
      <c r="AR259" s="154"/>
      <c r="AS259" s="154"/>
      <c r="AT259" s="154"/>
      <c r="AU259" s="154"/>
      <c r="AV259" s="154"/>
      <c r="AW259" s="154"/>
      <c r="AX259" s="154"/>
      <c r="AY259" s="154"/>
      <c r="AZ259" s="154"/>
      <c r="BA259" s="154"/>
      <c r="BB259" s="154"/>
      <c r="BC259" s="154"/>
      <c r="BD259" s="154"/>
      <c r="BE259" s="154"/>
      <c r="BF259" s="154"/>
      <c r="BG259" s="154"/>
      <c r="BH259" s="154"/>
      <c r="BI259" s="154"/>
      <c r="BJ259" s="154"/>
      <c r="BK259" s="154"/>
      <c r="BL259" s="154"/>
      <c r="BM259" s="154"/>
      <c r="BN259" s="154"/>
      <c r="BO259" s="154"/>
      <c r="BP259" s="154"/>
      <c r="BQ259" s="154"/>
      <c r="BR259" s="154"/>
      <c r="BS259" s="154"/>
      <c r="BT259" s="154"/>
      <c r="BU259" s="154"/>
      <c r="BV259" s="154"/>
      <c r="BW259" s="154"/>
      <c r="BX259" s="154"/>
      <c r="BY259" s="154"/>
      <c r="BZ259" s="154"/>
      <c r="CA259" s="154"/>
      <c r="CB259" s="154"/>
      <c r="CC259" s="154"/>
      <c r="CD259" s="154"/>
      <c r="CE259" s="154"/>
      <c r="CF259" s="154"/>
      <c r="CG259" s="154"/>
      <c r="CH259" s="154"/>
      <c r="CI259" s="154"/>
      <c r="CJ259" s="154"/>
      <c r="CK259" s="154"/>
      <c r="CL259" s="154"/>
      <c r="CM259" s="154"/>
      <c r="CN259" s="154"/>
      <c r="CO259" s="154"/>
      <c r="CP259" s="154"/>
      <c r="CQ259" s="154"/>
      <c r="CR259" s="154"/>
      <c r="CS259" s="154"/>
      <c r="CT259" s="154"/>
      <c r="CU259" s="154"/>
      <c r="CV259" s="154"/>
      <c r="CW259" s="154"/>
      <c r="CX259" s="154"/>
      <c r="CY259" s="154"/>
      <c r="CZ259" s="154"/>
      <c r="DA259" s="154"/>
      <c r="DB259" s="154"/>
      <c r="DC259" s="154"/>
      <c r="DD259" s="154"/>
      <c r="DE259" s="154"/>
      <c r="DF259" s="154"/>
      <c r="DG259" s="154"/>
      <c r="DH259" s="154"/>
      <c r="DI259" s="154"/>
      <c r="DJ259" s="154"/>
      <c r="DK259" s="154"/>
      <c r="DL259" s="154"/>
      <c r="DM259" s="154"/>
      <c r="DN259" s="154"/>
      <c r="DO259" s="154"/>
      <c r="DP259" s="154"/>
      <c r="DQ259" s="154"/>
      <c r="DR259" s="154"/>
      <c r="DS259" s="154"/>
      <c r="DT259" s="154"/>
      <c r="DU259" s="154"/>
      <c r="DV259" s="154"/>
      <c r="DW259" s="154"/>
      <c r="DX259" s="154"/>
      <c r="DY259" s="154"/>
      <c r="DZ259" s="154"/>
      <c r="EA259" s="154"/>
      <c r="EB259" s="154"/>
      <c r="EC259" s="154"/>
      <c r="ED259" s="154"/>
      <c r="EE259" s="154"/>
      <c r="EF259" s="154"/>
      <c r="EG259" s="154"/>
      <c r="EH259" s="154"/>
      <c r="EI259" s="154"/>
      <c r="EJ259" s="154"/>
      <c r="EK259" s="154"/>
      <c r="EL259" s="154"/>
      <c r="EM259" s="154"/>
      <c r="EN259" s="154"/>
      <c r="EO259" s="154"/>
      <c r="EP259" s="154"/>
      <c r="EQ259" s="154"/>
      <c r="ER259" s="154"/>
      <c r="ES259" s="154"/>
      <c r="ET259" s="154"/>
      <c r="EU259" s="154"/>
      <c r="EV259" s="154"/>
      <c r="EW259" s="154"/>
      <c r="EX259" s="154"/>
      <c r="EY259" s="154"/>
      <c r="EZ259" s="154"/>
      <c r="FA259" s="154"/>
      <c r="FB259" s="154"/>
      <c r="FC259" s="154"/>
      <c r="FD259" s="154"/>
      <c r="FE259" s="154"/>
      <c r="FF259" s="154"/>
      <c r="FG259" s="154"/>
      <c r="FH259" s="154"/>
      <c r="FI259" s="154"/>
      <c r="FJ259" s="154"/>
      <c r="FK259" s="154"/>
      <c r="FL259" s="154"/>
      <c r="FM259" s="154"/>
      <c r="FN259" s="154"/>
      <c r="FO259" s="154"/>
      <c r="FP259" s="154"/>
      <c r="FQ259" s="154"/>
      <c r="FR259" s="154"/>
    </row>
    <row r="260" spans="1:174" s="155" customFormat="1" x14ac:dyDescent="0.25">
      <c r="A260" s="137" t="s">
        <v>377</v>
      </c>
      <c r="B260" s="138">
        <v>235</v>
      </c>
      <c r="C260" s="122"/>
      <c r="D260" s="123">
        <v>24224.209084999999</v>
      </c>
      <c r="E260" s="124">
        <v>25503.461736910001</v>
      </c>
      <c r="F260" s="125">
        <f t="shared" si="28"/>
        <v>5.2808851154696246</v>
      </c>
      <c r="G260" s="123">
        <v>8821.5156999999999</v>
      </c>
      <c r="H260" s="132">
        <v>9384.4262999999992</v>
      </c>
      <c r="I260" s="125">
        <f t="shared" si="29"/>
        <v>6.3811097677919371</v>
      </c>
      <c r="J260" s="131">
        <v>4142.3404</v>
      </c>
      <c r="K260" s="132">
        <v>4599.4472999999998</v>
      </c>
      <c r="L260" s="129">
        <f t="shared" si="33"/>
        <v>11.034991233458257</v>
      </c>
      <c r="M260" s="131">
        <v>49.939500000000002</v>
      </c>
      <c r="N260" s="132">
        <v>54.875300000000003</v>
      </c>
      <c r="O260" s="147">
        <f t="shared" si="36"/>
        <v>9.8835591065188808</v>
      </c>
      <c r="P260" s="131">
        <v>8447.0203999999994</v>
      </c>
      <c r="Q260" s="132">
        <v>8950.6306999999997</v>
      </c>
      <c r="R260" s="129">
        <f t="shared" si="30"/>
        <v>5.9619874956144292</v>
      </c>
      <c r="S260" s="122"/>
      <c r="T260" s="131">
        <v>11170.954400000001</v>
      </c>
      <c r="U260" s="132">
        <v>10790.2232</v>
      </c>
      <c r="V260" s="129">
        <f t="shared" si="31"/>
        <v>-3.4082244575271092</v>
      </c>
      <c r="W260" s="131">
        <v>6429.7374</v>
      </c>
      <c r="X260" s="132">
        <v>8124.5092999999997</v>
      </c>
      <c r="Y260" s="129">
        <f t="shared" si="35"/>
        <v>26.358337744866532</v>
      </c>
      <c r="Z260" s="132">
        <v>20351.4761</v>
      </c>
      <c r="AA260" s="132">
        <v>11429.093699999999</v>
      </c>
      <c r="AB260" s="129">
        <f t="shared" si="34"/>
        <v>-43.841450891122349</v>
      </c>
      <c r="AC260" s="131">
        <v>228825.9289</v>
      </c>
      <c r="AD260" s="132">
        <v>177105.3904</v>
      </c>
      <c r="AE260" s="129">
        <f t="shared" si="32"/>
        <v>-22.602569013323038</v>
      </c>
      <c r="AF260" s="154"/>
      <c r="AG260" s="154"/>
      <c r="AH260" s="154"/>
      <c r="AI260" s="154"/>
      <c r="AJ260" s="154"/>
      <c r="AK260" s="154"/>
      <c r="AL260" s="154"/>
      <c r="AM260" s="154"/>
      <c r="AN260" s="154"/>
      <c r="AO260" s="154"/>
      <c r="AP260" s="154"/>
      <c r="AQ260" s="154"/>
      <c r="AR260" s="154"/>
      <c r="AS260" s="154"/>
      <c r="AT260" s="154"/>
      <c r="AU260" s="154"/>
      <c r="AV260" s="154"/>
      <c r="AW260" s="154"/>
      <c r="AX260" s="154"/>
      <c r="AY260" s="154"/>
      <c r="AZ260" s="154"/>
      <c r="BA260" s="154"/>
      <c r="BB260" s="154"/>
      <c r="BC260" s="154"/>
      <c r="BD260" s="154"/>
      <c r="BE260" s="154"/>
      <c r="BF260" s="154"/>
      <c r="BG260" s="154"/>
      <c r="BH260" s="154"/>
      <c r="BI260" s="154"/>
      <c r="BJ260" s="154"/>
      <c r="BK260" s="154"/>
      <c r="BL260" s="154"/>
      <c r="BM260" s="154"/>
      <c r="BN260" s="154"/>
      <c r="BO260" s="154"/>
      <c r="BP260" s="154"/>
      <c r="BQ260" s="154"/>
      <c r="BR260" s="154"/>
      <c r="BS260" s="154"/>
      <c r="BT260" s="154"/>
      <c r="BU260" s="154"/>
      <c r="BV260" s="154"/>
      <c r="BW260" s="154"/>
      <c r="BX260" s="154"/>
      <c r="BY260" s="154"/>
      <c r="BZ260" s="154"/>
      <c r="CA260" s="154"/>
      <c r="CB260" s="154"/>
      <c r="CC260" s="154"/>
      <c r="CD260" s="154"/>
      <c r="CE260" s="154"/>
      <c r="CF260" s="154"/>
      <c r="CG260" s="154"/>
      <c r="CH260" s="154"/>
      <c r="CI260" s="154"/>
      <c r="CJ260" s="154"/>
      <c r="CK260" s="154"/>
      <c r="CL260" s="154"/>
      <c r="CM260" s="154"/>
      <c r="CN260" s="154"/>
      <c r="CO260" s="154"/>
      <c r="CP260" s="154"/>
      <c r="CQ260" s="154"/>
      <c r="CR260" s="154"/>
      <c r="CS260" s="154"/>
      <c r="CT260" s="154"/>
      <c r="CU260" s="154"/>
      <c r="CV260" s="154"/>
      <c r="CW260" s="154"/>
      <c r="CX260" s="154"/>
      <c r="CY260" s="154"/>
      <c r="CZ260" s="154"/>
      <c r="DA260" s="154"/>
      <c r="DB260" s="154"/>
      <c r="DC260" s="154"/>
      <c r="DD260" s="154"/>
      <c r="DE260" s="154"/>
      <c r="DF260" s="154"/>
      <c r="DG260" s="154"/>
      <c r="DH260" s="154"/>
      <c r="DI260" s="154"/>
      <c r="DJ260" s="154"/>
      <c r="DK260" s="154"/>
      <c r="DL260" s="154"/>
      <c r="DM260" s="154"/>
      <c r="DN260" s="154"/>
      <c r="DO260" s="154"/>
      <c r="DP260" s="154"/>
      <c r="DQ260" s="154"/>
      <c r="DR260" s="154"/>
      <c r="DS260" s="154"/>
      <c r="DT260" s="154"/>
      <c r="DU260" s="154"/>
      <c r="DV260" s="154"/>
      <c r="DW260" s="154"/>
      <c r="DX260" s="154"/>
      <c r="DY260" s="154"/>
      <c r="DZ260" s="154"/>
      <c r="EA260" s="154"/>
      <c r="EB260" s="154"/>
      <c r="EC260" s="154"/>
      <c r="ED260" s="154"/>
      <c r="EE260" s="154"/>
      <c r="EF260" s="154"/>
      <c r="EG260" s="154"/>
      <c r="EH260" s="154"/>
      <c r="EI260" s="154"/>
      <c r="EJ260" s="154"/>
      <c r="EK260" s="154"/>
      <c r="EL260" s="154"/>
      <c r="EM260" s="154"/>
      <c r="EN260" s="154"/>
      <c r="EO260" s="154"/>
      <c r="EP260" s="154"/>
      <c r="EQ260" s="154"/>
      <c r="ER260" s="154"/>
      <c r="ES260" s="154"/>
      <c r="ET260" s="154"/>
      <c r="EU260" s="154"/>
      <c r="EV260" s="154"/>
      <c r="EW260" s="154"/>
      <c r="EX260" s="154"/>
      <c r="EY260" s="154"/>
      <c r="EZ260" s="154"/>
      <c r="FA260" s="154"/>
      <c r="FB260" s="154"/>
      <c r="FC260" s="154"/>
      <c r="FD260" s="154"/>
      <c r="FE260" s="154"/>
      <c r="FF260" s="154"/>
      <c r="FG260" s="154"/>
      <c r="FH260" s="154"/>
      <c r="FI260" s="154"/>
      <c r="FJ260" s="154"/>
      <c r="FK260" s="154"/>
      <c r="FL260" s="154"/>
      <c r="FM260" s="154"/>
      <c r="FN260" s="154"/>
      <c r="FO260" s="154"/>
      <c r="FP260" s="154"/>
      <c r="FQ260" s="154"/>
      <c r="FR260" s="154"/>
    </row>
    <row r="261" spans="1:174" s="155" customFormat="1" x14ac:dyDescent="0.25">
      <c r="A261" s="137" t="s">
        <v>378</v>
      </c>
      <c r="B261" s="138">
        <v>623</v>
      </c>
      <c r="C261" s="122"/>
      <c r="D261" s="123">
        <v>54160.776828000002</v>
      </c>
      <c r="E261" s="124">
        <v>49739.954102080002</v>
      </c>
      <c r="F261" s="125">
        <f t="shared" si="28"/>
        <v>-8.1624064218268835</v>
      </c>
      <c r="G261" s="123">
        <v>11589.751200000001</v>
      </c>
      <c r="H261" s="132">
        <v>11976.3703</v>
      </c>
      <c r="I261" s="125">
        <f t="shared" si="29"/>
        <v>3.3358705750301088</v>
      </c>
      <c r="J261" s="131">
        <v>6567.5387000000001</v>
      </c>
      <c r="K261" s="132">
        <v>7224.7866999999997</v>
      </c>
      <c r="L261" s="129">
        <f t="shared" si="33"/>
        <v>10.007523823194209</v>
      </c>
      <c r="M261" s="131">
        <v>66.797399999999996</v>
      </c>
      <c r="N261" s="132">
        <v>43.296100000000003</v>
      </c>
      <c r="O261" s="147">
        <f t="shared" si="36"/>
        <v>-35.182956222846983</v>
      </c>
      <c r="P261" s="131">
        <v>31087.393199999999</v>
      </c>
      <c r="Q261" s="132">
        <v>27472.820500000002</v>
      </c>
      <c r="R261" s="129">
        <f t="shared" si="30"/>
        <v>-11.627133470940231</v>
      </c>
      <c r="S261" s="122"/>
      <c r="T261" s="131">
        <v>49005.210700000003</v>
      </c>
      <c r="U261" s="132">
        <v>48512.476199999997</v>
      </c>
      <c r="V261" s="129">
        <f t="shared" si="31"/>
        <v>-1.0054736893519878</v>
      </c>
      <c r="W261" s="131">
        <v>38643.613899999997</v>
      </c>
      <c r="X261" s="132">
        <v>33328.125399999997</v>
      </c>
      <c r="Y261" s="129">
        <f t="shared" si="35"/>
        <v>-13.755153733176073</v>
      </c>
      <c r="Z261" s="132">
        <v>6988.9741999999997</v>
      </c>
      <c r="AA261" s="132">
        <v>4517.5551999999998</v>
      </c>
      <c r="AB261" s="129">
        <f t="shared" si="34"/>
        <v>-35.361684408564564</v>
      </c>
      <c r="AC261" s="131">
        <v>1023275.2189</v>
      </c>
      <c r="AD261" s="132">
        <v>1469356.2859</v>
      </c>
      <c r="AE261" s="129">
        <f t="shared" si="32"/>
        <v>43.593459390087453</v>
      </c>
      <c r="AF261" s="154"/>
      <c r="AG261" s="154"/>
      <c r="AH261" s="154"/>
      <c r="AI261" s="154"/>
      <c r="AJ261" s="154"/>
      <c r="AK261" s="154"/>
      <c r="AL261" s="154"/>
      <c r="AM261" s="154"/>
      <c r="AN261" s="154"/>
      <c r="AO261" s="154"/>
      <c r="AP261" s="154"/>
      <c r="AQ261" s="154"/>
      <c r="AR261" s="154"/>
      <c r="AS261" s="154"/>
      <c r="AT261" s="154"/>
      <c r="AU261" s="154"/>
      <c r="AV261" s="154"/>
      <c r="AW261" s="154"/>
      <c r="AX261" s="154"/>
      <c r="AY261" s="154"/>
      <c r="AZ261" s="154"/>
      <c r="BA261" s="154"/>
      <c r="BB261" s="154"/>
      <c r="BC261" s="154"/>
      <c r="BD261" s="154"/>
      <c r="BE261" s="154"/>
      <c r="BF261" s="154"/>
      <c r="BG261" s="154"/>
      <c r="BH261" s="154"/>
      <c r="BI261" s="154"/>
      <c r="BJ261" s="154"/>
      <c r="BK261" s="154"/>
      <c r="BL261" s="154"/>
      <c r="BM261" s="154"/>
      <c r="BN261" s="154"/>
      <c r="BO261" s="154"/>
      <c r="BP261" s="154"/>
      <c r="BQ261" s="154"/>
      <c r="BR261" s="154"/>
      <c r="BS261" s="154"/>
      <c r="BT261" s="154"/>
      <c r="BU261" s="154"/>
      <c r="BV261" s="154"/>
      <c r="BW261" s="154"/>
      <c r="BX261" s="154"/>
      <c r="BY261" s="154"/>
      <c r="BZ261" s="154"/>
      <c r="CA261" s="154"/>
      <c r="CB261" s="154"/>
      <c r="CC261" s="154"/>
      <c r="CD261" s="154"/>
      <c r="CE261" s="154"/>
      <c r="CF261" s="154"/>
      <c r="CG261" s="154"/>
      <c r="CH261" s="154"/>
      <c r="CI261" s="154"/>
      <c r="CJ261" s="154"/>
      <c r="CK261" s="154"/>
      <c r="CL261" s="154"/>
      <c r="CM261" s="154"/>
      <c r="CN261" s="154"/>
      <c r="CO261" s="154"/>
      <c r="CP261" s="154"/>
      <c r="CQ261" s="154"/>
      <c r="CR261" s="154"/>
      <c r="CS261" s="154"/>
      <c r="CT261" s="154"/>
      <c r="CU261" s="154"/>
      <c r="CV261" s="154"/>
      <c r="CW261" s="154"/>
      <c r="CX261" s="154"/>
      <c r="CY261" s="154"/>
      <c r="CZ261" s="154"/>
      <c r="DA261" s="154"/>
      <c r="DB261" s="154"/>
      <c r="DC261" s="154"/>
      <c r="DD261" s="154"/>
      <c r="DE261" s="154"/>
      <c r="DF261" s="154"/>
      <c r="DG261" s="154"/>
      <c r="DH261" s="154"/>
      <c r="DI261" s="154"/>
      <c r="DJ261" s="154"/>
      <c r="DK261" s="154"/>
      <c r="DL261" s="154"/>
      <c r="DM261" s="154"/>
      <c r="DN261" s="154"/>
      <c r="DO261" s="154"/>
      <c r="DP261" s="154"/>
      <c r="DQ261" s="154"/>
      <c r="DR261" s="154"/>
      <c r="DS261" s="154"/>
      <c r="DT261" s="154"/>
      <c r="DU261" s="154"/>
      <c r="DV261" s="154"/>
      <c r="DW261" s="154"/>
      <c r="DX261" s="154"/>
      <c r="DY261" s="154"/>
      <c r="DZ261" s="154"/>
      <c r="EA261" s="154"/>
      <c r="EB261" s="154"/>
      <c r="EC261" s="154"/>
      <c r="ED261" s="154"/>
      <c r="EE261" s="154"/>
      <c r="EF261" s="154"/>
      <c r="EG261" s="154"/>
      <c r="EH261" s="154"/>
      <c r="EI261" s="154"/>
      <c r="EJ261" s="154"/>
      <c r="EK261" s="154"/>
      <c r="EL261" s="154"/>
      <c r="EM261" s="154"/>
      <c r="EN261" s="154"/>
      <c r="EO261" s="154"/>
      <c r="EP261" s="154"/>
      <c r="EQ261" s="154"/>
      <c r="ER261" s="154"/>
      <c r="ES261" s="154"/>
      <c r="ET261" s="154"/>
      <c r="EU261" s="154"/>
      <c r="EV261" s="154"/>
      <c r="EW261" s="154"/>
      <c r="EX261" s="154"/>
      <c r="EY261" s="154"/>
      <c r="EZ261" s="154"/>
      <c r="FA261" s="154"/>
      <c r="FB261" s="154"/>
      <c r="FC261" s="154"/>
      <c r="FD261" s="154"/>
      <c r="FE261" s="154"/>
      <c r="FF261" s="154"/>
      <c r="FG261" s="154"/>
      <c r="FH261" s="154"/>
      <c r="FI261" s="154"/>
      <c r="FJ261" s="154"/>
      <c r="FK261" s="154"/>
      <c r="FL261" s="154"/>
      <c r="FM261" s="154"/>
      <c r="FN261" s="154"/>
      <c r="FO261" s="154"/>
      <c r="FP261" s="154"/>
      <c r="FQ261" s="154"/>
      <c r="FR261" s="154"/>
    </row>
    <row r="262" spans="1:174" s="155" customFormat="1" x14ac:dyDescent="0.25">
      <c r="A262" s="137" t="s">
        <v>379</v>
      </c>
      <c r="B262" s="138">
        <v>228</v>
      </c>
      <c r="C262" s="122"/>
      <c r="D262" s="123">
        <v>25996.580875</v>
      </c>
      <c r="E262" s="124">
        <v>24109.587498159999</v>
      </c>
      <c r="F262" s="125">
        <f t="shared" si="28"/>
        <v>-7.2586213776083763</v>
      </c>
      <c r="G262" s="123">
        <v>3441.6205</v>
      </c>
      <c r="H262" s="132">
        <v>3020.15</v>
      </c>
      <c r="I262" s="125">
        <f t="shared" si="29"/>
        <v>-12.246280494900585</v>
      </c>
      <c r="J262" s="131">
        <v>2641.7203</v>
      </c>
      <c r="K262" s="132">
        <v>2412.3386</v>
      </c>
      <c r="L262" s="129">
        <f t="shared" si="33"/>
        <v>-8.6830426370270821</v>
      </c>
      <c r="M262" s="131">
        <v>46.458399999999997</v>
      </c>
      <c r="N262" s="132">
        <v>37.856000000000002</v>
      </c>
      <c r="O262" s="147">
        <f t="shared" si="36"/>
        <v>-18.516350111067091</v>
      </c>
      <c r="P262" s="131">
        <v>17951.7395</v>
      </c>
      <c r="Q262" s="132">
        <v>17274.466499999999</v>
      </c>
      <c r="R262" s="129">
        <f t="shared" si="30"/>
        <v>-3.7727430258221006</v>
      </c>
      <c r="S262" s="122"/>
      <c r="T262" s="131">
        <v>20670.226900000001</v>
      </c>
      <c r="U262" s="132">
        <v>19670.896000000001</v>
      </c>
      <c r="V262" s="129">
        <f t="shared" si="31"/>
        <v>-4.8346392365920305</v>
      </c>
      <c r="W262" s="131">
        <v>24660.551899999999</v>
      </c>
      <c r="X262" s="132">
        <v>20594.697400000001</v>
      </c>
      <c r="Y262" s="129">
        <f t="shared" si="35"/>
        <v>-16.48728104905064</v>
      </c>
      <c r="Z262" s="132">
        <v>1423.616</v>
      </c>
      <c r="AA262" s="132">
        <v>1234.9912999999999</v>
      </c>
      <c r="AB262" s="129">
        <f t="shared" si="34"/>
        <v>-13.24968952301745</v>
      </c>
      <c r="AC262" s="131" t="s">
        <v>131</v>
      </c>
      <c r="AD262" s="132">
        <v>5967.6779999999999</v>
      </c>
      <c r="AE262" s="129" t="s">
        <v>132</v>
      </c>
      <c r="AF262" s="154"/>
      <c r="AG262" s="154"/>
      <c r="AH262" s="154"/>
      <c r="AI262" s="154"/>
      <c r="AJ262" s="154"/>
      <c r="AK262" s="154"/>
      <c r="AL262" s="154"/>
      <c r="AM262" s="154"/>
      <c r="AN262" s="154"/>
      <c r="AO262" s="154"/>
      <c r="AP262" s="154"/>
      <c r="AQ262" s="154"/>
      <c r="AR262" s="154"/>
      <c r="AS262" s="154"/>
      <c r="AT262" s="154"/>
      <c r="AU262" s="154"/>
      <c r="AV262" s="154"/>
      <c r="AW262" s="154"/>
      <c r="AX262" s="154"/>
      <c r="AY262" s="154"/>
      <c r="AZ262" s="154"/>
      <c r="BA262" s="154"/>
      <c r="BB262" s="154"/>
      <c r="BC262" s="154"/>
      <c r="BD262" s="154"/>
      <c r="BE262" s="154"/>
      <c r="BF262" s="154"/>
      <c r="BG262" s="154"/>
      <c r="BH262" s="154"/>
      <c r="BI262" s="154"/>
      <c r="BJ262" s="154"/>
      <c r="BK262" s="154"/>
      <c r="BL262" s="154"/>
      <c r="BM262" s="154"/>
      <c r="BN262" s="154"/>
      <c r="BO262" s="154"/>
      <c r="BP262" s="154"/>
      <c r="BQ262" s="154"/>
      <c r="BR262" s="154"/>
      <c r="BS262" s="154"/>
      <c r="BT262" s="154"/>
      <c r="BU262" s="154"/>
      <c r="BV262" s="154"/>
      <c r="BW262" s="154"/>
      <c r="BX262" s="154"/>
      <c r="BY262" s="154"/>
      <c r="BZ262" s="154"/>
      <c r="CA262" s="154"/>
      <c r="CB262" s="154"/>
      <c r="CC262" s="154"/>
      <c r="CD262" s="154"/>
      <c r="CE262" s="154"/>
      <c r="CF262" s="154"/>
      <c r="CG262" s="154"/>
      <c r="CH262" s="154"/>
      <c r="CI262" s="154"/>
      <c r="CJ262" s="154"/>
      <c r="CK262" s="154"/>
      <c r="CL262" s="154"/>
      <c r="CM262" s="154"/>
      <c r="CN262" s="154"/>
      <c r="CO262" s="154"/>
      <c r="CP262" s="154"/>
      <c r="CQ262" s="154"/>
      <c r="CR262" s="154"/>
      <c r="CS262" s="154"/>
      <c r="CT262" s="154"/>
      <c r="CU262" s="154"/>
      <c r="CV262" s="154"/>
      <c r="CW262" s="154"/>
      <c r="CX262" s="154"/>
      <c r="CY262" s="154"/>
      <c r="CZ262" s="154"/>
      <c r="DA262" s="154"/>
      <c r="DB262" s="154"/>
      <c r="DC262" s="154"/>
      <c r="DD262" s="154"/>
      <c r="DE262" s="154"/>
      <c r="DF262" s="154"/>
      <c r="DG262" s="154"/>
      <c r="DH262" s="154"/>
      <c r="DI262" s="154"/>
      <c r="DJ262" s="154"/>
      <c r="DK262" s="154"/>
      <c r="DL262" s="154"/>
      <c r="DM262" s="154"/>
      <c r="DN262" s="154"/>
      <c r="DO262" s="154"/>
      <c r="DP262" s="154"/>
      <c r="DQ262" s="154"/>
      <c r="DR262" s="154"/>
      <c r="DS262" s="154"/>
      <c r="DT262" s="154"/>
      <c r="DU262" s="154"/>
      <c r="DV262" s="154"/>
      <c r="DW262" s="154"/>
      <c r="DX262" s="154"/>
      <c r="DY262" s="154"/>
      <c r="DZ262" s="154"/>
      <c r="EA262" s="154"/>
      <c r="EB262" s="154"/>
      <c r="EC262" s="154"/>
      <c r="ED262" s="154"/>
      <c r="EE262" s="154"/>
      <c r="EF262" s="154"/>
      <c r="EG262" s="154"/>
      <c r="EH262" s="154"/>
      <c r="EI262" s="154"/>
      <c r="EJ262" s="154"/>
      <c r="EK262" s="154"/>
      <c r="EL262" s="154"/>
      <c r="EM262" s="154"/>
      <c r="EN262" s="154"/>
      <c r="EO262" s="154"/>
      <c r="EP262" s="154"/>
      <c r="EQ262" s="154"/>
      <c r="ER262" s="154"/>
      <c r="ES262" s="154"/>
      <c r="ET262" s="154"/>
      <c r="EU262" s="154"/>
      <c r="EV262" s="154"/>
      <c r="EW262" s="154"/>
      <c r="EX262" s="154"/>
      <c r="EY262" s="154"/>
      <c r="EZ262" s="154"/>
      <c r="FA262" s="154"/>
      <c r="FB262" s="154"/>
      <c r="FC262" s="154"/>
      <c r="FD262" s="154"/>
      <c r="FE262" s="154"/>
      <c r="FF262" s="154"/>
      <c r="FG262" s="154"/>
      <c r="FH262" s="154"/>
      <c r="FI262" s="154"/>
      <c r="FJ262" s="154"/>
      <c r="FK262" s="154"/>
      <c r="FL262" s="154"/>
      <c r="FM262" s="154"/>
      <c r="FN262" s="154"/>
      <c r="FO262" s="154"/>
      <c r="FP262" s="154"/>
      <c r="FQ262" s="154"/>
      <c r="FR262" s="154"/>
    </row>
    <row r="263" spans="1:174" s="155" customFormat="1" x14ac:dyDescent="0.25">
      <c r="A263" s="137" t="s">
        <v>380</v>
      </c>
      <c r="B263" s="138">
        <v>1114</v>
      </c>
      <c r="C263" s="122"/>
      <c r="D263" s="123">
        <v>97615.029132999902</v>
      </c>
      <c r="E263" s="124">
        <v>95113.249356879896</v>
      </c>
      <c r="F263" s="125">
        <f t="shared" si="28"/>
        <v>-2.5629042969513849</v>
      </c>
      <c r="G263" s="123">
        <v>15431.3166</v>
      </c>
      <c r="H263" s="132">
        <v>17207.449700000001</v>
      </c>
      <c r="I263" s="125">
        <f t="shared" si="29"/>
        <v>11.509925860765513</v>
      </c>
      <c r="J263" s="131">
        <v>9766.4395999999997</v>
      </c>
      <c r="K263" s="132">
        <v>10774.468000000001</v>
      </c>
      <c r="L263" s="129">
        <f t="shared" si="33"/>
        <v>10.321349860188578</v>
      </c>
      <c r="M263" s="131">
        <v>229.83420000000001</v>
      </c>
      <c r="N263" s="132">
        <v>330.53829999999999</v>
      </c>
      <c r="O263" s="147">
        <f t="shared" si="36"/>
        <v>43.815976908571464</v>
      </c>
      <c r="P263" s="131">
        <v>62235.434800000003</v>
      </c>
      <c r="Q263" s="132">
        <v>59838.792999999998</v>
      </c>
      <c r="R263" s="129">
        <f t="shared" si="30"/>
        <v>-3.8509280246886046</v>
      </c>
      <c r="S263" s="122"/>
      <c r="T263" s="131">
        <v>95523.557300000102</v>
      </c>
      <c r="U263" s="132">
        <v>97385.029000000097</v>
      </c>
      <c r="V263" s="129">
        <f t="shared" si="31"/>
        <v>1.9487043328525466</v>
      </c>
      <c r="W263" s="131">
        <v>121482.0313</v>
      </c>
      <c r="X263" s="132">
        <v>114190.85709999999</v>
      </c>
      <c r="Y263" s="129">
        <f t="shared" si="35"/>
        <v>-6.0018540371575169</v>
      </c>
      <c r="Z263" s="132">
        <v>43890.7264</v>
      </c>
      <c r="AA263" s="132">
        <v>50515.310899999997</v>
      </c>
      <c r="AB263" s="129">
        <f t="shared" si="34"/>
        <v>15.093358081218721</v>
      </c>
      <c r="AC263" s="131">
        <v>197792.01860000001</v>
      </c>
      <c r="AD263" s="132">
        <v>176597.66690000001</v>
      </c>
      <c r="AE263" s="129">
        <f t="shared" si="32"/>
        <v>-10.715473682920384</v>
      </c>
      <c r="AF263" s="154"/>
      <c r="AG263" s="154"/>
      <c r="AH263" s="154"/>
      <c r="AI263" s="154"/>
      <c r="AJ263" s="154"/>
      <c r="AK263" s="154"/>
      <c r="AL263" s="154"/>
      <c r="AM263" s="154"/>
      <c r="AN263" s="154"/>
      <c r="AO263" s="154"/>
      <c r="AP263" s="154"/>
      <c r="AQ263" s="154"/>
      <c r="AR263" s="154"/>
      <c r="AS263" s="154"/>
      <c r="AT263" s="154"/>
      <c r="AU263" s="154"/>
      <c r="AV263" s="154"/>
      <c r="AW263" s="154"/>
      <c r="AX263" s="154"/>
      <c r="AY263" s="154"/>
      <c r="AZ263" s="154"/>
      <c r="BA263" s="154"/>
      <c r="BB263" s="154"/>
      <c r="BC263" s="154"/>
      <c r="BD263" s="154"/>
      <c r="BE263" s="154"/>
      <c r="BF263" s="154"/>
      <c r="BG263" s="154"/>
      <c r="BH263" s="154"/>
      <c r="BI263" s="154"/>
      <c r="BJ263" s="154"/>
      <c r="BK263" s="154"/>
      <c r="BL263" s="154"/>
      <c r="BM263" s="154"/>
      <c r="BN263" s="154"/>
      <c r="BO263" s="154"/>
      <c r="BP263" s="154"/>
      <c r="BQ263" s="154"/>
      <c r="BR263" s="154"/>
      <c r="BS263" s="154"/>
      <c r="BT263" s="154"/>
      <c r="BU263" s="154"/>
      <c r="BV263" s="154"/>
      <c r="BW263" s="154"/>
      <c r="BX263" s="154"/>
      <c r="BY263" s="154"/>
      <c r="BZ263" s="154"/>
      <c r="CA263" s="154"/>
      <c r="CB263" s="154"/>
      <c r="CC263" s="154"/>
      <c r="CD263" s="154"/>
      <c r="CE263" s="154"/>
      <c r="CF263" s="154"/>
      <c r="CG263" s="154"/>
      <c r="CH263" s="154"/>
      <c r="CI263" s="154"/>
      <c r="CJ263" s="154"/>
      <c r="CK263" s="154"/>
      <c r="CL263" s="154"/>
      <c r="CM263" s="154"/>
      <c r="CN263" s="154"/>
      <c r="CO263" s="154"/>
      <c r="CP263" s="154"/>
      <c r="CQ263" s="154"/>
      <c r="CR263" s="154"/>
      <c r="CS263" s="154"/>
      <c r="CT263" s="154"/>
      <c r="CU263" s="154"/>
      <c r="CV263" s="154"/>
      <c r="CW263" s="154"/>
      <c r="CX263" s="154"/>
      <c r="CY263" s="154"/>
      <c r="CZ263" s="154"/>
      <c r="DA263" s="154"/>
      <c r="DB263" s="154"/>
      <c r="DC263" s="154"/>
      <c r="DD263" s="154"/>
      <c r="DE263" s="154"/>
      <c r="DF263" s="154"/>
      <c r="DG263" s="154"/>
      <c r="DH263" s="154"/>
      <c r="DI263" s="154"/>
      <c r="DJ263" s="154"/>
      <c r="DK263" s="154"/>
      <c r="DL263" s="154"/>
      <c r="DM263" s="154"/>
      <c r="DN263" s="154"/>
      <c r="DO263" s="154"/>
      <c r="DP263" s="154"/>
      <c r="DQ263" s="154"/>
      <c r="DR263" s="154"/>
      <c r="DS263" s="154"/>
      <c r="DT263" s="154"/>
      <c r="DU263" s="154"/>
      <c r="DV263" s="154"/>
      <c r="DW263" s="154"/>
      <c r="DX263" s="154"/>
      <c r="DY263" s="154"/>
      <c r="DZ263" s="154"/>
      <c r="EA263" s="154"/>
      <c r="EB263" s="154"/>
      <c r="EC263" s="154"/>
      <c r="ED263" s="154"/>
      <c r="EE263" s="154"/>
      <c r="EF263" s="154"/>
      <c r="EG263" s="154"/>
      <c r="EH263" s="154"/>
      <c r="EI263" s="154"/>
      <c r="EJ263" s="154"/>
      <c r="EK263" s="154"/>
      <c r="EL263" s="154"/>
      <c r="EM263" s="154"/>
      <c r="EN263" s="154"/>
      <c r="EO263" s="154"/>
      <c r="EP263" s="154"/>
      <c r="EQ263" s="154"/>
      <c r="ER263" s="154"/>
      <c r="ES263" s="154"/>
      <c r="ET263" s="154"/>
      <c r="EU263" s="154"/>
      <c r="EV263" s="154"/>
      <c r="EW263" s="154"/>
      <c r="EX263" s="154"/>
      <c r="EY263" s="154"/>
      <c r="EZ263" s="154"/>
      <c r="FA263" s="154"/>
      <c r="FB263" s="154"/>
      <c r="FC263" s="154"/>
      <c r="FD263" s="154"/>
      <c r="FE263" s="154"/>
      <c r="FF263" s="154"/>
      <c r="FG263" s="154"/>
      <c r="FH263" s="154"/>
      <c r="FI263" s="154"/>
      <c r="FJ263" s="154"/>
      <c r="FK263" s="154"/>
      <c r="FL263" s="154"/>
      <c r="FM263" s="154"/>
      <c r="FN263" s="154"/>
      <c r="FO263" s="154"/>
      <c r="FP263" s="154"/>
      <c r="FQ263" s="154"/>
      <c r="FR263" s="154"/>
    </row>
    <row r="264" spans="1:174" s="155" customFormat="1" x14ac:dyDescent="0.25">
      <c r="A264" s="137" t="s">
        <v>381</v>
      </c>
      <c r="B264" s="138">
        <v>872</v>
      </c>
      <c r="C264" s="122"/>
      <c r="D264" s="123">
        <v>61370.341075999997</v>
      </c>
      <c r="E264" s="124">
        <v>56174.577285439998</v>
      </c>
      <c r="F264" s="125">
        <f t="shared" ref="F264:F285" si="37">(E264/D264-1)*100</f>
        <v>-8.4662455829040528</v>
      </c>
      <c r="G264" s="123">
        <v>5605.31</v>
      </c>
      <c r="H264" s="132">
        <v>5490.5819000000001</v>
      </c>
      <c r="I264" s="125">
        <f t="shared" ref="I264:I285" si="38">(H264/G264-1)*100</f>
        <v>-2.0467752898590819</v>
      </c>
      <c r="J264" s="131">
        <v>4809.6719000000003</v>
      </c>
      <c r="K264" s="132">
        <v>5004.4632000000001</v>
      </c>
      <c r="L264" s="129">
        <f t="shared" si="33"/>
        <v>4.0499914349666932</v>
      </c>
      <c r="M264" s="131">
        <v>275.7586</v>
      </c>
      <c r="N264" s="132">
        <v>273.46460000000002</v>
      </c>
      <c r="O264" s="147">
        <f t="shared" si="36"/>
        <v>-0.8318870200240247</v>
      </c>
      <c r="P264" s="131">
        <v>47145.78</v>
      </c>
      <c r="Q264" s="132">
        <v>43243.160400000001</v>
      </c>
      <c r="R264" s="129">
        <f t="shared" ref="R264:R285" si="39">(Q264/P264-1)*100</f>
        <v>-8.277770778211746</v>
      </c>
      <c r="S264" s="122"/>
      <c r="T264" s="131">
        <v>83792.634400000097</v>
      </c>
      <c r="U264" s="132">
        <v>82659.574800000002</v>
      </c>
      <c r="V264" s="129">
        <f t="shared" ref="V264:V285" si="40">(U264/T264-1)*100</f>
        <v>-1.3522186145756177</v>
      </c>
      <c r="W264" s="131">
        <v>52481.989800000003</v>
      </c>
      <c r="X264" s="132">
        <v>43422.011899999998</v>
      </c>
      <c r="Y264" s="129">
        <f t="shared" si="35"/>
        <v>-17.263022866560608</v>
      </c>
      <c r="Z264" s="132">
        <v>41269.542099999999</v>
      </c>
      <c r="AA264" s="132">
        <v>33633.165399999998</v>
      </c>
      <c r="AB264" s="129">
        <f t="shared" si="34"/>
        <v>-18.503662292875312</v>
      </c>
      <c r="AC264" s="131">
        <v>1295950.0438999999</v>
      </c>
      <c r="AD264" s="132">
        <v>1080666.9653</v>
      </c>
      <c r="AE264" s="129">
        <f t="shared" ref="AE264:AE285" si="41">(AD264/AC264-1)*100</f>
        <v>-16.611988989338844</v>
      </c>
      <c r="AF264" s="154"/>
      <c r="AG264" s="154"/>
      <c r="AH264" s="154"/>
      <c r="AI264" s="154"/>
      <c r="AJ264" s="154"/>
      <c r="AK264" s="154"/>
      <c r="AL264" s="154"/>
      <c r="AM264" s="154"/>
      <c r="AN264" s="154"/>
      <c r="AO264" s="154"/>
      <c r="AP264" s="154"/>
      <c r="AQ264" s="154"/>
      <c r="AR264" s="154"/>
      <c r="AS264" s="154"/>
      <c r="AT264" s="154"/>
      <c r="AU264" s="154"/>
      <c r="AV264" s="154"/>
      <c r="AW264" s="154"/>
      <c r="AX264" s="154"/>
      <c r="AY264" s="154"/>
      <c r="AZ264" s="154"/>
      <c r="BA264" s="154"/>
      <c r="BB264" s="154"/>
      <c r="BC264" s="154"/>
      <c r="BD264" s="154"/>
      <c r="BE264" s="154"/>
      <c r="BF264" s="154"/>
      <c r="BG264" s="154"/>
      <c r="BH264" s="154"/>
      <c r="BI264" s="154"/>
      <c r="BJ264" s="154"/>
      <c r="BK264" s="154"/>
      <c r="BL264" s="154"/>
      <c r="BM264" s="154"/>
      <c r="BN264" s="154"/>
      <c r="BO264" s="154"/>
      <c r="BP264" s="154"/>
      <c r="BQ264" s="154"/>
      <c r="BR264" s="154"/>
      <c r="BS264" s="154"/>
      <c r="BT264" s="154"/>
      <c r="BU264" s="154"/>
      <c r="BV264" s="154"/>
      <c r="BW264" s="154"/>
      <c r="BX264" s="154"/>
      <c r="BY264" s="154"/>
      <c r="BZ264" s="154"/>
      <c r="CA264" s="154"/>
      <c r="CB264" s="154"/>
      <c r="CC264" s="154"/>
      <c r="CD264" s="154"/>
      <c r="CE264" s="154"/>
      <c r="CF264" s="154"/>
      <c r="CG264" s="154"/>
      <c r="CH264" s="154"/>
      <c r="CI264" s="154"/>
      <c r="CJ264" s="154"/>
      <c r="CK264" s="154"/>
      <c r="CL264" s="154"/>
      <c r="CM264" s="154"/>
      <c r="CN264" s="154"/>
      <c r="CO264" s="154"/>
      <c r="CP264" s="154"/>
      <c r="CQ264" s="154"/>
      <c r="CR264" s="154"/>
      <c r="CS264" s="154"/>
      <c r="CT264" s="154"/>
      <c r="CU264" s="154"/>
      <c r="CV264" s="154"/>
      <c r="CW264" s="154"/>
      <c r="CX264" s="154"/>
      <c r="CY264" s="154"/>
      <c r="CZ264" s="154"/>
      <c r="DA264" s="154"/>
      <c r="DB264" s="154"/>
      <c r="DC264" s="154"/>
      <c r="DD264" s="154"/>
      <c r="DE264" s="154"/>
      <c r="DF264" s="154"/>
      <c r="DG264" s="154"/>
      <c r="DH264" s="154"/>
      <c r="DI264" s="154"/>
      <c r="DJ264" s="154"/>
      <c r="DK264" s="154"/>
      <c r="DL264" s="154"/>
      <c r="DM264" s="154"/>
      <c r="DN264" s="154"/>
      <c r="DO264" s="154"/>
      <c r="DP264" s="154"/>
      <c r="DQ264" s="154"/>
      <c r="DR264" s="154"/>
      <c r="DS264" s="154"/>
      <c r="DT264" s="154"/>
      <c r="DU264" s="154"/>
      <c r="DV264" s="154"/>
      <c r="DW264" s="154"/>
      <c r="DX264" s="154"/>
      <c r="DY264" s="154"/>
      <c r="DZ264" s="154"/>
      <c r="EA264" s="154"/>
      <c r="EB264" s="154"/>
      <c r="EC264" s="154"/>
      <c r="ED264" s="154"/>
      <c r="EE264" s="154"/>
      <c r="EF264" s="154"/>
      <c r="EG264" s="154"/>
      <c r="EH264" s="154"/>
      <c r="EI264" s="154"/>
      <c r="EJ264" s="154"/>
      <c r="EK264" s="154"/>
      <c r="EL264" s="154"/>
      <c r="EM264" s="154"/>
      <c r="EN264" s="154"/>
      <c r="EO264" s="154"/>
      <c r="EP264" s="154"/>
      <c r="EQ264" s="154"/>
      <c r="ER264" s="154"/>
      <c r="ES264" s="154"/>
      <c r="ET264" s="154"/>
      <c r="EU264" s="154"/>
      <c r="EV264" s="154"/>
      <c r="EW264" s="154"/>
      <c r="EX264" s="154"/>
      <c r="EY264" s="154"/>
      <c r="EZ264" s="154"/>
      <c r="FA264" s="154"/>
      <c r="FB264" s="154"/>
      <c r="FC264" s="154"/>
      <c r="FD264" s="154"/>
      <c r="FE264" s="154"/>
      <c r="FF264" s="154"/>
      <c r="FG264" s="154"/>
      <c r="FH264" s="154"/>
      <c r="FI264" s="154"/>
      <c r="FJ264" s="154"/>
      <c r="FK264" s="154"/>
      <c r="FL264" s="154"/>
      <c r="FM264" s="154"/>
      <c r="FN264" s="154"/>
      <c r="FO264" s="154"/>
      <c r="FP264" s="154"/>
      <c r="FQ264" s="154"/>
      <c r="FR264" s="154"/>
    </row>
    <row r="265" spans="1:174" s="155" customFormat="1" x14ac:dyDescent="0.25">
      <c r="A265" s="137" t="s">
        <v>382</v>
      </c>
      <c r="B265" s="138">
        <v>770</v>
      </c>
      <c r="C265" s="122"/>
      <c r="D265" s="123">
        <v>46393.268300000003</v>
      </c>
      <c r="E265" s="124">
        <v>43116.584005860001</v>
      </c>
      <c r="F265" s="125">
        <f t="shared" si="37"/>
        <v>-7.0628442750604865</v>
      </c>
      <c r="G265" s="123">
        <v>4940.7071999999998</v>
      </c>
      <c r="H265" s="132">
        <v>5237.0545000000002</v>
      </c>
      <c r="I265" s="125">
        <f t="shared" si="38"/>
        <v>5.9980745266588587</v>
      </c>
      <c r="J265" s="131">
        <v>3700.7912999999999</v>
      </c>
      <c r="K265" s="132">
        <v>3972.5718000000002</v>
      </c>
      <c r="L265" s="129">
        <f t="shared" ref="L265:L285" si="42">(K265/J265-1)*100</f>
        <v>7.3438483277887157</v>
      </c>
      <c r="M265" s="131">
        <v>257.67570000000001</v>
      </c>
      <c r="N265" s="132">
        <v>282.44450000000001</v>
      </c>
      <c r="O265" s="147">
        <f t="shared" si="36"/>
        <v>9.6123926315131669</v>
      </c>
      <c r="P265" s="131">
        <v>35561.559300000001</v>
      </c>
      <c r="Q265" s="132">
        <v>32341.764599999999</v>
      </c>
      <c r="R265" s="129">
        <f t="shared" si="39"/>
        <v>-9.0541437534770957</v>
      </c>
      <c r="S265" s="122"/>
      <c r="T265" s="131">
        <v>61327.1274999999</v>
      </c>
      <c r="U265" s="132">
        <v>59345.706599999998</v>
      </c>
      <c r="V265" s="129">
        <f t="shared" si="40"/>
        <v>-3.2309044639338591</v>
      </c>
      <c r="W265" s="131">
        <v>54463.107300000003</v>
      </c>
      <c r="X265" s="132">
        <v>52169.204299999998</v>
      </c>
      <c r="Y265" s="129">
        <f t="shared" si="35"/>
        <v>-4.2118474573337616</v>
      </c>
      <c r="Z265" s="132">
        <v>17135.509399999999</v>
      </c>
      <c r="AA265" s="132">
        <v>17317.428100000001</v>
      </c>
      <c r="AB265" s="129">
        <f t="shared" si="34"/>
        <v>1.0616474582308078</v>
      </c>
      <c r="AC265" s="131">
        <v>800225.85430000001</v>
      </c>
      <c r="AD265" s="132">
        <v>944476.02119999996</v>
      </c>
      <c r="AE265" s="129">
        <f t="shared" si="41"/>
        <v>18.026181749174206</v>
      </c>
      <c r="AF265" s="154"/>
      <c r="AG265" s="154"/>
      <c r="AH265" s="154"/>
      <c r="AI265" s="154"/>
      <c r="AJ265" s="154"/>
      <c r="AK265" s="154"/>
      <c r="AL265" s="154"/>
      <c r="AM265" s="154"/>
      <c r="AN265" s="154"/>
      <c r="AO265" s="154"/>
      <c r="AP265" s="154"/>
      <c r="AQ265" s="154"/>
      <c r="AR265" s="154"/>
      <c r="AS265" s="154"/>
      <c r="AT265" s="154"/>
      <c r="AU265" s="154"/>
      <c r="AV265" s="154"/>
      <c r="AW265" s="154"/>
      <c r="AX265" s="154"/>
      <c r="AY265" s="154"/>
      <c r="AZ265" s="154"/>
      <c r="BA265" s="154"/>
      <c r="BB265" s="154"/>
      <c r="BC265" s="154"/>
      <c r="BD265" s="154"/>
      <c r="BE265" s="154"/>
      <c r="BF265" s="154"/>
      <c r="BG265" s="154"/>
      <c r="BH265" s="154"/>
      <c r="BI265" s="154"/>
      <c r="BJ265" s="154"/>
      <c r="BK265" s="154"/>
      <c r="BL265" s="154"/>
      <c r="BM265" s="154"/>
      <c r="BN265" s="154"/>
      <c r="BO265" s="154"/>
      <c r="BP265" s="154"/>
      <c r="BQ265" s="154"/>
      <c r="BR265" s="154"/>
      <c r="BS265" s="154"/>
      <c r="BT265" s="154"/>
      <c r="BU265" s="154"/>
      <c r="BV265" s="154"/>
      <c r="BW265" s="154"/>
      <c r="BX265" s="154"/>
      <c r="BY265" s="154"/>
      <c r="BZ265" s="154"/>
      <c r="CA265" s="154"/>
      <c r="CB265" s="154"/>
      <c r="CC265" s="154"/>
      <c r="CD265" s="154"/>
      <c r="CE265" s="154"/>
      <c r="CF265" s="154"/>
      <c r="CG265" s="154"/>
      <c r="CH265" s="154"/>
      <c r="CI265" s="154"/>
      <c r="CJ265" s="154"/>
      <c r="CK265" s="154"/>
      <c r="CL265" s="154"/>
      <c r="CM265" s="154"/>
      <c r="CN265" s="154"/>
      <c r="CO265" s="154"/>
      <c r="CP265" s="154"/>
      <c r="CQ265" s="154"/>
      <c r="CR265" s="154"/>
      <c r="CS265" s="154"/>
      <c r="CT265" s="154"/>
      <c r="CU265" s="154"/>
      <c r="CV265" s="154"/>
      <c r="CW265" s="154"/>
      <c r="CX265" s="154"/>
      <c r="CY265" s="154"/>
      <c r="CZ265" s="154"/>
      <c r="DA265" s="154"/>
      <c r="DB265" s="154"/>
      <c r="DC265" s="154"/>
      <c r="DD265" s="154"/>
      <c r="DE265" s="154"/>
      <c r="DF265" s="154"/>
      <c r="DG265" s="154"/>
      <c r="DH265" s="154"/>
      <c r="DI265" s="154"/>
      <c r="DJ265" s="154"/>
      <c r="DK265" s="154"/>
      <c r="DL265" s="154"/>
      <c r="DM265" s="154"/>
      <c r="DN265" s="154"/>
      <c r="DO265" s="154"/>
      <c r="DP265" s="154"/>
      <c r="DQ265" s="154"/>
      <c r="DR265" s="154"/>
      <c r="DS265" s="154"/>
      <c r="DT265" s="154"/>
      <c r="DU265" s="154"/>
      <c r="DV265" s="154"/>
      <c r="DW265" s="154"/>
      <c r="DX265" s="154"/>
      <c r="DY265" s="154"/>
      <c r="DZ265" s="154"/>
      <c r="EA265" s="154"/>
      <c r="EB265" s="154"/>
      <c r="EC265" s="154"/>
      <c r="ED265" s="154"/>
      <c r="EE265" s="154"/>
      <c r="EF265" s="154"/>
      <c r="EG265" s="154"/>
      <c r="EH265" s="154"/>
      <c r="EI265" s="154"/>
      <c r="EJ265" s="154"/>
      <c r="EK265" s="154"/>
      <c r="EL265" s="154"/>
      <c r="EM265" s="154"/>
      <c r="EN265" s="154"/>
      <c r="EO265" s="154"/>
      <c r="EP265" s="154"/>
      <c r="EQ265" s="154"/>
      <c r="ER265" s="154"/>
      <c r="ES265" s="154"/>
      <c r="ET265" s="154"/>
      <c r="EU265" s="154"/>
      <c r="EV265" s="154"/>
      <c r="EW265" s="154"/>
      <c r="EX265" s="154"/>
      <c r="EY265" s="154"/>
      <c r="EZ265" s="154"/>
      <c r="FA265" s="154"/>
      <c r="FB265" s="154"/>
      <c r="FC265" s="154"/>
      <c r="FD265" s="154"/>
      <c r="FE265" s="154"/>
      <c r="FF265" s="154"/>
      <c r="FG265" s="154"/>
      <c r="FH265" s="154"/>
      <c r="FI265" s="154"/>
      <c r="FJ265" s="154"/>
      <c r="FK265" s="154"/>
      <c r="FL265" s="154"/>
      <c r="FM265" s="154"/>
      <c r="FN265" s="154"/>
      <c r="FO265" s="154"/>
      <c r="FP265" s="154"/>
      <c r="FQ265" s="154"/>
      <c r="FR265" s="154"/>
    </row>
    <row r="266" spans="1:174" s="155" customFormat="1" x14ac:dyDescent="0.25">
      <c r="A266" s="137" t="s">
        <v>383</v>
      </c>
      <c r="B266" s="138">
        <v>1254</v>
      </c>
      <c r="C266" s="122"/>
      <c r="D266" s="123">
        <v>82274.502974999996</v>
      </c>
      <c r="E266" s="124">
        <v>75386.942003880002</v>
      </c>
      <c r="F266" s="125">
        <f t="shared" si="37"/>
        <v>-8.3714403880541859</v>
      </c>
      <c r="G266" s="123">
        <v>12107.0262</v>
      </c>
      <c r="H266" s="132">
        <v>12132.835800000001</v>
      </c>
      <c r="I266" s="125">
        <f t="shared" si="38"/>
        <v>0.21317869122972066</v>
      </c>
      <c r="J266" s="131">
        <v>8743.8129000000008</v>
      </c>
      <c r="K266" s="132">
        <v>8857.8758999999991</v>
      </c>
      <c r="L266" s="129">
        <f t="shared" si="42"/>
        <v>1.304499550762328</v>
      </c>
      <c r="M266" s="131">
        <v>611.9923</v>
      </c>
      <c r="N266" s="132">
        <v>677.88520000000005</v>
      </c>
      <c r="O266" s="147">
        <f t="shared" si="36"/>
        <v>10.766949192007825</v>
      </c>
      <c r="P266" s="131">
        <v>55400.914400000001</v>
      </c>
      <c r="Q266" s="132">
        <v>50648.3057999999</v>
      </c>
      <c r="R266" s="129">
        <f t="shared" si="39"/>
        <v>-8.5785742915465377</v>
      </c>
      <c r="S266" s="122"/>
      <c r="T266" s="131">
        <v>99537.096800000101</v>
      </c>
      <c r="U266" s="132">
        <v>98915.452800000101</v>
      </c>
      <c r="V266" s="129">
        <f t="shared" si="40"/>
        <v>-0.62453499246524213</v>
      </c>
      <c r="W266" s="131">
        <v>83702.212</v>
      </c>
      <c r="X266" s="132">
        <v>73128.033800000005</v>
      </c>
      <c r="Y266" s="129">
        <f t="shared" si="35"/>
        <v>-12.633092898429011</v>
      </c>
      <c r="Z266" s="132">
        <v>21057.832299999998</v>
      </c>
      <c r="AA266" s="132">
        <v>14530.831700000001</v>
      </c>
      <c r="AB266" s="129">
        <f t="shared" ref="AB266:AB285" si="43">(AA266/Z266-1)*100</f>
        <v>-30.995595876219404</v>
      </c>
      <c r="AC266" s="131">
        <v>1324829.0560000001</v>
      </c>
      <c r="AD266" s="132">
        <v>977166.59089999995</v>
      </c>
      <c r="AE266" s="129">
        <f t="shared" si="41"/>
        <v>-26.2420622136476</v>
      </c>
      <c r="AF266" s="154"/>
      <c r="AG266" s="154"/>
      <c r="AH266" s="154"/>
      <c r="AI266" s="154"/>
      <c r="AJ266" s="154"/>
      <c r="AK266" s="154"/>
      <c r="AL266" s="154"/>
      <c r="AM266" s="154"/>
      <c r="AN266" s="154"/>
      <c r="AO266" s="154"/>
      <c r="AP266" s="154"/>
      <c r="AQ266" s="154"/>
      <c r="AR266" s="154"/>
      <c r="AS266" s="154"/>
      <c r="AT266" s="154"/>
      <c r="AU266" s="154"/>
      <c r="AV266" s="154"/>
      <c r="AW266" s="154"/>
      <c r="AX266" s="154"/>
      <c r="AY266" s="154"/>
      <c r="AZ266" s="154"/>
      <c r="BA266" s="154"/>
      <c r="BB266" s="154"/>
      <c r="BC266" s="154"/>
      <c r="BD266" s="154"/>
      <c r="BE266" s="154"/>
      <c r="BF266" s="154"/>
      <c r="BG266" s="154"/>
      <c r="BH266" s="154"/>
      <c r="BI266" s="154"/>
      <c r="BJ266" s="154"/>
      <c r="BK266" s="154"/>
      <c r="BL266" s="154"/>
      <c r="BM266" s="154"/>
      <c r="BN266" s="154"/>
      <c r="BO266" s="154"/>
      <c r="BP266" s="154"/>
      <c r="BQ266" s="154"/>
      <c r="BR266" s="154"/>
      <c r="BS266" s="154"/>
      <c r="BT266" s="154"/>
      <c r="BU266" s="154"/>
      <c r="BV266" s="154"/>
      <c r="BW266" s="154"/>
      <c r="BX266" s="154"/>
      <c r="BY266" s="154"/>
      <c r="BZ266" s="154"/>
      <c r="CA266" s="154"/>
      <c r="CB266" s="154"/>
      <c r="CC266" s="154"/>
      <c r="CD266" s="154"/>
      <c r="CE266" s="154"/>
      <c r="CF266" s="154"/>
      <c r="CG266" s="154"/>
      <c r="CH266" s="154"/>
      <c r="CI266" s="154"/>
      <c r="CJ266" s="154"/>
      <c r="CK266" s="154"/>
      <c r="CL266" s="154"/>
      <c r="CM266" s="154"/>
      <c r="CN266" s="154"/>
      <c r="CO266" s="154"/>
      <c r="CP266" s="154"/>
      <c r="CQ266" s="154"/>
      <c r="CR266" s="154"/>
      <c r="CS266" s="154"/>
      <c r="CT266" s="154"/>
      <c r="CU266" s="154"/>
      <c r="CV266" s="154"/>
      <c r="CW266" s="154"/>
      <c r="CX266" s="154"/>
      <c r="CY266" s="154"/>
      <c r="CZ266" s="154"/>
      <c r="DA266" s="154"/>
      <c r="DB266" s="154"/>
      <c r="DC266" s="154"/>
      <c r="DD266" s="154"/>
      <c r="DE266" s="154"/>
      <c r="DF266" s="154"/>
      <c r="DG266" s="154"/>
      <c r="DH266" s="154"/>
      <c r="DI266" s="154"/>
      <c r="DJ266" s="154"/>
      <c r="DK266" s="154"/>
      <c r="DL266" s="154"/>
      <c r="DM266" s="154"/>
      <c r="DN266" s="154"/>
      <c r="DO266" s="154"/>
      <c r="DP266" s="154"/>
      <c r="DQ266" s="154"/>
      <c r="DR266" s="154"/>
      <c r="DS266" s="154"/>
      <c r="DT266" s="154"/>
      <c r="DU266" s="154"/>
      <c r="DV266" s="154"/>
      <c r="DW266" s="154"/>
      <c r="DX266" s="154"/>
      <c r="DY266" s="154"/>
      <c r="DZ266" s="154"/>
      <c r="EA266" s="154"/>
      <c r="EB266" s="154"/>
      <c r="EC266" s="154"/>
      <c r="ED266" s="154"/>
      <c r="EE266" s="154"/>
      <c r="EF266" s="154"/>
      <c r="EG266" s="154"/>
      <c r="EH266" s="154"/>
      <c r="EI266" s="154"/>
      <c r="EJ266" s="154"/>
      <c r="EK266" s="154"/>
      <c r="EL266" s="154"/>
      <c r="EM266" s="154"/>
      <c r="EN266" s="154"/>
      <c r="EO266" s="154"/>
      <c r="EP266" s="154"/>
      <c r="EQ266" s="154"/>
      <c r="ER266" s="154"/>
      <c r="ES266" s="154"/>
      <c r="ET266" s="154"/>
      <c r="EU266" s="154"/>
      <c r="EV266" s="154"/>
      <c r="EW266" s="154"/>
      <c r="EX266" s="154"/>
      <c r="EY266" s="154"/>
      <c r="EZ266" s="154"/>
      <c r="FA266" s="154"/>
      <c r="FB266" s="154"/>
      <c r="FC266" s="154"/>
      <c r="FD266" s="154"/>
      <c r="FE266" s="154"/>
      <c r="FF266" s="154"/>
      <c r="FG266" s="154"/>
      <c r="FH266" s="154"/>
      <c r="FI266" s="154"/>
      <c r="FJ266" s="154"/>
      <c r="FK266" s="154"/>
      <c r="FL266" s="154"/>
      <c r="FM266" s="154"/>
      <c r="FN266" s="154"/>
      <c r="FO266" s="154"/>
      <c r="FP266" s="154"/>
      <c r="FQ266" s="154"/>
      <c r="FR266" s="154"/>
    </row>
    <row r="267" spans="1:174" s="155" customFormat="1" x14ac:dyDescent="0.25">
      <c r="A267" s="137" t="s">
        <v>384</v>
      </c>
      <c r="B267" s="138">
        <v>673</v>
      </c>
      <c r="C267" s="122"/>
      <c r="D267" s="123">
        <v>37414.852278999999</v>
      </c>
      <c r="E267" s="124">
        <v>36082.086874979999</v>
      </c>
      <c r="F267" s="125">
        <f t="shared" si="37"/>
        <v>-3.5621292690978912</v>
      </c>
      <c r="G267" s="123">
        <v>5764.0276000000003</v>
      </c>
      <c r="H267" s="132">
        <v>6810.4156000000003</v>
      </c>
      <c r="I267" s="125">
        <f t="shared" si="38"/>
        <v>18.153764565596454</v>
      </c>
      <c r="J267" s="131">
        <v>3542.0700999999999</v>
      </c>
      <c r="K267" s="132">
        <v>3945.7156</v>
      </c>
      <c r="L267" s="129">
        <f t="shared" si="42"/>
        <v>11.395751315029035</v>
      </c>
      <c r="M267" s="131">
        <v>815.76279999999997</v>
      </c>
      <c r="N267" s="132">
        <v>1046.2529999999999</v>
      </c>
      <c r="O267" s="147">
        <f t="shared" si="36"/>
        <v>28.254561252364052</v>
      </c>
      <c r="P267" s="131">
        <v>23192.893400000001</v>
      </c>
      <c r="Q267" s="132">
        <v>21947.9755</v>
      </c>
      <c r="R267" s="129">
        <f t="shared" si="39"/>
        <v>-5.3676696500489225</v>
      </c>
      <c r="S267" s="122"/>
      <c r="T267" s="131">
        <v>36998.862000000001</v>
      </c>
      <c r="U267" s="132">
        <v>37562.959799999997</v>
      </c>
      <c r="V267" s="129">
        <f t="shared" si="40"/>
        <v>1.5246355414931356</v>
      </c>
      <c r="W267" s="131">
        <v>45296.477800000001</v>
      </c>
      <c r="X267" s="132">
        <v>45544.305</v>
      </c>
      <c r="Y267" s="129">
        <f t="shared" si="35"/>
        <v>0.54712245198014209</v>
      </c>
      <c r="Z267" s="132">
        <v>16071.715200000001</v>
      </c>
      <c r="AA267" s="132">
        <v>14293.281999999999</v>
      </c>
      <c r="AB267" s="129">
        <f t="shared" si="43"/>
        <v>-11.065609226325767</v>
      </c>
      <c r="AC267" s="131">
        <v>503614.96460000001</v>
      </c>
      <c r="AD267" s="132">
        <v>807670.34050000005</v>
      </c>
      <c r="AE267" s="129">
        <f t="shared" si="41"/>
        <v>60.3745713039918</v>
      </c>
      <c r="AF267" s="154"/>
      <c r="AG267" s="154"/>
      <c r="AH267" s="154"/>
      <c r="AI267" s="154"/>
      <c r="AJ267" s="154"/>
      <c r="AK267" s="154"/>
      <c r="AL267" s="154"/>
      <c r="AM267" s="154"/>
      <c r="AN267" s="154"/>
      <c r="AO267" s="154"/>
      <c r="AP267" s="154"/>
      <c r="AQ267" s="154"/>
      <c r="AR267" s="154"/>
      <c r="AS267" s="154"/>
      <c r="AT267" s="154"/>
      <c r="AU267" s="154"/>
      <c r="AV267" s="154"/>
      <c r="AW267" s="154"/>
      <c r="AX267" s="154"/>
      <c r="AY267" s="154"/>
      <c r="AZ267" s="154"/>
      <c r="BA267" s="154"/>
      <c r="BB267" s="154"/>
      <c r="BC267" s="154"/>
      <c r="BD267" s="154"/>
      <c r="BE267" s="154"/>
      <c r="BF267" s="154"/>
      <c r="BG267" s="154"/>
      <c r="BH267" s="154"/>
      <c r="BI267" s="154"/>
      <c r="BJ267" s="154"/>
      <c r="BK267" s="154"/>
      <c r="BL267" s="154"/>
      <c r="BM267" s="154"/>
      <c r="BN267" s="154"/>
      <c r="BO267" s="154"/>
      <c r="BP267" s="154"/>
      <c r="BQ267" s="154"/>
      <c r="BR267" s="154"/>
      <c r="BS267" s="154"/>
      <c r="BT267" s="154"/>
      <c r="BU267" s="154"/>
      <c r="BV267" s="154"/>
      <c r="BW267" s="154"/>
      <c r="BX267" s="154"/>
      <c r="BY267" s="154"/>
      <c r="BZ267" s="154"/>
      <c r="CA267" s="154"/>
      <c r="CB267" s="154"/>
      <c r="CC267" s="154"/>
      <c r="CD267" s="154"/>
      <c r="CE267" s="154"/>
      <c r="CF267" s="154"/>
      <c r="CG267" s="154"/>
      <c r="CH267" s="154"/>
      <c r="CI267" s="154"/>
      <c r="CJ267" s="154"/>
      <c r="CK267" s="154"/>
      <c r="CL267" s="154"/>
      <c r="CM267" s="154"/>
      <c r="CN267" s="154"/>
      <c r="CO267" s="154"/>
      <c r="CP267" s="154"/>
      <c r="CQ267" s="154"/>
      <c r="CR267" s="154"/>
      <c r="CS267" s="154"/>
      <c r="CT267" s="154"/>
      <c r="CU267" s="154"/>
      <c r="CV267" s="154"/>
      <c r="CW267" s="154"/>
      <c r="CX267" s="154"/>
      <c r="CY267" s="154"/>
      <c r="CZ267" s="154"/>
      <c r="DA267" s="154"/>
      <c r="DB267" s="154"/>
      <c r="DC267" s="154"/>
      <c r="DD267" s="154"/>
      <c r="DE267" s="154"/>
      <c r="DF267" s="154"/>
      <c r="DG267" s="154"/>
      <c r="DH267" s="154"/>
      <c r="DI267" s="154"/>
      <c r="DJ267" s="154"/>
      <c r="DK267" s="154"/>
      <c r="DL267" s="154"/>
      <c r="DM267" s="154"/>
      <c r="DN267" s="154"/>
      <c r="DO267" s="154"/>
      <c r="DP267" s="154"/>
      <c r="DQ267" s="154"/>
      <c r="DR267" s="154"/>
      <c r="DS267" s="154"/>
      <c r="DT267" s="154"/>
      <c r="DU267" s="154"/>
      <c r="DV267" s="154"/>
      <c r="DW267" s="154"/>
      <c r="DX267" s="154"/>
      <c r="DY267" s="154"/>
      <c r="DZ267" s="154"/>
      <c r="EA267" s="154"/>
      <c r="EB267" s="154"/>
      <c r="EC267" s="154"/>
      <c r="ED267" s="154"/>
      <c r="EE267" s="154"/>
      <c r="EF267" s="154"/>
      <c r="EG267" s="154"/>
      <c r="EH267" s="154"/>
      <c r="EI267" s="154"/>
      <c r="EJ267" s="154"/>
      <c r="EK267" s="154"/>
      <c r="EL267" s="154"/>
      <c r="EM267" s="154"/>
      <c r="EN267" s="154"/>
      <c r="EO267" s="154"/>
      <c r="EP267" s="154"/>
      <c r="EQ267" s="154"/>
      <c r="ER267" s="154"/>
      <c r="ES267" s="154"/>
      <c r="ET267" s="154"/>
      <c r="EU267" s="154"/>
      <c r="EV267" s="154"/>
      <c r="EW267" s="154"/>
      <c r="EX267" s="154"/>
      <c r="EY267" s="154"/>
      <c r="EZ267" s="154"/>
      <c r="FA267" s="154"/>
      <c r="FB267" s="154"/>
      <c r="FC267" s="154"/>
      <c r="FD267" s="154"/>
      <c r="FE267" s="154"/>
      <c r="FF267" s="154"/>
      <c r="FG267" s="154"/>
      <c r="FH267" s="154"/>
      <c r="FI267" s="154"/>
      <c r="FJ267" s="154"/>
      <c r="FK267" s="154"/>
      <c r="FL267" s="154"/>
      <c r="FM267" s="154"/>
      <c r="FN267" s="154"/>
      <c r="FO267" s="154"/>
      <c r="FP267" s="154"/>
      <c r="FQ267" s="154"/>
      <c r="FR267" s="154"/>
    </row>
    <row r="268" spans="1:174" s="155" customFormat="1" x14ac:dyDescent="0.25">
      <c r="A268" s="137" t="s">
        <v>385</v>
      </c>
      <c r="B268" s="138">
        <v>635</v>
      </c>
      <c r="C268" s="122"/>
      <c r="D268" s="123">
        <v>57692.466432000001</v>
      </c>
      <c r="E268" s="124">
        <v>59173.483221889997</v>
      </c>
      <c r="F268" s="125">
        <f t="shared" si="37"/>
        <v>2.5670887058288905</v>
      </c>
      <c r="G268" s="123">
        <v>4104.7838000000002</v>
      </c>
      <c r="H268" s="132">
        <v>4092.7736</v>
      </c>
      <c r="I268" s="125">
        <f t="shared" si="38"/>
        <v>-0.29259031864236063</v>
      </c>
      <c r="J268" s="131">
        <v>2454.2246</v>
      </c>
      <c r="K268" s="132">
        <v>2757.0248000000001</v>
      </c>
      <c r="L268" s="129">
        <f t="shared" si="42"/>
        <v>12.337917238707497</v>
      </c>
      <c r="M268" s="131">
        <v>42.040300000000002</v>
      </c>
      <c r="N268" s="132">
        <v>189.8862</v>
      </c>
      <c r="O268" s="147">
        <f t="shared" si="36"/>
        <v>351.67660554277677</v>
      </c>
      <c r="P268" s="131">
        <v>47030.080099999999</v>
      </c>
      <c r="Q268" s="132">
        <v>47640.976600000002</v>
      </c>
      <c r="R268" s="129">
        <f t="shared" si="39"/>
        <v>1.2989484574575494</v>
      </c>
      <c r="S268" s="122"/>
      <c r="T268" s="131">
        <v>35653.197999999997</v>
      </c>
      <c r="U268" s="132">
        <v>33622.199000000001</v>
      </c>
      <c r="V268" s="129">
        <f t="shared" si="40"/>
        <v>-5.6965408825317638</v>
      </c>
      <c r="W268" s="131">
        <v>251308.71539999999</v>
      </c>
      <c r="X268" s="132">
        <v>228816.51689999999</v>
      </c>
      <c r="Y268" s="129">
        <f t="shared" si="35"/>
        <v>-8.9500272460506949</v>
      </c>
      <c r="Z268" s="132">
        <v>10472.173500000001</v>
      </c>
      <c r="AA268" s="132">
        <v>6416.8406000000004</v>
      </c>
      <c r="AB268" s="129">
        <f t="shared" si="43"/>
        <v>-38.724844465191488</v>
      </c>
      <c r="AC268" s="131">
        <v>251893.929</v>
      </c>
      <c r="AD268" s="132">
        <v>112180.19500000001</v>
      </c>
      <c r="AE268" s="129">
        <f t="shared" si="41"/>
        <v>-55.465304207470602</v>
      </c>
      <c r="AF268" s="154"/>
      <c r="AG268" s="154"/>
      <c r="AH268" s="154"/>
      <c r="AI268" s="154"/>
      <c r="AJ268" s="154"/>
      <c r="AK268" s="154"/>
      <c r="AL268" s="154"/>
      <c r="AM268" s="154"/>
      <c r="AN268" s="154"/>
      <c r="AO268" s="154"/>
      <c r="AP268" s="154"/>
      <c r="AQ268" s="154"/>
      <c r="AR268" s="154"/>
      <c r="AS268" s="154"/>
      <c r="AT268" s="154"/>
      <c r="AU268" s="154"/>
      <c r="AV268" s="154"/>
      <c r="AW268" s="154"/>
      <c r="AX268" s="154"/>
      <c r="AY268" s="154"/>
      <c r="AZ268" s="154"/>
      <c r="BA268" s="154"/>
      <c r="BB268" s="154"/>
      <c r="BC268" s="154"/>
      <c r="BD268" s="154"/>
      <c r="BE268" s="154"/>
      <c r="BF268" s="154"/>
      <c r="BG268" s="154"/>
      <c r="BH268" s="154"/>
      <c r="BI268" s="154"/>
      <c r="BJ268" s="154"/>
      <c r="BK268" s="154"/>
      <c r="BL268" s="154"/>
      <c r="BM268" s="154"/>
      <c r="BN268" s="154"/>
      <c r="BO268" s="154"/>
      <c r="BP268" s="154"/>
      <c r="BQ268" s="154"/>
      <c r="BR268" s="154"/>
      <c r="BS268" s="154"/>
      <c r="BT268" s="154"/>
      <c r="BU268" s="154"/>
      <c r="BV268" s="154"/>
      <c r="BW268" s="154"/>
      <c r="BX268" s="154"/>
      <c r="BY268" s="154"/>
      <c r="BZ268" s="154"/>
      <c r="CA268" s="154"/>
      <c r="CB268" s="154"/>
      <c r="CC268" s="154"/>
      <c r="CD268" s="154"/>
      <c r="CE268" s="154"/>
      <c r="CF268" s="154"/>
      <c r="CG268" s="154"/>
      <c r="CH268" s="154"/>
      <c r="CI268" s="154"/>
      <c r="CJ268" s="154"/>
      <c r="CK268" s="154"/>
      <c r="CL268" s="154"/>
      <c r="CM268" s="154"/>
      <c r="CN268" s="154"/>
      <c r="CO268" s="154"/>
      <c r="CP268" s="154"/>
      <c r="CQ268" s="154"/>
      <c r="CR268" s="154"/>
      <c r="CS268" s="154"/>
      <c r="CT268" s="154"/>
      <c r="CU268" s="154"/>
      <c r="CV268" s="154"/>
      <c r="CW268" s="154"/>
      <c r="CX268" s="154"/>
      <c r="CY268" s="154"/>
      <c r="CZ268" s="154"/>
      <c r="DA268" s="154"/>
      <c r="DB268" s="154"/>
      <c r="DC268" s="154"/>
      <c r="DD268" s="154"/>
      <c r="DE268" s="154"/>
      <c r="DF268" s="154"/>
      <c r="DG268" s="154"/>
      <c r="DH268" s="154"/>
      <c r="DI268" s="154"/>
      <c r="DJ268" s="154"/>
      <c r="DK268" s="154"/>
      <c r="DL268" s="154"/>
      <c r="DM268" s="154"/>
      <c r="DN268" s="154"/>
      <c r="DO268" s="154"/>
      <c r="DP268" s="154"/>
      <c r="DQ268" s="154"/>
      <c r="DR268" s="154"/>
      <c r="DS268" s="154"/>
      <c r="DT268" s="154"/>
      <c r="DU268" s="154"/>
      <c r="DV268" s="154"/>
      <c r="DW268" s="154"/>
      <c r="DX268" s="154"/>
      <c r="DY268" s="154"/>
      <c r="DZ268" s="154"/>
      <c r="EA268" s="154"/>
      <c r="EB268" s="154"/>
      <c r="EC268" s="154"/>
      <c r="ED268" s="154"/>
      <c r="EE268" s="154"/>
      <c r="EF268" s="154"/>
      <c r="EG268" s="154"/>
      <c r="EH268" s="154"/>
      <c r="EI268" s="154"/>
      <c r="EJ268" s="154"/>
      <c r="EK268" s="154"/>
      <c r="EL268" s="154"/>
      <c r="EM268" s="154"/>
      <c r="EN268" s="154"/>
      <c r="EO268" s="154"/>
      <c r="EP268" s="154"/>
      <c r="EQ268" s="154"/>
      <c r="ER268" s="154"/>
      <c r="ES268" s="154"/>
      <c r="ET268" s="154"/>
      <c r="EU268" s="154"/>
      <c r="EV268" s="154"/>
      <c r="EW268" s="154"/>
      <c r="EX268" s="154"/>
      <c r="EY268" s="154"/>
      <c r="EZ268" s="154"/>
      <c r="FA268" s="154"/>
      <c r="FB268" s="154"/>
      <c r="FC268" s="154"/>
      <c r="FD268" s="154"/>
      <c r="FE268" s="154"/>
      <c r="FF268" s="154"/>
      <c r="FG268" s="154"/>
      <c r="FH268" s="154"/>
      <c r="FI268" s="154"/>
      <c r="FJ268" s="154"/>
      <c r="FK268" s="154"/>
      <c r="FL268" s="154"/>
      <c r="FM268" s="154"/>
      <c r="FN268" s="154"/>
      <c r="FO268" s="154"/>
      <c r="FP268" s="154"/>
      <c r="FQ268" s="154"/>
      <c r="FR268" s="154"/>
    </row>
    <row r="269" spans="1:174" s="155" customFormat="1" x14ac:dyDescent="0.25">
      <c r="A269" s="137" t="s">
        <v>386</v>
      </c>
      <c r="B269" s="138">
        <v>816</v>
      </c>
      <c r="C269" s="122"/>
      <c r="D269" s="123">
        <v>53516.077455999999</v>
      </c>
      <c r="E269" s="124">
        <v>49175.394124580002</v>
      </c>
      <c r="F269" s="125">
        <f t="shared" si="37"/>
        <v>-8.1109893283730194</v>
      </c>
      <c r="G269" s="123">
        <v>8131.1927999999998</v>
      </c>
      <c r="H269" s="132">
        <v>7967.5959000000003</v>
      </c>
      <c r="I269" s="125">
        <f t="shared" si="38"/>
        <v>-2.0119668051654105</v>
      </c>
      <c r="J269" s="131">
        <v>2669.4629</v>
      </c>
      <c r="K269" s="132">
        <v>3032.5016999999998</v>
      </c>
      <c r="L269" s="129">
        <f t="shared" si="42"/>
        <v>13.599694530311691</v>
      </c>
      <c r="M269" s="131">
        <v>143.7183</v>
      </c>
      <c r="N269" s="132">
        <v>304.26029999999997</v>
      </c>
      <c r="O269" s="147">
        <f t="shared" si="36"/>
        <v>111.70602491123259</v>
      </c>
      <c r="P269" s="131">
        <v>38566.126300000004</v>
      </c>
      <c r="Q269" s="132">
        <v>35256.647500000101</v>
      </c>
      <c r="R269" s="129">
        <f t="shared" si="39"/>
        <v>-8.5813098631062239</v>
      </c>
      <c r="S269" s="122"/>
      <c r="T269" s="131">
        <v>57368.0677</v>
      </c>
      <c r="U269" s="132">
        <v>54668.313999999998</v>
      </c>
      <c r="V269" s="129">
        <f t="shared" si="40"/>
        <v>-4.7060216741446892</v>
      </c>
      <c r="W269" s="131">
        <v>121243.2194</v>
      </c>
      <c r="X269" s="132">
        <v>99362.835099999997</v>
      </c>
      <c r="Y269" s="129">
        <f t="shared" si="35"/>
        <v>-18.046686988583883</v>
      </c>
      <c r="Z269" s="132">
        <v>12285.0319</v>
      </c>
      <c r="AA269" s="132">
        <v>5352.6232</v>
      </c>
      <c r="AB269" s="129">
        <f t="shared" si="43"/>
        <v>-56.429716718928503</v>
      </c>
      <c r="AC269" s="131" t="s">
        <v>131</v>
      </c>
      <c r="AD269" s="132">
        <v>638923.12829999998</v>
      </c>
      <c r="AE269" s="129" t="s">
        <v>132</v>
      </c>
      <c r="AF269" s="154"/>
      <c r="AG269" s="154"/>
      <c r="AH269" s="154"/>
      <c r="AI269" s="154"/>
      <c r="AJ269" s="154"/>
      <c r="AK269" s="154"/>
      <c r="AL269" s="154"/>
      <c r="AM269" s="154"/>
      <c r="AN269" s="154"/>
      <c r="AO269" s="154"/>
      <c r="AP269" s="154"/>
      <c r="AQ269" s="154"/>
      <c r="AR269" s="154"/>
      <c r="AS269" s="154"/>
      <c r="AT269" s="154"/>
      <c r="AU269" s="154"/>
      <c r="AV269" s="154"/>
      <c r="AW269" s="154"/>
      <c r="AX269" s="154"/>
      <c r="AY269" s="154"/>
      <c r="AZ269" s="154"/>
      <c r="BA269" s="154"/>
      <c r="BB269" s="154"/>
      <c r="BC269" s="154"/>
      <c r="BD269" s="154"/>
      <c r="BE269" s="154"/>
      <c r="BF269" s="154"/>
      <c r="BG269" s="154"/>
      <c r="BH269" s="154"/>
      <c r="BI269" s="154"/>
      <c r="BJ269" s="154"/>
      <c r="BK269" s="154"/>
      <c r="BL269" s="154"/>
      <c r="BM269" s="154"/>
      <c r="BN269" s="154"/>
      <c r="BO269" s="154"/>
      <c r="BP269" s="154"/>
      <c r="BQ269" s="154"/>
      <c r="BR269" s="154"/>
      <c r="BS269" s="154"/>
      <c r="BT269" s="154"/>
      <c r="BU269" s="154"/>
      <c r="BV269" s="154"/>
      <c r="BW269" s="154"/>
      <c r="BX269" s="154"/>
      <c r="BY269" s="154"/>
      <c r="BZ269" s="154"/>
      <c r="CA269" s="154"/>
      <c r="CB269" s="154"/>
      <c r="CC269" s="154"/>
      <c r="CD269" s="154"/>
      <c r="CE269" s="154"/>
      <c r="CF269" s="154"/>
      <c r="CG269" s="154"/>
      <c r="CH269" s="154"/>
      <c r="CI269" s="154"/>
      <c r="CJ269" s="154"/>
      <c r="CK269" s="154"/>
      <c r="CL269" s="154"/>
      <c r="CM269" s="154"/>
      <c r="CN269" s="154"/>
      <c r="CO269" s="154"/>
      <c r="CP269" s="154"/>
      <c r="CQ269" s="154"/>
      <c r="CR269" s="154"/>
      <c r="CS269" s="154"/>
      <c r="CT269" s="154"/>
      <c r="CU269" s="154"/>
      <c r="CV269" s="154"/>
      <c r="CW269" s="154"/>
      <c r="CX269" s="154"/>
      <c r="CY269" s="154"/>
      <c r="CZ269" s="154"/>
      <c r="DA269" s="154"/>
      <c r="DB269" s="154"/>
      <c r="DC269" s="154"/>
      <c r="DD269" s="154"/>
      <c r="DE269" s="154"/>
      <c r="DF269" s="154"/>
      <c r="DG269" s="154"/>
      <c r="DH269" s="154"/>
      <c r="DI269" s="154"/>
      <c r="DJ269" s="154"/>
      <c r="DK269" s="154"/>
      <c r="DL269" s="154"/>
      <c r="DM269" s="154"/>
      <c r="DN269" s="154"/>
      <c r="DO269" s="154"/>
      <c r="DP269" s="154"/>
      <c r="DQ269" s="154"/>
      <c r="DR269" s="154"/>
      <c r="DS269" s="154"/>
      <c r="DT269" s="154"/>
      <c r="DU269" s="154"/>
      <c r="DV269" s="154"/>
      <c r="DW269" s="154"/>
      <c r="DX269" s="154"/>
      <c r="DY269" s="154"/>
      <c r="DZ269" s="154"/>
      <c r="EA269" s="154"/>
      <c r="EB269" s="154"/>
      <c r="EC269" s="154"/>
      <c r="ED269" s="154"/>
      <c r="EE269" s="154"/>
      <c r="EF269" s="154"/>
      <c r="EG269" s="154"/>
      <c r="EH269" s="154"/>
      <c r="EI269" s="154"/>
      <c r="EJ269" s="154"/>
      <c r="EK269" s="154"/>
      <c r="EL269" s="154"/>
      <c r="EM269" s="154"/>
      <c r="EN269" s="154"/>
      <c r="EO269" s="154"/>
      <c r="EP269" s="154"/>
      <c r="EQ269" s="154"/>
      <c r="ER269" s="154"/>
      <c r="ES269" s="154"/>
      <c r="ET269" s="154"/>
      <c r="EU269" s="154"/>
      <c r="EV269" s="154"/>
      <c r="EW269" s="154"/>
      <c r="EX269" s="154"/>
      <c r="EY269" s="154"/>
      <c r="EZ269" s="154"/>
      <c r="FA269" s="154"/>
      <c r="FB269" s="154"/>
      <c r="FC269" s="154"/>
      <c r="FD269" s="154"/>
      <c r="FE269" s="154"/>
      <c r="FF269" s="154"/>
      <c r="FG269" s="154"/>
      <c r="FH269" s="154"/>
      <c r="FI269" s="154"/>
      <c r="FJ269" s="154"/>
      <c r="FK269" s="154"/>
      <c r="FL269" s="154"/>
      <c r="FM269" s="154"/>
      <c r="FN269" s="154"/>
      <c r="FO269" s="154"/>
      <c r="FP269" s="154"/>
      <c r="FQ269" s="154"/>
      <c r="FR269" s="154"/>
    </row>
    <row r="270" spans="1:174" s="155" customFormat="1" x14ac:dyDescent="0.25">
      <c r="A270" s="137" t="s">
        <v>387</v>
      </c>
      <c r="B270" s="138">
        <v>589</v>
      </c>
      <c r="C270" s="122"/>
      <c r="D270" s="123">
        <v>36565.714047000001</v>
      </c>
      <c r="E270" s="124">
        <v>31778.495408340001</v>
      </c>
      <c r="F270" s="125">
        <f t="shared" si="37"/>
        <v>-13.092096690650468</v>
      </c>
      <c r="G270" s="123">
        <v>5975.9928</v>
      </c>
      <c r="H270" s="132">
        <v>5874.9930999999997</v>
      </c>
      <c r="I270" s="125">
        <f t="shared" si="38"/>
        <v>-1.6900907243395658</v>
      </c>
      <c r="J270" s="131">
        <v>2917.7833999999998</v>
      </c>
      <c r="K270" s="132">
        <v>2572.1873999999998</v>
      </c>
      <c r="L270" s="129">
        <f t="shared" si="42"/>
        <v>-11.844470703342825</v>
      </c>
      <c r="M270" s="131">
        <v>205.28229999999999</v>
      </c>
      <c r="N270" s="132">
        <v>372.77089999999998</v>
      </c>
      <c r="O270" s="147">
        <f t="shared" si="36"/>
        <v>81.589401521709377</v>
      </c>
      <c r="P270" s="131">
        <v>23202.567200000001</v>
      </c>
      <c r="Q270" s="132">
        <v>20323.850900000001</v>
      </c>
      <c r="R270" s="129">
        <f t="shared" si="39"/>
        <v>-12.406887027569946</v>
      </c>
      <c r="S270" s="122"/>
      <c r="T270" s="131">
        <v>38220.752899999999</v>
      </c>
      <c r="U270" s="132">
        <v>37451.502399999998</v>
      </c>
      <c r="V270" s="129">
        <f t="shared" si="40"/>
        <v>-2.0126513520355105</v>
      </c>
      <c r="W270" s="131">
        <v>35424.574399999998</v>
      </c>
      <c r="X270" s="132">
        <v>30936.705300000001</v>
      </c>
      <c r="Y270" s="129">
        <f t="shared" si="35"/>
        <v>-12.668801745716941</v>
      </c>
      <c r="Z270" s="132">
        <v>13171.6734</v>
      </c>
      <c r="AA270" s="132">
        <v>8656.6589999999997</v>
      </c>
      <c r="AB270" s="129">
        <f t="shared" si="43"/>
        <v>-34.278214034672317</v>
      </c>
      <c r="AC270" s="131">
        <v>59938.431499999999</v>
      </c>
      <c r="AD270" s="132">
        <v>38791.293700000002</v>
      </c>
      <c r="AE270" s="129">
        <f t="shared" si="41"/>
        <v>-35.281433415554083</v>
      </c>
      <c r="AF270" s="154"/>
      <c r="AG270" s="154"/>
      <c r="AH270" s="154"/>
      <c r="AI270" s="154"/>
      <c r="AJ270" s="154"/>
      <c r="AK270" s="154"/>
      <c r="AL270" s="154"/>
      <c r="AM270" s="154"/>
      <c r="AN270" s="154"/>
      <c r="AO270" s="154"/>
      <c r="AP270" s="154"/>
      <c r="AQ270" s="154"/>
      <c r="AR270" s="154"/>
      <c r="AS270" s="154"/>
      <c r="AT270" s="154"/>
      <c r="AU270" s="154"/>
      <c r="AV270" s="154"/>
      <c r="AW270" s="154"/>
      <c r="AX270" s="154"/>
      <c r="AY270" s="154"/>
      <c r="AZ270" s="154"/>
      <c r="BA270" s="154"/>
      <c r="BB270" s="154"/>
      <c r="BC270" s="154"/>
      <c r="BD270" s="154"/>
      <c r="BE270" s="154"/>
      <c r="BF270" s="154"/>
      <c r="BG270" s="154"/>
      <c r="BH270" s="154"/>
      <c r="BI270" s="154"/>
      <c r="BJ270" s="154"/>
      <c r="BK270" s="154"/>
      <c r="BL270" s="154"/>
      <c r="BM270" s="154"/>
      <c r="BN270" s="154"/>
      <c r="BO270" s="154"/>
      <c r="BP270" s="154"/>
      <c r="BQ270" s="154"/>
      <c r="BR270" s="154"/>
      <c r="BS270" s="154"/>
      <c r="BT270" s="154"/>
      <c r="BU270" s="154"/>
      <c r="BV270" s="154"/>
      <c r="BW270" s="154"/>
      <c r="BX270" s="154"/>
      <c r="BY270" s="154"/>
      <c r="BZ270" s="154"/>
      <c r="CA270" s="154"/>
      <c r="CB270" s="154"/>
      <c r="CC270" s="154"/>
      <c r="CD270" s="154"/>
      <c r="CE270" s="154"/>
      <c r="CF270" s="154"/>
      <c r="CG270" s="154"/>
      <c r="CH270" s="154"/>
      <c r="CI270" s="154"/>
      <c r="CJ270" s="154"/>
      <c r="CK270" s="154"/>
      <c r="CL270" s="154"/>
      <c r="CM270" s="154"/>
      <c r="CN270" s="154"/>
      <c r="CO270" s="154"/>
      <c r="CP270" s="154"/>
      <c r="CQ270" s="154"/>
      <c r="CR270" s="154"/>
      <c r="CS270" s="154"/>
      <c r="CT270" s="154"/>
      <c r="CU270" s="154"/>
      <c r="CV270" s="154"/>
      <c r="CW270" s="154"/>
      <c r="CX270" s="154"/>
      <c r="CY270" s="154"/>
      <c r="CZ270" s="154"/>
      <c r="DA270" s="154"/>
      <c r="DB270" s="154"/>
      <c r="DC270" s="154"/>
      <c r="DD270" s="154"/>
      <c r="DE270" s="154"/>
      <c r="DF270" s="154"/>
      <c r="DG270" s="154"/>
      <c r="DH270" s="154"/>
      <c r="DI270" s="154"/>
      <c r="DJ270" s="154"/>
      <c r="DK270" s="154"/>
      <c r="DL270" s="154"/>
      <c r="DM270" s="154"/>
      <c r="DN270" s="154"/>
      <c r="DO270" s="154"/>
      <c r="DP270" s="154"/>
      <c r="DQ270" s="154"/>
      <c r="DR270" s="154"/>
      <c r="DS270" s="154"/>
      <c r="DT270" s="154"/>
      <c r="DU270" s="154"/>
      <c r="DV270" s="154"/>
      <c r="DW270" s="154"/>
      <c r="DX270" s="154"/>
      <c r="DY270" s="154"/>
      <c r="DZ270" s="154"/>
      <c r="EA270" s="154"/>
      <c r="EB270" s="154"/>
      <c r="EC270" s="154"/>
      <c r="ED270" s="154"/>
      <c r="EE270" s="154"/>
      <c r="EF270" s="154"/>
      <c r="EG270" s="154"/>
      <c r="EH270" s="154"/>
      <c r="EI270" s="154"/>
      <c r="EJ270" s="154"/>
      <c r="EK270" s="154"/>
      <c r="EL270" s="154"/>
      <c r="EM270" s="154"/>
      <c r="EN270" s="154"/>
      <c r="EO270" s="154"/>
      <c r="EP270" s="154"/>
      <c r="EQ270" s="154"/>
      <c r="ER270" s="154"/>
      <c r="ES270" s="154"/>
      <c r="ET270" s="154"/>
      <c r="EU270" s="154"/>
      <c r="EV270" s="154"/>
      <c r="EW270" s="154"/>
      <c r="EX270" s="154"/>
      <c r="EY270" s="154"/>
      <c r="EZ270" s="154"/>
      <c r="FA270" s="154"/>
      <c r="FB270" s="154"/>
      <c r="FC270" s="154"/>
      <c r="FD270" s="154"/>
      <c r="FE270" s="154"/>
      <c r="FF270" s="154"/>
      <c r="FG270" s="154"/>
      <c r="FH270" s="154"/>
      <c r="FI270" s="154"/>
      <c r="FJ270" s="154"/>
      <c r="FK270" s="154"/>
      <c r="FL270" s="154"/>
      <c r="FM270" s="154"/>
      <c r="FN270" s="154"/>
      <c r="FO270" s="154"/>
      <c r="FP270" s="154"/>
      <c r="FQ270" s="154"/>
      <c r="FR270" s="154"/>
    </row>
    <row r="271" spans="1:174" s="155" customFormat="1" x14ac:dyDescent="0.25">
      <c r="A271" s="137" t="s">
        <v>388</v>
      </c>
      <c r="B271" s="138">
        <v>737</v>
      </c>
      <c r="C271" s="122"/>
      <c r="D271" s="123">
        <v>36369.396539000001</v>
      </c>
      <c r="E271" s="124">
        <v>32616.33683579</v>
      </c>
      <c r="F271" s="125">
        <f t="shared" si="37"/>
        <v>-10.319279560180449</v>
      </c>
      <c r="G271" s="123">
        <v>3524.0364</v>
      </c>
      <c r="H271" s="132">
        <v>3495.4467</v>
      </c>
      <c r="I271" s="125">
        <f t="shared" si="38"/>
        <v>-0.81127709123549607</v>
      </c>
      <c r="J271" s="131">
        <v>2065.7399999999998</v>
      </c>
      <c r="K271" s="132">
        <v>1950.8169</v>
      </c>
      <c r="L271" s="129">
        <f t="shared" si="42"/>
        <v>-5.5632896685933293</v>
      </c>
      <c r="M271" s="131">
        <v>1675.7457999999999</v>
      </c>
      <c r="N271" s="132">
        <v>1087.0450000000001</v>
      </c>
      <c r="O271" s="147">
        <f t="shared" si="36"/>
        <v>-35.130674354069683</v>
      </c>
      <c r="P271" s="131">
        <v>25822.465899999999</v>
      </c>
      <c r="Q271" s="132">
        <v>23316.855500000001</v>
      </c>
      <c r="R271" s="129">
        <f t="shared" si="39"/>
        <v>-9.7032189323173696</v>
      </c>
      <c r="S271" s="122"/>
      <c r="T271" s="131">
        <v>43921.3731999999</v>
      </c>
      <c r="U271" s="132">
        <v>42756.319100000001</v>
      </c>
      <c r="V271" s="129">
        <f t="shared" si="40"/>
        <v>-2.6525903338557311</v>
      </c>
      <c r="W271" s="131">
        <v>13064.6333</v>
      </c>
      <c r="X271" s="132">
        <v>12317.6055</v>
      </c>
      <c r="Y271" s="129">
        <f t="shared" si="35"/>
        <v>-5.7179392857509388</v>
      </c>
      <c r="Z271" s="132">
        <v>6269.6076999999996</v>
      </c>
      <c r="AA271" s="132">
        <v>4808.6395000000002</v>
      </c>
      <c r="AB271" s="129">
        <f t="shared" si="43"/>
        <v>-23.302386208310921</v>
      </c>
      <c r="AC271" s="131">
        <v>206041.54800000001</v>
      </c>
      <c r="AD271" s="132">
        <v>54005.688099999999</v>
      </c>
      <c r="AE271" s="129">
        <f t="shared" si="41"/>
        <v>-73.788933045678732</v>
      </c>
      <c r="AF271" s="154"/>
      <c r="AG271" s="154"/>
      <c r="AH271" s="154"/>
      <c r="AI271" s="154"/>
      <c r="AJ271" s="154"/>
      <c r="AK271" s="154"/>
      <c r="AL271" s="154"/>
      <c r="AM271" s="154"/>
      <c r="AN271" s="154"/>
      <c r="AO271" s="154"/>
      <c r="AP271" s="154"/>
      <c r="AQ271" s="154"/>
      <c r="AR271" s="154"/>
      <c r="AS271" s="154"/>
      <c r="AT271" s="154"/>
      <c r="AU271" s="154"/>
      <c r="AV271" s="154"/>
      <c r="AW271" s="154"/>
      <c r="AX271" s="154"/>
      <c r="AY271" s="154"/>
      <c r="AZ271" s="154"/>
      <c r="BA271" s="154"/>
      <c r="BB271" s="154"/>
      <c r="BC271" s="154"/>
      <c r="BD271" s="154"/>
      <c r="BE271" s="154"/>
      <c r="BF271" s="154"/>
      <c r="BG271" s="154"/>
      <c r="BH271" s="154"/>
      <c r="BI271" s="154"/>
      <c r="BJ271" s="154"/>
      <c r="BK271" s="154"/>
      <c r="BL271" s="154"/>
      <c r="BM271" s="154"/>
      <c r="BN271" s="154"/>
      <c r="BO271" s="154"/>
      <c r="BP271" s="154"/>
      <c r="BQ271" s="154"/>
      <c r="BR271" s="154"/>
      <c r="BS271" s="154"/>
      <c r="BT271" s="154"/>
      <c r="BU271" s="154"/>
      <c r="BV271" s="154"/>
      <c r="BW271" s="154"/>
      <c r="BX271" s="154"/>
      <c r="BY271" s="154"/>
      <c r="BZ271" s="154"/>
      <c r="CA271" s="154"/>
      <c r="CB271" s="154"/>
      <c r="CC271" s="154"/>
      <c r="CD271" s="154"/>
      <c r="CE271" s="154"/>
      <c r="CF271" s="154"/>
      <c r="CG271" s="154"/>
      <c r="CH271" s="154"/>
      <c r="CI271" s="154"/>
      <c r="CJ271" s="154"/>
      <c r="CK271" s="154"/>
      <c r="CL271" s="154"/>
      <c r="CM271" s="154"/>
      <c r="CN271" s="154"/>
      <c r="CO271" s="154"/>
      <c r="CP271" s="154"/>
      <c r="CQ271" s="154"/>
      <c r="CR271" s="154"/>
      <c r="CS271" s="154"/>
      <c r="CT271" s="154"/>
      <c r="CU271" s="154"/>
      <c r="CV271" s="154"/>
      <c r="CW271" s="154"/>
      <c r="CX271" s="154"/>
      <c r="CY271" s="154"/>
      <c r="CZ271" s="154"/>
      <c r="DA271" s="154"/>
      <c r="DB271" s="154"/>
      <c r="DC271" s="154"/>
      <c r="DD271" s="154"/>
      <c r="DE271" s="154"/>
      <c r="DF271" s="154"/>
      <c r="DG271" s="154"/>
      <c r="DH271" s="154"/>
      <c r="DI271" s="154"/>
      <c r="DJ271" s="154"/>
      <c r="DK271" s="154"/>
      <c r="DL271" s="154"/>
      <c r="DM271" s="154"/>
      <c r="DN271" s="154"/>
      <c r="DO271" s="154"/>
      <c r="DP271" s="154"/>
      <c r="DQ271" s="154"/>
      <c r="DR271" s="154"/>
      <c r="DS271" s="154"/>
      <c r="DT271" s="154"/>
      <c r="DU271" s="154"/>
      <c r="DV271" s="154"/>
      <c r="DW271" s="154"/>
      <c r="DX271" s="154"/>
      <c r="DY271" s="154"/>
      <c r="DZ271" s="154"/>
      <c r="EA271" s="154"/>
      <c r="EB271" s="154"/>
      <c r="EC271" s="154"/>
      <c r="ED271" s="154"/>
      <c r="EE271" s="154"/>
      <c r="EF271" s="154"/>
      <c r="EG271" s="154"/>
      <c r="EH271" s="154"/>
      <c r="EI271" s="154"/>
      <c r="EJ271" s="154"/>
      <c r="EK271" s="154"/>
      <c r="EL271" s="154"/>
      <c r="EM271" s="154"/>
      <c r="EN271" s="154"/>
      <c r="EO271" s="154"/>
      <c r="EP271" s="154"/>
      <c r="EQ271" s="154"/>
      <c r="ER271" s="154"/>
      <c r="ES271" s="154"/>
      <c r="ET271" s="154"/>
      <c r="EU271" s="154"/>
      <c r="EV271" s="154"/>
      <c r="EW271" s="154"/>
      <c r="EX271" s="154"/>
      <c r="EY271" s="154"/>
      <c r="EZ271" s="154"/>
      <c r="FA271" s="154"/>
      <c r="FB271" s="154"/>
      <c r="FC271" s="154"/>
      <c r="FD271" s="154"/>
      <c r="FE271" s="154"/>
      <c r="FF271" s="154"/>
      <c r="FG271" s="154"/>
      <c r="FH271" s="154"/>
      <c r="FI271" s="154"/>
      <c r="FJ271" s="154"/>
      <c r="FK271" s="154"/>
      <c r="FL271" s="154"/>
      <c r="FM271" s="154"/>
      <c r="FN271" s="154"/>
      <c r="FO271" s="154"/>
      <c r="FP271" s="154"/>
      <c r="FQ271" s="154"/>
      <c r="FR271" s="154"/>
    </row>
    <row r="272" spans="1:174" s="155" customFormat="1" x14ac:dyDescent="0.25">
      <c r="A272" s="137" t="s">
        <v>389</v>
      </c>
      <c r="B272" s="138">
        <v>1466</v>
      </c>
      <c r="C272" s="122"/>
      <c r="D272" s="123">
        <v>102691.67455700001</v>
      </c>
      <c r="E272" s="124">
        <v>96259.918985140102</v>
      </c>
      <c r="F272" s="125">
        <f t="shared" si="37"/>
        <v>-6.2631713813274033</v>
      </c>
      <c r="G272" s="123">
        <v>10133.5085</v>
      </c>
      <c r="H272" s="132">
        <v>10219.578299999999</v>
      </c>
      <c r="I272" s="125">
        <f t="shared" si="38"/>
        <v>0.84935834415098554</v>
      </c>
      <c r="J272" s="131">
        <v>3824.0753</v>
      </c>
      <c r="K272" s="132">
        <v>4139.9754999999996</v>
      </c>
      <c r="L272" s="129">
        <f t="shared" si="42"/>
        <v>8.260825826311514</v>
      </c>
      <c r="M272" s="131">
        <v>102.5847</v>
      </c>
      <c r="N272" s="132">
        <v>129.13499999999999</v>
      </c>
      <c r="O272" s="147">
        <f t="shared" si="36"/>
        <v>25.881344878914692</v>
      </c>
      <c r="P272" s="131">
        <v>82181.352299999999</v>
      </c>
      <c r="Q272" s="132">
        <v>77276.202699999805</v>
      </c>
      <c r="R272" s="129">
        <f t="shared" si="39"/>
        <v>-5.9686893227238746</v>
      </c>
      <c r="S272" s="122"/>
      <c r="T272" s="131">
        <v>136591.05480000001</v>
      </c>
      <c r="U272" s="132">
        <v>139149.7916</v>
      </c>
      <c r="V272" s="129">
        <f t="shared" si="40"/>
        <v>1.8732828469232743</v>
      </c>
      <c r="W272" s="131">
        <v>276499.84970000002</v>
      </c>
      <c r="X272" s="132">
        <v>268074.1764</v>
      </c>
      <c r="Y272" s="129">
        <f t="shared" si="35"/>
        <v>-3.0472614394336239</v>
      </c>
      <c r="Z272" s="132">
        <v>21093.976999999999</v>
      </c>
      <c r="AA272" s="132">
        <v>17608.6931</v>
      </c>
      <c r="AB272" s="129">
        <f t="shared" si="43"/>
        <v>-16.52264956959041</v>
      </c>
      <c r="AC272" s="131">
        <v>292477.71250000002</v>
      </c>
      <c r="AD272" s="132">
        <v>312847.84909999999</v>
      </c>
      <c r="AE272" s="129">
        <f t="shared" si="41"/>
        <v>6.9646799497585565</v>
      </c>
      <c r="AF272" s="154"/>
      <c r="AG272" s="154"/>
      <c r="AH272" s="154"/>
      <c r="AI272" s="154"/>
      <c r="AJ272" s="154"/>
      <c r="AK272" s="154"/>
      <c r="AL272" s="154"/>
      <c r="AM272" s="154"/>
      <c r="AN272" s="154"/>
      <c r="AO272" s="154"/>
      <c r="AP272" s="154"/>
      <c r="AQ272" s="154"/>
      <c r="AR272" s="154"/>
      <c r="AS272" s="154"/>
      <c r="AT272" s="154"/>
      <c r="AU272" s="154"/>
      <c r="AV272" s="154"/>
      <c r="AW272" s="154"/>
      <c r="AX272" s="154"/>
      <c r="AY272" s="154"/>
      <c r="AZ272" s="154"/>
      <c r="BA272" s="154"/>
      <c r="BB272" s="154"/>
      <c r="BC272" s="154"/>
      <c r="BD272" s="154"/>
      <c r="BE272" s="154"/>
      <c r="BF272" s="154"/>
      <c r="BG272" s="154"/>
      <c r="BH272" s="154"/>
      <c r="BI272" s="154"/>
      <c r="BJ272" s="154"/>
      <c r="BK272" s="154"/>
      <c r="BL272" s="154"/>
      <c r="BM272" s="154"/>
      <c r="BN272" s="154"/>
      <c r="BO272" s="154"/>
      <c r="BP272" s="154"/>
      <c r="BQ272" s="154"/>
      <c r="BR272" s="154"/>
      <c r="BS272" s="154"/>
      <c r="BT272" s="154"/>
      <c r="BU272" s="154"/>
      <c r="BV272" s="154"/>
      <c r="BW272" s="154"/>
      <c r="BX272" s="154"/>
      <c r="BY272" s="154"/>
      <c r="BZ272" s="154"/>
      <c r="CA272" s="154"/>
      <c r="CB272" s="154"/>
      <c r="CC272" s="154"/>
      <c r="CD272" s="154"/>
      <c r="CE272" s="154"/>
      <c r="CF272" s="154"/>
      <c r="CG272" s="154"/>
      <c r="CH272" s="154"/>
      <c r="CI272" s="154"/>
      <c r="CJ272" s="154"/>
      <c r="CK272" s="154"/>
      <c r="CL272" s="154"/>
      <c r="CM272" s="154"/>
      <c r="CN272" s="154"/>
      <c r="CO272" s="154"/>
      <c r="CP272" s="154"/>
      <c r="CQ272" s="154"/>
      <c r="CR272" s="154"/>
      <c r="CS272" s="154"/>
      <c r="CT272" s="154"/>
      <c r="CU272" s="154"/>
      <c r="CV272" s="154"/>
      <c r="CW272" s="154"/>
      <c r="CX272" s="154"/>
      <c r="CY272" s="154"/>
      <c r="CZ272" s="154"/>
      <c r="DA272" s="154"/>
      <c r="DB272" s="154"/>
      <c r="DC272" s="154"/>
      <c r="DD272" s="154"/>
      <c r="DE272" s="154"/>
      <c r="DF272" s="154"/>
      <c r="DG272" s="154"/>
      <c r="DH272" s="154"/>
      <c r="DI272" s="154"/>
      <c r="DJ272" s="154"/>
      <c r="DK272" s="154"/>
      <c r="DL272" s="154"/>
      <c r="DM272" s="154"/>
      <c r="DN272" s="154"/>
      <c r="DO272" s="154"/>
      <c r="DP272" s="154"/>
      <c r="DQ272" s="154"/>
      <c r="DR272" s="154"/>
      <c r="DS272" s="154"/>
      <c r="DT272" s="154"/>
      <c r="DU272" s="154"/>
      <c r="DV272" s="154"/>
      <c r="DW272" s="154"/>
      <c r="DX272" s="154"/>
      <c r="DY272" s="154"/>
      <c r="DZ272" s="154"/>
      <c r="EA272" s="154"/>
      <c r="EB272" s="154"/>
      <c r="EC272" s="154"/>
      <c r="ED272" s="154"/>
      <c r="EE272" s="154"/>
      <c r="EF272" s="154"/>
      <c r="EG272" s="154"/>
      <c r="EH272" s="154"/>
      <c r="EI272" s="154"/>
      <c r="EJ272" s="154"/>
      <c r="EK272" s="154"/>
      <c r="EL272" s="154"/>
      <c r="EM272" s="154"/>
      <c r="EN272" s="154"/>
      <c r="EO272" s="154"/>
      <c r="EP272" s="154"/>
      <c r="EQ272" s="154"/>
      <c r="ER272" s="154"/>
      <c r="ES272" s="154"/>
      <c r="ET272" s="154"/>
      <c r="EU272" s="154"/>
      <c r="EV272" s="154"/>
      <c r="EW272" s="154"/>
      <c r="EX272" s="154"/>
      <c r="EY272" s="154"/>
      <c r="EZ272" s="154"/>
      <c r="FA272" s="154"/>
      <c r="FB272" s="154"/>
      <c r="FC272" s="154"/>
      <c r="FD272" s="154"/>
      <c r="FE272" s="154"/>
      <c r="FF272" s="154"/>
      <c r="FG272" s="154"/>
      <c r="FH272" s="154"/>
      <c r="FI272" s="154"/>
      <c r="FJ272" s="154"/>
      <c r="FK272" s="154"/>
      <c r="FL272" s="154"/>
      <c r="FM272" s="154"/>
      <c r="FN272" s="154"/>
      <c r="FO272" s="154"/>
      <c r="FP272" s="154"/>
      <c r="FQ272" s="154"/>
      <c r="FR272" s="154"/>
    </row>
    <row r="273" spans="1:174" s="155" customFormat="1" x14ac:dyDescent="0.25">
      <c r="A273" s="137" t="s">
        <v>390</v>
      </c>
      <c r="B273" s="138">
        <v>410</v>
      </c>
      <c r="C273" s="122"/>
      <c r="D273" s="123">
        <v>23392.623753</v>
      </c>
      <c r="E273" s="124">
        <v>22200.929185329998</v>
      </c>
      <c r="F273" s="125">
        <f t="shared" si="37"/>
        <v>-5.0943176800215539</v>
      </c>
      <c r="G273" s="123">
        <v>1977.8255999999999</v>
      </c>
      <c r="H273" s="132">
        <v>2183.7357999999999</v>
      </c>
      <c r="I273" s="125">
        <f t="shared" si="38"/>
        <v>10.41093815349543</v>
      </c>
      <c r="J273" s="131">
        <v>1605.0264999999999</v>
      </c>
      <c r="K273" s="132">
        <v>1840.7801999999999</v>
      </c>
      <c r="L273" s="129">
        <f t="shared" si="42"/>
        <v>14.688461530074415</v>
      </c>
      <c r="M273" s="131">
        <v>1091.2369000000001</v>
      </c>
      <c r="N273" s="132">
        <v>859.70370000000003</v>
      </c>
      <c r="O273" s="147">
        <f t="shared" si="36"/>
        <v>-21.217500984433357</v>
      </c>
      <c r="P273" s="131">
        <v>16264.4426</v>
      </c>
      <c r="Q273" s="132">
        <v>15527.5921</v>
      </c>
      <c r="R273" s="129">
        <f t="shared" si="39"/>
        <v>-4.5304380735433298</v>
      </c>
      <c r="S273" s="122"/>
      <c r="T273" s="131">
        <v>27011.790300000001</v>
      </c>
      <c r="U273" s="132">
        <v>27667.247500000001</v>
      </c>
      <c r="V273" s="129">
        <f t="shared" si="40"/>
        <v>2.426559634590375</v>
      </c>
      <c r="W273" s="131">
        <v>3842.223</v>
      </c>
      <c r="X273" s="132">
        <v>2696.3933999999999</v>
      </c>
      <c r="Y273" s="129">
        <f t="shared" si="35"/>
        <v>-29.822048329834061</v>
      </c>
      <c r="Z273" s="132">
        <v>1168.1849</v>
      </c>
      <c r="AA273" s="132">
        <v>1671.0909999999999</v>
      </c>
      <c r="AB273" s="129">
        <f t="shared" si="43"/>
        <v>43.050214054299097</v>
      </c>
      <c r="AC273" s="131">
        <v>4781.7686999999996</v>
      </c>
      <c r="AD273" s="132">
        <v>3074.1468</v>
      </c>
      <c r="AE273" s="129">
        <f t="shared" si="41"/>
        <v>-35.711093679625272</v>
      </c>
      <c r="AF273" s="154"/>
      <c r="AG273" s="154"/>
      <c r="AH273" s="154"/>
      <c r="AI273" s="154"/>
      <c r="AJ273" s="154"/>
      <c r="AK273" s="154"/>
      <c r="AL273" s="154"/>
      <c r="AM273" s="154"/>
      <c r="AN273" s="154"/>
      <c r="AO273" s="154"/>
      <c r="AP273" s="154"/>
      <c r="AQ273" s="154"/>
      <c r="AR273" s="154"/>
      <c r="AS273" s="154"/>
      <c r="AT273" s="154"/>
      <c r="AU273" s="154"/>
      <c r="AV273" s="154"/>
      <c r="AW273" s="154"/>
      <c r="AX273" s="154"/>
      <c r="AY273" s="154"/>
      <c r="AZ273" s="154"/>
      <c r="BA273" s="154"/>
      <c r="BB273" s="154"/>
      <c r="BC273" s="154"/>
      <c r="BD273" s="154"/>
      <c r="BE273" s="154"/>
      <c r="BF273" s="154"/>
      <c r="BG273" s="154"/>
      <c r="BH273" s="154"/>
      <c r="BI273" s="154"/>
      <c r="BJ273" s="154"/>
      <c r="BK273" s="154"/>
      <c r="BL273" s="154"/>
      <c r="BM273" s="154"/>
      <c r="BN273" s="154"/>
      <c r="BO273" s="154"/>
      <c r="BP273" s="154"/>
      <c r="BQ273" s="154"/>
      <c r="BR273" s="154"/>
      <c r="BS273" s="154"/>
      <c r="BT273" s="154"/>
      <c r="BU273" s="154"/>
      <c r="BV273" s="154"/>
      <c r="BW273" s="154"/>
      <c r="BX273" s="154"/>
      <c r="BY273" s="154"/>
      <c r="BZ273" s="154"/>
      <c r="CA273" s="154"/>
      <c r="CB273" s="154"/>
      <c r="CC273" s="154"/>
      <c r="CD273" s="154"/>
      <c r="CE273" s="154"/>
      <c r="CF273" s="154"/>
      <c r="CG273" s="154"/>
      <c r="CH273" s="154"/>
      <c r="CI273" s="154"/>
      <c r="CJ273" s="154"/>
      <c r="CK273" s="154"/>
      <c r="CL273" s="154"/>
      <c r="CM273" s="154"/>
      <c r="CN273" s="154"/>
      <c r="CO273" s="154"/>
      <c r="CP273" s="154"/>
      <c r="CQ273" s="154"/>
      <c r="CR273" s="154"/>
      <c r="CS273" s="154"/>
      <c r="CT273" s="154"/>
      <c r="CU273" s="154"/>
      <c r="CV273" s="154"/>
      <c r="CW273" s="154"/>
      <c r="CX273" s="154"/>
      <c r="CY273" s="154"/>
      <c r="CZ273" s="154"/>
      <c r="DA273" s="154"/>
      <c r="DB273" s="154"/>
      <c r="DC273" s="154"/>
      <c r="DD273" s="154"/>
      <c r="DE273" s="154"/>
      <c r="DF273" s="154"/>
      <c r="DG273" s="154"/>
      <c r="DH273" s="154"/>
      <c r="DI273" s="154"/>
      <c r="DJ273" s="154"/>
      <c r="DK273" s="154"/>
      <c r="DL273" s="154"/>
      <c r="DM273" s="154"/>
      <c r="DN273" s="154"/>
      <c r="DO273" s="154"/>
      <c r="DP273" s="154"/>
      <c r="DQ273" s="154"/>
      <c r="DR273" s="154"/>
      <c r="DS273" s="154"/>
      <c r="DT273" s="154"/>
      <c r="DU273" s="154"/>
      <c r="DV273" s="154"/>
      <c r="DW273" s="154"/>
      <c r="DX273" s="154"/>
      <c r="DY273" s="154"/>
      <c r="DZ273" s="154"/>
      <c r="EA273" s="154"/>
      <c r="EB273" s="154"/>
      <c r="EC273" s="154"/>
      <c r="ED273" s="154"/>
      <c r="EE273" s="154"/>
      <c r="EF273" s="154"/>
      <c r="EG273" s="154"/>
      <c r="EH273" s="154"/>
      <c r="EI273" s="154"/>
      <c r="EJ273" s="154"/>
      <c r="EK273" s="154"/>
      <c r="EL273" s="154"/>
      <c r="EM273" s="154"/>
      <c r="EN273" s="154"/>
      <c r="EO273" s="154"/>
      <c r="EP273" s="154"/>
      <c r="EQ273" s="154"/>
      <c r="ER273" s="154"/>
      <c r="ES273" s="154"/>
      <c r="ET273" s="154"/>
      <c r="EU273" s="154"/>
      <c r="EV273" s="154"/>
      <c r="EW273" s="154"/>
      <c r="EX273" s="154"/>
      <c r="EY273" s="154"/>
      <c r="EZ273" s="154"/>
      <c r="FA273" s="154"/>
      <c r="FB273" s="154"/>
      <c r="FC273" s="154"/>
      <c r="FD273" s="154"/>
      <c r="FE273" s="154"/>
      <c r="FF273" s="154"/>
      <c r="FG273" s="154"/>
      <c r="FH273" s="154"/>
      <c r="FI273" s="154"/>
      <c r="FJ273" s="154"/>
      <c r="FK273" s="154"/>
      <c r="FL273" s="154"/>
      <c r="FM273" s="154"/>
      <c r="FN273" s="154"/>
      <c r="FO273" s="154"/>
      <c r="FP273" s="154"/>
      <c r="FQ273" s="154"/>
      <c r="FR273" s="154"/>
    </row>
    <row r="274" spans="1:174" s="155" customFormat="1" x14ac:dyDescent="0.25">
      <c r="A274" s="137" t="s">
        <v>391</v>
      </c>
      <c r="B274" s="138">
        <v>493</v>
      </c>
      <c r="C274" s="122"/>
      <c r="D274" s="123">
        <v>30442.627755000001</v>
      </c>
      <c r="E274" s="124">
        <v>28292.041927599999</v>
      </c>
      <c r="F274" s="125">
        <f t="shared" si="37"/>
        <v>-7.0643895944455188</v>
      </c>
      <c r="G274" s="123">
        <v>4280.6571999999996</v>
      </c>
      <c r="H274" s="132">
        <v>4145.7605000000003</v>
      </c>
      <c r="I274" s="125">
        <f t="shared" si="38"/>
        <v>-3.1513081682877919</v>
      </c>
      <c r="J274" s="131">
        <v>1812.1546000000001</v>
      </c>
      <c r="K274" s="132">
        <v>1848.2784999999999</v>
      </c>
      <c r="L274" s="129">
        <f t="shared" si="42"/>
        <v>1.9934226362364305</v>
      </c>
      <c r="M274" s="131">
        <v>163.3656</v>
      </c>
      <c r="N274" s="132">
        <v>189.2353</v>
      </c>
      <c r="O274" s="147">
        <f t="shared" si="36"/>
        <v>15.835463524756733</v>
      </c>
      <c r="P274" s="131">
        <v>21864.1286</v>
      </c>
      <c r="Q274" s="132">
        <v>20366.576000000001</v>
      </c>
      <c r="R274" s="129">
        <f t="shared" si="39"/>
        <v>-6.8493587254147332</v>
      </c>
      <c r="S274" s="122"/>
      <c r="T274" s="131">
        <v>37723.195399999997</v>
      </c>
      <c r="U274" s="132">
        <v>37953.281900000002</v>
      </c>
      <c r="V274" s="129">
        <f t="shared" si="40"/>
        <v>0.60993374914364296</v>
      </c>
      <c r="W274" s="131">
        <v>51471.476499999997</v>
      </c>
      <c r="X274" s="132">
        <v>47250.2474</v>
      </c>
      <c r="Y274" s="129">
        <f t="shared" si="35"/>
        <v>-8.2011035762690749</v>
      </c>
      <c r="Z274" s="132">
        <v>4105.5027</v>
      </c>
      <c r="AA274" s="132">
        <v>3902.4301</v>
      </c>
      <c r="AB274" s="129">
        <f t="shared" si="43"/>
        <v>-4.9463516367922455</v>
      </c>
      <c r="AC274" s="131">
        <v>49468.448799999998</v>
      </c>
      <c r="AD274" s="132">
        <v>30166.674900000002</v>
      </c>
      <c r="AE274" s="129">
        <f t="shared" si="41"/>
        <v>-39.018352845541415</v>
      </c>
      <c r="AF274" s="154"/>
      <c r="AG274" s="154"/>
      <c r="AH274" s="154"/>
      <c r="AI274" s="154"/>
      <c r="AJ274" s="154"/>
      <c r="AK274" s="154"/>
      <c r="AL274" s="154"/>
      <c r="AM274" s="154"/>
      <c r="AN274" s="154"/>
      <c r="AO274" s="154"/>
      <c r="AP274" s="154"/>
      <c r="AQ274" s="154"/>
      <c r="AR274" s="154"/>
      <c r="AS274" s="154"/>
      <c r="AT274" s="154"/>
      <c r="AU274" s="154"/>
      <c r="AV274" s="154"/>
      <c r="AW274" s="154"/>
      <c r="AX274" s="154"/>
      <c r="AY274" s="154"/>
      <c r="AZ274" s="154"/>
      <c r="BA274" s="154"/>
      <c r="BB274" s="154"/>
      <c r="BC274" s="154"/>
      <c r="BD274" s="154"/>
      <c r="BE274" s="154"/>
      <c r="BF274" s="154"/>
      <c r="BG274" s="154"/>
      <c r="BH274" s="154"/>
      <c r="BI274" s="154"/>
      <c r="BJ274" s="154"/>
      <c r="BK274" s="154"/>
      <c r="BL274" s="154"/>
      <c r="BM274" s="154"/>
      <c r="BN274" s="154"/>
      <c r="BO274" s="154"/>
      <c r="BP274" s="154"/>
      <c r="BQ274" s="154"/>
      <c r="BR274" s="154"/>
      <c r="BS274" s="154"/>
      <c r="BT274" s="154"/>
      <c r="BU274" s="154"/>
      <c r="BV274" s="154"/>
      <c r="BW274" s="154"/>
      <c r="BX274" s="154"/>
      <c r="BY274" s="154"/>
      <c r="BZ274" s="154"/>
      <c r="CA274" s="154"/>
      <c r="CB274" s="154"/>
      <c r="CC274" s="154"/>
      <c r="CD274" s="154"/>
      <c r="CE274" s="154"/>
      <c r="CF274" s="154"/>
      <c r="CG274" s="154"/>
      <c r="CH274" s="154"/>
      <c r="CI274" s="154"/>
      <c r="CJ274" s="154"/>
      <c r="CK274" s="154"/>
      <c r="CL274" s="154"/>
      <c r="CM274" s="154"/>
      <c r="CN274" s="154"/>
      <c r="CO274" s="154"/>
      <c r="CP274" s="154"/>
      <c r="CQ274" s="154"/>
      <c r="CR274" s="154"/>
      <c r="CS274" s="154"/>
      <c r="CT274" s="154"/>
      <c r="CU274" s="154"/>
      <c r="CV274" s="154"/>
      <c r="CW274" s="154"/>
      <c r="CX274" s="154"/>
      <c r="CY274" s="154"/>
      <c r="CZ274" s="154"/>
      <c r="DA274" s="154"/>
      <c r="DB274" s="154"/>
      <c r="DC274" s="154"/>
      <c r="DD274" s="154"/>
      <c r="DE274" s="154"/>
      <c r="DF274" s="154"/>
      <c r="DG274" s="154"/>
      <c r="DH274" s="154"/>
      <c r="DI274" s="154"/>
      <c r="DJ274" s="154"/>
      <c r="DK274" s="154"/>
      <c r="DL274" s="154"/>
      <c r="DM274" s="154"/>
      <c r="DN274" s="154"/>
      <c r="DO274" s="154"/>
      <c r="DP274" s="154"/>
      <c r="DQ274" s="154"/>
      <c r="DR274" s="154"/>
      <c r="DS274" s="154"/>
      <c r="DT274" s="154"/>
      <c r="DU274" s="154"/>
      <c r="DV274" s="154"/>
      <c r="DW274" s="154"/>
      <c r="DX274" s="154"/>
      <c r="DY274" s="154"/>
      <c r="DZ274" s="154"/>
      <c r="EA274" s="154"/>
      <c r="EB274" s="154"/>
      <c r="EC274" s="154"/>
      <c r="ED274" s="154"/>
      <c r="EE274" s="154"/>
      <c r="EF274" s="154"/>
      <c r="EG274" s="154"/>
      <c r="EH274" s="154"/>
      <c r="EI274" s="154"/>
      <c r="EJ274" s="154"/>
      <c r="EK274" s="154"/>
      <c r="EL274" s="154"/>
      <c r="EM274" s="154"/>
      <c r="EN274" s="154"/>
      <c r="EO274" s="154"/>
      <c r="EP274" s="154"/>
      <c r="EQ274" s="154"/>
      <c r="ER274" s="154"/>
      <c r="ES274" s="154"/>
      <c r="ET274" s="154"/>
      <c r="EU274" s="154"/>
      <c r="EV274" s="154"/>
      <c r="EW274" s="154"/>
      <c r="EX274" s="154"/>
      <c r="EY274" s="154"/>
      <c r="EZ274" s="154"/>
      <c r="FA274" s="154"/>
      <c r="FB274" s="154"/>
      <c r="FC274" s="154"/>
      <c r="FD274" s="154"/>
      <c r="FE274" s="154"/>
      <c r="FF274" s="154"/>
      <c r="FG274" s="154"/>
      <c r="FH274" s="154"/>
      <c r="FI274" s="154"/>
      <c r="FJ274" s="154"/>
      <c r="FK274" s="154"/>
      <c r="FL274" s="154"/>
      <c r="FM274" s="154"/>
      <c r="FN274" s="154"/>
      <c r="FO274" s="154"/>
      <c r="FP274" s="154"/>
      <c r="FQ274" s="154"/>
      <c r="FR274" s="154"/>
    </row>
    <row r="275" spans="1:174" s="155" customFormat="1" x14ac:dyDescent="0.25">
      <c r="A275" s="137" t="s">
        <v>392</v>
      </c>
      <c r="B275" s="138">
        <v>37</v>
      </c>
      <c r="C275" s="122"/>
      <c r="D275" s="123">
        <v>512.70613500000002</v>
      </c>
      <c r="E275" s="124">
        <v>2467.7770424800001</v>
      </c>
      <c r="F275" s="125">
        <f t="shared" si="37"/>
        <v>381.32387619664428</v>
      </c>
      <c r="G275" s="123">
        <v>0</v>
      </c>
      <c r="H275" s="132" t="s">
        <v>131</v>
      </c>
      <c r="I275" s="129" t="s">
        <v>132</v>
      </c>
      <c r="J275" s="131">
        <v>22.732900000000001</v>
      </c>
      <c r="K275" s="132">
        <v>13.663399999999999</v>
      </c>
      <c r="L275" s="129">
        <f t="shared" si="42"/>
        <v>-39.895921769769814</v>
      </c>
      <c r="M275" s="131">
        <v>9.1945999999999994</v>
      </c>
      <c r="N275" s="132">
        <v>13.3203</v>
      </c>
      <c r="O275" s="147">
        <f t="shared" si="36"/>
        <v>44.870902486241924</v>
      </c>
      <c r="P275" s="131">
        <v>279.6671</v>
      </c>
      <c r="Q275" s="132" t="s">
        <v>131</v>
      </c>
      <c r="R275" s="134" t="s">
        <v>132</v>
      </c>
      <c r="S275" s="122"/>
      <c r="T275" s="131">
        <v>247.35560000000001</v>
      </c>
      <c r="U275" s="132">
        <v>265.76819999999998</v>
      </c>
      <c r="V275" s="129">
        <f t="shared" si="40"/>
        <v>7.4437772987552941</v>
      </c>
      <c r="W275" s="131" t="s">
        <v>131</v>
      </c>
      <c r="X275" s="132" t="s">
        <v>131</v>
      </c>
      <c r="Y275" s="129" t="s">
        <v>132</v>
      </c>
      <c r="Z275" s="132" t="s">
        <v>131</v>
      </c>
      <c r="AA275" s="132" t="s">
        <v>131</v>
      </c>
      <c r="AB275" s="129" t="s">
        <v>132</v>
      </c>
      <c r="AC275" s="131">
        <v>1300.2107000000001</v>
      </c>
      <c r="AD275" s="132">
        <v>1822.7057</v>
      </c>
      <c r="AE275" s="129">
        <f t="shared" si="41"/>
        <v>40.185409949325887</v>
      </c>
      <c r="AF275" s="154"/>
      <c r="AG275" s="154"/>
      <c r="AH275" s="154"/>
      <c r="AI275" s="154"/>
      <c r="AJ275" s="154"/>
      <c r="AK275" s="154"/>
      <c r="AL275" s="154"/>
      <c r="AM275" s="154"/>
      <c r="AN275" s="154"/>
      <c r="AO275" s="154"/>
      <c r="AP275" s="154"/>
      <c r="AQ275" s="154"/>
      <c r="AR275" s="154"/>
      <c r="AS275" s="154"/>
      <c r="AT275" s="154"/>
      <c r="AU275" s="154"/>
      <c r="AV275" s="154"/>
      <c r="AW275" s="154"/>
      <c r="AX275" s="154"/>
      <c r="AY275" s="154"/>
      <c r="AZ275" s="154"/>
      <c r="BA275" s="154"/>
      <c r="BB275" s="154"/>
      <c r="BC275" s="154"/>
      <c r="BD275" s="154"/>
      <c r="BE275" s="154"/>
      <c r="BF275" s="154"/>
      <c r="BG275" s="154"/>
      <c r="BH275" s="154"/>
      <c r="BI275" s="154"/>
      <c r="BJ275" s="154"/>
      <c r="BK275" s="154"/>
      <c r="BL275" s="154"/>
      <c r="BM275" s="154"/>
      <c r="BN275" s="154"/>
      <c r="BO275" s="154"/>
      <c r="BP275" s="154"/>
      <c r="BQ275" s="154"/>
      <c r="BR275" s="154"/>
      <c r="BS275" s="154"/>
      <c r="BT275" s="154"/>
      <c r="BU275" s="154"/>
      <c r="BV275" s="154"/>
      <c r="BW275" s="154"/>
      <c r="BX275" s="154"/>
      <c r="BY275" s="154"/>
      <c r="BZ275" s="154"/>
      <c r="CA275" s="154"/>
      <c r="CB275" s="154"/>
      <c r="CC275" s="154"/>
      <c r="CD275" s="154"/>
      <c r="CE275" s="154"/>
      <c r="CF275" s="154"/>
      <c r="CG275" s="154"/>
      <c r="CH275" s="154"/>
      <c r="CI275" s="154"/>
      <c r="CJ275" s="154"/>
      <c r="CK275" s="154"/>
      <c r="CL275" s="154"/>
      <c r="CM275" s="154"/>
      <c r="CN275" s="154"/>
      <c r="CO275" s="154"/>
      <c r="CP275" s="154"/>
      <c r="CQ275" s="154"/>
      <c r="CR275" s="154"/>
      <c r="CS275" s="154"/>
      <c r="CT275" s="154"/>
      <c r="CU275" s="154"/>
      <c r="CV275" s="154"/>
      <c r="CW275" s="154"/>
      <c r="CX275" s="154"/>
      <c r="CY275" s="154"/>
      <c r="CZ275" s="154"/>
      <c r="DA275" s="154"/>
      <c r="DB275" s="154"/>
      <c r="DC275" s="154"/>
      <c r="DD275" s="154"/>
      <c r="DE275" s="154"/>
      <c r="DF275" s="154"/>
      <c r="DG275" s="154"/>
      <c r="DH275" s="154"/>
      <c r="DI275" s="154"/>
      <c r="DJ275" s="154"/>
      <c r="DK275" s="154"/>
      <c r="DL275" s="154"/>
      <c r="DM275" s="154"/>
      <c r="DN275" s="154"/>
      <c r="DO275" s="154"/>
      <c r="DP275" s="154"/>
      <c r="DQ275" s="154"/>
      <c r="DR275" s="154"/>
      <c r="DS275" s="154"/>
      <c r="DT275" s="154"/>
      <c r="DU275" s="154"/>
      <c r="DV275" s="154"/>
      <c r="DW275" s="154"/>
      <c r="DX275" s="154"/>
      <c r="DY275" s="154"/>
      <c r="DZ275" s="154"/>
      <c r="EA275" s="154"/>
      <c r="EB275" s="154"/>
      <c r="EC275" s="154"/>
      <c r="ED275" s="154"/>
      <c r="EE275" s="154"/>
      <c r="EF275" s="154"/>
      <c r="EG275" s="154"/>
      <c r="EH275" s="154"/>
      <c r="EI275" s="154"/>
      <c r="EJ275" s="154"/>
      <c r="EK275" s="154"/>
      <c r="EL275" s="154"/>
      <c r="EM275" s="154"/>
      <c r="EN275" s="154"/>
      <c r="EO275" s="154"/>
      <c r="EP275" s="154"/>
      <c r="EQ275" s="154"/>
      <c r="ER275" s="154"/>
      <c r="ES275" s="154"/>
      <c r="ET275" s="154"/>
      <c r="EU275" s="154"/>
      <c r="EV275" s="154"/>
      <c r="EW275" s="154"/>
      <c r="EX275" s="154"/>
      <c r="EY275" s="154"/>
      <c r="EZ275" s="154"/>
      <c r="FA275" s="154"/>
      <c r="FB275" s="154"/>
      <c r="FC275" s="154"/>
      <c r="FD275" s="154"/>
      <c r="FE275" s="154"/>
      <c r="FF275" s="154"/>
      <c r="FG275" s="154"/>
      <c r="FH275" s="154"/>
      <c r="FI275" s="154"/>
      <c r="FJ275" s="154"/>
      <c r="FK275" s="154"/>
      <c r="FL275" s="154"/>
      <c r="FM275" s="154"/>
      <c r="FN275" s="154"/>
      <c r="FO275" s="154"/>
      <c r="FP275" s="154"/>
      <c r="FQ275" s="154"/>
      <c r="FR275" s="154"/>
    </row>
    <row r="276" spans="1:174" s="155" customFormat="1" x14ac:dyDescent="0.25">
      <c r="A276" s="137" t="s">
        <v>393</v>
      </c>
      <c r="B276" s="138">
        <v>1019</v>
      </c>
      <c r="C276" s="122"/>
      <c r="D276" s="123">
        <v>70155.274716999993</v>
      </c>
      <c r="E276" s="124">
        <v>64973.650852279898</v>
      </c>
      <c r="F276" s="125">
        <f t="shared" si="37"/>
        <v>-7.3859362473061356</v>
      </c>
      <c r="G276" s="123">
        <v>11081.404699999999</v>
      </c>
      <c r="H276" s="132">
        <v>11183.965700000001</v>
      </c>
      <c r="I276" s="125">
        <f t="shared" si="38"/>
        <v>0.92552345823089244</v>
      </c>
      <c r="J276" s="131">
        <v>3849.0650000000001</v>
      </c>
      <c r="K276" s="132">
        <v>3725.4155000000001</v>
      </c>
      <c r="L276" s="129">
        <f t="shared" si="42"/>
        <v>-3.2124554924377713</v>
      </c>
      <c r="M276" s="131">
        <v>254.614</v>
      </c>
      <c r="N276" s="132">
        <v>228.72489999999999</v>
      </c>
      <c r="O276" s="147">
        <f t="shared" si="36"/>
        <v>-10.167979765448877</v>
      </c>
      <c r="P276" s="131">
        <v>48578.234400000001</v>
      </c>
      <c r="Q276" s="132">
        <v>46445.823299999996</v>
      </c>
      <c r="R276" s="129">
        <f t="shared" si="39"/>
        <v>-4.3896430702718314</v>
      </c>
      <c r="S276" s="122"/>
      <c r="T276" s="131">
        <v>72969.455400000006</v>
      </c>
      <c r="U276" s="132">
        <v>72916.104999999996</v>
      </c>
      <c r="V276" s="129">
        <f t="shared" si="40"/>
        <v>-7.311333174622181E-2</v>
      </c>
      <c r="W276" s="131">
        <v>152310.65109999999</v>
      </c>
      <c r="X276" s="132">
        <v>153367.33970000001</v>
      </c>
      <c r="Y276" s="129">
        <f t="shared" si="35"/>
        <v>0.69377196694291321</v>
      </c>
      <c r="Z276" s="132">
        <v>7434.1458000000002</v>
      </c>
      <c r="AA276" s="132">
        <v>5561.9593000000004</v>
      </c>
      <c r="AB276" s="129">
        <f t="shared" si="43"/>
        <v>-25.183612890669959</v>
      </c>
      <c r="AC276" s="131">
        <v>193362.91399999999</v>
      </c>
      <c r="AD276" s="132">
        <v>205710.7298</v>
      </c>
      <c r="AE276" s="129">
        <f t="shared" si="41"/>
        <v>6.385824222735903</v>
      </c>
      <c r="AF276" s="154"/>
      <c r="AG276" s="154"/>
      <c r="AH276" s="154"/>
      <c r="AI276" s="154"/>
      <c r="AJ276" s="154"/>
      <c r="AK276" s="154"/>
      <c r="AL276" s="154"/>
      <c r="AM276" s="154"/>
      <c r="AN276" s="154"/>
      <c r="AO276" s="154"/>
      <c r="AP276" s="154"/>
      <c r="AQ276" s="154"/>
      <c r="AR276" s="154"/>
      <c r="AS276" s="154"/>
      <c r="AT276" s="154"/>
      <c r="AU276" s="154"/>
      <c r="AV276" s="154"/>
      <c r="AW276" s="154"/>
      <c r="AX276" s="154"/>
      <c r="AY276" s="154"/>
      <c r="AZ276" s="154"/>
      <c r="BA276" s="154"/>
      <c r="BB276" s="154"/>
      <c r="BC276" s="154"/>
      <c r="BD276" s="154"/>
      <c r="BE276" s="154"/>
      <c r="BF276" s="154"/>
      <c r="BG276" s="154"/>
      <c r="BH276" s="154"/>
      <c r="BI276" s="154"/>
      <c r="BJ276" s="154"/>
      <c r="BK276" s="154"/>
      <c r="BL276" s="154"/>
      <c r="BM276" s="154"/>
      <c r="BN276" s="154"/>
      <c r="BO276" s="154"/>
      <c r="BP276" s="154"/>
      <c r="BQ276" s="154"/>
      <c r="BR276" s="154"/>
      <c r="BS276" s="154"/>
      <c r="BT276" s="154"/>
      <c r="BU276" s="154"/>
      <c r="BV276" s="154"/>
      <c r="BW276" s="154"/>
      <c r="BX276" s="154"/>
      <c r="BY276" s="154"/>
      <c r="BZ276" s="154"/>
      <c r="CA276" s="154"/>
      <c r="CB276" s="154"/>
      <c r="CC276" s="154"/>
      <c r="CD276" s="154"/>
      <c r="CE276" s="154"/>
      <c r="CF276" s="154"/>
      <c r="CG276" s="154"/>
      <c r="CH276" s="154"/>
      <c r="CI276" s="154"/>
      <c r="CJ276" s="154"/>
      <c r="CK276" s="154"/>
      <c r="CL276" s="154"/>
      <c r="CM276" s="154"/>
      <c r="CN276" s="154"/>
      <c r="CO276" s="154"/>
      <c r="CP276" s="154"/>
      <c r="CQ276" s="154"/>
      <c r="CR276" s="154"/>
      <c r="CS276" s="154"/>
      <c r="CT276" s="154"/>
      <c r="CU276" s="154"/>
      <c r="CV276" s="154"/>
      <c r="CW276" s="154"/>
      <c r="CX276" s="154"/>
      <c r="CY276" s="154"/>
      <c r="CZ276" s="154"/>
      <c r="DA276" s="154"/>
      <c r="DB276" s="154"/>
      <c r="DC276" s="154"/>
      <c r="DD276" s="154"/>
      <c r="DE276" s="154"/>
      <c r="DF276" s="154"/>
      <c r="DG276" s="154"/>
      <c r="DH276" s="154"/>
      <c r="DI276" s="154"/>
      <c r="DJ276" s="154"/>
      <c r="DK276" s="154"/>
      <c r="DL276" s="154"/>
      <c r="DM276" s="154"/>
      <c r="DN276" s="154"/>
      <c r="DO276" s="154"/>
      <c r="DP276" s="154"/>
      <c r="DQ276" s="154"/>
      <c r="DR276" s="154"/>
      <c r="DS276" s="154"/>
      <c r="DT276" s="154"/>
      <c r="DU276" s="154"/>
      <c r="DV276" s="154"/>
      <c r="DW276" s="154"/>
      <c r="DX276" s="154"/>
      <c r="DY276" s="154"/>
      <c r="DZ276" s="154"/>
      <c r="EA276" s="154"/>
      <c r="EB276" s="154"/>
      <c r="EC276" s="154"/>
      <c r="ED276" s="154"/>
      <c r="EE276" s="154"/>
      <c r="EF276" s="154"/>
      <c r="EG276" s="154"/>
      <c r="EH276" s="154"/>
      <c r="EI276" s="154"/>
      <c r="EJ276" s="154"/>
      <c r="EK276" s="154"/>
      <c r="EL276" s="154"/>
      <c r="EM276" s="154"/>
      <c r="EN276" s="154"/>
      <c r="EO276" s="154"/>
      <c r="EP276" s="154"/>
      <c r="EQ276" s="154"/>
      <c r="ER276" s="154"/>
      <c r="ES276" s="154"/>
      <c r="ET276" s="154"/>
      <c r="EU276" s="154"/>
      <c r="EV276" s="154"/>
      <c r="EW276" s="154"/>
      <c r="EX276" s="154"/>
      <c r="EY276" s="154"/>
      <c r="EZ276" s="154"/>
      <c r="FA276" s="154"/>
      <c r="FB276" s="154"/>
      <c r="FC276" s="154"/>
      <c r="FD276" s="154"/>
      <c r="FE276" s="154"/>
      <c r="FF276" s="154"/>
      <c r="FG276" s="154"/>
      <c r="FH276" s="154"/>
      <c r="FI276" s="154"/>
      <c r="FJ276" s="154"/>
      <c r="FK276" s="154"/>
      <c r="FL276" s="154"/>
      <c r="FM276" s="154"/>
      <c r="FN276" s="154"/>
      <c r="FO276" s="154"/>
      <c r="FP276" s="154"/>
      <c r="FQ276" s="154"/>
      <c r="FR276" s="154"/>
    </row>
    <row r="277" spans="1:174" s="155" customFormat="1" x14ac:dyDescent="0.25">
      <c r="A277" s="137" t="s">
        <v>394</v>
      </c>
      <c r="B277" s="138">
        <v>1062</v>
      </c>
      <c r="C277" s="122"/>
      <c r="D277" s="123">
        <v>67174.618499000106</v>
      </c>
      <c r="E277" s="124">
        <v>62510.6303252</v>
      </c>
      <c r="F277" s="125">
        <f t="shared" si="37"/>
        <v>-6.9430809999606158</v>
      </c>
      <c r="G277" s="123">
        <v>7450.4521999999997</v>
      </c>
      <c r="H277" s="132">
        <v>6974.3143</v>
      </c>
      <c r="I277" s="125">
        <f t="shared" si="38"/>
        <v>-6.3907248475468359</v>
      </c>
      <c r="J277" s="131">
        <v>5554.4502000000002</v>
      </c>
      <c r="K277" s="132">
        <v>5527.9191000000001</v>
      </c>
      <c r="L277" s="129">
        <f t="shared" si="42"/>
        <v>-0.47765483611681425</v>
      </c>
      <c r="M277" s="131">
        <v>250.17660000000001</v>
      </c>
      <c r="N277" s="132">
        <v>489.47500000000002</v>
      </c>
      <c r="O277" s="147">
        <f t="shared" si="36"/>
        <v>95.651791574431826</v>
      </c>
      <c r="P277" s="131">
        <v>48424.219999999899</v>
      </c>
      <c r="Q277" s="132">
        <v>45406.740299999998</v>
      </c>
      <c r="R277" s="129">
        <f t="shared" si="39"/>
        <v>-6.2313439431753492</v>
      </c>
      <c r="S277" s="122"/>
      <c r="T277" s="131">
        <v>91104.729999999894</v>
      </c>
      <c r="U277" s="132">
        <v>92040.436499999996</v>
      </c>
      <c r="V277" s="129">
        <f t="shared" si="40"/>
        <v>1.0270668712811126</v>
      </c>
      <c r="W277" s="131">
        <v>87464.6109</v>
      </c>
      <c r="X277" s="132">
        <v>78566.760699999999</v>
      </c>
      <c r="Y277" s="129">
        <f t="shared" si="35"/>
        <v>-10.173086129855523</v>
      </c>
      <c r="Z277" s="132">
        <v>49481.426700000004</v>
      </c>
      <c r="AA277" s="132">
        <v>33879.508099999999</v>
      </c>
      <c r="AB277" s="129">
        <f t="shared" si="43"/>
        <v>-31.530858426117291</v>
      </c>
      <c r="AC277" s="131">
        <v>1331360.6283</v>
      </c>
      <c r="AD277" s="132">
        <v>940845.09580000001</v>
      </c>
      <c r="AE277" s="129">
        <f t="shared" si="41"/>
        <v>-29.332062568099605</v>
      </c>
      <c r="AF277" s="154"/>
      <c r="AG277" s="154"/>
      <c r="AH277" s="154"/>
      <c r="AI277" s="154"/>
      <c r="AJ277" s="154"/>
      <c r="AK277" s="154"/>
      <c r="AL277" s="154"/>
      <c r="AM277" s="154"/>
      <c r="AN277" s="154"/>
      <c r="AO277" s="154"/>
      <c r="AP277" s="154"/>
      <c r="AQ277" s="154"/>
      <c r="AR277" s="154"/>
      <c r="AS277" s="154"/>
      <c r="AT277" s="154"/>
      <c r="AU277" s="154"/>
      <c r="AV277" s="154"/>
      <c r="AW277" s="154"/>
      <c r="AX277" s="154"/>
      <c r="AY277" s="154"/>
      <c r="AZ277" s="154"/>
      <c r="BA277" s="154"/>
      <c r="BB277" s="154"/>
      <c r="BC277" s="154"/>
      <c r="BD277" s="154"/>
      <c r="BE277" s="154"/>
      <c r="BF277" s="154"/>
      <c r="BG277" s="154"/>
      <c r="BH277" s="154"/>
      <c r="BI277" s="154"/>
      <c r="BJ277" s="154"/>
      <c r="BK277" s="154"/>
      <c r="BL277" s="154"/>
      <c r="BM277" s="154"/>
      <c r="BN277" s="154"/>
      <c r="BO277" s="154"/>
      <c r="BP277" s="154"/>
      <c r="BQ277" s="154"/>
      <c r="BR277" s="154"/>
      <c r="BS277" s="154"/>
      <c r="BT277" s="154"/>
      <c r="BU277" s="154"/>
      <c r="BV277" s="154"/>
      <c r="BW277" s="154"/>
      <c r="BX277" s="154"/>
      <c r="BY277" s="154"/>
      <c r="BZ277" s="154"/>
      <c r="CA277" s="154"/>
      <c r="CB277" s="154"/>
      <c r="CC277" s="154"/>
      <c r="CD277" s="154"/>
      <c r="CE277" s="154"/>
      <c r="CF277" s="154"/>
      <c r="CG277" s="154"/>
      <c r="CH277" s="154"/>
      <c r="CI277" s="154"/>
      <c r="CJ277" s="154"/>
      <c r="CK277" s="154"/>
      <c r="CL277" s="154"/>
      <c r="CM277" s="154"/>
      <c r="CN277" s="154"/>
      <c r="CO277" s="154"/>
      <c r="CP277" s="154"/>
      <c r="CQ277" s="154"/>
      <c r="CR277" s="154"/>
      <c r="CS277" s="154"/>
      <c r="CT277" s="154"/>
      <c r="CU277" s="154"/>
      <c r="CV277" s="154"/>
      <c r="CW277" s="154"/>
      <c r="CX277" s="154"/>
      <c r="CY277" s="154"/>
      <c r="CZ277" s="154"/>
      <c r="DA277" s="154"/>
      <c r="DB277" s="154"/>
      <c r="DC277" s="154"/>
      <c r="DD277" s="154"/>
      <c r="DE277" s="154"/>
      <c r="DF277" s="154"/>
      <c r="DG277" s="154"/>
      <c r="DH277" s="154"/>
      <c r="DI277" s="154"/>
      <c r="DJ277" s="154"/>
      <c r="DK277" s="154"/>
      <c r="DL277" s="154"/>
      <c r="DM277" s="154"/>
      <c r="DN277" s="154"/>
      <c r="DO277" s="154"/>
      <c r="DP277" s="154"/>
      <c r="DQ277" s="154"/>
      <c r="DR277" s="154"/>
      <c r="DS277" s="154"/>
      <c r="DT277" s="154"/>
      <c r="DU277" s="154"/>
      <c r="DV277" s="154"/>
      <c r="DW277" s="154"/>
      <c r="DX277" s="154"/>
      <c r="DY277" s="154"/>
      <c r="DZ277" s="154"/>
      <c r="EA277" s="154"/>
      <c r="EB277" s="154"/>
      <c r="EC277" s="154"/>
      <c r="ED277" s="154"/>
      <c r="EE277" s="154"/>
      <c r="EF277" s="154"/>
      <c r="EG277" s="154"/>
      <c r="EH277" s="154"/>
      <c r="EI277" s="154"/>
      <c r="EJ277" s="154"/>
      <c r="EK277" s="154"/>
      <c r="EL277" s="154"/>
      <c r="EM277" s="154"/>
      <c r="EN277" s="154"/>
      <c r="EO277" s="154"/>
      <c r="EP277" s="154"/>
      <c r="EQ277" s="154"/>
      <c r="ER277" s="154"/>
      <c r="ES277" s="154"/>
      <c r="ET277" s="154"/>
      <c r="EU277" s="154"/>
      <c r="EV277" s="154"/>
      <c r="EW277" s="154"/>
      <c r="EX277" s="154"/>
      <c r="EY277" s="154"/>
      <c r="EZ277" s="154"/>
      <c r="FA277" s="154"/>
      <c r="FB277" s="154"/>
      <c r="FC277" s="154"/>
      <c r="FD277" s="154"/>
      <c r="FE277" s="154"/>
      <c r="FF277" s="154"/>
      <c r="FG277" s="154"/>
      <c r="FH277" s="154"/>
      <c r="FI277" s="154"/>
      <c r="FJ277" s="154"/>
      <c r="FK277" s="154"/>
      <c r="FL277" s="154"/>
      <c r="FM277" s="154"/>
      <c r="FN277" s="154"/>
      <c r="FO277" s="154"/>
      <c r="FP277" s="154"/>
      <c r="FQ277" s="154"/>
      <c r="FR277" s="154"/>
    </row>
    <row r="278" spans="1:174" s="155" customFormat="1" x14ac:dyDescent="0.25">
      <c r="A278" s="137" t="s">
        <v>395</v>
      </c>
      <c r="B278" s="138">
        <v>1374</v>
      </c>
      <c r="C278" s="122"/>
      <c r="D278" s="123">
        <v>84266.068517000007</v>
      </c>
      <c r="E278" s="124">
        <v>76130.135708400005</v>
      </c>
      <c r="F278" s="125">
        <f t="shared" si="37"/>
        <v>-9.6550520889183815</v>
      </c>
      <c r="G278" s="123">
        <v>10537.0362</v>
      </c>
      <c r="H278" s="132">
        <v>10361.1891</v>
      </c>
      <c r="I278" s="125">
        <f t="shared" si="38"/>
        <v>-1.6688478302845811</v>
      </c>
      <c r="J278" s="131">
        <v>5938.2817999999997</v>
      </c>
      <c r="K278" s="132">
        <v>6160.3620000000001</v>
      </c>
      <c r="L278" s="129">
        <f t="shared" si="42"/>
        <v>3.7398056791444256</v>
      </c>
      <c r="M278" s="131">
        <v>582.71780000000001</v>
      </c>
      <c r="N278" s="132">
        <v>440.95589999999999</v>
      </c>
      <c r="O278" s="147">
        <f t="shared" si="36"/>
        <v>-24.327710600225359</v>
      </c>
      <c r="P278" s="131">
        <v>59742.9707000001</v>
      </c>
      <c r="Q278" s="132">
        <v>54059.692699999898</v>
      </c>
      <c r="R278" s="129">
        <f t="shared" si="39"/>
        <v>-9.5128814878303167</v>
      </c>
      <c r="S278" s="122"/>
      <c r="T278" s="131">
        <v>94746.694100000095</v>
      </c>
      <c r="U278" s="132">
        <v>94763.445399999895</v>
      </c>
      <c r="V278" s="129">
        <f t="shared" si="40"/>
        <v>1.7680089167138036E-2</v>
      </c>
      <c r="W278" s="131">
        <v>190507.5919</v>
      </c>
      <c r="X278" s="132">
        <v>168933.91940000001</v>
      </c>
      <c r="Y278" s="129">
        <f t="shared" si="35"/>
        <v>-11.324311165155187</v>
      </c>
      <c r="Z278" s="132">
        <v>16497.4755</v>
      </c>
      <c r="AA278" s="132">
        <v>17759.649399999998</v>
      </c>
      <c r="AB278" s="129">
        <f t="shared" si="43"/>
        <v>7.6507093464087683</v>
      </c>
      <c r="AC278" s="131">
        <v>2232756.8602999998</v>
      </c>
      <c r="AD278" s="132">
        <v>2785070.1952</v>
      </c>
      <c r="AE278" s="129">
        <f t="shared" si="41"/>
        <v>24.736832958416688</v>
      </c>
      <c r="AF278" s="154"/>
      <c r="AG278" s="154"/>
      <c r="AH278" s="154"/>
      <c r="AI278" s="154"/>
      <c r="AJ278" s="154"/>
      <c r="AK278" s="154"/>
      <c r="AL278" s="154"/>
      <c r="AM278" s="154"/>
      <c r="AN278" s="154"/>
      <c r="AO278" s="154"/>
      <c r="AP278" s="154"/>
      <c r="AQ278" s="154"/>
      <c r="AR278" s="154"/>
      <c r="AS278" s="154"/>
      <c r="AT278" s="154"/>
      <c r="AU278" s="154"/>
      <c r="AV278" s="154"/>
      <c r="AW278" s="154"/>
      <c r="AX278" s="154"/>
      <c r="AY278" s="154"/>
      <c r="AZ278" s="154"/>
      <c r="BA278" s="154"/>
      <c r="BB278" s="154"/>
      <c r="BC278" s="154"/>
      <c r="BD278" s="154"/>
      <c r="BE278" s="154"/>
      <c r="BF278" s="154"/>
      <c r="BG278" s="154"/>
      <c r="BH278" s="154"/>
      <c r="BI278" s="154"/>
      <c r="BJ278" s="154"/>
      <c r="BK278" s="154"/>
      <c r="BL278" s="154"/>
      <c r="BM278" s="154"/>
      <c r="BN278" s="154"/>
      <c r="BO278" s="154"/>
      <c r="BP278" s="154"/>
      <c r="BQ278" s="154"/>
      <c r="BR278" s="154"/>
      <c r="BS278" s="154"/>
      <c r="BT278" s="154"/>
      <c r="BU278" s="154"/>
      <c r="BV278" s="154"/>
      <c r="BW278" s="154"/>
      <c r="BX278" s="154"/>
      <c r="BY278" s="154"/>
      <c r="BZ278" s="154"/>
      <c r="CA278" s="154"/>
      <c r="CB278" s="154"/>
      <c r="CC278" s="154"/>
      <c r="CD278" s="154"/>
      <c r="CE278" s="154"/>
      <c r="CF278" s="154"/>
      <c r="CG278" s="154"/>
      <c r="CH278" s="154"/>
      <c r="CI278" s="154"/>
      <c r="CJ278" s="154"/>
      <c r="CK278" s="154"/>
      <c r="CL278" s="154"/>
      <c r="CM278" s="154"/>
      <c r="CN278" s="154"/>
      <c r="CO278" s="154"/>
      <c r="CP278" s="154"/>
      <c r="CQ278" s="154"/>
      <c r="CR278" s="154"/>
      <c r="CS278" s="154"/>
      <c r="CT278" s="154"/>
      <c r="CU278" s="154"/>
      <c r="CV278" s="154"/>
      <c r="CW278" s="154"/>
      <c r="CX278" s="154"/>
      <c r="CY278" s="154"/>
      <c r="CZ278" s="154"/>
      <c r="DA278" s="154"/>
      <c r="DB278" s="154"/>
      <c r="DC278" s="154"/>
      <c r="DD278" s="154"/>
      <c r="DE278" s="154"/>
      <c r="DF278" s="154"/>
      <c r="DG278" s="154"/>
      <c r="DH278" s="154"/>
      <c r="DI278" s="154"/>
      <c r="DJ278" s="154"/>
      <c r="DK278" s="154"/>
      <c r="DL278" s="154"/>
      <c r="DM278" s="154"/>
      <c r="DN278" s="154"/>
      <c r="DO278" s="154"/>
      <c r="DP278" s="154"/>
      <c r="DQ278" s="154"/>
      <c r="DR278" s="154"/>
      <c r="DS278" s="154"/>
      <c r="DT278" s="154"/>
      <c r="DU278" s="154"/>
      <c r="DV278" s="154"/>
      <c r="DW278" s="154"/>
      <c r="DX278" s="154"/>
      <c r="DY278" s="154"/>
      <c r="DZ278" s="154"/>
      <c r="EA278" s="154"/>
      <c r="EB278" s="154"/>
      <c r="EC278" s="154"/>
      <c r="ED278" s="154"/>
      <c r="EE278" s="154"/>
      <c r="EF278" s="154"/>
      <c r="EG278" s="154"/>
      <c r="EH278" s="154"/>
      <c r="EI278" s="154"/>
      <c r="EJ278" s="154"/>
      <c r="EK278" s="154"/>
      <c r="EL278" s="154"/>
      <c r="EM278" s="154"/>
      <c r="EN278" s="154"/>
      <c r="EO278" s="154"/>
      <c r="EP278" s="154"/>
      <c r="EQ278" s="154"/>
      <c r="ER278" s="154"/>
      <c r="ES278" s="154"/>
      <c r="ET278" s="154"/>
      <c r="EU278" s="154"/>
      <c r="EV278" s="154"/>
      <c r="EW278" s="154"/>
      <c r="EX278" s="154"/>
      <c r="EY278" s="154"/>
      <c r="EZ278" s="154"/>
      <c r="FA278" s="154"/>
      <c r="FB278" s="154"/>
      <c r="FC278" s="154"/>
      <c r="FD278" s="154"/>
      <c r="FE278" s="154"/>
      <c r="FF278" s="154"/>
      <c r="FG278" s="154"/>
      <c r="FH278" s="154"/>
      <c r="FI278" s="154"/>
      <c r="FJ278" s="154"/>
      <c r="FK278" s="154"/>
      <c r="FL278" s="154"/>
      <c r="FM278" s="154"/>
      <c r="FN278" s="154"/>
      <c r="FO278" s="154"/>
      <c r="FP278" s="154"/>
      <c r="FQ278" s="154"/>
      <c r="FR278" s="154"/>
    </row>
    <row r="279" spans="1:174" s="155" customFormat="1" x14ac:dyDescent="0.25">
      <c r="A279" s="137" t="s">
        <v>396</v>
      </c>
      <c r="B279" s="138">
        <v>1353</v>
      </c>
      <c r="C279" s="122"/>
      <c r="D279" s="123">
        <v>94197.907642999795</v>
      </c>
      <c r="E279" s="124">
        <v>88639.8245296799</v>
      </c>
      <c r="F279" s="125">
        <f t="shared" si="37"/>
        <v>-5.9004316044730558</v>
      </c>
      <c r="G279" s="123">
        <v>6740.6842000000097</v>
      </c>
      <c r="H279" s="132">
        <v>6803.2439999999997</v>
      </c>
      <c r="I279" s="125">
        <f t="shared" si="38"/>
        <v>0.92809272981502211</v>
      </c>
      <c r="J279" s="131">
        <v>3044.7244000000001</v>
      </c>
      <c r="K279" s="132">
        <v>3081.7937000000002</v>
      </c>
      <c r="L279" s="129">
        <f t="shared" si="42"/>
        <v>1.2174927885098663</v>
      </c>
      <c r="M279" s="131">
        <v>401.40190000000001</v>
      </c>
      <c r="N279" s="132">
        <v>139.7296</v>
      </c>
      <c r="O279" s="147">
        <f t="shared" si="36"/>
        <v>-65.189601743290211</v>
      </c>
      <c r="P279" s="131">
        <v>77819.108199999799</v>
      </c>
      <c r="Q279" s="132">
        <v>74179.334300000002</v>
      </c>
      <c r="R279" s="129">
        <f t="shared" si="39"/>
        <v>-4.6772238646649029</v>
      </c>
      <c r="S279" s="122"/>
      <c r="T279" s="131">
        <v>84442.693899999998</v>
      </c>
      <c r="U279" s="132">
        <v>88483.555099999998</v>
      </c>
      <c r="V279" s="129">
        <f t="shared" si="40"/>
        <v>4.7853295689326725</v>
      </c>
      <c r="W279" s="131">
        <v>441851.04559999902</v>
      </c>
      <c r="X279" s="132">
        <v>414427.85249999998</v>
      </c>
      <c r="Y279" s="129">
        <f t="shared" si="35"/>
        <v>-6.206433904158926</v>
      </c>
      <c r="Z279" s="132">
        <v>4585.8680000000004</v>
      </c>
      <c r="AA279" s="132">
        <v>3265.4193</v>
      </c>
      <c r="AB279" s="129">
        <f t="shared" si="43"/>
        <v>-28.79386628660049</v>
      </c>
      <c r="AC279" s="131">
        <v>465585.46720000001</v>
      </c>
      <c r="AD279" s="132">
        <v>500412.84389999998</v>
      </c>
      <c r="AE279" s="129">
        <f t="shared" si="41"/>
        <v>7.4803401638477762</v>
      </c>
      <c r="AF279" s="154"/>
      <c r="AG279" s="154"/>
      <c r="AH279" s="154"/>
      <c r="AI279" s="154"/>
      <c r="AJ279" s="154"/>
      <c r="AK279" s="154"/>
      <c r="AL279" s="154"/>
      <c r="AM279" s="154"/>
      <c r="AN279" s="154"/>
      <c r="AO279" s="154"/>
      <c r="AP279" s="154"/>
      <c r="AQ279" s="154"/>
      <c r="AR279" s="154"/>
      <c r="AS279" s="154"/>
      <c r="AT279" s="154"/>
      <c r="AU279" s="154"/>
      <c r="AV279" s="154"/>
      <c r="AW279" s="154"/>
      <c r="AX279" s="154"/>
      <c r="AY279" s="154"/>
      <c r="AZ279" s="154"/>
      <c r="BA279" s="154"/>
      <c r="BB279" s="154"/>
      <c r="BC279" s="154"/>
      <c r="BD279" s="154"/>
      <c r="BE279" s="154"/>
      <c r="BF279" s="154"/>
      <c r="BG279" s="154"/>
      <c r="BH279" s="154"/>
      <c r="BI279" s="154"/>
      <c r="BJ279" s="154"/>
      <c r="BK279" s="154"/>
      <c r="BL279" s="154"/>
      <c r="BM279" s="154"/>
      <c r="BN279" s="154"/>
      <c r="BO279" s="154"/>
      <c r="BP279" s="154"/>
      <c r="BQ279" s="154"/>
      <c r="BR279" s="154"/>
      <c r="BS279" s="154"/>
      <c r="BT279" s="154"/>
      <c r="BU279" s="154"/>
      <c r="BV279" s="154"/>
      <c r="BW279" s="154"/>
      <c r="BX279" s="154"/>
      <c r="BY279" s="154"/>
      <c r="BZ279" s="154"/>
      <c r="CA279" s="154"/>
      <c r="CB279" s="154"/>
      <c r="CC279" s="154"/>
      <c r="CD279" s="154"/>
      <c r="CE279" s="154"/>
      <c r="CF279" s="154"/>
      <c r="CG279" s="154"/>
      <c r="CH279" s="154"/>
      <c r="CI279" s="154"/>
      <c r="CJ279" s="154"/>
      <c r="CK279" s="154"/>
      <c r="CL279" s="154"/>
      <c r="CM279" s="154"/>
      <c r="CN279" s="154"/>
      <c r="CO279" s="154"/>
      <c r="CP279" s="154"/>
      <c r="CQ279" s="154"/>
      <c r="CR279" s="154"/>
      <c r="CS279" s="154"/>
      <c r="CT279" s="154"/>
      <c r="CU279" s="154"/>
      <c r="CV279" s="154"/>
      <c r="CW279" s="154"/>
      <c r="CX279" s="154"/>
      <c r="CY279" s="154"/>
      <c r="CZ279" s="154"/>
      <c r="DA279" s="154"/>
      <c r="DB279" s="154"/>
      <c r="DC279" s="154"/>
      <c r="DD279" s="154"/>
      <c r="DE279" s="154"/>
      <c r="DF279" s="154"/>
      <c r="DG279" s="154"/>
      <c r="DH279" s="154"/>
      <c r="DI279" s="154"/>
      <c r="DJ279" s="154"/>
      <c r="DK279" s="154"/>
      <c r="DL279" s="154"/>
      <c r="DM279" s="154"/>
      <c r="DN279" s="154"/>
      <c r="DO279" s="154"/>
      <c r="DP279" s="154"/>
      <c r="DQ279" s="154"/>
      <c r="DR279" s="154"/>
      <c r="DS279" s="154"/>
      <c r="DT279" s="154"/>
      <c r="DU279" s="154"/>
      <c r="DV279" s="154"/>
      <c r="DW279" s="154"/>
      <c r="DX279" s="154"/>
      <c r="DY279" s="154"/>
      <c r="DZ279" s="154"/>
      <c r="EA279" s="154"/>
      <c r="EB279" s="154"/>
      <c r="EC279" s="154"/>
      <c r="ED279" s="154"/>
      <c r="EE279" s="154"/>
      <c r="EF279" s="154"/>
      <c r="EG279" s="154"/>
      <c r="EH279" s="154"/>
      <c r="EI279" s="154"/>
      <c r="EJ279" s="154"/>
      <c r="EK279" s="154"/>
      <c r="EL279" s="154"/>
      <c r="EM279" s="154"/>
      <c r="EN279" s="154"/>
      <c r="EO279" s="154"/>
      <c r="EP279" s="154"/>
      <c r="EQ279" s="154"/>
      <c r="ER279" s="154"/>
      <c r="ES279" s="154"/>
      <c r="ET279" s="154"/>
      <c r="EU279" s="154"/>
      <c r="EV279" s="154"/>
      <c r="EW279" s="154"/>
      <c r="EX279" s="154"/>
      <c r="EY279" s="154"/>
      <c r="EZ279" s="154"/>
      <c r="FA279" s="154"/>
      <c r="FB279" s="154"/>
      <c r="FC279" s="154"/>
      <c r="FD279" s="154"/>
      <c r="FE279" s="154"/>
      <c r="FF279" s="154"/>
      <c r="FG279" s="154"/>
      <c r="FH279" s="154"/>
      <c r="FI279" s="154"/>
      <c r="FJ279" s="154"/>
      <c r="FK279" s="154"/>
      <c r="FL279" s="154"/>
      <c r="FM279" s="154"/>
      <c r="FN279" s="154"/>
      <c r="FO279" s="154"/>
      <c r="FP279" s="154"/>
      <c r="FQ279" s="154"/>
      <c r="FR279" s="154"/>
    </row>
    <row r="280" spans="1:174" s="155" customFormat="1" x14ac:dyDescent="0.25">
      <c r="A280" s="137" t="s">
        <v>397</v>
      </c>
      <c r="B280" s="138">
        <v>863</v>
      </c>
      <c r="C280" s="122"/>
      <c r="D280" s="123">
        <v>47118.423015</v>
      </c>
      <c r="E280" s="124">
        <v>42341.958370439999</v>
      </c>
      <c r="F280" s="125">
        <f t="shared" si="37"/>
        <v>-10.137148781569849</v>
      </c>
      <c r="G280" s="123">
        <v>4686.9957999999997</v>
      </c>
      <c r="H280" s="132">
        <v>4381.2473</v>
      </c>
      <c r="I280" s="125">
        <f t="shared" si="38"/>
        <v>-6.5233363341183237</v>
      </c>
      <c r="J280" s="131">
        <v>1921.3780999999999</v>
      </c>
      <c r="K280" s="132">
        <v>2290.2157999999999</v>
      </c>
      <c r="L280" s="129">
        <f t="shared" si="42"/>
        <v>19.196518373973358</v>
      </c>
      <c r="M280" s="131">
        <v>167.90129999999999</v>
      </c>
      <c r="N280" s="132">
        <v>192.8596</v>
      </c>
      <c r="O280" s="147">
        <f t="shared" si="36"/>
        <v>14.864864060016213</v>
      </c>
      <c r="P280" s="131">
        <v>35913.717199999999</v>
      </c>
      <c r="Q280" s="132">
        <v>32303.3626</v>
      </c>
      <c r="R280" s="129">
        <f t="shared" si="39"/>
        <v>-10.052856906719754</v>
      </c>
      <c r="S280" s="122"/>
      <c r="T280" s="131">
        <v>38259.6639</v>
      </c>
      <c r="U280" s="132">
        <v>37274.909500000002</v>
      </c>
      <c r="V280" s="129">
        <f t="shared" si="40"/>
        <v>-2.5738710161539058</v>
      </c>
      <c r="W280" s="131">
        <v>97804.639800000004</v>
      </c>
      <c r="X280" s="132">
        <v>89682.5432</v>
      </c>
      <c r="Y280" s="129">
        <f t="shared" si="35"/>
        <v>-8.3044082740949872</v>
      </c>
      <c r="Z280" s="132">
        <v>5829.5433999999996</v>
      </c>
      <c r="AA280" s="132">
        <v>7716.4269000000004</v>
      </c>
      <c r="AB280" s="129">
        <f t="shared" si="43"/>
        <v>32.36760361025874</v>
      </c>
      <c r="AC280" s="131">
        <v>105874.53170000001</v>
      </c>
      <c r="AD280" s="132">
        <v>154493.58379999999</v>
      </c>
      <c r="AE280" s="129">
        <f t="shared" si="41"/>
        <v>45.921385737756218</v>
      </c>
      <c r="AF280" s="154"/>
      <c r="AG280" s="154"/>
      <c r="AH280" s="154"/>
      <c r="AI280" s="154"/>
      <c r="AJ280" s="154"/>
      <c r="AK280" s="154"/>
      <c r="AL280" s="154"/>
      <c r="AM280" s="154"/>
      <c r="AN280" s="154"/>
      <c r="AO280" s="154"/>
      <c r="AP280" s="154"/>
      <c r="AQ280" s="154"/>
      <c r="AR280" s="154"/>
      <c r="AS280" s="154"/>
      <c r="AT280" s="154"/>
      <c r="AU280" s="154"/>
      <c r="AV280" s="154"/>
      <c r="AW280" s="154"/>
      <c r="AX280" s="154"/>
      <c r="AY280" s="154"/>
      <c r="AZ280" s="154"/>
      <c r="BA280" s="154"/>
      <c r="BB280" s="154"/>
      <c r="BC280" s="154"/>
      <c r="BD280" s="154"/>
      <c r="BE280" s="154"/>
      <c r="BF280" s="154"/>
      <c r="BG280" s="154"/>
      <c r="BH280" s="154"/>
      <c r="BI280" s="154"/>
      <c r="BJ280" s="154"/>
      <c r="BK280" s="154"/>
      <c r="BL280" s="154"/>
      <c r="BM280" s="154"/>
      <c r="BN280" s="154"/>
      <c r="BO280" s="154"/>
      <c r="BP280" s="154"/>
      <c r="BQ280" s="154"/>
      <c r="BR280" s="154"/>
      <c r="BS280" s="154"/>
      <c r="BT280" s="154"/>
      <c r="BU280" s="154"/>
      <c r="BV280" s="154"/>
      <c r="BW280" s="154"/>
      <c r="BX280" s="154"/>
      <c r="BY280" s="154"/>
      <c r="BZ280" s="154"/>
      <c r="CA280" s="154"/>
      <c r="CB280" s="154"/>
      <c r="CC280" s="154"/>
      <c r="CD280" s="154"/>
      <c r="CE280" s="154"/>
      <c r="CF280" s="154"/>
      <c r="CG280" s="154"/>
      <c r="CH280" s="154"/>
      <c r="CI280" s="154"/>
      <c r="CJ280" s="154"/>
      <c r="CK280" s="154"/>
      <c r="CL280" s="154"/>
      <c r="CM280" s="154"/>
      <c r="CN280" s="154"/>
      <c r="CO280" s="154"/>
      <c r="CP280" s="154"/>
      <c r="CQ280" s="154"/>
      <c r="CR280" s="154"/>
      <c r="CS280" s="154"/>
      <c r="CT280" s="154"/>
      <c r="CU280" s="154"/>
      <c r="CV280" s="154"/>
      <c r="CW280" s="154"/>
      <c r="CX280" s="154"/>
      <c r="CY280" s="154"/>
      <c r="CZ280" s="154"/>
      <c r="DA280" s="154"/>
      <c r="DB280" s="154"/>
      <c r="DC280" s="154"/>
      <c r="DD280" s="154"/>
      <c r="DE280" s="154"/>
      <c r="DF280" s="154"/>
      <c r="DG280" s="154"/>
      <c r="DH280" s="154"/>
      <c r="DI280" s="154"/>
      <c r="DJ280" s="154"/>
      <c r="DK280" s="154"/>
      <c r="DL280" s="154"/>
      <c r="DM280" s="154"/>
      <c r="DN280" s="154"/>
      <c r="DO280" s="154"/>
      <c r="DP280" s="154"/>
      <c r="DQ280" s="154"/>
      <c r="DR280" s="154"/>
      <c r="DS280" s="154"/>
      <c r="DT280" s="154"/>
      <c r="DU280" s="154"/>
      <c r="DV280" s="154"/>
      <c r="DW280" s="154"/>
      <c r="DX280" s="154"/>
      <c r="DY280" s="154"/>
      <c r="DZ280" s="154"/>
      <c r="EA280" s="154"/>
      <c r="EB280" s="154"/>
      <c r="EC280" s="154"/>
      <c r="ED280" s="154"/>
      <c r="EE280" s="154"/>
      <c r="EF280" s="154"/>
      <c r="EG280" s="154"/>
      <c r="EH280" s="154"/>
      <c r="EI280" s="154"/>
      <c r="EJ280" s="154"/>
      <c r="EK280" s="154"/>
      <c r="EL280" s="154"/>
      <c r="EM280" s="154"/>
      <c r="EN280" s="154"/>
      <c r="EO280" s="154"/>
      <c r="EP280" s="154"/>
      <c r="EQ280" s="154"/>
      <c r="ER280" s="154"/>
      <c r="ES280" s="154"/>
      <c r="ET280" s="154"/>
      <c r="EU280" s="154"/>
      <c r="EV280" s="154"/>
      <c r="EW280" s="154"/>
      <c r="EX280" s="154"/>
      <c r="EY280" s="154"/>
      <c r="EZ280" s="154"/>
      <c r="FA280" s="154"/>
      <c r="FB280" s="154"/>
      <c r="FC280" s="154"/>
      <c r="FD280" s="154"/>
      <c r="FE280" s="154"/>
      <c r="FF280" s="154"/>
      <c r="FG280" s="154"/>
      <c r="FH280" s="154"/>
      <c r="FI280" s="154"/>
      <c r="FJ280" s="154"/>
      <c r="FK280" s="154"/>
      <c r="FL280" s="154"/>
      <c r="FM280" s="154"/>
      <c r="FN280" s="154"/>
      <c r="FO280" s="154"/>
      <c r="FP280" s="154"/>
      <c r="FQ280" s="154"/>
      <c r="FR280" s="154"/>
    </row>
    <row r="281" spans="1:174" s="155" customFormat="1" x14ac:dyDescent="0.25">
      <c r="A281" s="137" t="s">
        <v>398</v>
      </c>
      <c r="B281" s="138">
        <v>1354</v>
      </c>
      <c r="C281" s="122"/>
      <c r="D281" s="123">
        <v>84529.723384000201</v>
      </c>
      <c r="E281" s="124">
        <v>80559.153167350101</v>
      </c>
      <c r="F281" s="125">
        <f t="shared" si="37"/>
        <v>-4.6972473796142218</v>
      </c>
      <c r="G281" s="123">
        <v>8269.8215000000091</v>
      </c>
      <c r="H281" s="132">
        <v>8372.7913000000008</v>
      </c>
      <c r="I281" s="125">
        <f t="shared" si="38"/>
        <v>1.2451272376313272</v>
      </c>
      <c r="J281" s="131">
        <v>3969.8548999999998</v>
      </c>
      <c r="K281" s="132">
        <v>3798.6361000000002</v>
      </c>
      <c r="L281" s="129">
        <f t="shared" si="42"/>
        <v>-4.3129737562952126</v>
      </c>
      <c r="M281" s="131">
        <v>155.5746</v>
      </c>
      <c r="N281" s="132">
        <v>183.47200000000001</v>
      </c>
      <c r="O281" s="147">
        <f t="shared" si="36"/>
        <v>17.93184748667198</v>
      </c>
      <c r="P281" s="131">
        <v>65014.500299999898</v>
      </c>
      <c r="Q281" s="132">
        <v>63114.4856</v>
      </c>
      <c r="R281" s="129">
        <f t="shared" si="39"/>
        <v>-2.9224475943559591</v>
      </c>
      <c r="S281" s="122"/>
      <c r="T281" s="131">
        <v>114071.46400000001</v>
      </c>
      <c r="U281" s="132">
        <v>119515.1954</v>
      </c>
      <c r="V281" s="129">
        <f t="shared" si="40"/>
        <v>4.7722113919744125</v>
      </c>
      <c r="W281" s="131">
        <v>172386.8492</v>
      </c>
      <c r="X281" s="132">
        <v>155672.74429999999</v>
      </c>
      <c r="Y281" s="129">
        <f t="shared" si="35"/>
        <v>-9.6956960334071756</v>
      </c>
      <c r="Z281" s="132">
        <v>13739.8235</v>
      </c>
      <c r="AA281" s="132">
        <v>10919.2361</v>
      </c>
      <c r="AB281" s="129">
        <f t="shared" si="43"/>
        <v>-20.528556280217135</v>
      </c>
      <c r="AC281" s="131">
        <v>1292560.2860000001</v>
      </c>
      <c r="AD281" s="132">
        <v>1378532.3382999999</v>
      </c>
      <c r="AE281" s="129">
        <f t="shared" si="41"/>
        <v>6.651299226131413</v>
      </c>
      <c r="AF281" s="154"/>
      <c r="AG281" s="154"/>
      <c r="AH281" s="154"/>
      <c r="AI281" s="154"/>
      <c r="AJ281" s="154"/>
      <c r="AK281" s="154"/>
      <c r="AL281" s="154"/>
      <c r="AM281" s="154"/>
      <c r="AN281" s="154"/>
      <c r="AO281" s="154"/>
      <c r="AP281" s="154"/>
      <c r="AQ281" s="154"/>
      <c r="AR281" s="154"/>
      <c r="AS281" s="154"/>
      <c r="AT281" s="154"/>
      <c r="AU281" s="154"/>
      <c r="AV281" s="154"/>
      <c r="AW281" s="154"/>
      <c r="AX281" s="154"/>
      <c r="AY281" s="154"/>
      <c r="AZ281" s="154"/>
      <c r="BA281" s="154"/>
      <c r="BB281" s="154"/>
      <c r="BC281" s="154"/>
      <c r="BD281" s="154"/>
      <c r="BE281" s="154"/>
      <c r="BF281" s="154"/>
      <c r="BG281" s="154"/>
      <c r="BH281" s="154"/>
      <c r="BI281" s="154"/>
      <c r="BJ281" s="154"/>
      <c r="BK281" s="154"/>
      <c r="BL281" s="154"/>
      <c r="BM281" s="154"/>
      <c r="BN281" s="154"/>
      <c r="BO281" s="154"/>
      <c r="BP281" s="154"/>
      <c r="BQ281" s="154"/>
      <c r="BR281" s="154"/>
      <c r="BS281" s="154"/>
      <c r="BT281" s="154"/>
      <c r="BU281" s="154"/>
      <c r="BV281" s="154"/>
      <c r="BW281" s="154"/>
      <c r="BX281" s="154"/>
      <c r="BY281" s="154"/>
      <c r="BZ281" s="154"/>
      <c r="CA281" s="154"/>
      <c r="CB281" s="154"/>
      <c r="CC281" s="154"/>
      <c r="CD281" s="154"/>
      <c r="CE281" s="154"/>
      <c r="CF281" s="154"/>
      <c r="CG281" s="154"/>
      <c r="CH281" s="154"/>
      <c r="CI281" s="154"/>
      <c r="CJ281" s="154"/>
      <c r="CK281" s="154"/>
      <c r="CL281" s="154"/>
      <c r="CM281" s="154"/>
      <c r="CN281" s="154"/>
      <c r="CO281" s="154"/>
      <c r="CP281" s="154"/>
      <c r="CQ281" s="154"/>
      <c r="CR281" s="154"/>
      <c r="CS281" s="154"/>
      <c r="CT281" s="154"/>
      <c r="CU281" s="154"/>
      <c r="CV281" s="154"/>
      <c r="CW281" s="154"/>
      <c r="CX281" s="154"/>
      <c r="CY281" s="154"/>
      <c r="CZ281" s="154"/>
      <c r="DA281" s="154"/>
      <c r="DB281" s="154"/>
      <c r="DC281" s="154"/>
      <c r="DD281" s="154"/>
      <c r="DE281" s="154"/>
      <c r="DF281" s="154"/>
      <c r="DG281" s="154"/>
      <c r="DH281" s="154"/>
      <c r="DI281" s="154"/>
      <c r="DJ281" s="154"/>
      <c r="DK281" s="154"/>
      <c r="DL281" s="154"/>
      <c r="DM281" s="154"/>
      <c r="DN281" s="154"/>
      <c r="DO281" s="154"/>
      <c r="DP281" s="154"/>
      <c r="DQ281" s="154"/>
      <c r="DR281" s="154"/>
      <c r="DS281" s="154"/>
      <c r="DT281" s="154"/>
      <c r="DU281" s="154"/>
      <c r="DV281" s="154"/>
      <c r="DW281" s="154"/>
      <c r="DX281" s="154"/>
      <c r="DY281" s="154"/>
      <c r="DZ281" s="154"/>
      <c r="EA281" s="154"/>
      <c r="EB281" s="154"/>
      <c r="EC281" s="154"/>
      <c r="ED281" s="154"/>
      <c r="EE281" s="154"/>
      <c r="EF281" s="154"/>
      <c r="EG281" s="154"/>
      <c r="EH281" s="154"/>
      <c r="EI281" s="154"/>
      <c r="EJ281" s="154"/>
      <c r="EK281" s="154"/>
      <c r="EL281" s="154"/>
      <c r="EM281" s="154"/>
      <c r="EN281" s="154"/>
      <c r="EO281" s="154"/>
      <c r="EP281" s="154"/>
      <c r="EQ281" s="154"/>
      <c r="ER281" s="154"/>
      <c r="ES281" s="154"/>
      <c r="ET281" s="154"/>
      <c r="EU281" s="154"/>
      <c r="EV281" s="154"/>
      <c r="EW281" s="154"/>
      <c r="EX281" s="154"/>
      <c r="EY281" s="154"/>
      <c r="EZ281" s="154"/>
      <c r="FA281" s="154"/>
      <c r="FB281" s="154"/>
      <c r="FC281" s="154"/>
      <c r="FD281" s="154"/>
      <c r="FE281" s="154"/>
      <c r="FF281" s="154"/>
      <c r="FG281" s="154"/>
      <c r="FH281" s="154"/>
      <c r="FI281" s="154"/>
      <c r="FJ281" s="154"/>
      <c r="FK281" s="154"/>
      <c r="FL281" s="154"/>
      <c r="FM281" s="154"/>
      <c r="FN281" s="154"/>
      <c r="FO281" s="154"/>
      <c r="FP281" s="154"/>
      <c r="FQ281" s="154"/>
      <c r="FR281" s="154"/>
    </row>
    <row r="282" spans="1:174" s="155" customFormat="1" x14ac:dyDescent="0.25">
      <c r="A282" s="137" t="s">
        <v>399</v>
      </c>
      <c r="B282" s="138">
        <v>1137</v>
      </c>
      <c r="C282" s="122"/>
      <c r="D282" s="123">
        <v>78690.236124000003</v>
      </c>
      <c r="E282" s="124">
        <v>70596.158223310005</v>
      </c>
      <c r="F282" s="125">
        <f t="shared" si="37"/>
        <v>-10.286000270650298</v>
      </c>
      <c r="G282" s="123">
        <v>4668.0298000000003</v>
      </c>
      <c r="H282" s="132">
        <v>4338.3935000000001</v>
      </c>
      <c r="I282" s="125">
        <f t="shared" si="38"/>
        <v>-7.0615723147268721</v>
      </c>
      <c r="J282" s="131">
        <v>1619.4537</v>
      </c>
      <c r="K282" s="132">
        <v>1446.8418999999999</v>
      </c>
      <c r="L282" s="129">
        <f t="shared" si="42"/>
        <v>-10.65864371423525</v>
      </c>
      <c r="M282" s="131">
        <v>64.043999999999997</v>
      </c>
      <c r="N282" s="132">
        <v>68.052999999999997</v>
      </c>
      <c r="O282" s="147">
        <f t="shared" si="36"/>
        <v>6.259758915745417</v>
      </c>
      <c r="P282" s="131">
        <v>66107.4467</v>
      </c>
      <c r="Q282" s="132">
        <v>60837.578800000003</v>
      </c>
      <c r="R282" s="129">
        <f t="shared" si="39"/>
        <v>-7.9716706105970374</v>
      </c>
      <c r="S282" s="122"/>
      <c r="T282" s="131">
        <v>93186.7769999999</v>
      </c>
      <c r="U282" s="132">
        <v>88725.313699999999</v>
      </c>
      <c r="V282" s="129">
        <f t="shared" si="40"/>
        <v>-4.7876570513860628</v>
      </c>
      <c r="W282" s="131">
        <v>261033.54259999999</v>
      </c>
      <c r="X282" s="132">
        <v>241561.3186</v>
      </c>
      <c r="Y282" s="129">
        <f t="shared" ref="Y282:Y285" si="44">(X282/W282-1)*100</f>
        <v>-7.4596635382750964</v>
      </c>
      <c r="Z282" s="132">
        <v>8803.1229000000003</v>
      </c>
      <c r="AA282" s="132">
        <v>6496.8777</v>
      </c>
      <c r="AB282" s="129">
        <f t="shared" si="43"/>
        <v>-26.19803479058551</v>
      </c>
      <c r="AC282" s="131">
        <v>154758.8787</v>
      </c>
      <c r="AD282" s="132">
        <v>139956.30679999999</v>
      </c>
      <c r="AE282" s="129">
        <f t="shared" si="41"/>
        <v>-9.5649257892949642</v>
      </c>
      <c r="AF282" s="154"/>
      <c r="AG282" s="154"/>
      <c r="AH282" s="154"/>
      <c r="AI282" s="154"/>
      <c r="AJ282" s="154"/>
      <c r="AK282" s="154"/>
      <c r="AL282" s="154"/>
      <c r="AM282" s="154"/>
      <c r="AN282" s="154"/>
      <c r="AO282" s="154"/>
      <c r="AP282" s="154"/>
      <c r="AQ282" s="154"/>
      <c r="AR282" s="154"/>
      <c r="AS282" s="154"/>
      <c r="AT282" s="154"/>
      <c r="AU282" s="154"/>
      <c r="AV282" s="154"/>
      <c r="AW282" s="154"/>
      <c r="AX282" s="154"/>
      <c r="AY282" s="154"/>
      <c r="AZ282" s="154"/>
      <c r="BA282" s="154"/>
      <c r="BB282" s="154"/>
      <c r="BC282" s="154"/>
      <c r="BD282" s="154"/>
      <c r="BE282" s="154"/>
      <c r="BF282" s="154"/>
      <c r="BG282" s="154"/>
      <c r="BH282" s="154"/>
      <c r="BI282" s="154"/>
      <c r="BJ282" s="154"/>
      <c r="BK282" s="154"/>
      <c r="BL282" s="154"/>
      <c r="BM282" s="154"/>
      <c r="BN282" s="154"/>
      <c r="BO282" s="154"/>
      <c r="BP282" s="154"/>
      <c r="BQ282" s="154"/>
      <c r="BR282" s="154"/>
      <c r="BS282" s="154"/>
      <c r="BT282" s="154"/>
      <c r="BU282" s="154"/>
      <c r="BV282" s="154"/>
      <c r="BW282" s="154"/>
      <c r="BX282" s="154"/>
      <c r="BY282" s="154"/>
      <c r="BZ282" s="154"/>
      <c r="CA282" s="154"/>
      <c r="CB282" s="154"/>
      <c r="CC282" s="154"/>
      <c r="CD282" s="154"/>
      <c r="CE282" s="154"/>
      <c r="CF282" s="154"/>
      <c r="CG282" s="154"/>
      <c r="CH282" s="154"/>
      <c r="CI282" s="154"/>
      <c r="CJ282" s="154"/>
      <c r="CK282" s="154"/>
      <c r="CL282" s="154"/>
      <c r="CM282" s="154"/>
      <c r="CN282" s="154"/>
      <c r="CO282" s="154"/>
      <c r="CP282" s="154"/>
      <c r="CQ282" s="154"/>
      <c r="CR282" s="154"/>
      <c r="CS282" s="154"/>
      <c r="CT282" s="154"/>
      <c r="CU282" s="154"/>
      <c r="CV282" s="154"/>
      <c r="CW282" s="154"/>
      <c r="CX282" s="154"/>
      <c r="CY282" s="154"/>
      <c r="CZ282" s="154"/>
      <c r="DA282" s="154"/>
      <c r="DB282" s="154"/>
      <c r="DC282" s="154"/>
      <c r="DD282" s="154"/>
      <c r="DE282" s="154"/>
      <c r="DF282" s="154"/>
      <c r="DG282" s="154"/>
      <c r="DH282" s="154"/>
      <c r="DI282" s="154"/>
      <c r="DJ282" s="154"/>
      <c r="DK282" s="154"/>
      <c r="DL282" s="154"/>
      <c r="DM282" s="154"/>
      <c r="DN282" s="154"/>
      <c r="DO282" s="154"/>
      <c r="DP282" s="154"/>
      <c r="DQ282" s="154"/>
      <c r="DR282" s="154"/>
      <c r="DS282" s="154"/>
      <c r="DT282" s="154"/>
      <c r="DU282" s="154"/>
      <c r="DV282" s="154"/>
      <c r="DW282" s="154"/>
      <c r="DX282" s="154"/>
      <c r="DY282" s="154"/>
      <c r="DZ282" s="154"/>
      <c r="EA282" s="154"/>
      <c r="EB282" s="154"/>
      <c r="EC282" s="154"/>
      <c r="ED282" s="154"/>
      <c r="EE282" s="154"/>
      <c r="EF282" s="154"/>
      <c r="EG282" s="154"/>
      <c r="EH282" s="154"/>
      <c r="EI282" s="154"/>
      <c r="EJ282" s="154"/>
      <c r="EK282" s="154"/>
      <c r="EL282" s="154"/>
      <c r="EM282" s="154"/>
      <c r="EN282" s="154"/>
      <c r="EO282" s="154"/>
      <c r="EP282" s="154"/>
      <c r="EQ282" s="154"/>
      <c r="ER282" s="154"/>
      <c r="ES282" s="154"/>
      <c r="ET282" s="154"/>
      <c r="EU282" s="154"/>
      <c r="EV282" s="154"/>
      <c r="EW282" s="154"/>
      <c r="EX282" s="154"/>
      <c r="EY282" s="154"/>
      <c r="EZ282" s="154"/>
      <c r="FA282" s="154"/>
      <c r="FB282" s="154"/>
      <c r="FC282" s="154"/>
      <c r="FD282" s="154"/>
      <c r="FE282" s="154"/>
      <c r="FF282" s="154"/>
      <c r="FG282" s="154"/>
      <c r="FH282" s="154"/>
      <c r="FI282" s="154"/>
      <c r="FJ282" s="154"/>
      <c r="FK282" s="154"/>
      <c r="FL282" s="154"/>
      <c r="FM282" s="154"/>
      <c r="FN282" s="154"/>
      <c r="FO282" s="154"/>
      <c r="FP282" s="154"/>
      <c r="FQ282" s="154"/>
      <c r="FR282" s="154"/>
    </row>
    <row r="283" spans="1:174" s="157" customFormat="1" ht="12.75" x14ac:dyDescent="0.2">
      <c r="A283" s="139" t="s">
        <v>400</v>
      </c>
      <c r="B283" s="140">
        <v>25421</v>
      </c>
      <c r="C283" s="141"/>
      <c r="D283" s="142">
        <v>1869029.88162205</v>
      </c>
      <c r="E283" s="143">
        <v>1758095.83995201</v>
      </c>
      <c r="F283" s="144">
        <f t="shared" si="37"/>
        <v>-5.9353808497574772</v>
      </c>
      <c r="G283" s="142">
        <v>295512.87180000002</v>
      </c>
      <c r="H283" s="145">
        <v>300183.75699999998</v>
      </c>
      <c r="I283" s="153">
        <f t="shared" si="38"/>
        <v>1.580602960388533</v>
      </c>
      <c r="J283" s="146">
        <v>153536.21239999999</v>
      </c>
      <c r="K283" s="145">
        <v>166248.40270000001</v>
      </c>
      <c r="L283" s="129">
        <f t="shared" si="42"/>
        <v>8.2796039457333936</v>
      </c>
      <c r="M283" s="146">
        <v>9734.7396999999692</v>
      </c>
      <c r="N283" s="145">
        <v>10013.7979</v>
      </c>
      <c r="O283" s="147">
        <f>(N283/M283-1)*100</f>
        <v>2.8666221039277628</v>
      </c>
      <c r="P283" s="146">
        <v>1239040.1106000401</v>
      </c>
      <c r="Q283" s="145">
        <v>1168566.0172999899</v>
      </c>
      <c r="R283" s="129">
        <f t="shared" si="39"/>
        <v>-5.6877975698398586</v>
      </c>
      <c r="S283" s="141"/>
      <c r="T283" s="146">
        <v>1803569.2520000101</v>
      </c>
      <c r="U283" s="145">
        <v>1797017.7466</v>
      </c>
      <c r="V283" s="148">
        <f t="shared" si="40"/>
        <v>-0.36325222293212001</v>
      </c>
      <c r="W283" s="149">
        <v>3162337.86580001</v>
      </c>
      <c r="X283" s="150">
        <v>2895677.9849</v>
      </c>
      <c r="Y283" s="148">
        <f t="shared" si="44"/>
        <v>-8.4323653011235127</v>
      </c>
      <c r="Z283" s="150">
        <v>480055.00839999999</v>
      </c>
      <c r="AA283" s="150">
        <v>386529.05180000002</v>
      </c>
      <c r="AB283" s="148">
        <f t="shared" si="43"/>
        <v>-19.482341599084119</v>
      </c>
      <c r="AC283" s="149">
        <v>19349017.6448</v>
      </c>
      <c r="AD283" s="150">
        <v>19428479.753800001</v>
      </c>
      <c r="AE283" s="148">
        <f t="shared" si="41"/>
        <v>0.41067774322567363</v>
      </c>
      <c r="AF283" s="156"/>
      <c r="AG283" s="156"/>
      <c r="AH283" s="156"/>
      <c r="AI283" s="156"/>
      <c r="AJ283" s="156"/>
      <c r="AK283" s="156"/>
      <c r="AL283" s="156"/>
      <c r="AM283" s="156"/>
      <c r="AN283" s="156"/>
      <c r="AO283" s="156"/>
      <c r="AP283" s="156"/>
      <c r="AQ283" s="156"/>
      <c r="AR283" s="156"/>
      <c r="AS283" s="156"/>
      <c r="AT283" s="156"/>
      <c r="AU283" s="156"/>
      <c r="AV283" s="156"/>
      <c r="AW283" s="156"/>
      <c r="AX283" s="156"/>
      <c r="AY283" s="156"/>
      <c r="AZ283" s="156"/>
      <c r="BA283" s="156"/>
      <c r="BB283" s="156"/>
      <c r="BC283" s="156"/>
      <c r="BD283" s="156"/>
      <c r="BE283" s="156"/>
      <c r="BF283" s="156"/>
      <c r="BG283" s="156"/>
      <c r="BH283" s="156"/>
      <c r="BI283" s="156"/>
      <c r="BJ283" s="156"/>
      <c r="BK283" s="156"/>
      <c r="BL283" s="156"/>
      <c r="BM283" s="156"/>
      <c r="BN283" s="156"/>
      <c r="BO283" s="156"/>
      <c r="BP283" s="156"/>
      <c r="BQ283" s="156"/>
      <c r="BR283" s="156"/>
      <c r="BS283" s="156"/>
      <c r="BT283" s="156"/>
      <c r="BU283" s="156"/>
      <c r="BV283" s="156"/>
      <c r="BW283" s="156"/>
      <c r="BX283" s="156"/>
      <c r="BY283" s="156"/>
      <c r="BZ283" s="156"/>
      <c r="CA283" s="156"/>
      <c r="CB283" s="156"/>
      <c r="CC283" s="156"/>
      <c r="CD283" s="156"/>
      <c r="CE283" s="156"/>
      <c r="CF283" s="156"/>
      <c r="CG283" s="156"/>
      <c r="CH283" s="156"/>
      <c r="CI283" s="156"/>
      <c r="CJ283" s="156"/>
      <c r="CK283" s="156"/>
      <c r="CL283" s="156"/>
      <c r="CM283" s="156"/>
      <c r="CN283" s="156"/>
      <c r="CO283" s="156"/>
      <c r="CP283" s="156"/>
      <c r="CQ283" s="156"/>
      <c r="CR283" s="156"/>
      <c r="CS283" s="156"/>
      <c r="CT283" s="156"/>
      <c r="CU283" s="156"/>
      <c r="CV283" s="156"/>
      <c r="CW283" s="156"/>
      <c r="CX283" s="156"/>
      <c r="CY283" s="156"/>
      <c r="CZ283" s="156"/>
      <c r="DA283" s="156"/>
      <c r="DB283" s="156"/>
      <c r="DC283" s="156"/>
      <c r="DD283" s="156"/>
      <c r="DE283" s="156"/>
      <c r="DF283" s="156"/>
      <c r="DG283" s="156"/>
      <c r="DH283" s="156"/>
      <c r="DI283" s="156"/>
      <c r="DJ283" s="156"/>
      <c r="DK283" s="156"/>
      <c r="DL283" s="156"/>
      <c r="DM283" s="156"/>
      <c r="DN283" s="156"/>
      <c r="DO283" s="156"/>
      <c r="DP283" s="156"/>
      <c r="DQ283" s="156"/>
      <c r="DR283" s="156"/>
      <c r="DS283" s="156"/>
      <c r="DT283" s="156"/>
      <c r="DU283" s="156"/>
      <c r="DV283" s="156"/>
      <c r="DW283" s="156"/>
      <c r="DX283" s="156"/>
      <c r="DY283" s="156"/>
      <c r="DZ283" s="156"/>
      <c r="EA283" s="156"/>
      <c r="EB283" s="156"/>
      <c r="EC283" s="156"/>
      <c r="ED283" s="156"/>
      <c r="EE283" s="156"/>
      <c r="EF283" s="156"/>
      <c r="EG283" s="156"/>
      <c r="EH283" s="156"/>
      <c r="EI283" s="156"/>
      <c r="EJ283" s="156"/>
      <c r="EK283" s="156"/>
      <c r="EL283" s="156"/>
      <c r="EM283" s="156"/>
      <c r="EN283" s="156"/>
      <c r="EO283" s="156"/>
      <c r="EP283" s="156"/>
      <c r="EQ283" s="156"/>
      <c r="ER283" s="156"/>
      <c r="ES283" s="156"/>
      <c r="ET283" s="156"/>
      <c r="EU283" s="156"/>
      <c r="EV283" s="156"/>
      <c r="EW283" s="156"/>
      <c r="EX283" s="156"/>
      <c r="EY283" s="156"/>
      <c r="EZ283" s="156"/>
      <c r="FA283" s="156"/>
      <c r="FB283" s="156"/>
      <c r="FC283" s="156"/>
      <c r="FD283" s="156"/>
      <c r="FE283" s="156"/>
      <c r="FF283" s="156"/>
      <c r="FG283" s="156"/>
      <c r="FH283" s="156"/>
      <c r="FI283" s="156"/>
      <c r="FJ283" s="156"/>
      <c r="FK283" s="156"/>
      <c r="FL283" s="156"/>
      <c r="FM283" s="156"/>
      <c r="FN283" s="156"/>
      <c r="FO283" s="156"/>
      <c r="FP283" s="156"/>
      <c r="FQ283" s="156"/>
      <c r="FR283" s="156"/>
    </row>
    <row r="284" spans="1:174" x14ac:dyDescent="0.25">
      <c r="A284" s="137"/>
      <c r="B284" s="138"/>
      <c r="C284" s="122"/>
      <c r="D284" s="123"/>
      <c r="E284" s="124"/>
      <c r="F284" s="125"/>
      <c r="G284" s="123"/>
      <c r="H284" s="132"/>
      <c r="I284" s="125"/>
      <c r="J284" s="131"/>
      <c r="K284" s="132"/>
      <c r="L284" s="129"/>
      <c r="M284" s="131"/>
      <c r="N284" s="132"/>
      <c r="O284" s="147"/>
      <c r="P284" s="131"/>
      <c r="Q284" s="132"/>
      <c r="R284" s="129"/>
      <c r="S284" s="122"/>
      <c r="T284" s="131"/>
      <c r="U284" s="132"/>
      <c r="V284" s="148"/>
      <c r="W284" s="149"/>
      <c r="X284" s="150"/>
      <c r="Y284" s="148"/>
      <c r="Z284" s="150"/>
      <c r="AA284" s="150"/>
      <c r="AB284" s="148"/>
      <c r="AC284" s="149"/>
      <c r="AD284" s="150"/>
      <c r="AE284" s="148"/>
    </row>
    <row r="285" spans="1:174" s="157" customFormat="1" ht="12.75" x14ac:dyDescent="0.2">
      <c r="A285" s="158" t="s">
        <v>401</v>
      </c>
      <c r="B285" s="159">
        <v>105449</v>
      </c>
      <c r="C285" s="141"/>
      <c r="D285" s="160">
        <v>9291357.2916089892</v>
      </c>
      <c r="E285" s="161">
        <v>8887289.3205000702</v>
      </c>
      <c r="F285" s="162">
        <f t="shared" si="37"/>
        <v>-4.3488583898698252</v>
      </c>
      <c r="G285" s="160">
        <v>2393072.9988000002</v>
      </c>
      <c r="H285" s="163">
        <v>2496798.0044999998</v>
      </c>
      <c r="I285" s="164">
        <f t="shared" si="38"/>
        <v>4.3343853594107751</v>
      </c>
      <c r="J285" s="165">
        <v>1166631.9983999999</v>
      </c>
      <c r="K285" s="163">
        <v>1275952.9964999999</v>
      </c>
      <c r="L285" s="166">
        <f t="shared" si="42"/>
        <v>9.3706497207285864</v>
      </c>
      <c r="M285" s="165">
        <v>136359.99679999999</v>
      </c>
      <c r="N285" s="163">
        <v>133236.3027</v>
      </c>
      <c r="O285" s="167">
        <f>(N285/M285-1)*100</f>
        <v>-2.2907701476273412</v>
      </c>
      <c r="P285" s="165">
        <v>4571333.0581999999</v>
      </c>
      <c r="Q285" s="163">
        <v>4368104.0059999898</v>
      </c>
      <c r="R285" s="166">
        <f t="shared" si="39"/>
        <v>-4.445728403784976</v>
      </c>
      <c r="S285" s="141"/>
      <c r="T285" s="165">
        <v>5597559.0022999998</v>
      </c>
      <c r="U285" s="163">
        <v>5521385.9915999901</v>
      </c>
      <c r="V285" s="168">
        <f t="shared" si="40"/>
        <v>-1.3608255074883724</v>
      </c>
      <c r="W285" s="169">
        <v>15436576.961999999</v>
      </c>
      <c r="X285" s="170">
        <v>14239839.9739</v>
      </c>
      <c r="Y285" s="168">
        <f t="shared" si="44"/>
        <v>-7.7526059763507789</v>
      </c>
      <c r="Z285" s="170">
        <v>3943444.0191000002</v>
      </c>
      <c r="AA285" s="170">
        <v>3606116.9951999998</v>
      </c>
      <c r="AB285" s="168">
        <f t="shared" si="43"/>
        <v>-8.5541222917369435</v>
      </c>
      <c r="AC285" s="169">
        <v>128742687.00650001</v>
      </c>
      <c r="AD285" s="170">
        <v>125172787.0046</v>
      </c>
      <c r="AE285" s="168">
        <f t="shared" si="41"/>
        <v>-2.7728953658701871</v>
      </c>
      <c r="AF285" s="156"/>
      <c r="AG285" s="156"/>
      <c r="AH285" s="156"/>
      <c r="AI285" s="156"/>
      <c r="AJ285" s="156"/>
      <c r="AK285" s="156"/>
      <c r="AL285" s="156"/>
      <c r="AM285" s="156"/>
      <c r="AN285" s="156"/>
      <c r="AO285" s="156"/>
      <c r="AP285" s="156"/>
      <c r="AQ285" s="156"/>
      <c r="AR285" s="156"/>
      <c r="AS285" s="156"/>
      <c r="AT285" s="156"/>
      <c r="AU285" s="156"/>
      <c r="AV285" s="156"/>
      <c r="AW285" s="156"/>
      <c r="AX285" s="156"/>
      <c r="AY285" s="156"/>
      <c r="AZ285" s="156"/>
      <c r="BA285" s="156"/>
      <c r="BB285" s="156"/>
      <c r="BC285" s="156"/>
      <c r="BD285" s="156"/>
      <c r="BE285" s="156"/>
      <c r="BF285" s="156"/>
      <c r="BG285" s="156"/>
      <c r="BH285" s="156"/>
      <c r="BI285" s="156"/>
      <c r="BJ285" s="156"/>
      <c r="BK285" s="156"/>
      <c r="BL285" s="156"/>
      <c r="BM285" s="156"/>
      <c r="BN285" s="156"/>
      <c r="BO285" s="156"/>
      <c r="BP285" s="156"/>
      <c r="BQ285" s="156"/>
      <c r="BR285" s="156"/>
      <c r="BS285" s="156"/>
      <c r="BT285" s="156"/>
      <c r="BU285" s="156"/>
      <c r="BV285" s="156"/>
      <c r="BW285" s="156"/>
      <c r="BX285" s="156"/>
      <c r="BY285" s="156"/>
      <c r="BZ285" s="156"/>
      <c r="CA285" s="156"/>
      <c r="CB285" s="156"/>
      <c r="CC285" s="156"/>
      <c r="CD285" s="156"/>
      <c r="CE285" s="156"/>
      <c r="CF285" s="156"/>
      <c r="CG285" s="156"/>
      <c r="CH285" s="156"/>
      <c r="CI285" s="156"/>
      <c r="CJ285" s="156"/>
      <c r="CK285" s="156"/>
      <c r="CL285" s="156"/>
      <c r="CM285" s="156"/>
      <c r="CN285" s="156"/>
      <c r="CO285" s="156"/>
      <c r="CP285" s="156"/>
      <c r="CQ285" s="156"/>
      <c r="CR285" s="156"/>
      <c r="CS285" s="156"/>
      <c r="CT285" s="156"/>
      <c r="CU285" s="156"/>
      <c r="CV285" s="156"/>
      <c r="CW285" s="156"/>
      <c r="CX285" s="156"/>
      <c r="CY285" s="156"/>
      <c r="CZ285" s="156"/>
      <c r="DA285" s="156"/>
      <c r="DB285" s="156"/>
      <c r="DC285" s="156"/>
      <c r="DD285" s="156"/>
      <c r="DE285" s="156"/>
      <c r="DF285" s="156"/>
      <c r="DG285" s="156"/>
      <c r="DH285" s="156"/>
      <c r="DI285" s="156"/>
      <c r="DJ285" s="156"/>
      <c r="DK285" s="156"/>
      <c r="DL285" s="156"/>
      <c r="DM285" s="156"/>
      <c r="DN285" s="156"/>
      <c r="DO285" s="156"/>
      <c r="DP285" s="156"/>
      <c r="DQ285" s="156"/>
      <c r="DR285" s="156"/>
      <c r="DS285" s="156"/>
      <c r="DT285" s="156"/>
      <c r="DU285" s="156"/>
      <c r="DV285" s="156"/>
      <c r="DW285" s="156"/>
      <c r="DX285" s="156"/>
      <c r="DY285" s="156"/>
      <c r="DZ285" s="156"/>
      <c r="EA285" s="156"/>
      <c r="EB285" s="156"/>
      <c r="EC285" s="156"/>
      <c r="ED285" s="156"/>
      <c r="EE285" s="156"/>
      <c r="EF285" s="156"/>
      <c r="EG285" s="156"/>
      <c r="EH285" s="156"/>
      <c r="EI285" s="156"/>
      <c r="EJ285" s="156"/>
      <c r="EK285" s="156"/>
      <c r="EL285" s="156"/>
      <c r="EM285" s="156"/>
      <c r="EN285" s="156"/>
      <c r="EO285" s="156"/>
      <c r="EP285" s="156"/>
      <c r="EQ285" s="156"/>
      <c r="ER285" s="156"/>
      <c r="ES285" s="156"/>
      <c r="ET285" s="156"/>
      <c r="EU285" s="156"/>
      <c r="EV285" s="156"/>
      <c r="EW285" s="156"/>
      <c r="EX285" s="156"/>
      <c r="EY285" s="156"/>
      <c r="EZ285" s="156"/>
      <c r="FA285" s="156"/>
      <c r="FB285" s="156"/>
      <c r="FC285" s="156"/>
      <c r="FD285" s="156"/>
      <c r="FE285" s="156"/>
      <c r="FF285" s="156"/>
      <c r="FG285" s="156"/>
      <c r="FH285" s="156"/>
      <c r="FI285" s="156"/>
      <c r="FJ285" s="156"/>
      <c r="FK285" s="156"/>
      <c r="FL285" s="156"/>
      <c r="FM285" s="156"/>
      <c r="FN285" s="156"/>
      <c r="FO285" s="156"/>
      <c r="FP285" s="156"/>
      <c r="FQ285" s="156"/>
      <c r="FR285" s="156"/>
    </row>
    <row r="286" spans="1:174" x14ac:dyDescent="0.25">
      <c r="B286" s="172"/>
      <c r="C286" s="172"/>
      <c r="D286" s="172"/>
      <c r="E286" s="172"/>
      <c r="F286" s="172"/>
      <c r="G286" s="172"/>
      <c r="H286" s="172"/>
      <c r="I286" s="172"/>
      <c r="J286" s="173"/>
      <c r="K286" s="172"/>
      <c r="L286" s="172"/>
      <c r="M286" s="172"/>
      <c r="N286" s="172"/>
      <c r="O286" s="172"/>
      <c r="P286" s="172"/>
      <c r="Q286" s="172"/>
      <c r="R286" s="172"/>
      <c r="S286" s="172"/>
      <c r="T286" s="172"/>
      <c r="U286" s="172"/>
      <c r="V286" s="172"/>
      <c r="W286" s="172"/>
      <c r="X286" s="172"/>
      <c r="Y286" s="172"/>
      <c r="Z286" s="172"/>
      <c r="AA286" s="172"/>
      <c r="AB286" s="172"/>
      <c r="AC286" s="172"/>
      <c r="AD286" s="172"/>
      <c r="AE286" s="174"/>
    </row>
    <row r="287" spans="1:174" x14ac:dyDescent="0.25">
      <c r="A287" s="175" t="s">
        <v>402</v>
      </c>
      <c r="B287" s="172"/>
      <c r="C287" s="172"/>
      <c r="D287" s="172"/>
      <c r="E287" s="172"/>
      <c r="F287" s="172"/>
      <c r="G287" s="172"/>
      <c r="H287" s="172"/>
      <c r="I287" s="172"/>
      <c r="J287" s="173"/>
      <c r="K287" s="172"/>
      <c r="L287" s="172"/>
      <c r="M287" s="172"/>
      <c r="N287" s="172"/>
      <c r="O287" s="172"/>
      <c r="P287" s="172"/>
      <c r="Q287" s="172"/>
      <c r="R287" s="172"/>
      <c r="S287" s="172"/>
      <c r="T287" s="172"/>
      <c r="U287" s="172"/>
      <c r="V287" s="172"/>
      <c r="W287" s="172"/>
      <c r="X287" s="172"/>
      <c r="Y287" s="172"/>
      <c r="Z287" s="172"/>
      <c r="AA287" s="172"/>
      <c r="AB287" s="172"/>
      <c r="AC287" s="172"/>
      <c r="AD287" s="172"/>
      <c r="AE287" s="174"/>
    </row>
    <row r="288" spans="1:174" x14ac:dyDescent="0.25">
      <c r="A288" s="111"/>
      <c r="B288" s="172"/>
      <c r="C288" s="172"/>
      <c r="D288" s="172"/>
      <c r="E288" s="172"/>
      <c r="F288" s="172"/>
      <c r="G288" s="172"/>
      <c r="H288" s="172"/>
      <c r="I288" s="172"/>
      <c r="J288" s="173"/>
      <c r="K288" s="172"/>
      <c r="L288" s="172"/>
      <c r="M288" s="172"/>
      <c r="N288" s="172"/>
      <c r="O288" s="172"/>
      <c r="P288" s="172"/>
      <c r="Q288" s="172"/>
      <c r="R288" s="172"/>
      <c r="S288" s="172"/>
      <c r="T288" s="172"/>
      <c r="U288" s="172"/>
      <c r="V288" s="172"/>
      <c r="W288" s="172"/>
      <c r="X288" s="172"/>
      <c r="Y288" s="172"/>
      <c r="Z288" s="172"/>
      <c r="AA288" s="172"/>
      <c r="AB288" s="172"/>
      <c r="AC288" s="172"/>
      <c r="AD288" s="172"/>
      <c r="AE288" s="174"/>
    </row>
    <row r="289" spans="1:31" ht="51.75" x14ac:dyDescent="0.25">
      <c r="A289" s="176" t="s">
        <v>403</v>
      </c>
      <c r="B289" s="172"/>
      <c r="C289" s="172"/>
      <c r="D289" s="172"/>
      <c r="E289" s="172"/>
      <c r="F289" s="172"/>
      <c r="G289" s="172"/>
      <c r="H289" s="172"/>
      <c r="I289" s="172"/>
      <c r="J289" s="173"/>
      <c r="K289" s="172"/>
      <c r="L289" s="172"/>
      <c r="M289" s="172"/>
      <c r="N289" s="172"/>
      <c r="O289" s="172"/>
      <c r="P289" s="172"/>
      <c r="Q289" s="172"/>
      <c r="R289" s="172"/>
      <c r="S289" s="172"/>
      <c r="T289" s="172"/>
      <c r="U289" s="172"/>
      <c r="V289" s="172"/>
      <c r="W289" s="172"/>
      <c r="X289" s="172"/>
      <c r="Y289" s="172"/>
      <c r="Z289" s="172"/>
      <c r="AA289" s="172"/>
      <c r="AB289" s="172"/>
      <c r="AC289" s="172"/>
      <c r="AD289" s="172"/>
      <c r="AE289" s="174"/>
    </row>
    <row r="290" spans="1:31" ht="39" x14ac:dyDescent="0.25">
      <c r="A290" s="176" t="s">
        <v>404</v>
      </c>
      <c r="B290" s="172"/>
      <c r="C290" s="172"/>
      <c r="D290" s="172"/>
      <c r="E290" s="172"/>
      <c r="F290" s="172"/>
      <c r="G290" s="172"/>
      <c r="H290" s="172"/>
      <c r="I290" s="172"/>
      <c r="J290" s="173"/>
      <c r="K290" s="172"/>
      <c r="L290" s="172"/>
      <c r="M290" s="172"/>
      <c r="N290" s="172"/>
      <c r="O290" s="172"/>
      <c r="P290" s="172"/>
      <c r="Q290" s="172"/>
      <c r="R290" s="172"/>
      <c r="S290" s="172"/>
      <c r="T290" s="172"/>
      <c r="U290" s="172"/>
      <c r="V290" s="172"/>
      <c r="W290" s="172"/>
      <c r="X290" s="172"/>
      <c r="Y290" s="172"/>
      <c r="Z290" s="172"/>
      <c r="AA290" s="172"/>
      <c r="AB290" s="172"/>
      <c r="AC290" s="172"/>
      <c r="AD290" s="172"/>
      <c r="AE290" s="174"/>
    </row>
    <row r="291" spans="1:31" ht="39" x14ac:dyDescent="0.25">
      <c r="A291" s="176" t="s">
        <v>405</v>
      </c>
    </row>
    <row r="292" spans="1:31" ht="26.25" x14ac:dyDescent="0.25">
      <c r="A292" s="176" t="s">
        <v>406</v>
      </c>
    </row>
    <row r="293" spans="1:31" x14ac:dyDescent="0.25">
      <c r="A293" s="176"/>
    </row>
    <row r="294" spans="1:31" ht="39" x14ac:dyDescent="0.25">
      <c r="A294" s="176" t="s">
        <v>407</v>
      </c>
    </row>
    <row r="296" spans="1:31" x14ac:dyDescent="0.25">
      <c r="A296" s="106"/>
    </row>
    <row r="297" spans="1:31" x14ac:dyDescent="0.25">
      <c r="A297" s="107" t="s">
        <v>408</v>
      </c>
    </row>
    <row r="298" spans="1:31" x14ac:dyDescent="0.25">
      <c r="A298" s="107" t="s">
        <v>409</v>
      </c>
    </row>
    <row r="299" spans="1:31" x14ac:dyDescent="0.25">
      <c r="A299" s="107" t="s">
        <v>410</v>
      </c>
    </row>
    <row r="300" spans="1:31" x14ac:dyDescent="0.25">
      <c r="A300" s="107" t="s">
        <v>411</v>
      </c>
    </row>
    <row r="301" spans="1:31" x14ac:dyDescent="0.25">
      <c r="A301" s="108" t="s">
        <v>412</v>
      </c>
    </row>
    <row r="302" spans="1:31" x14ac:dyDescent="0.25">
      <c r="A302" s="108"/>
    </row>
    <row r="303" spans="1:31" x14ac:dyDescent="0.25">
      <c r="A303" s="109" t="s">
        <v>413</v>
      </c>
    </row>
  </sheetData>
  <mergeCells count="15">
    <mergeCell ref="A2:AE2"/>
    <mergeCell ref="A3:A6"/>
    <mergeCell ref="D3:R3"/>
    <mergeCell ref="T3:AE3"/>
    <mergeCell ref="B4:B6"/>
    <mergeCell ref="T4:V5"/>
    <mergeCell ref="W4:Y5"/>
    <mergeCell ref="Z4:AB5"/>
    <mergeCell ref="AC4:AE5"/>
    <mergeCell ref="D4:F5"/>
    <mergeCell ref="G4:I5"/>
    <mergeCell ref="J4:L5"/>
    <mergeCell ref="M4:O5"/>
    <mergeCell ref="P4:R5"/>
    <mergeCell ref="S4:S6"/>
  </mergeCells>
  <hyperlinks>
    <hyperlink ref="B1"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0"/>
  <sheetViews>
    <sheetView workbookViewId="0">
      <selection activeCell="F156" sqref="F156"/>
    </sheetView>
  </sheetViews>
  <sheetFormatPr defaultRowHeight="15" x14ac:dyDescent="0.25"/>
  <cols>
    <col min="1" max="3" width="29.7109375" customWidth="1"/>
    <col min="5" max="5" width="12" bestFit="1" customWidth="1"/>
    <col min="257" max="259" width="29.7109375" customWidth="1"/>
    <col min="513" max="515" width="29.7109375" customWidth="1"/>
    <col min="769" max="771" width="29.7109375" customWidth="1"/>
    <col min="1025" max="1027" width="29.7109375" customWidth="1"/>
    <col min="1281" max="1283" width="29.7109375" customWidth="1"/>
    <col min="1537" max="1539" width="29.7109375" customWidth="1"/>
    <col min="1793" max="1795" width="29.7109375" customWidth="1"/>
    <col min="2049" max="2051" width="29.7109375" customWidth="1"/>
    <col min="2305" max="2307" width="29.7109375" customWidth="1"/>
    <col min="2561" max="2563" width="29.7109375" customWidth="1"/>
    <col min="2817" max="2819" width="29.7109375" customWidth="1"/>
    <col min="3073" max="3075" width="29.7109375" customWidth="1"/>
    <col min="3329" max="3331" width="29.7109375" customWidth="1"/>
    <col min="3585" max="3587" width="29.7109375" customWidth="1"/>
    <col min="3841" max="3843" width="29.7109375" customWidth="1"/>
    <col min="4097" max="4099" width="29.7109375" customWidth="1"/>
    <col min="4353" max="4355" width="29.7109375" customWidth="1"/>
    <col min="4609" max="4611" width="29.7109375" customWidth="1"/>
    <col min="4865" max="4867" width="29.7109375" customWidth="1"/>
    <col min="5121" max="5123" width="29.7109375" customWidth="1"/>
    <col min="5377" max="5379" width="29.7109375" customWidth="1"/>
    <col min="5633" max="5635" width="29.7109375" customWidth="1"/>
    <col min="5889" max="5891" width="29.7109375" customWidth="1"/>
    <col min="6145" max="6147" width="29.7109375" customWidth="1"/>
    <col min="6401" max="6403" width="29.7109375" customWidth="1"/>
    <col min="6657" max="6659" width="29.7109375" customWidth="1"/>
    <col min="6913" max="6915" width="29.7109375" customWidth="1"/>
    <col min="7169" max="7171" width="29.7109375" customWidth="1"/>
    <col min="7425" max="7427" width="29.7109375" customWidth="1"/>
    <col min="7681" max="7683" width="29.7109375" customWidth="1"/>
    <col min="7937" max="7939" width="29.7109375" customWidth="1"/>
    <col min="8193" max="8195" width="29.7109375" customWidth="1"/>
    <col min="8449" max="8451" width="29.7109375" customWidth="1"/>
    <col min="8705" max="8707" width="29.7109375" customWidth="1"/>
    <col min="8961" max="8963" width="29.7109375" customWidth="1"/>
    <col min="9217" max="9219" width="29.7109375" customWidth="1"/>
    <col min="9473" max="9475" width="29.7109375" customWidth="1"/>
    <col min="9729" max="9731" width="29.7109375" customWidth="1"/>
    <col min="9985" max="9987" width="29.7109375" customWidth="1"/>
    <col min="10241" max="10243" width="29.7109375" customWidth="1"/>
    <col min="10497" max="10499" width="29.7109375" customWidth="1"/>
    <col min="10753" max="10755" width="29.7109375" customWidth="1"/>
    <col min="11009" max="11011" width="29.7109375" customWidth="1"/>
    <col min="11265" max="11267" width="29.7109375" customWidth="1"/>
    <col min="11521" max="11523" width="29.7109375" customWidth="1"/>
    <col min="11777" max="11779" width="29.7109375" customWidth="1"/>
    <col min="12033" max="12035" width="29.7109375" customWidth="1"/>
    <col min="12289" max="12291" width="29.7109375" customWidth="1"/>
    <col min="12545" max="12547" width="29.7109375" customWidth="1"/>
    <col min="12801" max="12803" width="29.7109375" customWidth="1"/>
    <col min="13057" max="13059" width="29.7109375" customWidth="1"/>
    <col min="13313" max="13315" width="29.7109375" customWidth="1"/>
    <col min="13569" max="13571" width="29.7109375" customWidth="1"/>
    <col min="13825" max="13827" width="29.7109375" customWidth="1"/>
    <col min="14081" max="14083" width="29.7109375" customWidth="1"/>
    <col min="14337" max="14339" width="29.7109375" customWidth="1"/>
    <col min="14593" max="14595" width="29.7109375" customWidth="1"/>
    <col min="14849" max="14851" width="29.7109375" customWidth="1"/>
    <col min="15105" max="15107" width="29.7109375" customWidth="1"/>
    <col min="15361" max="15363" width="29.7109375" customWidth="1"/>
    <col min="15617" max="15619" width="29.7109375" customWidth="1"/>
    <col min="15873" max="15875" width="29.7109375" customWidth="1"/>
    <col min="16129" max="16131" width="29.7109375" customWidth="1"/>
  </cols>
  <sheetData>
    <row r="1" spans="1:3" s="469" customFormat="1" x14ac:dyDescent="0.25">
      <c r="A1" s="468" t="s">
        <v>778</v>
      </c>
      <c r="B1" s="466"/>
      <c r="C1" s="467">
        <v>2010</v>
      </c>
    </row>
    <row r="2" spans="1:3" x14ac:dyDescent="0.25">
      <c r="A2" s="200"/>
      <c r="B2" s="201"/>
      <c r="C2" s="201"/>
    </row>
    <row r="3" spans="1:3" x14ac:dyDescent="0.25">
      <c r="A3" s="202" t="s">
        <v>428</v>
      </c>
      <c r="B3" s="201"/>
      <c r="C3" s="201"/>
    </row>
    <row r="4" spans="1:3" x14ac:dyDescent="0.25">
      <c r="A4" s="202" t="s">
        <v>429</v>
      </c>
      <c r="B4" s="201"/>
      <c r="C4" s="201"/>
    </row>
    <row r="5" spans="1:3" x14ac:dyDescent="0.25">
      <c r="A5" s="203" t="s">
        <v>430</v>
      </c>
      <c r="B5" s="204" t="s">
        <v>431</v>
      </c>
      <c r="C5" s="205">
        <v>1159.7261558487298</v>
      </c>
    </row>
    <row r="6" spans="1:3" x14ac:dyDescent="0.25">
      <c r="A6" s="200" t="s">
        <v>432</v>
      </c>
      <c r="B6" s="206" t="s">
        <v>433</v>
      </c>
      <c r="C6" s="205">
        <v>121.102</v>
      </c>
    </row>
    <row r="7" spans="1:3" x14ac:dyDescent="0.25">
      <c r="A7" s="200" t="s">
        <v>434</v>
      </c>
      <c r="B7" s="200" t="s">
        <v>435</v>
      </c>
      <c r="C7" s="207">
        <v>7.2820576867726028E-2</v>
      </c>
    </row>
    <row r="8" spans="1:3" x14ac:dyDescent="0.25">
      <c r="A8" s="200" t="s">
        <v>436</v>
      </c>
      <c r="B8" s="200" t="s">
        <v>435</v>
      </c>
      <c r="C8" s="207">
        <v>0.13622188010496269</v>
      </c>
    </row>
    <row r="9" spans="1:3" ht="15.75" x14ac:dyDescent="0.3">
      <c r="A9" s="200" t="s">
        <v>437</v>
      </c>
      <c r="B9" s="200" t="s">
        <v>435</v>
      </c>
      <c r="C9" s="207">
        <v>0.20904245697268872</v>
      </c>
    </row>
    <row r="10" spans="1:3" ht="15.75" x14ac:dyDescent="0.3">
      <c r="A10" s="200" t="s">
        <v>438</v>
      </c>
      <c r="B10" s="200" t="s">
        <v>439</v>
      </c>
      <c r="C10" s="207">
        <v>8.4451927677494848E-2</v>
      </c>
    </row>
    <row r="11" spans="1:3" ht="15.75" x14ac:dyDescent="0.3">
      <c r="A11" s="200" t="s">
        <v>440</v>
      </c>
      <c r="B11" s="200" t="s">
        <v>439</v>
      </c>
      <c r="C11" s="207">
        <v>0.15798007735661493</v>
      </c>
    </row>
    <row r="12" spans="1:3" ht="15.75" x14ac:dyDescent="0.3">
      <c r="A12" s="200" t="s">
        <v>441</v>
      </c>
      <c r="B12" s="200" t="s">
        <v>439</v>
      </c>
      <c r="C12" s="207">
        <v>0.2424320050341098</v>
      </c>
    </row>
    <row r="13" spans="1:3" x14ac:dyDescent="0.25">
      <c r="A13" s="201"/>
      <c r="B13" s="201"/>
      <c r="C13" s="201"/>
    </row>
    <row r="14" spans="1:3" x14ac:dyDescent="0.25">
      <c r="A14" s="203" t="s">
        <v>442</v>
      </c>
      <c r="B14" s="204" t="s">
        <v>431</v>
      </c>
      <c r="C14" s="205">
        <v>756.304844151265</v>
      </c>
    </row>
    <row r="15" spans="1:3" x14ac:dyDescent="0.25">
      <c r="A15" s="200" t="s">
        <v>432</v>
      </c>
      <c r="B15" s="204" t="s">
        <v>443</v>
      </c>
      <c r="C15" s="205">
        <v>79</v>
      </c>
    </row>
    <row r="16" spans="1:3" x14ac:dyDescent="0.25">
      <c r="A16" s="200" t="s">
        <v>434</v>
      </c>
      <c r="B16" s="200" t="s">
        <v>435</v>
      </c>
      <c r="C16" s="207">
        <v>5.8058657722867982E-3</v>
      </c>
    </row>
    <row r="17" spans="1:3" x14ac:dyDescent="0.25">
      <c r="A17" s="200" t="s">
        <v>436</v>
      </c>
      <c r="B17" s="200" t="s">
        <v>435</v>
      </c>
      <c r="C17" s="207">
        <v>0.39063456192406293</v>
      </c>
    </row>
    <row r="18" spans="1:3" ht="15.75" x14ac:dyDescent="0.3">
      <c r="A18" s="200" t="s">
        <v>437</v>
      </c>
      <c r="B18" s="200" t="s">
        <v>435</v>
      </c>
      <c r="C18" s="207">
        <v>0.39644042769634974</v>
      </c>
    </row>
    <row r="19" spans="1:3" ht="15.75" x14ac:dyDescent="0.3">
      <c r="A19" s="200" t="s">
        <v>438</v>
      </c>
      <c r="B19" s="200" t="s">
        <v>439</v>
      </c>
      <c r="C19" s="207">
        <v>4.3910044080725311E-3</v>
      </c>
    </row>
    <row r="20" spans="1:3" ht="15.75" x14ac:dyDescent="0.3">
      <c r="A20" s="200" t="s">
        <v>440</v>
      </c>
      <c r="B20" s="200" t="s">
        <v>439</v>
      </c>
      <c r="C20" s="207">
        <v>0.29543881147607609</v>
      </c>
    </row>
    <row r="21" spans="1:3" ht="15.75" x14ac:dyDescent="0.3">
      <c r="A21" s="200" t="s">
        <v>441</v>
      </c>
      <c r="B21" s="200" t="s">
        <v>439</v>
      </c>
      <c r="C21" s="207">
        <v>0.29982981588414864</v>
      </c>
    </row>
    <row r="22" spans="1:3" x14ac:dyDescent="0.25">
      <c r="A22" s="201"/>
      <c r="B22" s="201"/>
      <c r="C22" s="201"/>
    </row>
    <row r="23" spans="1:3" x14ac:dyDescent="0.25">
      <c r="A23" s="203" t="s">
        <v>444</v>
      </c>
      <c r="B23" s="204" t="s">
        <v>431</v>
      </c>
      <c r="C23" s="205">
        <v>252.47871068193001</v>
      </c>
    </row>
    <row r="24" spans="1:3" x14ac:dyDescent="0.25">
      <c r="A24" s="200" t="s">
        <v>432</v>
      </c>
      <c r="B24" s="204" t="s">
        <v>443</v>
      </c>
      <c r="C24" s="205">
        <v>67</v>
      </c>
    </row>
    <row r="25" spans="1:3" x14ac:dyDescent="0.25">
      <c r="A25" s="200" t="s">
        <v>434</v>
      </c>
      <c r="B25" s="200" t="s">
        <v>435</v>
      </c>
      <c r="C25" s="207">
        <v>9.5993672223139113E-3</v>
      </c>
    </row>
    <row r="26" spans="1:3" x14ac:dyDescent="0.25">
      <c r="A26" s="200" t="s">
        <v>436</v>
      </c>
      <c r="B26" s="200" t="s">
        <v>435</v>
      </c>
      <c r="C26" s="207">
        <v>0.27177234524075727</v>
      </c>
    </row>
    <row r="27" spans="1:3" ht="15.75" x14ac:dyDescent="0.3">
      <c r="A27" s="200" t="s">
        <v>437</v>
      </c>
      <c r="B27" s="200" t="s">
        <v>435</v>
      </c>
      <c r="C27" s="207">
        <v>0.28137171246307119</v>
      </c>
    </row>
    <row r="28" spans="1:3" ht="15.75" x14ac:dyDescent="0.3">
      <c r="A28" s="200" t="s">
        <v>438</v>
      </c>
      <c r="B28" s="200" t="s">
        <v>439</v>
      </c>
      <c r="C28" s="207">
        <v>2.4236358596521962E-3</v>
      </c>
    </row>
    <row r="29" spans="1:3" ht="15.75" x14ac:dyDescent="0.3">
      <c r="A29" s="200" t="s">
        <v>440</v>
      </c>
      <c r="B29" s="200" t="s">
        <v>439</v>
      </c>
      <c r="C29" s="207">
        <v>6.8616731325390756E-2</v>
      </c>
    </row>
    <row r="30" spans="1:3" ht="15.75" x14ac:dyDescent="0.3">
      <c r="A30" s="200" t="s">
        <v>441</v>
      </c>
      <c r="B30" s="200" t="s">
        <v>439</v>
      </c>
      <c r="C30" s="207">
        <v>7.1040367185042946E-2</v>
      </c>
    </row>
    <row r="31" spans="1:3" x14ac:dyDescent="0.25">
      <c r="A31" s="201"/>
      <c r="B31" s="201"/>
      <c r="C31" s="201"/>
    </row>
    <row r="32" spans="1:3" x14ac:dyDescent="0.25">
      <c r="A32" s="203" t="s">
        <v>445</v>
      </c>
      <c r="B32" s="204" t="s">
        <v>431</v>
      </c>
      <c r="C32" s="205">
        <v>236.03228931807101</v>
      </c>
    </row>
    <row r="33" spans="1:3" x14ac:dyDescent="0.25">
      <c r="A33" s="200" t="s">
        <v>432</v>
      </c>
      <c r="B33" s="204" t="s">
        <v>443</v>
      </c>
      <c r="C33" s="205">
        <v>56</v>
      </c>
    </row>
    <row r="34" spans="1:3" x14ac:dyDescent="0.25">
      <c r="A34" s="200" t="s">
        <v>434</v>
      </c>
      <c r="B34" s="200" t="s">
        <v>435</v>
      </c>
      <c r="C34" s="207">
        <v>4.1155504208615279E-3</v>
      </c>
    </row>
    <row r="35" spans="1:3" x14ac:dyDescent="0.25">
      <c r="A35" s="200" t="s">
        <v>436</v>
      </c>
      <c r="B35" s="200" t="s">
        <v>435</v>
      </c>
      <c r="C35" s="207">
        <v>0.27690551224996868</v>
      </c>
    </row>
    <row r="36" spans="1:3" ht="15.75" x14ac:dyDescent="0.3">
      <c r="A36" s="200" t="s">
        <v>437</v>
      </c>
      <c r="B36" s="200" t="s">
        <v>435</v>
      </c>
      <c r="C36" s="207">
        <v>0.28102106267083021</v>
      </c>
    </row>
    <row r="37" spans="1:3" ht="15.75" x14ac:dyDescent="0.3">
      <c r="A37" s="200" t="s">
        <v>438</v>
      </c>
      <c r="B37" s="200" t="s">
        <v>439</v>
      </c>
      <c r="C37" s="207">
        <v>9.7140278763989711E-4</v>
      </c>
    </row>
    <row r="38" spans="1:3" ht="15.75" x14ac:dyDescent="0.3">
      <c r="A38" s="200" t="s">
        <v>440</v>
      </c>
      <c r="B38" s="200" t="s">
        <v>439</v>
      </c>
      <c r="C38" s="207">
        <v>6.5358641981153265E-2</v>
      </c>
    </row>
    <row r="39" spans="1:3" ht="15.75" x14ac:dyDescent="0.3">
      <c r="A39" s="200" t="s">
        <v>441</v>
      </c>
      <c r="B39" s="200" t="s">
        <v>439</v>
      </c>
      <c r="C39" s="207">
        <v>6.6330044768793159E-2</v>
      </c>
    </row>
    <row r="40" spans="1:3" x14ac:dyDescent="0.25">
      <c r="A40" s="201"/>
      <c r="B40" s="201"/>
      <c r="C40" s="201"/>
    </row>
    <row r="41" spans="1:3" x14ac:dyDescent="0.25">
      <c r="A41" s="208" t="s">
        <v>446</v>
      </c>
      <c r="B41" s="204" t="s">
        <v>431</v>
      </c>
      <c r="C41" s="205">
        <v>318.95498424119103</v>
      </c>
    </row>
    <row r="42" spans="1:3" x14ac:dyDescent="0.25">
      <c r="A42" s="200" t="s">
        <v>432</v>
      </c>
      <c r="B42" s="204" t="s">
        <v>443</v>
      </c>
      <c r="C42" s="205">
        <v>53</v>
      </c>
    </row>
    <row r="43" spans="1:3" x14ac:dyDescent="0.25">
      <c r="A43" s="200" t="s">
        <v>434</v>
      </c>
      <c r="B43" s="200" t="s">
        <v>435</v>
      </c>
      <c r="C43" s="207">
        <v>7.5935292952632417E-3</v>
      </c>
    </row>
    <row r="44" spans="1:3" x14ac:dyDescent="0.25">
      <c r="A44" s="200" t="s">
        <v>436</v>
      </c>
      <c r="B44" s="200" t="s">
        <v>435</v>
      </c>
      <c r="C44" s="207">
        <v>0.21498409399641996</v>
      </c>
    </row>
    <row r="45" spans="1:3" ht="15.75" x14ac:dyDescent="0.3">
      <c r="A45" s="200" t="s">
        <v>437</v>
      </c>
      <c r="B45" s="200" t="s">
        <v>435</v>
      </c>
      <c r="C45" s="207">
        <v>0.22257762329168321</v>
      </c>
    </row>
    <row r="46" spans="1:3" ht="15.75" x14ac:dyDescent="0.3">
      <c r="A46" s="200" t="s">
        <v>438</v>
      </c>
      <c r="B46" s="200" t="s">
        <v>439</v>
      </c>
      <c r="C46" s="207">
        <v>2.4219940167057095E-3</v>
      </c>
    </row>
    <row r="47" spans="1:3" ht="15.75" x14ac:dyDescent="0.3">
      <c r="A47" s="200" t="s">
        <v>440</v>
      </c>
      <c r="B47" s="200" t="s">
        <v>439</v>
      </c>
      <c r="C47" s="207">
        <v>6.8570248312734866E-2</v>
      </c>
    </row>
    <row r="48" spans="1:3" ht="15.75" x14ac:dyDescent="0.3">
      <c r="A48" s="200" t="s">
        <v>441</v>
      </c>
      <c r="B48" s="200" t="s">
        <v>439</v>
      </c>
      <c r="C48" s="207">
        <v>7.0992242329440569E-2</v>
      </c>
    </row>
    <row r="49" spans="1:3" x14ac:dyDescent="0.25">
      <c r="A49" s="201"/>
      <c r="B49" s="201"/>
      <c r="C49" s="201"/>
    </row>
    <row r="50" spans="1:3" x14ac:dyDescent="0.25">
      <c r="A50" s="208" t="s">
        <v>447</v>
      </c>
      <c r="B50" s="204" t="s">
        <v>431</v>
      </c>
      <c r="C50" s="205">
        <v>1260.031015758806</v>
      </c>
    </row>
    <row r="51" spans="1:3" x14ac:dyDescent="0.25">
      <c r="A51" s="200" t="s">
        <v>432</v>
      </c>
      <c r="B51" s="204" t="s">
        <v>443</v>
      </c>
      <c r="C51" s="205">
        <v>53</v>
      </c>
    </row>
    <row r="52" spans="1:3" x14ac:dyDescent="0.25">
      <c r="A52" s="200" t="s">
        <v>434</v>
      </c>
      <c r="B52" s="200" t="s">
        <v>435</v>
      </c>
      <c r="C52" s="207">
        <v>3.8950745054582318E-3</v>
      </c>
    </row>
    <row r="53" spans="1:3" x14ac:dyDescent="0.25">
      <c r="A53" s="200" t="s">
        <v>436</v>
      </c>
      <c r="B53" s="200" t="s">
        <v>435</v>
      </c>
      <c r="C53" s="207">
        <v>0.26207128837943466</v>
      </c>
    </row>
    <row r="54" spans="1:3" ht="15.75" x14ac:dyDescent="0.3">
      <c r="A54" s="200" t="s">
        <v>437</v>
      </c>
      <c r="B54" s="200" t="s">
        <v>435</v>
      </c>
      <c r="C54" s="207">
        <v>0.26596636288489289</v>
      </c>
    </row>
    <row r="55" spans="1:3" ht="15.75" x14ac:dyDescent="0.3">
      <c r="A55" s="200" t="s">
        <v>438</v>
      </c>
      <c r="B55" s="200" t="s">
        <v>439</v>
      </c>
      <c r="C55" s="207">
        <v>4.9079146855687652E-3</v>
      </c>
    </row>
    <row r="56" spans="1:3" ht="15.75" x14ac:dyDescent="0.3">
      <c r="A56" s="200" t="s">
        <v>440</v>
      </c>
      <c r="B56" s="200" t="s">
        <v>439</v>
      </c>
      <c r="C56" s="207">
        <v>0.33021795169795803</v>
      </c>
    </row>
    <row r="57" spans="1:3" ht="15.75" x14ac:dyDescent="0.3">
      <c r="A57" s="200" t="s">
        <v>441</v>
      </c>
      <c r="B57" s="200" t="s">
        <v>439</v>
      </c>
      <c r="C57" s="207">
        <v>0.33512586638352676</v>
      </c>
    </row>
    <row r="58" spans="1:3" x14ac:dyDescent="0.25">
      <c r="A58" s="201"/>
      <c r="B58" s="201"/>
      <c r="C58" s="201"/>
    </row>
    <row r="59" spans="1:3" x14ac:dyDescent="0.25">
      <c r="A59" s="208" t="s">
        <v>448</v>
      </c>
      <c r="B59" s="204" t="s">
        <v>431</v>
      </c>
      <c r="C59" s="205">
        <v>326.22375332894944</v>
      </c>
    </row>
    <row r="60" spans="1:3" x14ac:dyDescent="0.25">
      <c r="A60" s="200" t="s">
        <v>432</v>
      </c>
      <c r="B60" s="204" t="s">
        <v>443</v>
      </c>
      <c r="C60" s="205">
        <v>38</v>
      </c>
    </row>
    <row r="61" spans="1:3" x14ac:dyDescent="0.25">
      <c r="A61" s="200" t="s">
        <v>434</v>
      </c>
      <c r="B61" s="200" t="s">
        <v>435</v>
      </c>
      <c r="C61" s="207">
        <v>0</v>
      </c>
    </row>
    <row r="62" spans="1:3" x14ac:dyDescent="0.25">
      <c r="A62" s="200" t="s">
        <v>436</v>
      </c>
      <c r="B62" s="200" t="s">
        <v>435</v>
      </c>
      <c r="C62" s="207">
        <v>0.37251898238747561</v>
      </c>
    </row>
    <row r="63" spans="1:3" ht="15.75" x14ac:dyDescent="0.3">
      <c r="A63" s="200" t="s">
        <v>437</v>
      </c>
      <c r="B63" s="200" t="s">
        <v>435</v>
      </c>
      <c r="C63" s="207">
        <v>0.37251898238747561</v>
      </c>
    </row>
    <row r="64" spans="1:3" ht="15.75" x14ac:dyDescent="0.3">
      <c r="A64" s="200" t="s">
        <v>438</v>
      </c>
      <c r="B64" s="200" t="s">
        <v>439</v>
      </c>
      <c r="C64" s="207">
        <v>0</v>
      </c>
    </row>
    <row r="65" spans="1:3" ht="15.75" x14ac:dyDescent="0.3">
      <c r="A65" s="200" t="s">
        <v>440</v>
      </c>
      <c r="B65" s="200" t="s">
        <v>439</v>
      </c>
      <c r="C65" s="207">
        <v>0.1215245406207231</v>
      </c>
    </row>
    <row r="66" spans="1:3" ht="15.75" x14ac:dyDescent="0.3">
      <c r="A66" s="200" t="s">
        <v>441</v>
      </c>
      <c r="B66" s="200" t="s">
        <v>439</v>
      </c>
      <c r="C66" s="207">
        <v>0.1215245406207231</v>
      </c>
    </row>
    <row r="67" spans="1:3" x14ac:dyDescent="0.25">
      <c r="A67" s="201"/>
      <c r="B67" s="201"/>
      <c r="C67" s="201"/>
    </row>
    <row r="68" spans="1:3" x14ac:dyDescent="0.25">
      <c r="A68" s="208" t="s">
        <v>449</v>
      </c>
      <c r="B68" s="204" t="s">
        <v>431</v>
      </c>
      <c r="C68" s="205">
        <v>1231.7682466710476</v>
      </c>
    </row>
    <row r="69" spans="1:3" x14ac:dyDescent="0.25">
      <c r="A69" s="200" t="s">
        <v>432</v>
      </c>
      <c r="B69" s="204" t="s">
        <v>443</v>
      </c>
      <c r="C69" s="205">
        <v>38</v>
      </c>
    </row>
    <row r="70" spans="1:3" x14ac:dyDescent="0.25">
      <c r="A70" s="200" t="s">
        <v>434</v>
      </c>
      <c r="B70" s="200" t="s">
        <v>435</v>
      </c>
      <c r="C70" s="207">
        <v>0</v>
      </c>
    </row>
    <row r="71" spans="1:3" x14ac:dyDescent="0.25">
      <c r="A71" s="200" t="s">
        <v>436</v>
      </c>
      <c r="B71" s="200" t="s">
        <v>435</v>
      </c>
      <c r="C71" s="207">
        <v>0.37251898238747561</v>
      </c>
    </row>
    <row r="72" spans="1:3" ht="15.75" x14ac:dyDescent="0.3">
      <c r="A72" s="200" t="s">
        <v>437</v>
      </c>
      <c r="B72" s="200" t="s">
        <v>435</v>
      </c>
      <c r="C72" s="207">
        <v>0.37251898238747561</v>
      </c>
    </row>
    <row r="73" spans="1:3" ht="15.75" x14ac:dyDescent="0.3">
      <c r="A73" s="200" t="s">
        <v>438</v>
      </c>
      <c r="B73" s="200" t="s">
        <v>439</v>
      </c>
      <c r="C73" s="207">
        <v>0</v>
      </c>
    </row>
    <row r="74" spans="1:3" ht="15.75" x14ac:dyDescent="0.3">
      <c r="A74" s="200" t="s">
        <v>440</v>
      </c>
      <c r="B74" s="200" t="s">
        <v>439</v>
      </c>
      <c r="C74" s="207">
        <v>0.45885705378710367</v>
      </c>
    </row>
    <row r="75" spans="1:3" ht="15.75" x14ac:dyDescent="0.3">
      <c r="A75" s="200" t="s">
        <v>441</v>
      </c>
      <c r="B75" s="200" t="s">
        <v>439</v>
      </c>
      <c r="C75" s="207">
        <v>0.45885705378710367</v>
      </c>
    </row>
    <row r="76" spans="1:3" x14ac:dyDescent="0.25">
      <c r="A76" s="201"/>
      <c r="B76" s="201"/>
      <c r="C76" s="201"/>
    </row>
    <row r="77" spans="1:3" x14ac:dyDescent="0.25">
      <c r="A77" s="209" t="s">
        <v>450</v>
      </c>
      <c r="B77" s="210" t="s">
        <v>431</v>
      </c>
      <c r="C77" s="211">
        <v>5541.5199999999895</v>
      </c>
    </row>
    <row r="78" spans="1:3" x14ac:dyDescent="0.25">
      <c r="A78" s="212" t="s">
        <v>451</v>
      </c>
      <c r="B78" s="210" t="s">
        <v>431</v>
      </c>
      <c r="C78" s="213">
        <v>0</v>
      </c>
    </row>
    <row r="79" spans="1:3" x14ac:dyDescent="0.25">
      <c r="A79" s="202" t="s">
        <v>452</v>
      </c>
      <c r="B79" s="202" t="s">
        <v>453</v>
      </c>
      <c r="C79" s="214">
        <v>9.9567879435133955E-2</v>
      </c>
    </row>
    <row r="80" spans="1:3" x14ac:dyDescent="0.25">
      <c r="A80" s="202" t="s">
        <v>440</v>
      </c>
      <c r="B80" s="202" t="s">
        <v>453</v>
      </c>
      <c r="C80" s="214">
        <v>1.5665640565577548</v>
      </c>
    </row>
    <row r="81" spans="1:5" x14ac:dyDescent="0.25">
      <c r="A81" s="202" t="s">
        <v>454</v>
      </c>
      <c r="B81" s="202" t="s">
        <v>453</v>
      </c>
      <c r="C81" s="214">
        <v>1.6661319359928888</v>
      </c>
      <c r="D81" s="293">
        <f>SUM(C79:C80)</f>
        <v>1.6661319359928888</v>
      </c>
      <c r="E81">
        <f>(C81*1000)/(C77*1000)</f>
        <v>3.0066334435189119E-4</v>
      </c>
    </row>
    <row r="82" spans="1:5" x14ac:dyDescent="0.25">
      <c r="A82" s="202"/>
      <c r="B82" s="202"/>
      <c r="C82" s="214"/>
    </row>
    <row r="83" spans="1:5" x14ac:dyDescent="0.25">
      <c r="A83" s="202" t="s">
        <v>455</v>
      </c>
      <c r="B83" s="200"/>
      <c r="C83" s="207"/>
    </row>
    <row r="84" spans="1:5" x14ac:dyDescent="0.25">
      <c r="A84" s="215" t="s">
        <v>456</v>
      </c>
      <c r="B84" s="204" t="s">
        <v>431</v>
      </c>
      <c r="C84" s="205">
        <v>292.01299999999998</v>
      </c>
    </row>
    <row r="85" spans="1:5" x14ac:dyDescent="0.25">
      <c r="A85" s="200" t="s">
        <v>432</v>
      </c>
      <c r="B85" s="204" t="s">
        <v>443</v>
      </c>
      <c r="C85" s="216">
        <v>18.100000000000001</v>
      </c>
    </row>
    <row r="86" spans="1:5" x14ac:dyDescent="0.25">
      <c r="A86" s="200" t="s">
        <v>434</v>
      </c>
      <c r="B86" s="200" t="s">
        <v>435</v>
      </c>
      <c r="C86" s="207">
        <v>4.7755557142857147E-3</v>
      </c>
    </row>
    <row r="87" spans="1:5" x14ac:dyDescent="0.25">
      <c r="A87" s="200" t="s">
        <v>436</v>
      </c>
      <c r="B87" s="200" t="s">
        <v>435</v>
      </c>
      <c r="C87" s="207">
        <v>0.13737900000000003</v>
      </c>
    </row>
    <row r="88" spans="1:5" ht="15.75" x14ac:dyDescent="0.3">
      <c r="A88" s="200" t="s">
        <v>437</v>
      </c>
      <c r="B88" s="200" t="s">
        <v>435</v>
      </c>
      <c r="C88" s="207">
        <v>0.14215455571428576</v>
      </c>
    </row>
    <row r="89" spans="1:5" ht="15.75" x14ac:dyDescent="0.3">
      <c r="A89" s="200" t="s">
        <v>438</v>
      </c>
      <c r="B89" s="200" t="s">
        <v>439</v>
      </c>
      <c r="C89" s="207">
        <v>1.3945243507957144E-3</v>
      </c>
    </row>
    <row r="90" spans="1:5" ht="15.75" x14ac:dyDescent="0.3">
      <c r="A90" s="200" t="s">
        <v>440</v>
      </c>
      <c r="B90" s="200" t="s">
        <v>439</v>
      </c>
      <c r="C90" s="207">
        <v>4.0116453927000001E-2</v>
      </c>
    </row>
    <row r="91" spans="1:5" ht="15.75" x14ac:dyDescent="0.3">
      <c r="A91" s="200" t="s">
        <v>441</v>
      </c>
      <c r="B91" s="200" t="s">
        <v>439</v>
      </c>
      <c r="C91" s="207">
        <v>4.1510978277795721E-2</v>
      </c>
    </row>
    <row r="92" spans="1:5" x14ac:dyDescent="0.25">
      <c r="A92" s="217"/>
      <c r="B92" s="201"/>
      <c r="C92" s="201"/>
    </row>
    <row r="93" spans="1:5" x14ac:dyDescent="0.25">
      <c r="A93" s="215" t="s">
        <v>457</v>
      </c>
      <c r="B93" s="204" t="s">
        <v>431</v>
      </c>
      <c r="C93" s="205">
        <v>117.166</v>
      </c>
    </row>
    <row r="94" spans="1:5" x14ac:dyDescent="0.25">
      <c r="A94" s="200" t="s">
        <v>432</v>
      </c>
      <c r="B94" s="204" t="s">
        <v>443</v>
      </c>
      <c r="C94" s="218">
        <v>15.5</v>
      </c>
    </row>
    <row r="95" spans="1:5" x14ac:dyDescent="0.25">
      <c r="A95" s="200" t="s">
        <v>434</v>
      </c>
      <c r="B95" s="200" t="s">
        <v>435</v>
      </c>
      <c r="C95" s="207">
        <v>4.0895642857142851E-3</v>
      </c>
    </row>
    <row r="96" spans="1:5" x14ac:dyDescent="0.25">
      <c r="A96" s="200" t="s">
        <v>436</v>
      </c>
      <c r="B96" s="200" t="s">
        <v>435</v>
      </c>
      <c r="C96" s="207">
        <v>0.117645</v>
      </c>
    </row>
    <row r="97" spans="1:3" ht="15.75" x14ac:dyDescent="0.3">
      <c r="A97" s="200" t="s">
        <v>437</v>
      </c>
      <c r="B97" s="200" t="s">
        <v>435</v>
      </c>
      <c r="C97" s="207">
        <v>0.12173456428571429</v>
      </c>
    </row>
    <row r="98" spans="1:3" ht="15.75" x14ac:dyDescent="0.3">
      <c r="A98" s="200" t="s">
        <v>438</v>
      </c>
      <c r="B98" s="200" t="s">
        <v>439</v>
      </c>
      <c r="C98" s="207">
        <v>4.7915788909999992E-4</v>
      </c>
    </row>
    <row r="99" spans="1:3" ht="15.75" x14ac:dyDescent="0.3">
      <c r="A99" s="200" t="s">
        <v>440</v>
      </c>
      <c r="B99" s="200" t="s">
        <v>439</v>
      </c>
      <c r="C99" s="207">
        <v>1.378399407E-2</v>
      </c>
    </row>
    <row r="100" spans="1:3" ht="15.75" x14ac:dyDescent="0.3">
      <c r="A100" s="200" t="s">
        <v>441</v>
      </c>
      <c r="B100" s="200" t="s">
        <v>439</v>
      </c>
      <c r="C100" s="207">
        <v>1.4263151959100001E-2</v>
      </c>
    </row>
    <row r="101" spans="1:3" x14ac:dyDescent="0.25">
      <c r="A101" s="217"/>
      <c r="B101" s="201"/>
      <c r="C101" s="201"/>
    </row>
    <row r="102" spans="1:3" x14ac:dyDescent="0.25">
      <c r="A102" s="215" t="s">
        <v>458</v>
      </c>
      <c r="B102" s="204" t="s">
        <v>431</v>
      </c>
      <c r="C102" s="205">
        <v>14.106999999999999</v>
      </c>
    </row>
    <row r="103" spans="1:3" x14ac:dyDescent="0.25">
      <c r="A103" s="200" t="s">
        <v>432</v>
      </c>
      <c r="B103" s="204" t="s">
        <v>443</v>
      </c>
      <c r="C103" s="216">
        <v>21.8</v>
      </c>
    </row>
    <row r="104" spans="1:3" x14ac:dyDescent="0.25">
      <c r="A104" s="200" t="s">
        <v>434</v>
      </c>
      <c r="B104" s="200" t="s">
        <v>435</v>
      </c>
      <c r="C104" s="207">
        <v>5.7517742857142859E-3</v>
      </c>
    </row>
    <row r="105" spans="1:3" x14ac:dyDescent="0.25">
      <c r="A105" s="200" t="s">
        <v>436</v>
      </c>
      <c r="B105" s="200" t="s">
        <v>435</v>
      </c>
      <c r="C105" s="207">
        <v>0.165462</v>
      </c>
    </row>
    <row r="106" spans="1:3" ht="15.75" x14ac:dyDescent="0.3">
      <c r="A106" s="200" t="s">
        <v>437</v>
      </c>
      <c r="B106" s="200" t="s">
        <v>435</v>
      </c>
      <c r="C106" s="207">
        <v>0.17121377428571427</v>
      </c>
    </row>
    <row r="107" spans="1:3" ht="15.75" x14ac:dyDescent="0.3">
      <c r="A107" s="200" t="s">
        <v>438</v>
      </c>
      <c r="B107" s="200" t="s">
        <v>439</v>
      </c>
      <c r="C107" s="207">
        <v>8.1140279848571426E-5</v>
      </c>
    </row>
    <row r="108" spans="1:3" ht="15.75" x14ac:dyDescent="0.3">
      <c r="A108" s="200" t="s">
        <v>440</v>
      </c>
      <c r="B108" s="200" t="s">
        <v>439</v>
      </c>
      <c r="C108" s="207">
        <v>2.3341724340000002E-3</v>
      </c>
    </row>
    <row r="109" spans="1:3" ht="15.75" x14ac:dyDescent="0.3">
      <c r="A109" s="200" t="s">
        <v>441</v>
      </c>
      <c r="B109" s="200" t="s">
        <v>439</v>
      </c>
      <c r="C109" s="207">
        <v>2.4153127138485712E-3</v>
      </c>
    </row>
    <row r="110" spans="1:3" x14ac:dyDescent="0.25">
      <c r="A110" s="217"/>
      <c r="B110" s="201"/>
      <c r="C110" s="201"/>
    </row>
    <row r="111" spans="1:3" x14ac:dyDescent="0.25">
      <c r="A111" s="219" t="s">
        <v>459</v>
      </c>
      <c r="B111" s="204" t="s">
        <v>431</v>
      </c>
      <c r="C111" s="205">
        <v>541.08100000000002</v>
      </c>
    </row>
    <row r="112" spans="1:3" x14ac:dyDescent="0.25">
      <c r="A112" s="200" t="s">
        <v>432</v>
      </c>
      <c r="B112" s="204" t="s">
        <v>443</v>
      </c>
      <c r="C112" s="216">
        <v>15.4</v>
      </c>
    </row>
    <row r="113" spans="1:3" x14ac:dyDescent="0.25">
      <c r="A113" s="200" t="s">
        <v>434</v>
      </c>
      <c r="B113" s="200" t="s">
        <v>435</v>
      </c>
      <c r="C113" s="207">
        <v>6.0064399999999992E-3</v>
      </c>
    </row>
    <row r="114" spans="1:3" x14ac:dyDescent="0.25">
      <c r="A114" s="200" t="s">
        <v>436</v>
      </c>
      <c r="B114" s="200" t="s">
        <v>435</v>
      </c>
      <c r="C114" s="207">
        <v>0.21373439999999996</v>
      </c>
    </row>
    <row r="115" spans="1:3" ht="15.75" x14ac:dyDescent="0.3">
      <c r="A115" s="200" t="s">
        <v>437</v>
      </c>
      <c r="B115" s="200" t="s">
        <v>435</v>
      </c>
      <c r="C115" s="207">
        <v>0.21974083999999997</v>
      </c>
    </row>
    <row r="116" spans="1:3" ht="15.75" x14ac:dyDescent="0.3">
      <c r="A116" s="200" t="s">
        <v>438</v>
      </c>
      <c r="B116" s="200" t="s">
        <v>439</v>
      </c>
      <c r="C116" s="207">
        <v>3.2499705616399997E-3</v>
      </c>
    </row>
    <row r="117" spans="1:3" ht="15.75" x14ac:dyDescent="0.3">
      <c r="A117" s="200" t="s">
        <v>440</v>
      </c>
      <c r="B117" s="200" t="s">
        <v>439</v>
      </c>
      <c r="C117" s="207">
        <v>0.11564762288639999</v>
      </c>
    </row>
    <row r="118" spans="1:3" ht="15.75" x14ac:dyDescent="0.3">
      <c r="A118" s="200" t="s">
        <v>441</v>
      </c>
      <c r="B118" s="200" t="s">
        <v>439</v>
      </c>
      <c r="C118" s="207">
        <v>0.11889759344803999</v>
      </c>
    </row>
    <row r="119" spans="1:3" x14ac:dyDescent="0.25">
      <c r="A119" s="217"/>
      <c r="B119" s="201"/>
      <c r="C119" s="201"/>
    </row>
    <row r="120" spans="1:3" x14ac:dyDescent="0.25">
      <c r="A120" s="219" t="s">
        <v>460</v>
      </c>
      <c r="B120" s="204" t="s">
        <v>431</v>
      </c>
      <c r="C120" s="205">
        <v>795.70799999999997</v>
      </c>
    </row>
    <row r="121" spans="1:3" x14ac:dyDescent="0.25">
      <c r="A121" s="200" t="s">
        <v>432</v>
      </c>
      <c r="B121" s="204" t="s">
        <v>443</v>
      </c>
      <c r="C121" s="216">
        <v>13.3</v>
      </c>
    </row>
    <row r="122" spans="1:3" x14ac:dyDescent="0.25">
      <c r="A122" s="200" t="s">
        <v>434</v>
      </c>
      <c r="B122" s="200" t="s">
        <v>435</v>
      </c>
      <c r="C122" s="207">
        <v>5.1873799999999992E-3</v>
      </c>
    </row>
    <row r="123" spans="1:3" x14ac:dyDescent="0.25">
      <c r="A123" s="200" t="s">
        <v>436</v>
      </c>
      <c r="B123" s="200" t="s">
        <v>435</v>
      </c>
      <c r="C123" s="207">
        <v>0.1845888</v>
      </c>
    </row>
    <row r="124" spans="1:3" ht="15.75" x14ac:dyDescent="0.3">
      <c r="A124" s="200" t="s">
        <v>437</v>
      </c>
      <c r="B124" s="200" t="s">
        <v>435</v>
      </c>
      <c r="C124" s="207">
        <v>0.18977617999999999</v>
      </c>
    </row>
    <row r="125" spans="1:3" ht="15.75" x14ac:dyDescent="0.3">
      <c r="A125" s="200" t="s">
        <v>438</v>
      </c>
      <c r="B125" s="200" t="s">
        <v>439</v>
      </c>
      <c r="C125" s="207">
        <v>4.1276397650399999E-3</v>
      </c>
    </row>
    <row r="126" spans="1:3" ht="15.75" x14ac:dyDescent="0.3">
      <c r="A126" s="200" t="s">
        <v>440</v>
      </c>
      <c r="B126" s="200" t="s">
        <v>439</v>
      </c>
      <c r="C126" s="207">
        <v>0.14687878487039999</v>
      </c>
    </row>
    <row r="127" spans="1:3" ht="15.75" x14ac:dyDescent="0.3">
      <c r="A127" s="200" t="s">
        <v>441</v>
      </c>
      <c r="B127" s="200" t="s">
        <v>439</v>
      </c>
      <c r="C127" s="207">
        <v>0.15100642463544001</v>
      </c>
    </row>
    <row r="128" spans="1:3" x14ac:dyDescent="0.25">
      <c r="A128" s="217"/>
      <c r="B128" s="201"/>
      <c r="C128" s="201"/>
    </row>
    <row r="129" spans="1:3" x14ac:dyDescent="0.25">
      <c r="A129" s="219" t="s">
        <v>461</v>
      </c>
      <c r="B129" s="204" t="s">
        <v>431</v>
      </c>
      <c r="C129" s="205">
        <v>921.43</v>
      </c>
    </row>
    <row r="130" spans="1:3" x14ac:dyDescent="0.25">
      <c r="A130" s="200" t="s">
        <v>432</v>
      </c>
      <c r="B130" s="204" t="s">
        <v>443</v>
      </c>
      <c r="C130" s="216">
        <v>8.9</v>
      </c>
    </row>
    <row r="131" spans="1:3" x14ac:dyDescent="0.25">
      <c r="A131" s="200" t="s">
        <v>434</v>
      </c>
      <c r="B131" s="200" t="s">
        <v>435</v>
      </c>
      <c r="C131" s="207">
        <v>3.4712542857142851E-3</v>
      </c>
    </row>
    <row r="132" spans="1:3" x14ac:dyDescent="0.25">
      <c r="A132" s="200" t="s">
        <v>436</v>
      </c>
      <c r="B132" s="200" t="s">
        <v>435</v>
      </c>
      <c r="C132" s="207">
        <v>0.12352182857142857</v>
      </c>
    </row>
    <row r="133" spans="1:3" ht="15.75" x14ac:dyDescent="0.3">
      <c r="A133" s="200" t="s">
        <v>437</v>
      </c>
      <c r="B133" s="200" t="s">
        <v>435</v>
      </c>
      <c r="C133" s="207">
        <v>0.12699308285714286</v>
      </c>
    </row>
    <row r="134" spans="1:3" ht="15.75" x14ac:dyDescent="0.3">
      <c r="A134" s="200" t="s">
        <v>438</v>
      </c>
      <c r="B134" s="200" t="s">
        <v>439</v>
      </c>
      <c r="C134" s="207">
        <v>3.1985178364857133E-3</v>
      </c>
    </row>
    <row r="135" spans="1:3" ht="15.75" x14ac:dyDescent="0.3">
      <c r="A135" s="200" t="s">
        <v>440</v>
      </c>
      <c r="B135" s="200" t="s">
        <v>439</v>
      </c>
      <c r="C135" s="207">
        <v>0.11381671850057143</v>
      </c>
    </row>
    <row r="136" spans="1:3" ht="15.75" x14ac:dyDescent="0.3">
      <c r="A136" s="200" t="s">
        <v>441</v>
      </c>
      <c r="B136" s="200" t="s">
        <v>439</v>
      </c>
      <c r="C136" s="207">
        <v>0.11701523633705714</v>
      </c>
    </row>
    <row r="137" spans="1:3" x14ac:dyDescent="0.25">
      <c r="A137" s="217"/>
      <c r="B137" s="201"/>
      <c r="C137" s="201"/>
    </row>
    <row r="138" spans="1:3" x14ac:dyDescent="0.25">
      <c r="A138" s="219" t="s">
        <v>462</v>
      </c>
      <c r="B138" s="204" t="s">
        <v>431</v>
      </c>
      <c r="C138" s="205">
        <v>924.61199999999997</v>
      </c>
    </row>
    <row r="139" spans="1:3" x14ac:dyDescent="0.25">
      <c r="A139" s="200" t="s">
        <v>432</v>
      </c>
      <c r="B139" s="204" t="s">
        <v>443</v>
      </c>
      <c r="C139" s="216">
        <v>3.4</v>
      </c>
    </row>
    <row r="140" spans="1:3" x14ac:dyDescent="0.25">
      <c r="A140" s="200" t="s">
        <v>434</v>
      </c>
      <c r="B140" s="200" t="s">
        <v>435</v>
      </c>
      <c r="C140" s="207">
        <v>1.4041028571428571E-3</v>
      </c>
    </row>
    <row r="141" spans="1:3" x14ac:dyDescent="0.25">
      <c r="A141" s="200" t="s">
        <v>436</v>
      </c>
      <c r="B141" s="200" t="s">
        <v>435</v>
      </c>
      <c r="C141" s="207">
        <v>3.1704514285714282E-2</v>
      </c>
    </row>
    <row r="142" spans="1:3" ht="15.75" x14ac:dyDescent="0.3">
      <c r="A142" s="200" t="s">
        <v>437</v>
      </c>
      <c r="B142" s="200" t="s">
        <v>435</v>
      </c>
      <c r="C142" s="207">
        <v>3.3108617142857136E-2</v>
      </c>
    </row>
    <row r="143" spans="1:3" ht="15.75" x14ac:dyDescent="0.3">
      <c r="A143" s="200" t="s">
        <v>438</v>
      </c>
      <c r="B143" s="200" t="s">
        <v>439</v>
      </c>
      <c r="C143" s="207">
        <v>1.2982503509485711E-3</v>
      </c>
    </row>
    <row r="144" spans="1:3" ht="15.75" x14ac:dyDescent="0.3">
      <c r="A144" s="200" t="s">
        <v>440</v>
      </c>
      <c r="B144" s="200" t="s">
        <v>439</v>
      </c>
      <c r="C144" s="207">
        <v>2.9314374362742854E-2</v>
      </c>
    </row>
    <row r="145" spans="1:5" ht="15.75" x14ac:dyDescent="0.3">
      <c r="A145" s="200" t="s">
        <v>441</v>
      </c>
      <c r="B145" s="200" t="s">
        <v>439</v>
      </c>
      <c r="C145" s="207">
        <v>3.061262471369142E-2</v>
      </c>
    </row>
    <row r="146" spans="1:5" x14ac:dyDescent="0.25">
      <c r="A146" s="217"/>
      <c r="B146" s="201"/>
      <c r="C146" s="201"/>
    </row>
    <row r="147" spans="1:5" x14ac:dyDescent="0.25">
      <c r="A147" s="209" t="s">
        <v>463</v>
      </c>
      <c r="B147" s="210" t="s">
        <v>431</v>
      </c>
      <c r="C147" s="211">
        <v>3606.1170000000002</v>
      </c>
    </row>
    <row r="148" spans="1:5" x14ac:dyDescent="0.25">
      <c r="A148" s="212" t="s">
        <v>451</v>
      </c>
      <c r="B148" s="210" t="s">
        <v>431</v>
      </c>
      <c r="C148" s="211">
        <v>0</v>
      </c>
    </row>
    <row r="149" spans="1:5" x14ac:dyDescent="0.25">
      <c r="A149" s="202" t="s">
        <v>452</v>
      </c>
      <c r="B149" s="202" t="s">
        <v>453</v>
      </c>
      <c r="C149" s="214">
        <v>1.3829201033858571E-2</v>
      </c>
    </row>
    <row r="150" spans="1:5" x14ac:dyDescent="0.25">
      <c r="A150" s="202" t="s">
        <v>440</v>
      </c>
      <c r="B150" s="202" t="s">
        <v>453</v>
      </c>
      <c r="C150" s="214">
        <v>0.46189212105111421</v>
      </c>
    </row>
    <row r="151" spans="1:5" x14ac:dyDescent="0.25">
      <c r="A151" s="202" t="s">
        <v>454</v>
      </c>
      <c r="B151" s="202" t="s">
        <v>453</v>
      </c>
      <c r="C151" s="214">
        <v>0.47572132208497281</v>
      </c>
      <c r="D151" s="293">
        <f>SUM(C149:C150)</f>
        <v>0.47572132208497281</v>
      </c>
      <c r="E151">
        <f>(C151*1000)/(C147*1000)</f>
        <v>1.319206565080869E-4</v>
      </c>
    </row>
    <row r="152" spans="1:5" x14ac:dyDescent="0.25">
      <c r="A152" s="217"/>
      <c r="B152" s="201"/>
      <c r="C152" s="201"/>
    </row>
    <row r="153" spans="1:5" x14ac:dyDescent="0.25">
      <c r="A153" s="203" t="s">
        <v>464</v>
      </c>
      <c r="B153" s="201"/>
      <c r="C153" s="201"/>
    </row>
    <row r="154" spans="1:5" x14ac:dyDescent="0.25">
      <c r="A154" s="203" t="s">
        <v>465</v>
      </c>
      <c r="B154" s="204" t="s">
        <v>431</v>
      </c>
      <c r="C154" s="205">
        <v>6606.8389999999999</v>
      </c>
    </row>
    <row r="155" spans="1:5" x14ac:dyDescent="0.25">
      <c r="A155" s="200" t="s">
        <v>432</v>
      </c>
      <c r="B155" s="204" t="s">
        <v>443</v>
      </c>
      <c r="C155" s="216">
        <v>10.209</v>
      </c>
    </row>
    <row r="156" spans="1:5" x14ac:dyDescent="0.25">
      <c r="A156" s="200" t="s">
        <v>434</v>
      </c>
      <c r="B156" s="200" t="s">
        <v>435</v>
      </c>
      <c r="C156" s="207">
        <v>0</v>
      </c>
    </row>
    <row r="157" spans="1:5" x14ac:dyDescent="0.25">
      <c r="A157" s="200" t="s">
        <v>436</v>
      </c>
      <c r="B157" s="200" t="s">
        <v>435</v>
      </c>
      <c r="C157" s="207">
        <v>1.3581366340508817E-2</v>
      </c>
    </row>
    <row r="158" spans="1:5" ht="15.75" x14ac:dyDescent="0.3">
      <c r="A158" s="200" t="s">
        <v>437</v>
      </c>
      <c r="B158" s="200" t="s">
        <v>435</v>
      </c>
      <c r="C158" s="207">
        <v>1.3581366340508817E-2</v>
      </c>
    </row>
    <row r="159" spans="1:5" ht="15.75" x14ac:dyDescent="0.3">
      <c r="A159" s="200" t="s">
        <v>438</v>
      </c>
      <c r="B159" s="200" t="s">
        <v>439</v>
      </c>
      <c r="C159" s="207">
        <v>0</v>
      </c>
    </row>
    <row r="160" spans="1:5" ht="15.75" x14ac:dyDescent="0.3">
      <c r="A160" s="200" t="s">
        <v>440</v>
      </c>
      <c r="B160" s="200" t="s">
        <v>439</v>
      </c>
      <c r="C160" s="207">
        <v>8.9729900811760924E-2</v>
      </c>
    </row>
    <row r="161" spans="1:3" ht="15.75" x14ac:dyDescent="0.3">
      <c r="A161" s="200" t="s">
        <v>441</v>
      </c>
      <c r="B161" s="200" t="s">
        <v>439</v>
      </c>
      <c r="C161" s="207">
        <v>8.9729900811760924E-2</v>
      </c>
    </row>
    <row r="162" spans="1:3" x14ac:dyDescent="0.25">
      <c r="A162" s="220"/>
      <c r="B162" s="201"/>
      <c r="C162" s="201"/>
    </row>
    <row r="163" spans="1:3" x14ac:dyDescent="0.25">
      <c r="A163" s="203" t="s">
        <v>466</v>
      </c>
      <c r="B163" s="204" t="s">
        <v>431</v>
      </c>
      <c r="C163" s="205">
        <v>337.16899999999998</v>
      </c>
    </row>
    <row r="164" spans="1:3" x14ac:dyDescent="0.25">
      <c r="A164" s="200" t="s">
        <v>432</v>
      </c>
      <c r="B164" s="204" t="s">
        <v>443</v>
      </c>
      <c r="C164" s="216">
        <v>10.209</v>
      </c>
    </row>
    <row r="165" spans="1:3" x14ac:dyDescent="0.25">
      <c r="A165" s="200" t="s">
        <v>434</v>
      </c>
      <c r="B165" s="200" t="s">
        <v>435</v>
      </c>
      <c r="C165" s="207">
        <v>0</v>
      </c>
    </row>
    <row r="166" spans="1:3" x14ac:dyDescent="0.25">
      <c r="A166" s="200" t="s">
        <v>436</v>
      </c>
      <c r="B166" s="200" t="s">
        <v>435</v>
      </c>
      <c r="C166" s="207">
        <v>1.3581366340508817E-2</v>
      </c>
    </row>
    <row r="167" spans="1:3" ht="15.75" x14ac:dyDescent="0.3">
      <c r="A167" s="200" t="s">
        <v>437</v>
      </c>
      <c r="B167" s="200" t="s">
        <v>435</v>
      </c>
      <c r="C167" s="207">
        <v>1.3581366340508817E-2</v>
      </c>
    </row>
    <row r="168" spans="1:3" ht="15.75" x14ac:dyDescent="0.3">
      <c r="A168" s="200" t="s">
        <v>438</v>
      </c>
      <c r="B168" s="200" t="s">
        <v>439</v>
      </c>
      <c r="C168" s="207">
        <v>0</v>
      </c>
    </row>
    <row r="169" spans="1:3" ht="15.75" x14ac:dyDescent="0.3">
      <c r="A169" s="200" t="s">
        <v>440</v>
      </c>
      <c r="B169" s="200" t="s">
        <v>439</v>
      </c>
      <c r="C169" s="207">
        <v>2.2896078538315085E-3</v>
      </c>
    </row>
    <row r="170" spans="1:3" ht="15.75" x14ac:dyDescent="0.3">
      <c r="A170" s="200" t="s">
        <v>441</v>
      </c>
      <c r="B170" s="200" t="s">
        <v>439</v>
      </c>
      <c r="C170" s="207">
        <v>2.2896078538315085E-3</v>
      </c>
    </row>
    <row r="171" spans="1:3" x14ac:dyDescent="0.25">
      <c r="A171" s="201"/>
      <c r="B171" s="201"/>
      <c r="C171" s="201"/>
    </row>
    <row r="172" spans="1:3" x14ac:dyDescent="0.25">
      <c r="A172" s="203" t="s">
        <v>467</v>
      </c>
      <c r="B172" s="204" t="s">
        <v>431</v>
      </c>
      <c r="C172" s="205">
        <v>7295.8320000000003</v>
      </c>
    </row>
    <row r="173" spans="1:3" x14ac:dyDescent="0.25">
      <c r="A173" s="200" t="s">
        <v>432</v>
      </c>
      <c r="B173" s="204" t="s">
        <v>443</v>
      </c>
      <c r="C173" s="207">
        <v>0.64849999999999997</v>
      </c>
    </row>
    <row r="174" spans="1:3" x14ac:dyDescent="0.25">
      <c r="A174" s="200" t="s">
        <v>434</v>
      </c>
      <c r="B174" s="200" t="s">
        <v>435</v>
      </c>
      <c r="C174" s="207">
        <v>0</v>
      </c>
    </row>
    <row r="175" spans="1:3" x14ac:dyDescent="0.25">
      <c r="A175" s="200" t="s">
        <v>436</v>
      </c>
      <c r="B175" s="200" t="s">
        <v>435</v>
      </c>
      <c r="C175" s="207">
        <v>8.627207436399223E-4</v>
      </c>
    </row>
    <row r="176" spans="1:3" ht="15.75" x14ac:dyDescent="0.3">
      <c r="A176" s="200" t="s">
        <v>437</v>
      </c>
      <c r="B176" s="200" t="s">
        <v>435</v>
      </c>
      <c r="C176" s="207">
        <v>8.627207436399223E-4</v>
      </c>
    </row>
    <row r="177" spans="1:5" ht="15.75" x14ac:dyDescent="0.3">
      <c r="A177" s="200" t="s">
        <v>438</v>
      </c>
      <c r="B177" s="200" t="s">
        <v>439</v>
      </c>
      <c r="C177" s="207">
        <v>0</v>
      </c>
    </row>
    <row r="178" spans="1:5" ht="15.75" x14ac:dyDescent="0.3">
      <c r="A178" s="200" t="s">
        <v>440</v>
      </c>
      <c r="B178" s="200" t="s">
        <v>439</v>
      </c>
      <c r="C178" s="207">
        <v>6.2942656085119416E-3</v>
      </c>
    </row>
    <row r="179" spans="1:5" ht="15.75" x14ac:dyDescent="0.3">
      <c r="A179" s="200" t="s">
        <v>441</v>
      </c>
      <c r="B179" s="200" t="s">
        <v>439</v>
      </c>
      <c r="C179" s="207">
        <v>6.2942656085119416E-3</v>
      </c>
    </row>
    <row r="180" spans="1:5" x14ac:dyDescent="0.25">
      <c r="A180" s="201"/>
      <c r="B180" s="201"/>
      <c r="C180" s="201"/>
    </row>
    <row r="181" spans="1:5" x14ac:dyDescent="0.25">
      <c r="A181" s="203" t="s">
        <v>468</v>
      </c>
      <c r="B181" s="210" t="s">
        <v>431</v>
      </c>
      <c r="C181" s="211">
        <v>14239.84</v>
      </c>
    </row>
    <row r="182" spans="1:5" x14ac:dyDescent="0.25">
      <c r="A182" s="212" t="s">
        <v>451</v>
      </c>
      <c r="B182" s="210" t="s">
        <v>431</v>
      </c>
      <c r="C182" s="211">
        <v>0</v>
      </c>
    </row>
    <row r="183" spans="1:5" x14ac:dyDescent="0.25">
      <c r="A183" s="202" t="s">
        <v>452</v>
      </c>
      <c r="B183" s="202" t="s">
        <v>453</v>
      </c>
      <c r="C183" s="214">
        <v>0</v>
      </c>
    </row>
    <row r="184" spans="1:5" x14ac:dyDescent="0.25">
      <c r="A184" s="202" t="s">
        <v>440</v>
      </c>
      <c r="B184" s="202" t="s">
        <v>453</v>
      </c>
      <c r="C184" s="214">
        <v>9.8313774274104371E-2</v>
      </c>
    </row>
    <row r="185" spans="1:5" x14ac:dyDescent="0.25">
      <c r="A185" s="202" t="s">
        <v>454</v>
      </c>
      <c r="B185" s="202" t="s">
        <v>453</v>
      </c>
      <c r="C185" s="214">
        <v>9.8313774274104371E-2</v>
      </c>
      <c r="D185" s="293">
        <f>SUM(C183:C184)</f>
        <v>9.8313774274104371E-2</v>
      </c>
      <c r="E185">
        <f>(C185*1000)/(C181*1000)</f>
        <v>6.9041347567180798E-6</v>
      </c>
    </row>
    <row r="186" spans="1:5" x14ac:dyDescent="0.25">
      <c r="A186" s="201"/>
      <c r="B186" s="221"/>
      <c r="C186" s="201"/>
    </row>
    <row r="187" spans="1:5" x14ac:dyDescent="0.25">
      <c r="A187" s="203" t="s">
        <v>469</v>
      </c>
      <c r="B187" s="210" t="s">
        <v>431</v>
      </c>
      <c r="C187" s="211">
        <v>78.915999999999997</v>
      </c>
    </row>
    <row r="188" spans="1:5" x14ac:dyDescent="0.25">
      <c r="A188" s="202" t="s">
        <v>432</v>
      </c>
      <c r="B188" s="210" t="s">
        <v>443</v>
      </c>
      <c r="C188" s="202">
        <v>20.6</v>
      </c>
    </row>
    <row r="189" spans="1:5" x14ac:dyDescent="0.25">
      <c r="A189" s="202" t="s">
        <v>470</v>
      </c>
      <c r="B189" s="202" t="s">
        <v>471</v>
      </c>
      <c r="C189" s="214">
        <v>1.3303326810176125E-2</v>
      </c>
    </row>
    <row r="190" spans="1:5" x14ac:dyDescent="0.25">
      <c r="A190" s="202" t="s">
        <v>440</v>
      </c>
      <c r="B190" s="202" t="s">
        <v>453</v>
      </c>
      <c r="C190" s="222">
        <v>1.0498453385518591E-3</v>
      </c>
    </row>
    <row r="191" spans="1:5" x14ac:dyDescent="0.25">
      <c r="A191" s="223"/>
      <c r="B191" s="221"/>
      <c r="C191" s="201"/>
    </row>
    <row r="192" spans="1:5" x14ac:dyDescent="0.25">
      <c r="A192" s="203" t="s">
        <v>472</v>
      </c>
      <c r="B192" s="221"/>
      <c r="C192" s="201"/>
    </row>
    <row r="193" spans="1:3" x14ac:dyDescent="0.25">
      <c r="A193" s="203" t="s">
        <v>473</v>
      </c>
      <c r="B193" s="204" t="s">
        <v>431</v>
      </c>
      <c r="C193" s="205">
        <v>3.1277999999999997</v>
      </c>
    </row>
    <row r="194" spans="1:3" x14ac:dyDescent="0.25">
      <c r="A194" s="200" t="s">
        <v>432</v>
      </c>
      <c r="B194" s="204" t="s">
        <v>443</v>
      </c>
      <c r="C194" s="201">
        <v>13</v>
      </c>
    </row>
    <row r="195" spans="1:3" x14ac:dyDescent="0.25">
      <c r="A195" s="200" t="s">
        <v>470</v>
      </c>
      <c r="B195" s="200" t="s">
        <v>435</v>
      </c>
      <c r="C195" s="207">
        <v>0</v>
      </c>
    </row>
    <row r="196" spans="1:3" ht="15.75" x14ac:dyDescent="0.3">
      <c r="A196" s="200" t="s">
        <v>441</v>
      </c>
      <c r="B196" s="200" t="s">
        <v>439</v>
      </c>
      <c r="C196" s="207">
        <v>0</v>
      </c>
    </row>
    <row r="197" spans="1:3" x14ac:dyDescent="0.25">
      <c r="A197" s="217"/>
      <c r="B197" s="224"/>
      <c r="C197" s="201"/>
    </row>
    <row r="198" spans="1:3" x14ac:dyDescent="0.25">
      <c r="A198" s="203" t="s">
        <v>474</v>
      </c>
      <c r="B198" s="204" t="s">
        <v>431</v>
      </c>
      <c r="C198" s="205">
        <v>17.7242</v>
      </c>
    </row>
    <row r="199" spans="1:3" x14ac:dyDescent="0.25">
      <c r="A199" s="200" t="s">
        <v>432</v>
      </c>
      <c r="B199" s="204" t="s">
        <v>443</v>
      </c>
      <c r="C199" s="201">
        <v>13</v>
      </c>
    </row>
    <row r="200" spans="1:3" x14ac:dyDescent="0.25">
      <c r="A200" s="200" t="s">
        <v>470</v>
      </c>
      <c r="B200" s="200" t="s">
        <v>435</v>
      </c>
      <c r="C200" s="207">
        <v>0.10186301369863011</v>
      </c>
    </row>
    <row r="201" spans="1:3" ht="15.75" x14ac:dyDescent="0.3">
      <c r="A201" s="200" t="s">
        <v>441</v>
      </c>
      <c r="B201" s="200" t="s">
        <v>439</v>
      </c>
      <c r="C201" s="225">
        <v>1.8054404273972597E-3</v>
      </c>
    </row>
    <row r="202" spans="1:3" x14ac:dyDescent="0.25">
      <c r="A202" s="217"/>
      <c r="B202" s="224"/>
      <c r="C202" s="201"/>
    </row>
    <row r="203" spans="1:3" x14ac:dyDescent="0.25">
      <c r="A203" s="203" t="s">
        <v>475</v>
      </c>
      <c r="B203" s="210" t="s">
        <v>431</v>
      </c>
      <c r="C203" s="211">
        <v>20.852</v>
      </c>
    </row>
    <row r="204" spans="1:3" x14ac:dyDescent="0.25">
      <c r="A204" s="212" t="s">
        <v>451</v>
      </c>
      <c r="B204" s="210" t="s">
        <v>431</v>
      </c>
      <c r="C204" s="226">
        <v>0</v>
      </c>
    </row>
    <row r="205" spans="1:3" x14ac:dyDescent="0.25">
      <c r="A205" s="202" t="s">
        <v>476</v>
      </c>
      <c r="B205" s="202" t="s">
        <v>453</v>
      </c>
      <c r="C205" s="222">
        <v>1.8054404273972597E-3</v>
      </c>
    </row>
    <row r="206" spans="1:3" x14ac:dyDescent="0.25">
      <c r="A206" s="217"/>
      <c r="B206" s="224"/>
      <c r="C206" s="201"/>
    </row>
    <row r="207" spans="1:3" x14ac:dyDescent="0.25">
      <c r="A207" s="203" t="s">
        <v>477</v>
      </c>
      <c r="B207" s="210" t="s">
        <v>431</v>
      </c>
      <c r="C207" s="211">
        <v>214.02799999999999</v>
      </c>
    </row>
    <row r="208" spans="1:3" x14ac:dyDescent="0.25">
      <c r="A208" s="202" t="s">
        <v>432</v>
      </c>
      <c r="B208" s="210" t="s">
        <v>443</v>
      </c>
      <c r="C208" s="211">
        <v>50</v>
      </c>
    </row>
    <row r="209" spans="1:3" x14ac:dyDescent="0.25">
      <c r="A209" s="202" t="s">
        <v>478</v>
      </c>
      <c r="B209" s="202"/>
      <c r="C209" s="214">
        <v>0</v>
      </c>
    </row>
    <row r="210" spans="1:3" x14ac:dyDescent="0.25">
      <c r="A210" s="202" t="s">
        <v>476</v>
      </c>
      <c r="B210" s="202"/>
      <c r="C210" s="222">
        <v>0</v>
      </c>
    </row>
    <row r="211" spans="1:3" x14ac:dyDescent="0.25">
      <c r="A211" s="200"/>
      <c r="B211" s="200"/>
      <c r="C211" s="201"/>
    </row>
    <row r="212" spans="1:3" x14ac:dyDescent="0.25">
      <c r="A212" s="227" t="s">
        <v>479</v>
      </c>
      <c r="B212" s="201"/>
      <c r="C212" s="201"/>
    </row>
    <row r="213" spans="1:3" x14ac:dyDescent="0.25">
      <c r="A213" s="228" t="s">
        <v>480</v>
      </c>
      <c r="B213" s="204" t="s">
        <v>431</v>
      </c>
      <c r="C213" s="205">
        <v>6753.6398197285971</v>
      </c>
    </row>
    <row r="214" spans="1:3" x14ac:dyDescent="0.25">
      <c r="A214" s="200" t="s">
        <v>432</v>
      </c>
      <c r="B214" s="204" t="s">
        <v>443</v>
      </c>
      <c r="C214" s="229">
        <v>0.33</v>
      </c>
    </row>
    <row r="215" spans="1:3" x14ac:dyDescent="0.25">
      <c r="A215" s="200" t="s">
        <v>481</v>
      </c>
      <c r="B215" s="200" t="s">
        <v>435</v>
      </c>
      <c r="C215" s="207">
        <v>0</v>
      </c>
    </row>
    <row r="216" spans="1:3" x14ac:dyDescent="0.25">
      <c r="A216" s="200" t="s">
        <v>482</v>
      </c>
      <c r="B216" s="200" t="s">
        <v>435</v>
      </c>
      <c r="C216" s="207">
        <v>5.1234857142857153E-3</v>
      </c>
    </row>
    <row r="217" spans="1:3" ht="15.75" x14ac:dyDescent="0.3">
      <c r="A217" s="200" t="s">
        <v>437</v>
      </c>
      <c r="B217" s="200" t="s">
        <v>435</v>
      </c>
      <c r="C217" s="207">
        <v>5.1234857142857153E-3</v>
      </c>
    </row>
    <row r="218" spans="1:3" ht="15.75" x14ac:dyDescent="0.3">
      <c r="A218" s="200" t="s">
        <v>483</v>
      </c>
      <c r="B218" s="200" t="s">
        <v>439</v>
      </c>
      <c r="C218" s="207">
        <v>0</v>
      </c>
    </row>
    <row r="219" spans="1:3" ht="15.75" x14ac:dyDescent="0.3">
      <c r="A219" s="200" t="s">
        <v>484</v>
      </c>
      <c r="B219" s="200" t="s">
        <v>439</v>
      </c>
      <c r="C219" s="207">
        <v>3.4602177135810618E-2</v>
      </c>
    </row>
    <row r="220" spans="1:3" ht="15.75" x14ac:dyDescent="0.3">
      <c r="A220" s="200" t="s">
        <v>441</v>
      </c>
      <c r="B220" s="200" t="s">
        <v>439</v>
      </c>
      <c r="C220" s="207">
        <v>3.4602177135810618E-2</v>
      </c>
    </row>
    <row r="221" spans="1:3" x14ac:dyDescent="0.25">
      <c r="A221" s="217"/>
      <c r="B221" s="228"/>
      <c r="C221" s="205"/>
    </row>
    <row r="222" spans="1:3" x14ac:dyDescent="0.25">
      <c r="A222" s="228" t="s">
        <v>485</v>
      </c>
      <c r="B222" s="204" t="s">
        <v>431</v>
      </c>
      <c r="C222" s="205">
        <v>21744.933580271398</v>
      </c>
    </row>
    <row r="223" spans="1:3" x14ac:dyDescent="0.25">
      <c r="A223" s="200" t="s">
        <v>432</v>
      </c>
      <c r="B223" s="204" t="s">
        <v>443</v>
      </c>
      <c r="C223" s="229">
        <v>0.69680000000000009</v>
      </c>
    </row>
    <row r="224" spans="1:3" x14ac:dyDescent="0.25">
      <c r="A224" s="200" t="s">
        <v>481</v>
      </c>
      <c r="B224" s="200" t="s">
        <v>435</v>
      </c>
      <c r="C224" s="207">
        <v>2.4965348571428579E-3</v>
      </c>
    </row>
    <row r="225" spans="1:3" x14ac:dyDescent="0.25">
      <c r="A225" s="200" t="s">
        <v>482</v>
      </c>
      <c r="B225" s="200" t="s">
        <v>435</v>
      </c>
      <c r="C225" s="207">
        <v>0</v>
      </c>
    </row>
    <row r="226" spans="1:3" ht="15.75" x14ac:dyDescent="0.3">
      <c r="A226" s="200" t="s">
        <v>437</v>
      </c>
      <c r="B226" s="200" t="s">
        <v>435</v>
      </c>
      <c r="C226" s="207">
        <v>2.4965348571428579E-3</v>
      </c>
    </row>
    <row r="227" spans="1:3" ht="15.75" x14ac:dyDescent="0.3">
      <c r="A227" s="200" t="s">
        <v>483</v>
      </c>
      <c r="B227" s="200" t="s">
        <v>439</v>
      </c>
      <c r="C227" s="207">
        <v>5.4286984649403784E-2</v>
      </c>
    </row>
    <row r="228" spans="1:3" ht="15.75" x14ac:dyDescent="0.3">
      <c r="A228" s="200" t="s">
        <v>484</v>
      </c>
      <c r="B228" s="200" t="s">
        <v>439</v>
      </c>
      <c r="C228" s="207">
        <v>0</v>
      </c>
    </row>
    <row r="229" spans="1:3" ht="15.75" x14ac:dyDescent="0.3">
      <c r="A229" s="200" t="s">
        <v>441</v>
      </c>
      <c r="B229" s="200" t="s">
        <v>439</v>
      </c>
      <c r="C229" s="207">
        <v>5.4286984649403784E-2</v>
      </c>
    </row>
    <row r="230" spans="1:3" x14ac:dyDescent="0.25">
      <c r="A230" s="228"/>
      <c r="B230" s="223"/>
      <c r="C230" s="205"/>
    </row>
    <row r="231" spans="1:3" x14ac:dyDescent="0.25">
      <c r="A231" s="228" t="s">
        <v>486</v>
      </c>
      <c r="B231" s="204" t="s">
        <v>431</v>
      </c>
      <c r="C231" s="205">
        <v>7130.9995999999992</v>
      </c>
    </row>
    <row r="232" spans="1:3" x14ac:dyDescent="0.25">
      <c r="A232" s="200" t="s">
        <v>432</v>
      </c>
      <c r="B232" s="204" t="s">
        <v>443</v>
      </c>
      <c r="C232" s="229">
        <v>1.02</v>
      </c>
    </row>
    <row r="233" spans="1:3" x14ac:dyDescent="0.25">
      <c r="A233" s="200" t="s">
        <v>481</v>
      </c>
      <c r="B233" s="200" t="s">
        <v>435</v>
      </c>
      <c r="C233" s="207">
        <v>0</v>
      </c>
    </row>
    <row r="234" spans="1:3" x14ac:dyDescent="0.25">
      <c r="A234" s="200" t="s">
        <v>482</v>
      </c>
      <c r="B234" s="200" t="s">
        <v>435</v>
      </c>
      <c r="C234" s="207">
        <v>1.5996514285714285E-2</v>
      </c>
    </row>
    <row r="235" spans="1:3" ht="15.75" x14ac:dyDescent="0.3">
      <c r="A235" s="200" t="s">
        <v>437</v>
      </c>
      <c r="B235" s="200" t="s">
        <v>435</v>
      </c>
      <c r="C235" s="207">
        <v>1.5996514285714285E-2</v>
      </c>
    </row>
    <row r="236" spans="1:3" ht="15.75" x14ac:dyDescent="0.3">
      <c r="A236" s="200" t="s">
        <v>483</v>
      </c>
      <c r="B236" s="200" t="s">
        <v>439</v>
      </c>
      <c r="C236" s="207">
        <v>0</v>
      </c>
    </row>
    <row r="237" spans="1:3" ht="15.75" x14ac:dyDescent="0.3">
      <c r="A237" s="200" t="s">
        <v>484</v>
      </c>
      <c r="B237" s="200" t="s">
        <v>439</v>
      </c>
      <c r="C237" s="207">
        <v>0.11407113697282284</v>
      </c>
    </row>
    <row r="238" spans="1:3" ht="15.75" x14ac:dyDescent="0.3">
      <c r="A238" s="200" t="s">
        <v>441</v>
      </c>
      <c r="B238" s="200" t="s">
        <v>439</v>
      </c>
      <c r="C238" s="207">
        <v>0.11407113697282284</v>
      </c>
    </row>
    <row r="239" spans="1:3" x14ac:dyDescent="0.25">
      <c r="A239" s="219"/>
      <c r="B239" s="228"/>
      <c r="C239" s="205"/>
    </row>
    <row r="240" spans="1:3" x14ac:dyDescent="0.25">
      <c r="A240" s="228" t="s">
        <v>487</v>
      </c>
      <c r="B240" s="204" t="s">
        <v>431</v>
      </c>
      <c r="C240" s="205">
        <v>78788.03</v>
      </c>
    </row>
    <row r="241" spans="1:3" x14ac:dyDescent="0.25">
      <c r="A241" s="200" t="s">
        <v>432</v>
      </c>
      <c r="B241" s="204" t="s">
        <v>443</v>
      </c>
      <c r="C241" s="229">
        <v>0.4</v>
      </c>
    </row>
    <row r="242" spans="1:3" x14ac:dyDescent="0.25">
      <c r="A242" s="200" t="s">
        <v>481</v>
      </c>
      <c r="B242" s="200" t="s">
        <v>435</v>
      </c>
      <c r="C242" s="207">
        <v>0</v>
      </c>
    </row>
    <row r="243" spans="1:3" x14ac:dyDescent="0.25">
      <c r="A243" s="200" t="s">
        <v>482</v>
      </c>
      <c r="B243" s="200" t="s">
        <v>435</v>
      </c>
      <c r="C243" s="207">
        <v>3.7625354847060969E-3</v>
      </c>
    </row>
    <row r="244" spans="1:3" x14ac:dyDescent="0.25">
      <c r="A244" s="200" t="s">
        <v>488</v>
      </c>
      <c r="B244" s="200" t="s">
        <v>435</v>
      </c>
      <c r="C244" s="207">
        <v>4.9395107525521077E-3</v>
      </c>
    </row>
    <row r="245" spans="1:3" ht="15.75" x14ac:dyDescent="0.3">
      <c r="A245" s="200" t="s">
        <v>437</v>
      </c>
      <c r="B245" s="200" t="s">
        <v>435</v>
      </c>
      <c r="C245" s="207">
        <v>8.7020462372582041E-3</v>
      </c>
    </row>
    <row r="246" spans="1:3" ht="15.75" x14ac:dyDescent="0.3">
      <c r="A246" s="200" t="s">
        <v>483</v>
      </c>
      <c r="B246" s="200" t="s">
        <v>439</v>
      </c>
      <c r="C246" s="207">
        <v>0</v>
      </c>
    </row>
    <row r="247" spans="1:3" ht="15.75" x14ac:dyDescent="0.3">
      <c r="A247" s="200" t="s">
        <v>484</v>
      </c>
      <c r="B247" s="200" t="s">
        <v>439</v>
      </c>
      <c r="C247" s="207">
        <v>0.29644275864508846</v>
      </c>
    </row>
    <row r="248" spans="1:3" ht="15.75" x14ac:dyDescent="0.3">
      <c r="A248" s="200" t="s">
        <v>488</v>
      </c>
      <c r="B248" s="200" t="s">
        <v>439</v>
      </c>
      <c r="C248" s="207">
        <v>0.38917432135739799</v>
      </c>
    </row>
    <row r="249" spans="1:3" ht="15.75" x14ac:dyDescent="0.3">
      <c r="A249" s="200" t="s">
        <v>441</v>
      </c>
      <c r="B249" s="200" t="s">
        <v>439</v>
      </c>
      <c r="C249" s="207">
        <v>0.68561708000248656</v>
      </c>
    </row>
    <row r="250" spans="1:3" x14ac:dyDescent="0.25">
      <c r="A250" s="200"/>
      <c r="B250" s="200"/>
      <c r="C250" s="205"/>
    </row>
    <row r="251" spans="1:3" x14ac:dyDescent="0.25">
      <c r="A251" s="203" t="s">
        <v>489</v>
      </c>
      <c r="B251" s="204" t="s">
        <v>431</v>
      </c>
      <c r="C251" s="205">
        <v>3620.194</v>
      </c>
    </row>
    <row r="252" spans="1:3" x14ac:dyDescent="0.25">
      <c r="A252" s="200" t="s">
        <v>432</v>
      </c>
      <c r="B252" s="204" t="s">
        <v>443</v>
      </c>
      <c r="C252" s="229">
        <v>1.82</v>
      </c>
    </row>
    <row r="253" spans="1:3" x14ac:dyDescent="0.25">
      <c r="A253" s="200" t="s">
        <v>481</v>
      </c>
      <c r="B253" s="200" t="s">
        <v>435</v>
      </c>
      <c r="C253" s="207">
        <v>0</v>
      </c>
    </row>
    <row r="254" spans="1:3" x14ac:dyDescent="0.25">
      <c r="A254" s="200" t="s">
        <v>482</v>
      </c>
      <c r="B254" s="200" t="s">
        <v>435</v>
      </c>
      <c r="C254" s="207">
        <v>2.7570399999999998E-2</v>
      </c>
    </row>
    <row r="255" spans="1:3" ht="15.75" x14ac:dyDescent="0.3">
      <c r="A255" s="200" t="s">
        <v>437</v>
      </c>
      <c r="B255" s="200" t="s">
        <v>435</v>
      </c>
      <c r="C255" s="207">
        <v>2.7570399999999998E-2</v>
      </c>
    </row>
    <row r="256" spans="1:3" ht="15.75" x14ac:dyDescent="0.3">
      <c r="A256" s="200" t="s">
        <v>483</v>
      </c>
      <c r="B256" s="200" t="s">
        <v>439</v>
      </c>
      <c r="C256" s="207">
        <v>0</v>
      </c>
    </row>
    <row r="257" spans="1:3" ht="15.75" x14ac:dyDescent="0.3">
      <c r="A257" s="200" t="s">
        <v>484</v>
      </c>
      <c r="B257" s="200" t="s">
        <v>439</v>
      </c>
      <c r="C257" s="207">
        <v>9.9810196657599992E-2</v>
      </c>
    </row>
    <row r="258" spans="1:3" ht="15.75" x14ac:dyDescent="0.3">
      <c r="A258" s="200" t="s">
        <v>441</v>
      </c>
      <c r="B258" s="200" t="s">
        <v>439</v>
      </c>
      <c r="C258" s="207">
        <v>9.9810196657599992E-2</v>
      </c>
    </row>
    <row r="259" spans="1:3" x14ac:dyDescent="0.25">
      <c r="A259" s="200"/>
      <c r="B259" s="200"/>
      <c r="C259" s="205"/>
    </row>
    <row r="260" spans="1:3" x14ac:dyDescent="0.25">
      <c r="A260" s="230" t="s">
        <v>490</v>
      </c>
      <c r="B260" s="204" t="s">
        <v>431</v>
      </c>
      <c r="C260" s="205">
        <v>7134.99</v>
      </c>
    </row>
    <row r="261" spans="1:3" x14ac:dyDescent="0.25">
      <c r="A261" s="200" t="s">
        <v>432</v>
      </c>
      <c r="B261" s="204" t="s">
        <v>443</v>
      </c>
      <c r="C261" s="229">
        <v>1.71</v>
      </c>
    </row>
    <row r="262" spans="1:3" x14ac:dyDescent="0.25">
      <c r="A262" s="200" t="s">
        <v>481</v>
      </c>
      <c r="B262" s="200" t="s">
        <v>435</v>
      </c>
      <c r="C262" s="207">
        <v>0</v>
      </c>
    </row>
    <row r="263" spans="1:3" x14ac:dyDescent="0.25">
      <c r="A263" s="200" t="s">
        <v>482</v>
      </c>
      <c r="B263" s="200" t="s">
        <v>435</v>
      </c>
      <c r="C263" s="207">
        <v>2.6333999999999996E-2</v>
      </c>
    </row>
    <row r="264" spans="1:3" ht="15.75" x14ac:dyDescent="0.3">
      <c r="A264" s="200" t="s">
        <v>437</v>
      </c>
      <c r="B264" s="200" t="s">
        <v>435</v>
      </c>
      <c r="C264" s="207">
        <v>2.6333999999999996E-2</v>
      </c>
    </row>
    <row r="265" spans="1:3" ht="15.75" x14ac:dyDescent="0.3">
      <c r="A265" s="200" t="s">
        <v>483</v>
      </c>
      <c r="B265" s="200" t="s">
        <v>439</v>
      </c>
      <c r="C265" s="207">
        <v>0</v>
      </c>
    </row>
    <row r="266" spans="1:3" ht="15.75" x14ac:dyDescent="0.3">
      <c r="A266" s="200" t="s">
        <v>484</v>
      </c>
      <c r="B266" s="200" t="s">
        <v>439</v>
      </c>
      <c r="C266" s="207">
        <v>0.18789282665999996</v>
      </c>
    </row>
    <row r="267" spans="1:3" ht="15.75" x14ac:dyDescent="0.3">
      <c r="A267" s="200" t="s">
        <v>441</v>
      </c>
      <c r="B267" s="200" t="s">
        <v>439</v>
      </c>
      <c r="C267" s="207">
        <v>0.18789282665999996</v>
      </c>
    </row>
    <row r="268" spans="1:3" x14ac:dyDescent="0.25">
      <c r="A268" s="217"/>
      <c r="B268" s="228"/>
      <c r="C268" s="205"/>
    </row>
    <row r="269" spans="1:3" x14ac:dyDescent="0.25">
      <c r="A269" s="227" t="s">
        <v>491</v>
      </c>
      <c r="B269" s="210" t="s">
        <v>431</v>
      </c>
      <c r="C269" s="211">
        <v>125172.787</v>
      </c>
    </row>
    <row r="270" spans="1:3" x14ac:dyDescent="0.25">
      <c r="A270" s="203" t="s">
        <v>492</v>
      </c>
      <c r="B270" s="210" t="s">
        <v>431</v>
      </c>
      <c r="C270" s="211">
        <v>0</v>
      </c>
    </row>
    <row r="271" spans="1:3" x14ac:dyDescent="0.25">
      <c r="A271" s="202" t="s">
        <v>493</v>
      </c>
      <c r="B271" s="202" t="s">
        <v>453</v>
      </c>
      <c r="C271" s="214">
        <v>5.4286984649403784E-2</v>
      </c>
    </row>
    <row r="272" spans="1:3" x14ac:dyDescent="0.25">
      <c r="A272" s="202" t="s">
        <v>494</v>
      </c>
      <c r="B272" s="202" t="s">
        <v>453</v>
      </c>
      <c r="C272" s="214">
        <v>0.73281909607132178</v>
      </c>
    </row>
    <row r="273" spans="1:5" x14ac:dyDescent="0.25">
      <c r="A273" s="202" t="s">
        <v>488</v>
      </c>
      <c r="B273" s="202" t="s">
        <v>453</v>
      </c>
      <c r="C273" s="214">
        <v>0.38917432135739799</v>
      </c>
    </row>
    <row r="274" spans="1:5" x14ac:dyDescent="0.25">
      <c r="A274" s="202" t="s">
        <v>495</v>
      </c>
      <c r="B274" s="202" t="s">
        <v>453</v>
      </c>
      <c r="C274" s="214">
        <v>1.1762804020781235</v>
      </c>
      <c r="D274" s="293">
        <f>SUM(C271:C273)</f>
        <v>1.1762804020781235</v>
      </c>
      <c r="E274">
        <f>(C274*1000)/(C269*1000)</f>
        <v>9.3972534307966104E-6</v>
      </c>
    </row>
    <row r="275" spans="1:5" x14ac:dyDescent="0.25">
      <c r="A275" s="200"/>
      <c r="B275" s="200"/>
      <c r="C275" s="201"/>
    </row>
    <row r="276" spans="1:5" x14ac:dyDescent="0.25">
      <c r="A276" s="202" t="s">
        <v>496</v>
      </c>
      <c r="B276" s="202" t="s">
        <v>453</v>
      </c>
      <c r="C276" s="214">
        <v>3.4193027201960384</v>
      </c>
    </row>
    <row r="277" spans="1:5" x14ac:dyDescent="0.25">
      <c r="A277" s="202"/>
      <c r="B277" s="202"/>
      <c r="C277" s="201"/>
    </row>
    <row r="278" spans="1:5" x14ac:dyDescent="0.25">
      <c r="A278" s="202"/>
      <c r="B278" s="202"/>
      <c r="C278" s="201"/>
    </row>
    <row r="279" spans="1:5" x14ac:dyDescent="0.25">
      <c r="A279" s="202"/>
      <c r="B279" s="202"/>
      <c r="C279" s="201"/>
    </row>
    <row r="280" spans="1:5" x14ac:dyDescent="0.25">
      <c r="A280" s="201"/>
      <c r="B280" s="202"/>
      <c r="C280" s="201"/>
    </row>
    <row r="281" spans="1:5" x14ac:dyDescent="0.25">
      <c r="A281" s="202"/>
      <c r="B281" s="201"/>
      <c r="C281" s="201"/>
    </row>
    <row r="282" spans="1:5" x14ac:dyDescent="0.25">
      <c r="A282" s="202"/>
      <c r="B282" s="201"/>
      <c r="C282" s="201"/>
    </row>
    <row r="283" spans="1:5" x14ac:dyDescent="0.25">
      <c r="A283" s="203"/>
      <c r="B283" s="204"/>
      <c r="C283" s="205"/>
    </row>
    <row r="284" spans="1:5" x14ac:dyDescent="0.25">
      <c r="A284" s="200"/>
      <c r="B284" s="206"/>
      <c r="C284" s="205"/>
    </row>
    <row r="285" spans="1:5" x14ac:dyDescent="0.25">
      <c r="A285" s="200"/>
      <c r="B285" s="200"/>
      <c r="C285" s="207"/>
    </row>
    <row r="286" spans="1:5" x14ac:dyDescent="0.25">
      <c r="A286" s="200"/>
      <c r="B286" s="200"/>
      <c r="C286" s="207"/>
    </row>
    <row r="287" spans="1:5" x14ac:dyDescent="0.25">
      <c r="A287" s="200"/>
      <c r="B287" s="200"/>
      <c r="C287" s="207"/>
    </row>
    <row r="288" spans="1:5" x14ac:dyDescent="0.25">
      <c r="A288" s="200"/>
      <c r="B288" s="200"/>
      <c r="C288" s="207"/>
    </row>
    <row r="289" spans="1:3" x14ac:dyDescent="0.25">
      <c r="A289" s="200"/>
      <c r="B289" s="200"/>
      <c r="C289" s="207"/>
    </row>
    <row r="290" spans="1:3" x14ac:dyDescent="0.25">
      <c r="A290" s="200"/>
      <c r="B290" s="200"/>
      <c r="C290" s="207"/>
    </row>
    <row r="291" spans="1:3" x14ac:dyDescent="0.25">
      <c r="A291" s="201"/>
      <c r="B291" s="201"/>
      <c r="C291" s="201"/>
    </row>
    <row r="292" spans="1:3" x14ac:dyDescent="0.25">
      <c r="A292" s="203"/>
      <c r="B292" s="204"/>
      <c r="C292" s="205"/>
    </row>
    <row r="293" spans="1:3" x14ac:dyDescent="0.25">
      <c r="A293" s="200"/>
      <c r="B293" s="204"/>
      <c r="C293" s="205"/>
    </row>
    <row r="294" spans="1:3" x14ac:dyDescent="0.25">
      <c r="A294" s="200"/>
      <c r="B294" s="200"/>
      <c r="C294" s="207"/>
    </row>
    <row r="295" spans="1:3" x14ac:dyDescent="0.25">
      <c r="A295" s="200"/>
      <c r="B295" s="200"/>
      <c r="C295" s="207"/>
    </row>
    <row r="296" spans="1:3" x14ac:dyDescent="0.25">
      <c r="A296" s="200"/>
      <c r="B296" s="200"/>
      <c r="C296" s="207"/>
    </row>
    <row r="297" spans="1:3" x14ac:dyDescent="0.25">
      <c r="A297" s="200"/>
      <c r="B297" s="200"/>
      <c r="C297" s="207"/>
    </row>
    <row r="298" spans="1:3" x14ac:dyDescent="0.25">
      <c r="A298" s="200"/>
      <c r="B298" s="200"/>
      <c r="C298" s="207"/>
    </row>
    <row r="299" spans="1:3" x14ac:dyDescent="0.25">
      <c r="A299" s="200"/>
      <c r="B299" s="200"/>
      <c r="C299" s="207"/>
    </row>
    <row r="300" spans="1:3" x14ac:dyDescent="0.25">
      <c r="A300" s="201"/>
      <c r="B300" s="201"/>
      <c r="C300" s="201"/>
    </row>
    <row r="301" spans="1:3" x14ac:dyDescent="0.25">
      <c r="A301" s="203"/>
      <c r="B301" s="204"/>
      <c r="C301" s="205"/>
    </row>
    <row r="302" spans="1:3" x14ac:dyDescent="0.25">
      <c r="A302" s="200"/>
      <c r="B302" s="204"/>
      <c r="C302" s="205"/>
    </row>
    <row r="303" spans="1:3" x14ac:dyDescent="0.25">
      <c r="A303" s="200"/>
      <c r="B303" s="200"/>
      <c r="C303" s="207"/>
    </row>
    <row r="304" spans="1:3" x14ac:dyDescent="0.25">
      <c r="A304" s="200"/>
      <c r="B304" s="200"/>
      <c r="C304" s="207"/>
    </row>
    <row r="305" spans="1:3" x14ac:dyDescent="0.25">
      <c r="A305" s="200"/>
      <c r="B305" s="200"/>
      <c r="C305" s="207"/>
    </row>
    <row r="306" spans="1:3" x14ac:dyDescent="0.25">
      <c r="A306" s="200"/>
      <c r="B306" s="200"/>
      <c r="C306" s="207"/>
    </row>
    <row r="307" spans="1:3" x14ac:dyDescent="0.25">
      <c r="A307" s="200"/>
      <c r="B307" s="200"/>
      <c r="C307" s="207"/>
    </row>
    <row r="308" spans="1:3" x14ac:dyDescent="0.25">
      <c r="A308" s="200"/>
      <c r="B308" s="200"/>
      <c r="C308" s="207"/>
    </row>
    <row r="309" spans="1:3" x14ac:dyDescent="0.25">
      <c r="A309" s="201"/>
      <c r="B309" s="201"/>
      <c r="C309" s="201"/>
    </row>
    <row r="310" spans="1:3" x14ac:dyDescent="0.25">
      <c r="A310" s="203"/>
      <c r="B310" s="204"/>
      <c r="C310" s="205"/>
    </row>
    <row r="311" spans="1:3" x14ac:dyDescent="0.25">
      <c r="A311" s="200"/>
      <c r="B311" s="204"/>
      <c r="C311" s="205"/>
    </row>
    <row r="312" spans="1:3" x14ac:dyDescent="0.25">
      <c r="A312" s="200"/>
      <c r="B312" s="200"/>
      <c r="C312" s="207"/>
    </row>
    <row r="313" spans="1:3" x14ac:dyDescent="0.25">
      <c r="A313" s="200"/>
      <c r="B313" s="200"/>
      <c r="C313" s="207"/>
    </row>
    <row r="314" spans="1:3" x14ac:dyDescent="0.25">
      <c r="A314" s="200"/>
      <c r="B314" s="200"/>
      <c r="C314" s="207"/>
    </row>
    <row r="315" spans="1:3" x14ac:dyDescent="0.25">
      <c r="A315" s="200"/>
      <c r="B315" s="200"/>
      <c r="C315" s="207"/>
    </row>
    <row r="316" spans="1:3" x14ac:dyDescent="0.25">
      <c r="A316" s="200"/>
      <c r="B316" s="200"/>
      <c r="C316" s="207"/>
    </row>
    <row r="317" spans="1:3" x14ac:dyDescent="0.25">
      <c r="A317" s="200"/>
      <c r="B317" s="200"/>
      <c r="C317" s="207"/>
    </row>
    <row r="318" spans="1:3" x14ac:dyDescent="0.25">
      <c r="A318" s="201"/>
      <c r="B318" s="201"/>
      <c r="C318" s="201"/>
    </row>
    <row r="319" spans="1:3" x14ac:dyDescent="0.25">
      <c r="A319" s="208"/>
      <c r="B319" s="204"/>
      <c r="C319" s="205"/>
    </row>
    <row r="320" spans="1:3" x14ac:dyDescent="0.25">
      <c r="A320" s="200"/>
      <c r="B320" s="204"/>
      <c r="C320" s="205"/>
    </row>
    <row r="321" spans="1:3" x14ac:dyDescent="0.25">
      <c r="A321" s="200"/>
      <c r="B321" s="200"/>
      <c r="C321" s="207"/>
    </row>
    <row r="322" spans="1:3" x14ac:dyDescent="0.25">
      <c r="A322" s="200"/>
      <c r="B322" s="200"/>
      <c r="C322" s="207"/>
    </row>
    <row r="323" spans="1:3" x14ac:dyDescent="0.25">
      <c r="A323" s="200"/>
      <c r="B323" s="200"/>
      <c r="C323" s="207"/>
    </row>
    <row r="324" spans="1:3" x14ac:dyDescent="0.25">
      <c r="A324" s="200"/>
      <c r="B324" s="200"/>
      <c r="C324" s="207"/>
    </row>
    <row r="325" spans="1:3" x14ac:dyDescent="0.25">
      <c r="A325" s="200"/>
      <c r="B325" s="200"/>
      <c r="C325" s="207"/>
    </row>
    <row r="326" spans="1:3" x14ac:dyDescent="0.25">
      <c r="A326" s="200"/>
      <c r="B326" s="200"/>
      <c r="C326" s="207"/>
    </row>
    <row r="327" spans="1:3" x14ac:dyDescent="0.25">
      <c r="A327" s="201"/>
      <c r="B327" s="201"/>
      <c r="C327" s="201"/>
    </row>
    <row r="328" spans="1:3" x14ac:dyDescent="0.25">
      <c r="A328" s="208"/>
      <c r="B328" s="204"/>
      <c r="C328" s="205"/>
    </row>
    <row r="329" spans="1:3" x14ac:dyDescent="0.25">
      <c r="A329" s="200"/>
      <c r="B329" s="204"/>
      <c r="C329" s="205"/>
    </row>
    <row r="330" spans="1:3" x14ac:dyDescent="0.25">
      <c r="A330" s="200"/>
      <c r="B330" s="200"/>
      <c r="C330" s="207"/>
    </row>
    <row r="331" spans="1:3" x14ac:dyDescent="0.25">
      <c r="A331" s="200"/>
      <c r="B331" s="200"/>
      <c r="C331" s="207"/>
    </row>
    <row r="332" spans="1:3" x14ac:dyDescent="0.25">
      <c r="A332" s="200"/>
      <c r="B332" s="200"/>
      <c r="C332" s="207"/>
    </row>
    <row r="333" spans="1:3" x14ac:dyDescent="0.25">
      <c r="A333" s="200"/>
      <c r="B333" s="200"/>
      <c r="C333" s="207"/>
    </row>
    <row r="334" spans="1:3" x14ac:dyDescent="0.25">
      <c r="A334" s="200"/>
      <c r="B334" s="200"/>
      <c r="C334" s="207"/>
    </row>
    <row r="335" spans="1:3" x14ac:dyDescent="0.25">
      <c r="A335" s="200"/>
      <c r="B335" s="200"/>
      <c r="C335" s="207"/>
    </row>
    <row r="336" spans="1:3" x14ac:dyDescent="0.25">
      <c r="A336" s="201"/>
      <c r="B336" s="201"/>
      <c r="C336" s="201"/>
    </row>
    <row r="337" spans="1:3" x14ac:dyDescent="0.25">
      <c r="A337" s="208"/>
      <c r="B337" s="204"/>
      <c r="C337" s="205"/>
    </row>
    <row r="338" spans="1:3" x14ac:dyDescent="0.25">
      <c r="A338" s="200"/>
      <c r="B338" s="204"/>
      <c r="C338" s="205"/>
    </row>
    <row r="339" spans="1:3" x14ac:dyDescent="0.25">
      <c r="A339" s="200"/>
      <c r="B339" s="200"/>
      <c r="C339" s="207"/>
    </row>
    <row r="340" spans="1:3" x14ac:dyDescent="0.25">
      <c r="A340" s="200"/>
      <c r="B340" s="200"/>
      <c r="C340" s="207"/>
    </row>
    <row r="341" spans="1:3" x14ac:dyDescent="0.25">
      <c r="A341" s="200"/>
      <c r="B341" s="200"/>
      <c r="C341" s="207"/>
    </row>
    <row r="342" spans="1:3" x14ac:dyDescent="0.25">
      <c r="A342" s="200"/>
      <c r="B342" s="200"/>
      <c r="C342" s="207"/>
    </row>
    <row r="343" spans="1:3" x14ac:dyDescent="0.25">
      <c r="A343" s="200"/>
      <c r="B343" s="200"/>
      <c r="C343" s="207"/>
    </row>
    <row r="344" spans="1:3" x14ac:dyDescent="0.25">
      <c r="A344" s="200"/>
      <c r="B344" s="200"/>
      <c r="C344" s="207"/>
    </row>
    <row r="345" spans="1:3" x14ac:dyDescent="0.25">
      <c r="A345" s="201"/>
      <c r="B345" s="201"/>
      <c r="C345" s="201"/>
    </row>
    <row r="346" spans="1:3" x14ac:dyDescent="0.25">
      <c r="A346" s="208"/>
      <c r="B346" s="204"/>
      <c r="C346" s="205"/>
    </row>
    <row r="347" spans="1:3" x14ac:dyDescent="0.25">
      <c r="A347" s="200"/>
      <c r="B347" s="204"/>
      <c r="C347" s="205"/>
    </row>
    <row r="348" spans="1:3" x14ac:dyDescent="0.25">
      <c r="A348" s="200"/>
      <c r="B348" s="200"/>
      <c r="C348" s="207"/>
    </row>
    <row r="349" spans="1:3" x14ac:dyDescent="0.25">
      <c r="A349" s="200"/>
      <c r="B349" s="200"/>
      <c r="C349" s="207"/>
    </row>
    <row r="350" spans="1:3" x14ac:dyDescent="0.25">
      <c r="A350" s="200"/>
      <c r="B350" s="200"/>
      <c r="C350" s="207"/>
    </row>
    <row r="351" spans="1:3" x14ac:dyDescent="0.25">
      <c r="A351" s="200"/>
      <c r="B351" s="200"/>
      <c r="C351" s="207"/>
    </row>
    <row r="352" spans="1:3" x14ac:dyDescent="0.25">
      <c r="A352" s="200"/>
      <c r="B352" s="200"/>
      <c r="C352" s="207"/>
    </row>
    <row r="353" spans="1:3" x14ac:dyDescent="0.25">
      <c r="A353" s="200"/>
      <c r="B353" s="200"/>
      <c r="C353" s="207"/>
    </row>
    <row r="354" spans="1:3" x14ac:dyDescent="0.25">
      <c r="A354" s="201"/>
      <c r="B354" s="201"/>
      <c r="C354" s="201"/>
    </row>
    <row r="355" spans="1:3" x14ac:dyDescent="0.25">
      <c r="A355" s="209"/>
      <c r="B355" s="210"/>
      <c r="C355" s="211"/>
    </row>
    <row r="356" spans="1:3" x14ac:dyDescent="0.25">
      <c r="A356" s="212"/>
      <c r="B356" s="210"/>
      <c r="C356" s="211"/>
    </row>
    <row r="357" spans="1:3" x14ac:dyDescent="0.25">
      <c r="A357" s="202"/>
      <c r="B357" s="202"/>
      <c r="C357" s="214"/>
    </row>
    <row r="358" spans="1:3" x14ac:dyDescent="0.25">
      <c r="A358" s="202"/>
      <c r="B358" s="202"/>
      <c r="C358" s="214"/>
    </row>
    <row r="359" spans="1:3" x14ac:dyDescent="0.25">
      <c r="A359" s="202"/>
      <c r="B359" s="202"/>
      <c r="C359" s="214"/>
    </row>
    <row r="360" spans="1:3" x14ac:dyDescent="0.25">
      <c r="A360" s="202"/>
      <c r="B360" s="202"/>
      <c r="C360" s="214"/>
    </row>
    <row r="361" spans="1:3" x14ac:dyDescent="0.25">
      <c r="A361" s="202"/>
      <c r="B361" s="200"/>
      <c r="C361" s="207"/>
    </row>
    <row r="362" spans="1:3" x14ac:dyDescent="0.25">
      <c r="A362" s="215"/>
      <c r="B362" s="204"/>
      <c r="C362" s="205"/>
    </row>
    <row r="363" spans="1:3" x14ac:dyDescent="0.25">
      <c r="A363" s="200"/>
      <c r="B363" s="204"/>
      <c r="C363" s="216"/>
    </row>
    <row r="364" spans="1:3" x14ac:dyDescent="0.25">
      <c r="A364" s="200"/>
      <c r="B364" s="200"/>
      <c r="C364" s="207"/>
    </row>
    <row r="365" spans="1:3" x14ac:dyDescent="0.25">
      <c r="A365" s="200"/>
      <c r="B365" s="200"/>
      <c r="C365" s="207"/>
    </row>
    <row r="366" spans="1:3" x14ac:dyDescent="0.25">
      <c r="A366" s="200"/>
      <c r="B366" s="200"/>
      <c r="C366" s="207"/>
    </row>
    <row r="367" spans="1:3" x14ac:dyDescent="0.25">
      <c r="A367" s="200"/>
      <c r="B367" s="200"/>
      <c r="C367" s="207"/>
    </row>
    <row r="368" spans="1:3" x14ac:dyDescent="0.25">
      <c r="A368" s="200"/>
      <c r="B368" s="200"/>
      <c r="C368" s="207"/>
    </row>
    <row r="369" spans="1:3" x14ac:dyDescent="0.25">
      <c r="A369" s="200"/>
      <c r="B369" s="200"/>
      <c r="C369" s="207"/>
    </row>
    <row r="370" spans="1:3" x14ac:dyDescent="0.25">
      <c r="A370" s="217"/>
      <c r="B370" s="201"/>
      <c r="C370" s="201"/>
    </row>
    <row r="371" spans="1:3" x14ac:dyDescent="0.25">
      <c r="A371" s="215"/>
      <c r="B371" s="204"/>
      <c r="C371" s="231"/>
    </row>
    <row r="372" spans="1:3" x14ac:dyDescent="0.25">
      <c r="A372" s="200"/>
      <c r="B372" s="204"/>
      <c r="C372" s="218"/>
    </row>
    <row r="373" spans="1:3" x14ac:dyDescent="0.25">
      <c r="A373" s="200"/>
      <c r="B373" s="200"/>
      <c r="C373" s="207"/>
    </row>
    <row r="374" spans="1:3" x14ac:dyDescent="0.25">
      <c r="A374" s="200"/>
      <c r="B374" s="200"/>
      <c r="C374" s="207"/>
    </row>
    <row r="375" spans="1:3" x14ac:dyDescent="0.25">
      <c r="A375" s="200"/>
      <c r="B375" s="200"/>
      <c r="C375" s="207"/>
    </row>
    <row r="376" spans="1:3" x14ac:dyDescent="0.25">
      <c r="A376" s="200"/>
      <c r="B376" s="200"/>
      <c r="C376" s="207"/>
    </row>
    <row r="377" spans="1:3" x14ac:dyDescent="0.25">
      <c r="A377" s="200"/>
      <c r="B377" s="200"/>
      <c r="C377" s="207"/>
    </row>
    <row r="378" spans="1:3" x14ac:dyDescent="0.25">
      <c r="A378" s="200"/>
      <c r="B378" s="200"/>
      <c r="C378" s="207"/>
    </row>
    <row r="379" spans="1:3" x14ac:dyDescent="0.25">
      <c r="A379" s="217"/>
      <c r="B379" s="201"/>
      <c r="C379" s="201"/>
    </row>
    <row r="380" spans="1:3" x14ac:dyDescent="0.25">
      <c r="A380" s="215"/>
      <c r="B380" s="204"/>
      <c r="C380" s="205"/>
    </row>
    <row r="381" spans="1:3" x14ac:dyDescent="0.25">
      <c r="A381" s="200"/>
      <c r="B381" s="204"/>
      <c r="C381" s="216"/>
    </row>
    <row r="382" spans="1:3" x14ac:dyDescent="0.25">
      <c r="A382" s="200"/>
      <c r="B382" s="200"/>
      <c r="C382" s="207"/>
    </row>
    <row r="383" spans="1:3" x14ac:dyDescent="0.25">
      <c r="A383" s="200"/>
      <c r="B383" s="200"/>
      <c r="C383" s="207"/>
    </row>
    <row r="384" spans="1:3" x14ac:dyDescent="0.25">
      <c r="A384" s="200"/>
      <c r="B384" s="200"/>
      <c r="C384" s="207"/>
    </row>
    <row r="385" spans="1:3" x14ac:dyDescent="0.25">
      <c r="A385" s="200"/>
      <c r="B385" s="200"/>
      <c r="C385" s="207"/>
    </row>
    <row r="386" spans="1:3" x14ac:dyDescent="0.25">
      <c r="A386" s="200"/>
      <c r="B386" s="200"/>
      <c r="C386" s="207"/>
    </row>
    <row r="387" spans="1:3" x14ac:dyDescent="0.25">
      <c r="A387" s="200"/>
      <c r="B387" s="200"/>
      <c r="C387" s="207"/>
    </row>
    <row r="388" spans="1:3" x14ac:dyDescent="0.25">
      <c r="A388" s="217"/>
      <c r="B388" s="201"/>
      <c r="C388" s="201"/>
    </row>
    <row r="389" spans="1:3" x14ac:dyDescent="0.25">
      <c r="A389" s="219"/>
      <c r="B389" s="204"/>
      <c r="C389" s="205"/>
    </row>
    <row r="390" spans="1:3" x14ac:dyDescent="0.25">
      <c r="A390" s="200"/>
      <c r="B390" s="204"/>
      <c r="C390" s="216"/>
    </row>
    <row r="391" spans="1:3" x14ac:dyDescent="0.25">
      <c r="A391" s="200"/>
      <c r="B391" s="200"/>
      <c r="C391" s="207"/>
    </row>
    <row r="392" spans="1:3" x14ac:dyDescent="0.25">
      <c r="A392" s="200"/>
      <c r="B392" s="200"/>
      <c r="C392" s="207"/>
    </row>
    <row r="393" spans="1:3" x14ac:dyDescent="0.25">
      <c r="A393" s="200"/>
      <c r="B393" s="200"/>
      <c r="C393" s="207"/>
    </row>
    <row r="394" spans="1:3" x14ac:dyDescent="0.25">
      <c r="A394" s="200"/>
      <c r="B394" s="200"/>
      <c r="C394" s="207"/>
    </row>
    <row r="395" spans="1:3" x14ac:dyDescent="0.25">
      <c r="A395" s="200"/>
      <c r="B395" s="200"/>
      <c r="C395" s="207"/>
    </row>
    <row r="396" spans="1:3" x14ac:dyDescent="0.25">
      <c r="A396" s="200"/>
      <c r="B396" s="200"/>
      <c r="C396" s="207"/>
    </row>
    <row r="397" spans="1:3" x14ac:dyDescent="0.25">
      <c r="A397" s="217"/>
      <c r="B397" s="201"/>
      <c r="C397" s="201"/>
    </row>
    <row r="398" spans="1:3" x14ac:dyDescent="0.25">
      <c r="A398" s="219"/>
      <c r="B398" s="204"/>
      <c r="C398" s="205"/>
    </row>
    <row r="399" spans="1:3" x14ac:dyDescent="0.25">
      <c r="A399" s="200"/>
      <c r="B399" s="204"/>
      <c r="C399" s="216"/>
    </row>
    <row r="400" spans="1:3" x14ac:dyDescent="0.25">
      <c r="A400" s="200"/>
      <c r="B400" s="200"/>
      <c r="C400" s="207"/>
    </row>
    <row r="401" spans="1:3" x14ac:dyDescent="0.25">
      <c r="A401" s="200"/>
      <c r="B401" s="200"/>
      <c r="C401" s="207"/>
    </row>
    <row r="402" spans="1:3" x14ac:dyDescent="0.25">
      <c r="A402" s="200"/>
      <c r="B402" s="200"/>
      <c r="C402" s="207"/>
    </row>
    <row r="403" spans="1:3" x14ac:dyDescent="0.25">
      <c r="A403" s="200"/>
      <c r="B403" s="200"/>
      <c r="C403" s="207"/>
    </row>
    <row r="404" spans="1:3" x14ac:dyDescent="0.25">
      <c r="A404" s="200"/>
      <c r="B404" s="200"/>
      <c r="C404" s="207"/>
    </row>
    <row r="405" spans="1:3" x14ac:dyDescent="0.25">
      <c r="A405" s="200"/>
      <c r="B405" s="200"/>
      <c r="C405" s="207"/>
    </row>
    <row r="406" spans="1:3" x14ac:dyDescent="0.25">
      <c r="A406" s="217"/>
      <c r="B406" s="201"/>
      <c r="C406" s="201"/>
    </row>
    <row r="407" spans="1:3" x14ac:dyDescent="0.25">
      <c r="A407" s="219"/>
      <c r="B407" s="204"/>
      <c r="C407" s="205"/>
    </row>
    <row r="408" spans="1:3" x14ac:dyDescent="0.25">
      <c r="A408" s="200"/>
      <c r="B408" s="204"/>
      <c r="C408" s="216"/>
    </row>
    <row r="409" spans="1:3" x14ac:dyDescent="0.25">
      <c r="A409" s="200"/>
      <c r="B409" s="200"/>
      <c r="C409" s="207"/>
    </row>
    <row r="410" spans="1:3" x14ac:dyDescent="0.25">
      <c r="A410" s="200"/>
      <c r="B410" s="200"/>
      <c r="C410" s="207"/>
    </row>
    <row r="411" spans="1:3" x14ac:dyDescent="0.25">
      <c r="A411" s="200"/>
      <c r="B411" s="200"/>
      <c r="C411" s="207"/>
    </row>
    <row r="412" spans="1:3" x14ac:dyDescent="0.25">
      <c r="A412" s="200"/>
      <c r="B412" s="200"/>
      <c r="C412" s="207"/>
    </row>
    <row r="413" spans="1:3" x14ac:dyDescent="0.25">
      <c r="A413" s="200"/>
      <c r="B413" s="200"/>
      <c r="C413" s="207"/>
    </row>
    <row r="414" spans="1:3" x14ac:dyDescent="0.25">
      <c r="A414" s="200"/>
      <c r="B414" s="200"/>
      <c r="C414" s="207"/>
    </row>
    <row r="415" spans="1:3" x14ac:dyDescent="0.25">
      <c r="A415" s="217"/>
      <c r="B415" s="201"/>
      <c r="C415" s="201"/>
    </row>
    <row r="416" spans="1:3" x14ac:dyDescent="0.25">
      <c r="A416" s="219"/>
      <c r="B416" s="204"/>
      <c r="C416" s="205"/>
    </row>
    <row r="417" spans="1:3" x14ac:dyDescent="0.25">
      <c r="A417" s="200"/>
      <c r="B417" s="204"/>
      <c r="C417" s="216"/>
    </row>
    <row r="418" spans="1:3" x14ac:dyDescent="0.25">
      <c r="A418" s="200"/>
      <c r="B418" s="200"/>
      <c r="C418" s="207"/>
    </row>
    <row r="419" spans="1:3" x14ac:dyDescent="0.25">
      <c r="A419" s="200"/>
      <c r="B419" s="200"/>
      <c r="C419" s="207"/>
    </row>
    <row r="420" spans="1:3" x14ac:dyDescent="0.25">
      <c r="A420" s="200"/>
      <c r="B420" s="200"/>
      <c r="C420" s="207"/>
    </row>
    <row r="421" spans="1:3" x14ac:dyDescent="0.25">
      <c r="A421" s="200"/>
      <c r="B421" s="200"/>
      <c r="C421" s="207"/>
    </row>
    <row r="422" spans="1:3" x14ac:dyDescent="0.25">
      <c r="A422" s="200"/>
      <c r="B422" s="200"/>
      <c r="C422" s="207"/>
    </row>
    <row r="423" spans="1:3" x14ac:dyDescent="0.25">
      <c r="A423" s="200"/>
      <c r="B423" s="200"/>
      <c r="C423" s="207"/>
    </row>
    <row r="424" spans="1:3" x14ac:dyDescent="0.25">
      <c r="A424" s="217"/>
      <c r="B424" s="201"/>
      <c r="C424" s="201"/>
    </row>
    <row r="425" spans="1:3" x14ac:dyDescent="0.25">
      <c r="A425" s="209"/>
      <c r="B425" s="210"/>
      <c r="C425" s="211"/>
    </row>
    <row r="426" spans="1:3" x14ac:dyDescent="0.25">
      <c r="A426" s="212"/>
      <c r="B426" s="210"/>
      <c r="C426" s="211"/>
    </row>
    <row r="427" spans="1:3" x14ac:dyDescent="0.25">
      <c r="A427" s="202"/>
      <c r="B427" s="202"/>
      <c r="C427" s="214"/>
    </row>
    <row r="428" spans="1:3" x14ac:dyDescent="0.25">
      <c r="A428" s="202"/>
      <c r="B428" s="202"/>
      <c r="C428" s="214"/>
    </row>
    <row r="429" spans="1:3" x14ac:dyDescent="0.25">
      <c r="A429" s="202"/>
      <c r="B429" s="202"/>
      <c r="C429" s="214"/>
    </row>
    <row r="430" spans="1:3" x14ac:dyDescent="0.25">
      <c r="A430" s="217"/>
      <c r="B430" s="201"/>
      <c r="C430" s="201"/>
    </row>
    <row r="431" spans="1:3" x14ac:dyDescent="0.25">
      <c r="A431" s="203"/>
      <c r="B431" s="201"/>
      <c r="C431" s="201"/>
    </row>
    <row r="432" spans="1:3" x14ac:dyDescent="0.25">
      <c r="A432" s="203"/>
      <c r="B432" s="204"/>
      <c r="C432" s="205"/>
    </row>
    <row r="433" spans="1:3" x14ac:dyDescent="0.25">
      <c r="A433" s="200"/>
      <c r="B433" s="204"/>
      <c r="C433" s="216"/>
    </row>
    <row r="434" spans="1:3" x14ac:dyDescent="0.25">
      <c r="A434" s="200"/>
      <c r="B434" s="200"/>
      <c r="C434" s="207"/>
    </row>
    <row r="435" spans="1:3" x14ac:dyDescent="0.25">
      <c r="A435" s="200"/>
      <c r="B435" s="200"/>
      <c r="C435" s="207"/>
    </row>
    <row r="436" spans="1:3" x14ac:dyDescent="0.25">
      <c r="A436" s="200"/>
      <c r="B436" s="200"/>
      <c r="C436" s="207"/>
    </row>
    <row r="437" spans="1:3" x14ac:dyDescent="0.25">
      <c r="A437" s="200"/>
      <c r="B437" s="200"/>
      <c r="C437" s="207"/>
    </row>
    <row r="438" spans="1:3" x14ac:dyDescent="0.25">
      <c r="A438" s="200"/>
      <c r="B438" s="200"/>
      <c r="C438" s="207"/>
    </row>
    <row r="439" spans="1:3" x14ac:dyDescent="0.25">
      <c r="A439" s="200"/>
      <c r="B439" s="200"/>
      <c r="C439" s="207"/>
    </row>
    <row r="440" spans="1:3" x14ac:dyDescent="0.25">
      <c r="A440" s="220"/>
      <c r="B440" s="201"/>
      <c r="C440" s="201"/>
    </row>
    <row r="441" spans="1:3" x14ac:dyDescent="0.25">
      <c r="A441" s="203"/>
      <c r="B441" s="204"/>
      <c r="C441" s="205"/>
    </row>
    <row r="442" spans="1:3" x14ac:dyDescent="0.25">
      <c r="A442" s="200"/>
      <c r="B442" s="204"/>
      <c r="C442" s="216"/>
    </row>
    <row r="443" spans="1:3" x14ac:dyDescent="0.25">
      <c r="A443" s="200"/>
      <c r="B443" s="200"/>
      <c r="C443" s="207"/>
    </row>
    <row r="444" spans="1:3" x14ac:dyDescent="0.25">
      <c r="A444" s="200"/>
      <c r="B444" s="200"/>
      <c r="C444" s="207"/>
    </row>
    <row r="445" spans="1:3" x14ac:dyDescent="0.25">
      <c r="A445" s="200"/>
      <c r="B445" s="200"/>
      <c r="C445" s="207"/>
    </row>
    <row r="446" spans="1:3" x14ac:dyDescent="0.25">
      <c r="A446" s="200"/>
      <c r="B446" s="200"/>
      <c r="C446" s="207"/>
    </row>
    <row r="447" spans="1:3" x14ac:dyDescent="0.25">
      <c r="A447" s="200"/>
      <c r="B447" s="200"/>
      <c r="C447" s="207"/>
    </row>
    <row r="448" spans="1:3" x14ac:dyDescent="0.25">
      <c r="A448" s="200"/>
      <c r="B448" s="200"/>
      <c r="C448" s="207"/>
    </row>
    <row r="449" spans="1:3" x14ac:dyDescent="0.25">
      <c r="A449" s="201"/>
      <c r="B449" s="201"/>
      <c r="C449" s="201"/>
    </row>
    <row r="450" spans="1:3" x14ac:dyDescent="0.25">
      <c r="A450" s="203"/>
      <c r="B450" s="204"/>
      <c r="C450" s="205"/>
    </row>
    <row r="451" spans="1:3" x14ac:dyDescent="0.25">
      <c r="A451" s="200"/>
      <c r="B451" s="204"/>
      <c r="C451" s="207"/>
    </row>
    <row r="452" spans="1:3" x14ac:dyDescent="0.25">
      <c r="A452" s="200"/>
      <c r="B452" s="200"/>
      <c r="C452" s="207"/>
    </row>
    <row r="453" spans="1:3" x14ac:dyDescent="0.25">
      <c r="A453" s="200"/>
      <c r="B453" s="200"/>
      <c r="C453" s="207"/>
    </row>
    <row r="454" spans="1:3" x14ac:dyDescent="0.25">
      <c r="A454" s="200"/>
      <c r="B454" s="200"/>
      <c r="C454" s="207"/>
    </row>
    <row r="455" spans="1:3" x14ac:dyDescent="0.25">
      <c r="A455" s="200"/>
      <c r="B455" s="200"/>
      <c r="C455" s="207"/>
    </row>
    <row r="456" spans="1:3" x14ac:dyDescent="0.25">
      <c r="A456" s="200"/>
      <c r="B456" s="200"/>
      <c r="C456" s="207"/>
    </row>
    <row r="457" spans="1:3" x14ac:dyDescent="0.25">
      <c r="A457" s="200"/>
      <c r="B457" s="200"/>
      <c r="C457" s="207"/>
    </row>
    <row r="458" spans="1:3" x14ac:dyDescent="0.25">
      <c r="A458" s="201"/>
      <c r="B458" s="201"/>
      <c r="C458" s="201"/>
    </row>
    <row r="459" spans="1:3" x14ac:dyDescent="0.25">
      <c r="A459" s="203"/>
      <c r="B459" s="210"/>
      <c r="C459" s="211"/>
    </row>
    <row r="460" spans="1:3" x14ac:dyDescent="0.25">
      <c r="A460" s="212"/>
      <c r="B460" s="210"/>
      <c r="C460" s="211"/>
    </row>
    <row r="461" spans="1:3" x14ac:dyDescent="0.25">
      <c r="A461" s="202"/>
      <c r="B461" s="202"/>
      <c r="C461" s="214"/>
    </row>
    <row r="462" spans="1:3" x14ac:dyDescent="0.25">
      <c r="A462" s="202"/>
      <c r="B462" s="202"/>
      <c r="C462" s="214"/>
    </row>
    <row r="463" spans="1:3" x14ac:dyDescent="0.25">
      <c r="A463" s="202"/>
      <c r="B463" s="202"/>
      <c r="C463" s="214"/>
    </row>
    <row r="464" spans="1:3" x14ac:dyDescent="0.25">
      <c r="A464" s="201"/>
      <c r="B464" s="221"/>
      <c r="C464" s="201"/>
    </row>
    <row r="465" spans="1:3" x14ac:dyDescent="0.25">
      <c r="A465" s="203"/>
      <c r="B465" s="210"/>
      <c r="C465" s="211"/>
    </row>
    <row r="466" spans="1:3" x14ac:dyDescent="0.25">
      <c r="A466" s="202"/>
      <c r="B466" s="210"/>
      <c r="C466" s="202"/>
    </row>
    <row r="467" spans="1:3" x14ac:dyDescent="0.25">
      <c r="A467" s="202"/>
      <c r="B467" s="202"/>
      <c r="C467" s="214"/>
    </row>
    <row r="468" spans="1:3" x14ac:dyDescent="0.25">
      <c r="A468" s="202"/>
      <c r="B468" s="202"/>
      <c r="C468" s="222"/>
    </row>
    <row r="469" spans="1:3" x14ac:dyDescent="0.25">
      <c r="A469" s="223"/>
      <c r="B469" s="221"/>
      <c r="C469" s="201"/>
    </row>
    <row r="470" spans="1:3" x14ac:dyDescent="0.25">
      <c r="A470" s="203"/>
      <c r="B470" s="221"/>
      <c r="C470" s="201"/>
    </row>
    <row r="471" spans="1:3" x14ac:dyDescent="0.25">
      <c r="A471" s="203"/>
      <c r="B471" s="204"/>
      <c r="C471" s="205"/>
    </row>
    <row r="472" spans="1:3" x14ac:dyDescent="0.25">
      <c r="A472" s="200"/>
      <c r="B472" s="204"/>
      <c r="C472" s="201"/>
    </row>
    <row r="473" spans="1:3" x14ac:dyDescent="0.25">
      <c r="A473" s="200"/>
      <c r="B473" s="200"/>
      <c r="C473" s="207"/>
    </row>
    <row r="474" spans="1:3" x14ac:dyDescent="0.25">
      <c r="A474" s="200"/>
      <c r="B474" s="200"/>
      <c r="C474" s="207"/>
    </row>
    <row r="475" spans="1:3" x14ac:dyDescent="0.25">
      <c r="A475" s="217"/>
      <c r="B475" s="224"/>
      <c r="C475" s="201"/>
    </row>
    <row r="476" spans="1:3" x14ac:dyDescent="0.25">
      <c r="A476" s="203"/>
      <c r="B476" s="204"/>
      <c r="C476" s="205"/>
    </row>
    <row r="477" spans="1:3" x14ac:dyDescent="0.25">
      <c r="A477" s="200"/>
      <c r="B477" s="204"/>
      <c r="C477" s="201"/>
    </row>
    <row r="478" spans="1:3" x14ac:dyDescent="0.25">
      <c r="A478" s="200"/>
      <c r="B478" s="200"/>
      <c r="C478" s="207"/>
    </row>
    <row r="479" spans="1:3" x14ac:dyDescent="0.25">
      <c r="A479" s="200"/>
      <c r="B479" s="200"/>
      <c r="C479" s="225"/>
    </row>
    <row r="480" spans="1:3" x14ac:dyDescent="0.25">
      <c r="A480" s="217"/>
      <c r="B480" s="224"/>
      <c r="C480" s="201"/>
    </row>
    <row r="481" spans="1:3" x14ac:dyDescent="0.25">
      <c r="A481" s="203"/>
      <c r="B481" s="210"/>
      <c r="C481" s="211"/>
    </row>
    <row r="482" spans="1:3" x14ac:dyDescent="0.25">
      <c r="A482" s="212"/>
      <c r="B482" s="210"/>
      <c r="C482" s="226"/>
    </row>
    <row r="483" spans="1:3" x14ac:dyDescent="0.25">
      <c r="A483" s="202"/>
      <c r="B483" s="202"/>
      <c r="C483" s="222"/>
    </row>
    <row r="484" spans="1:3" x14ac:dyDescent="0.25">
      <c r="A484" s="217"/>
      <c r="B484" s="224"/>
      <c r="C484" s="201"/>
    </row>
    <row r="485" spans="1:3" x14ac:dyDescent="0.25">
      <c r="A485" s="203"/>
      <c r="B485" s="210"/>
      <c r="C485" s="211"/>
    </row>
    <row r="486" spans="1:3" x14ac:dyDescent="0.25">
      <c r="A486" s="202"/>
      <c r="B486" s="210"/>
      <c r="C486" s="211"/>
    </row>
    <row r="487" spans="1:3" x14ac:dyDescent="0.25">
      <c r="A487" s="202"/>
      <c r="B487" s="202"/>
      <c r="C487" s="214"/>
    </row>
    <row r="488" spans="1:3" x14ac:dyDescent="0.25">
      <c r="A488" s="202"/>
      <c r="B488" s="202"/>
      <c r="C488" s="222"/>
    </row>
    <row r="489" spans="1:3" x14ac:dyDescent="0.25">
      <c r="A489" s="200"/>
      <c r="B489" s="200"/>
      <c r="C489" s="201"/>
    </row>
    <row r="490" spans="1:3" x14ac:dyDescent="0.25">
      <c r="A490" s="227"/>
      <c r="B490" s="201"/>
      <c r="C490" s="201"/>
    </row>
    <row r="491" spans="1:3" x14ac:dyDescent="0.25">
      <c r="A491" s="228"/>
      <c r="B491" s="204"/>
      <c r="C491" s="205"/>
    </row>
    <row r="492" spans="1:3" x14ac:dyDescent="0.25">
      <c r="A492" s="200"/>
      <c r="B492" s="204"/>
      <c r="C492" s="229"/>
    </row>
    <row r="493" spans="1:3" x14ac:dyDescent="0.25">
      <c r="A493" s="200"/>
      <c r="B493" s="200"/>
      <c r="C493" s="207"/>
    </row>
    <row r="494" spans="1:3" x14ac:dyDescent="0.25">
      <c r="A494" s="200"/>
      <c r="B494" s="200"/>
      <c r="C494" s="207"/>
    </row>
    <row r="495" spans="1:3" x14ac:dyDescent="0.25">
      <c r="A495" s="200"/>
      <c r="B495" s="200"/>
      <c r="C495" s="207"/>
    </row>
    <row r="496" spans="1:3" x14ac:dyDescent="0.25">
      <c r="A496" s="200"/>
      <c r="B496" s="200"/>
      <c r="C496" s="207"/>
    </row>
    <row r="497" spans="1:3" x14ac:dyDescent="0.25">
      <c r="A497" s="200"/>
      <c r="B497" s="200"/>
      <c r="C497" s="207"/>
    </row>
    <row r="498" spans="1:3" x14ac:dyDescent="0.25">
      <c r="A498" s="200"/>
      <c r="B498" s="200"/>
      <c r="C498" s="207"/>
    </row>
    <row r="499" spans="1:3" x14ac:dyDescent="0.25">
      <c r="A499" s="217"/>
      <c r="B499" s="228"/>
      <c r="C499" s="205"/>
    </row>
    <row r="500" spans="1:3" x14ac:dyDescent="0.25">
      <c r="A500" s="228"/>
      <c r="B500" s="204"/>
      <c r="C500" s="205"/>
    </row>
    <row r="501" spans="1:3" x14ac:dyDescent="0.25">
      <c r="A501" s="200"/>
      <c r="B501" s="204"/>
      <c r="C501" s="229"/>
    </row>
    <row r="502" spans="1:3" x14ac:dyDescent="0.25">
      <c r="A502" s="200"/>
      <c r="B502" s="200"/>
      <c r="C502" s="207"/>
    </row>
    <row r="503" spans="1:3" x14ac:dyDescent="0.25">
      <c r="A503" s="200"/>
      <c r="B503" s="200"/>
      <c r="C503" s="207"/>
    </row>
    <row r="504" spans="1:3" x14ac:dyDescent="0.25">
      <c r="A504" s="200"/>
      <c r="B504" s="200"/>
      <c r="C504" s="207"/>
    </row>
    <row r="505" spans="1:3" x14ac:dyDescent="0.25">
      <c r="A505" s="200"/>
      <c r="B505" s="200"/>
      <c r="C505" s="207"/>
    </row>
    <row r="506" spans="1:3" x14ac:dyDescent="0.25">
      <c r="A506" s="200"/>
      <c r="B506" s="200"/>
      <c r="C506" s="207"/>
    </row>
    <row r="507" spans="1:3" x14ac:dyDescent="0.25">
      <c r="A507" s="200"/>
      <c r="B507" s="200"/>
      <c r="C507" s="207"/>
    </row>
    <row r="508" spans="1:3" x14ac:dyDescent="0.25">
      <c r="A508" s="228"/>
      <c r="B508" s="223"/>
      <c r="C508" s="205"/>
    </row>
    <row r="509" spans="1:3" x14ac:dyDescent="0.25">
      <c r="A509" s="228"/>
      <c r="B509" s="204"/>
      <c r="C509" s="205"/>
    </row>
    <row r="510" spans="1:3" x14ac:dyDescent="0.25">
      <c r="A510" s="200"/>
      <c r="B510" s="204"/>
      <c r="C510" s="229"/>
    </row>
    <row r="511" spans="1:3" x14ac:dyDescent="0.25">
      <c r="A511" s="200"/>
      <c r="B511" s="200"/>
      <c r="C511" s="207"/>
    </row>
    <row r="512" spans="1:3" x14ac:dyDescent="0.25">
      <c r="A512" s="200"/>
      <c r="B512" s="200"/>
      <c r="C512" s="207"/>
    </row>
    <row r="513" spans="1:3" x14ac:dyDescent="0.25">
      <c r="A513" s="200"/>
      <c r="B513" s="200"/>
      <c r="C513" s="207"/>
    </row>
    <row r="514" spans="1:3" x14ac:dyDescent="0.25">
      <c r="A514" s="200"/>
      <c r="B514" s="200"/>
      <c r="C514" s="207"/>
    </row>
    <row r="515" spans="1:3" x14ac:dyDescent="0.25">
      <c r="A515" s="200"/>
      <c r="B515" s="200"/>
      <c r="C515" s="207"/>
    </row>
    <row r="516" spans="1:3" x14ac:dyDescent="0.25">
      <c r="A516" s="200"/>
      <c r="B516" s="200"/>
      <c r="C516" s="207"/>
    </row>
    <row r="517" spans="1:3" x14ac:dyDescent="0.25">
      <c r="A517" s="219"/>
      <c r="B517" s="228"/>
      <c r="C517" s="205"/>
    </row>
    <row r="518" spans="1:3" x14ac:dyDescent="0.25">
      <c r="A518" s="228"/>
      <c r="B518" s="204"/>
      <c r="C518" s="205"/>
    </row>
    <row r="519" spans="1:3" x14ac:dyDescent="0.25">
      <c r="A519" s="200"/>
      <c r="B519" s="204"/>
      <c r="C519" s="229"/>
    </row>
    <row r="520" spans="1:3" x14ac:dyDescent="0.25">
      <c r="A520" s="200"/>
      <c r="B520" s="200"/>
      <c r="C520" s="207"/>
    </row>
    <row r="521" spans="1:3" x14ac:dyDescent="0.25">
      <c r="A521" s="200"/>
      <c r="B521" s="200"/>
      <c r="C521" s="207"/>
    </row>
    <row r="522" spans="1:3" x14ac:dyDescent="0.25">
      <c r="A522" s="200"/>
      <c r="B522" s="200"/>
      <c r="C522" s="207"/>
    </row>
    <row r="523" spans="1:3" x14ac:dyDescent="0.25">
      <c r="A523" s="200"/>
      <c r="B523" s="200"/>
      <c r="C523" s="207"/>
    </row>
    <row r="524" spans="1:3" x14ac:dyDescent="0.25">
      <c r="A524" s="200"/>
      <c r="B524" s="200"/>
      <c r="C524" s="207"/>
    </row>
    <row r="525" spans="1:3" x14ac:dyDescent="0.25">
      <c r="A525" s="200"/>
      <c r="B525" s="200"/>
      <c r="C525" s="207"/>
    </row>
    <row r="526" spans="1:3" x14ac:dyDescent="0.25">
      <c r="A526" s="200"/>
      <c r="B526" s="200"/>
      <c r="C526" s="207"/>
    </row>
    <row r="527" spans="1:3" x14ac:dyDescent="0.25">
      <c r="A527" s="200"/>
      <c r="B527" s="200"/>
      <c r="C527" s="207"/>
    </row>
    <row r="528" spans="1:3" x14ac:dyDescent="0.25">
      <c r="A528" s="200"/>
      <c r="B528" s="200"/>
      <c r="C528" s="205"/>
    </row>
    <row r="529" spans="1:3" x14ac:dyDescent="0.25">
      <c r="A529" s="203"/>
      <c r="B529" s="204"/>
      <c r="C529" s="205"/>
    </row>
    <row r="530" spans="1:3" x14ac:dyDescent="0.25">
      <c r="A530" s="200"/>
      <c r="B530" s="204"/>
      <c r="C530" s="229"/>
    </row>
    <row r="531" spans="1:3" x14ac:dyDescent="0.25">
      <c r="A531" s="200"/>
      <c r="B531" s="200"/>
      <c r="C531" s="207"/>
    </row>
    <row r="532" spans="1:3" x14ac:dyDescent="0.25">
      <c r="A532" s="200"/>
      <c r="B532" s="200"/>
      <c r="C532" s="207"/>
    </row>
    <row r="533" spans="1:3" x14ac:dyDescent="0.25">
      <c r="A533" s="200"/>
      <c r="B533" s="200"/>
      <c r="C533" s="207"/>
    </row>
    <row r="534" spans="1:3" x14ac:dyDescent="0.25">
      <c r="A534" s="200"/>
      <c r="B534" s="200"/>
      <c r="C534" s="207"/>
    </row>
    <row r="535" spans="1:3" x14ac:dyDescent="0.25">
      <c r="A535" s="200"/>
      <c r="B535" s="200"/>
      <c r="C535" s="207"/>
    </row>
    <row r="536" spans="1:3" x14ac:dyDescent="0.25">
      <c r="A536" s="200"/>
      <c r="B536" s="200"/>
      <c r="C536" s="207"/>
    </row>
    <row r="537" spans="1:3" x14ac:dyDescent="0.25">
      <c r="A537" s="200"/>
      <c r="B537" s="200"/>
      <c r="C537" s="205"/>
    </row>
    <row r="538" spans="1:3" x14ac:dyDescent="0.25">
      <c r="A538" s="230"/>
      <c r="B538" s="204"/>
      <c r="C538" s="205"/>
    </row>
    <row r="539" spans="1:3" x14ac:dyDescent="0.25">
      <c r="A539" s="200"/>
      <c r="B539" s="204"/>
      <c r="C539" s="229"/>
    </row>
    <row r="540" spans="1:3" x14ac:dyDescent="0.25">
      <c r="A540" s="200"/>
      <c r="B540" s="200"/>
      <c r="C540" s="207"/>
    </row>
    <row r="541" spans="1:3" x14ac:dyDescent="0.25">
      <c r="A541" s="200"/>
      <c r="B541" s="200"/>
      <c r="C541" s="207"/>
    </row>
    <row r="542" spans="1:3" x14ac:dyDescent="0.25">
      <c r="A542" s="200"/>
      <c r="B542" s="200"/>
      <c r="C542" s="207"/>
    </row>
    <row r="543" spans="1:3" x14ac:dyDescent="0.25">
      <c r="A543" s="200"/>
      <c r="B543" s="200"/>
      <c r="C543" s="207"/>
    </row>
    <row r="544" spans="1:3" x14ac:dyDescent="0.25">
      <c r="A544" s="200"/>
      <c r="B544" s="200"/>
      <c r="C544" s="207"/>
    </row>
    <row r="545" spans="1:3" x14ac:dyDescent="0.25">
      <c r="A545" s="200"/>
      <c r="B545" s="200"/>
      <c r="C545" s="207"/>
    </row>
    <row r="546" spans="1:3" x14ac:dyDescent="0.25">
      <c r="A546" s="217"/>
      <c r="B546" s="228"/>
      <c r="C546" s="205"/>
    </row>
    <row r="547" spans="1:3" x14ac:dyDescent="0.25">
      <c r="A547" s="227"/>
      <c r="B547" s="210"/>
      <c r="C547" s="211"/>
    </row>
    <row r="548" spans="1:3" x14ac:dyDescent="0.25">
      <c r="A548" s="203"/>
      <c r="B548" s="210"/>
      <c r="C548" s="211"/>
    </row>
    <row r="549" spans="1:3" x14ac:dyDescent="0.25">
      <c r="A549" s="202"/>
      <c r="B549" s="202"/>
      <c r="C549" s="214"/>
    </row>
    <row r="550" spans="1:3" x14ac:dyDescent="0.25">
      <c r="A550" s="202"/>
      <c r="B550" s="202"/>
      <c r="C550" s="214"/>
    </row>
    <row r="551" spans="1:3" x14ac:dyDescent="0.25">
      <c r="A551" s="202"/>
      <c r="B551" s="202"/>
      <c r="C551" s="214"/>
    </row>
    <row r="552" spans="1:3" x14ac:dyDescent="0.25">
      <c r="A552" s="202"/>
      <c r="B552" s="202"/>
      <c r="C552" s="214"/>
    </row>
    <row r="553" spans="1:3" x14ac:dyDescent="0.25">
      <c r="A553" s="200"/>
      <c r="B553" s="200"/>
      <c r="C553" s="201"/>
    </row>
    <row r="554" spans="1:3" x14ac:dyDescent="0.25">
      <c r="A554" s="202"/>
      <c r="B554" s="202"/>
      <c r="C554" s="214"/>
    </row>
    <row r="555" spans="1:3" x14ac:dyDescent="0.25">
      <c r="A555" s="201"/>
      <c r="B555" s="201"/>
      <c r="C555" s="201"/>
    </row>
    <row r="556" spans="1:3" x14ac:dyDescent="0.25">
      <c r="A556" s="201"/>
      <c r="B556" s="201"/>
      <c r="C556" s="201"/>
    </row>
    <row r="557" spans="1:3" x14ac:dyDescent="0.25">
      <c r="A557" s="201"/>
      <c r="B557" s="201"/>
      <c r="C557" s="201"/>
    </row>
    <row r="558" spans="1:3" x14ac:dyDescent="0.25">
      <c r="A558" s="201"/>
      <c r="B558" s="201"/>
      <c r="C558" s="201"/>
    </row>
    <row r="559" spans="1:3" x14ac:dyDescent="0.25">
      <c r="A559" s="202"/>
      <c r="B559" s="201"/>
      <c r="C559" s="201"/>
    </row>
    <row r="560" spans="1:3" x14ac:dyDescent="0.25">
      <c r="A560" s="202"/>
      <c r="B560" s="201"/>
      <c r="C560" s="201"/>
    </row>
    <row r="561" spans="1:3" x14ac:dyDescent="0.25">
      <c r="A561" s="203"/>
      <c r="B561" s="204"/>
      <c r="C561" s="205"/>
    </row>
    <row r="562" spans="1:3" x14ac:dyDescent="0.25">
      <c r="A562" s="200"/>
      <c r="B562" s="206"/>
      <c r="C562" s="205"/>
    </row>
    <row r="563" spans="1:3" x14ac:dyDescent="0.25">
      <c r="A563" s="200"/>
      <c r="B563" s="200"/>
      <c r="C563" s="207"/>
    </row>
    <row r="564" spans="1:3" x14ac:dyDescent="0.25">
      <c r="A564" s="200"/>
      <c r="B564" s="200"/>
      <c r="C564" s="207"/>
    </row>
    <row r="565" spans="1:3" x14ac:dyDescent="0.25">
      <c r="A565" s="200"/>
      <c r="B565" s="200"/>
      <c r="C565" s="207"/>
    </row>
    <row r="566" spans="1:3" x14ac:dyDescent="0.25">
      <c r="A566" s="200"/>
      <c r="B566" s="200"/>
      <c r="C566" s="207"/>
    </row>
    <row r="567" spans="1:3" x14ac:dyDescent="0.25">
      <c r="A567" s="200"/>
      <c r="B567" s="200"/>
      <c r="C567" s="207"/>
    </row>
    <row r="568" spans="1:3" x14ac:dyDescent="0.25">
      <c r="A568" s="200"/>
      <c r="B568" s="200"/>
      <c r="C568" s="207"/>
    </row>
    <row r="569" spans="1:3" x14ac:dyDescent="0.25">
      <c r="A569" s="201"/>
      <c r="B569" s="201"/>
      <c r="C569" s="201"/>
    </row>
    <row r="570" spans="1:3" x14ac:dyDescent="0.25">
      <c r="A570" s="203"/>
      <c r="B570" s="204"/>
      <c r="C570" s="205"/>
    </row>
    <row r="571" spans="1:3" x14ac:dyDescent="0.25">
      <c r="A571" s="200"/>
      <c r="B571" s="204"/>
      <c r="C571" s="205"/>
    </row>
    <row r="572" spans="1:3" x14ac:dyDescent="0.25">
      <c r="A572" s="200"/>
      <c r="B572" s="200"/>
      <c r="C572" s="207"/>
    </row>
    <row r="573" spans="1:3" x14ac:dyDescent="0.25">
      <c r="A573" s="200"/>
      <c r="B573" s="200"/>
      <c r="C573" s="207"/>
    </row>
    <row r="574" spans="1:3" x14ac:dyDescent="0.25">
      <c r="A574" s="200"/>
      <c r="B574" s="200"/>
      <c r="C574" s="207"/>
    </row>
    <row r="575" spans="1:3" x14ac:dyDescent="0.25">
      <c r="A575" s="200"/>
      <c r="B575" s="200"/>
      <c r="C575" s="207"/>
    </row>
    <row r="576" spans="1:3" x14ac:dyDescent="0.25">
      <c r="A576" s="200"/>
      <c r="B576" s="200"/>
      <c r="C576" s="207"/>
    </row>
    <row r="577" spans="1:3" x14ac:dyDescent="0.25">
      <c r="A577" s="200"/>
      <c r="B577" s="200"/>
      <c r="C577" s="207"/>
    </row>
    <row r="578" spans="1:3" x14ac:dyDescent="0.25">
      <c r="A578" s="201"/>
      <c r="B578" s="201"/>
      <c r="C578" s="201"/>
    </row>
    <row r="579" spans="1:3" x14ac:dyDescent="0.25">
      <c r="A579" s="203"/>
      <c r="B579" s="204"/>
      <c r="C579" s="205"/>
    </row>
    <row r="580" spans="1:3" x14ac:dyDescent="0.25">
      <c r="A580" s="200"/>
      <c r="B580" s="204"/>
      <c r="C580" s="205"/>
    </row>
    <row r="581" spans="1:3" x14ac:dyDescent="0.25">
      <c r="A581" s="200"/>
      <c r="B581" s="200"/>
      <c r="C581" s="207"/>
    </row>
    <row r="582" spans="1:3" x14ac:dyDescent="0.25">
      <c r="A582" s="200"/>
      <c r="B582" s="200"/>
      <c r="C582" s="207"/>
    </row>
    <row r="583" spans="1:3" x14ac:dyDescent="0.25">
      <c r="A583" s="200"/>
      <c r="B583" s="200"/>
      <c r="C583" s="207"/>
    </row>
    <row r="584" spans="1:3" x14ac:dyDescent="0.25">
      <c r="A584" s="200"/>
      <c r="B584" s="200"/>
      <c r="C584" s="207"/>
    </row>
    <row r="585" spans="1:3" x14ac:dyDescent="0.25">
      <c r="A585" s="200"/>
      <c r="B585" s="200"/>
      <c r="C585" s="207"/>
    </row>
    <row r="586" spans="1:3" x14ac:dyDescent="0.25">
      <c r="A586" s="200"/>
      <c r="B586" s="200"/>
      <c r="C586" s="207"/>
    </row>
    <row r="587" spans="1:3" x14ac:dyDescent="0.25">
      <c r="A587" s="201"/>
      <c r="B587" s="201"/>
      <c r="C587" s="201"/>
    </row>
    <row r="588" spans="1:3" x14ac:dyDescent="0.25">
      <c r="A588" s="203"/>
      <c r="B588" s="204"/>
      <c r="C588" s="205"/>
    </row>
    <row r="589" spans="1:3" x14ac:dyDescent="0.25">
      <c r="A589" s="200"/>
      <c r="B589" s="204"/>
      <c r="C589" s="205"/>
    </row>
    <row r="590" spans="1:3" x14ac:dyDescent="0.25">
      <c r="A590" s="200"/>
      <c r="B590" s="200"/>
      <c r="C590" s="207"/>
    </row>
    <row r="591" spans="1:3" x14ac:dyDescent="0.25">
      <c r="A591" s="200"/>
      <c r="B591" s="200"/>
      <c r="C591" s="207"/>
    </row>
    <row r="592" spans="1:3" x14ac:dyDescent="0.25">
      <c r="A592" s="200"/>
      <c r="B592" s="200"/>
      <c r="C592" s="207"/>
    </row>
    <row r="593" spans="1:3" x14ac:dyDescent="0.25">
      <c r="A593" s="200"/>
      <c r="B593" s="200"/>
      <c r="C593" s="207"/>
    </row>
    <row r="594" spans="1:3" x14ac:dyDescent="0.25">
      <c r="A594" s="200"/>
      <c r="B594" s="200"/>
      <c r="C594" s="207"/>
    </row>
    <row r="595" spans="1:3" x14ac:dyDescent="0.25">
      <c r="A595" s="200"/>
      <c r="B595" s="200"/>
      <c r="C595" s="207"/>
    </row>
    <row r="596" spans="1:3" x14ac:dyDescent="0.25">
      <c r="A596" s="201"/>
      <c r="B596" s="201"/>
      <c r="C596" s="201"/>
    </row>
    <row r="597" spans="1:3" x14ac:dyDescent="0.25">
      <c r="A597" s="208"/>
      <c r="B597" s="204"/>
      <c r="C597" s="205"/>
    </row>
    <row r="598" spans="1:3" x14ac:dyDescent="0.25">
      <c r="A598" s="200"/>
      <c r="B598" s="204"/>
      <c r="C598" s="205"/>
    </row>
    <row r="599" spans="1:3" x14ac:dyDescent="0.25">
      <c r="A599" s="200"/>
      <c r="B599" s="200"/>
      <c r="C599" s="207"/>
    </row>
    <row r="600" spans="1:3" x14ac:dyDescent="0.25">
      <c r="A600" s="200"/>
      <c r="B600" s="200"/>
      <c r="C600" s="207"/>
    </row>
    <row r="601" spans="1:3" x14ac:dyDescent="0.25">
      <c r="A601" s="200"/>
      <c r="B601" s="200"/>
      <c r="C601" s="207"/>
    </row>
    <row r="602" spans="1:3" x14ac:dyDescent="0.25">
      <c r="A602" s="200"/>
      <c r="B602" s="200"/>
      <c r="C602" s="207"/>
    </row>
    <row r="603" spans="1:3" x14ac:dyDescent="0.25">
      <c r="A603" s="200"/>
      <c r="B603" s="200"/>
      <c r="C603" s="207"/>
    </row>
    <row r="604" spans="1:3" x14ac:dyDescent="0.25">
      <c r="A604" s="200"/>
      <c r="B604" s="200"/>
      <c r="C604" s="207"/>
    </row>
    <row r="605" spans="1:3" x14ac:dyDescent="0.25">
      <c r="A605" s="201"/>
      <c r="B605" s="201"/>
      <c r="C605" s="201"/>
    </row>
    <row r="606" spans="1:3" x14ac:dyDescent="0.25">
      <c r="A606" s="208"/>
      <c r="B606" s="204"/>
      <c r="C606" s="205"/>
    </row>
    <row r="607" spans="1:3" x14ac:dyDescent="0.25">
      <c r="A607" s="200"/>
      <c r="B607" s="204"/>
      <c r="C607" s="205"/>
    </row>
    <row r="608" spans="1:3" x14ac:dyDescent="0.25">
      <c r="A608" s="200"/>
      <c r="B608" s="200"/>
      <c r="C608" s="207"/>
    </row>
    <row r="609" spans="1:3" x14ac:dyDescent="0.25">
      <c r="A609" s="200"/>
      <c r="B609" s="200"/>
      <c r="C609" s="207"/>
    </row>
    <row r="610" spans="1:3" x14ac:dyDescent="0.25">
      <c r="A610" s="200"/>
      <c r="B610" s="200"/>
      <c r="C610" s="207"/>
    </row>
    <row r="611" spans="1:3" x14ac:dyDescent="0.25">
      <c r="A611" s="200"/>
      <c r="B611" s="200"/>
      <c r="C611" s="207"/>
    </row>
    <row r="612" spans="1:3" x14ac:dyDescent="0.25">
      <c r="A612" s="200"/>
      <c r="B612" s="200"/>
      <c r="C612" s="207"/>
    </row>
    <row r="613" spans="1:3" x14ac:dyDescent="0.25">
      <c r="A613" s="200"/>
      <c r="B613" s="200"/>
      <c r="C613" s="207"/>
    </row>
    <row r="614" spans="1:3" x14ac:dyDescent="0.25">
      <c r="A614" s="201"/>
      <c r="B614" s="201"/>
      <c r="C614" s="201"/>
    </row>
    <row r="615" spans="1:3" x14ac:dyDescent="0.25">
      <c r="A615" s="208"/>
      <c r="B615" s="204"/>
      <c r="C615" s="205"/>
    </row>
    <row r="616" spans="1:3" x14ac:dyDescent="0.25">
      <c r="A616" s="200"/>
      <c r="B616" s="204"/>
      <c r="C616" s="205"/>
    </row>
    <row r="617" spans="1:3" x14ac:dyDescent="0.25">
      <c r="A617" s="200"/>
      <c r="B617" s="200"/>
      <c r="C617" s="207"/>
    </row>
    <row r="618" spans="1:3" x14ac:dyDescent="0.25">
      <c r="A618" s="200"/>
      <c r="B618" s="200"/>
      <c r="C618" s="207"/>
    </row>
    <row r="619" spans="1:3" x14ac:dyDescent="0.25">
      <c r="A619" s="200"/>
      <c r="B619" s="200"/>
      <c r="C619" s="207"/>
    </row>
    <row r="620" spans="1:3" x14ac:dyDescent="0.25">
      <c r="A620" s="200"/>
      <c r="B620" s="200"/>
      <c r="C620" s="207"/>
    </row>
    <row r="621" spans="1:3" x14ac:dyDescent="0.25">
      <c r="A621" s="200"/>
      <c r="B621" s="200"/>
      <c r="C621" s="207"/>
    </row>
    <row r="622" spans="1:3" x14ac:dyDescent="0.25">
      <c r="A622" s="200"/>
      <c r="B622" s="200"/>
      <c r="C622" s="207"/>
    </row>
    <row r="623" spans="1:3" x14ac:dyDescent="0.25">
      <c r="A623" s="201"/>
      <c r="B623" s="201"/>
      <c r="C623" s="201"/>
    </row>
    <row r="624" spans="1:3" x14ac:dyDescent="0.25">
      <c r="A624" s="208"/>
      <c r="B624" s="204"/>
      <c r="C624" s="205"/>
    </row>
    <row r="625" spans="1:3" x14ac:dyDescent="0.25">
      <c r="A625" s="200"/>
      <c r="B625" s="204"/>
      <c r="C625" s="205"/>
    </row>
    <row r="626" spans="1:3" x14ac:dyDescent="0.25">
      <c r="A626" s="200"/>
      <c r="B626" s="200"/>
      <c r="C626" s="207"/>
    </row>
    <row r="627" spans="1:3" x14ac:dyDescent="0.25">
      <c r="A627" s="200"/>
      <c r="B627" s="200"/>
      <c r="C627" s="207"/>
    </row>
    <row r="628" spans="1:3" x14ac:dyDescent="0.25">
      <c r="A628" s="200"/>
      <c r="B628" s="200"/>
      <c r="C628" s="207"/>
    </row>
    <row r="629" spans="1:3" x14ac:dyDescent="0.25">
      <c r="A629" s="200"/>
      <c r="B629" s="200"/>
      <c r="C629" s="207"/>
    </row>
    <row r="630" spans="1:3" x14ac:dyDescent="0.25">
      <c r="A630" s="200"/>
      <c r="B630" s="200"/>
      <c r="C630" s="207"/>
    </row>
    <row r="631" spans="1:3" x14ac:dyDescent="0.25">
      <c r="A631" s="200"/>
      <c r="B631" s="200"/>
      <c r="C631" s="207"/>
    </row>
    <row r="632" spans="1:3" x14ac:dyDescent="0.25">
      <c r="A632" s="201"/>
      <c r="B632" s="201"/>
      <c r="C632" s="201"/>
    </row>
    <row r="633" spans="1:3" x14ac:dyDescent="0.25">
      <c r="A633" s="209"/>
      <c r="B633" s="210"/>
      <c r="C633" s="211"/>
    </row>
    <row r="634" spans="1:3" x14ac:dyDescent="0.25">
      <c r="A634" s="212"/>
      <c r="B634" s="210"/>
      <c r="C634" s="211"/>
    </row>
    <row r="635" spans="1:3" x14ac:dyDescent="0.25">
      <c r="A635" s="202"/>
      <c r="B635" s="202"/>
      <c r="C635" s="214"/>
    </row>
    <row r="636" spans="1:3" x14ac:dyDescent="0.25">
      <c r="A636" s="202"/>
      <c r="B636" s="202"/>
      <c r="C636" s="214"/>
    </row>
    <row r="637" spans="1:3" x14ac:dyDescent="0.25">
      <c r="A637" s="202"/>
      <c r="B637" s="202"/>
      <c r="C637" s="214"/>
    </row>
    <row r="638" spans="1:3" x14ac:dyDescent="0.25">
      <c r="A638" s="202"/>
      <c r="B638" s="202"/>
      <c r="C638" s="214"/>
    </row>
    <row r="639" spans="1:3" x14ac:dyDescent="0.25">
      <c r="A639" s="202"/>
      <c r="B639" s="200"/>
      <c r="C639" s="207"/>
    </row>
    <row r="640" spans="1:3" x14ac:dyDescent="0.25">
      <c r="A640" s="215"/>
      <c r="B640" s="204"/>
      <c r="C640" s="205"/>
    </row>
    <row r="641" spans="1:3" x14ac:dyDescent="0.25">
      <c r="A641" s="200"/>
      <c r="B641" s="204"/>
      <c r="C641" s="216"/>
    </row>
    <row r="642" spans="1:3" x14ac:dyDescent="0.25">
      <c r="A642" s="200"/>
      <c r="B642" s="200"/>
      <c r="C642" s="207"/>
    </row>
    <row r="643" spans="1:3" x14ac:dyDescent="0.25">
      <c r="A643" s="200"/>
      <c r="B643" s="200"/>
      <c r="C643" s="207"/>
    </row>
    <row r="644" spans="1:3" x14ac:dyDescent="0.25">
      <c r="A644" s="200"/>
      <c r="B644" s="200"/>
      <c r="C644" s="207"/>
    </row>
    <row r="645" spans="1:3" x14ac:dyDescent="0.25">
      <c r="A645" s="200"/>
      <c r="B645" s="200"/>
      <c r="C645" s="207"/>
    </row>
    <row r="646" spans="1:3" x14ac:dyDescent="0.25">
      <c r="A646" s="200"/>
      <c r="B646" s="200"/>
      <c r="C646" s="207"/>
    </row>
    <row r="647" spans="1:3" x14ac:dyDescent="0.25">
      <c r="A647" s="200"/>
      <c r="B647" s="200"/>
      <c r="C647" s="207"/>
    </row>
    <row r="648" spans="1:3" x14ac:dyDescent="0.25">
      <c r="A648" s="217"/>
      <c r="B648" s="201"/>
      <c r="C648" s="201"/>
    </row>
    <row r="649" spans="1:3" x14ac:dyDescent="0.25">
      <c r="A649" s="215"/>
      <c r="B649" s="204"/>
      <c r="C649" s="231"/>
    </row>
    <row r="650" spans="1:3" x14ac:dyDescent="0.25">
      <c r="A650" s="200"/>
      <c r="B650" s="204"/>
      <c r="C650" s="218"/>
    </row>
    <row r="651" spans="1:3" x14ac:dyDescent="0.25">
      <c r="A651" s="200"/>
      <c r="B651" s="200"/>
      <c r="C651" s="207"/>
    </row>
    <row r="652" spans="1:3" x14ac:dyDescent="0.25">
      <c r="A652" s="200"/>
      <c r="B652" s="200"/>
      <c r="C652" s="207"/>
    </row>
    <row r="653" spans="1:3" x14ac:dyDescent="0.25">
      <c r="A653" s="200"/>
      <c r="B653" s="200"/>
      <c r="C653" s="207"/>
    </row>
    <row r="654" spans="1:3" x14ac:dyDescent="0.25">
      <c r="A654" s="200"/>
      <c r="B654" s="200"/>
      <c r="C654" s="207"/>
    </row>
    <row r="655" spans="1:3" x14ac:dyDescent="0.25">
      <c r="A655" s="200"/>
      <c r="B655" s="200"/>
      <c r="C655" s="207"/>
    </row>
    <row r="656" spans="1:3" x14ac:dyDescent="0.25">
      <c r="A656" s="200"/>
      <c r="B656" s="200"/>
      <c r="C656" s="207"/>
    </row>
    <row r="657" spans="1:3" x14ac:dyDescent="0.25">
      <c r="A657" s="217"/>
      <c r="B657" s="201"/>
      <c r="C657" s="201"/>
    </row>
    <row r="658" spans="1:3" x14ac:dyDescent="0.25">
      <c r="A658" s="215"/>
      <c r="B658" s="204"/>
      <c r="C658" s="205"/>
    </row>
    <row r="659" spans="1:3" x14ac:dyDescent="0.25">
      <c r="A659" s="200"/>
      <c r="B659" s="204"/>
      <c r="C659" s="216"/>
    </row>
    <row r="660" spans="1:3" x14ac:dyDescent="0.25">
      <c r="A660" s="200"/>
      <c r="B660" s="200"/>
      <c r="C660" s="207"/>
    </row>
    <row r="661" spans="1:3" x14ac:dyDescent="0.25">
      <c r="A661" s="200"/>
      <c r="B661" s="200"/>
      <c r="C661" s="207"/>
    </row>
    <row r="662" spans="1:3" x14ac:dyDescent="0.25">
      <c r="A662" s="200"/>
      <c r="B662" s="200"/>
      <c r="C662" s="207"/>
    </row>
    <row r="663" spans="1:3" x14ac:dyDescent="0.25">
      <c r="A663" s="200"/>
      <c r="B663" s="200"/>
      <c r="C663" s="207"/>
    </row>
    <row r="664" spans="1:3" x14ac:dyDescent="0.25">
      <c r="A664" s="200"/>
      <c r="B664" s="200"/>
      <c r="C664" s="207"/>
    </row>
    <row r="665" spans="1:3" x14ac:dyDescent="0.25">
      <c r="A665" s="200"/>
      <c r="B665" s="200"/>
      <c r="C665" s="207"/>
    </row>
    <row r="666" spans="1:3" x14ac:dyDescent="0.25">
      <c r="A666" s="217"/>
      <c r="B666" s="201"/>
      <c r="C666" s="201"/>
    </row>
    <row r="667" spans="1:3" x14ac:dyDescent="0.25">
      <c r="A667" s="219"/>
      <c r="B667" s="204"/>
      <c r="C667" s="205"/>
    </row>
    <row r="668" spans="1:3" x14ac:dyDescent="0.25">
      <c r="A668" s="200"/>
      <c r="B668" s="204"/>
      <c r="C668" s="216"/>
    </row>
    <row r="669" spans="1:3" x14ac:dyDescent="0.25">
      <c r="A669" s="200"/>
      <c r="B669" s="200"/>
      <c r="C669" s="207"/>
    </row>
    <row r="670" spans="1:3" x14ac:dyDescent="0.25">
      <c r="A670" s="200"/>
      <c r="B670" s="200"/>
      <c r="C670" s="207"/>
    </row>
    <row r="671" spans="1:3" x14ac:dyDescent="0.25">
      <c r="A671" s="200"/>
      <c r="B671" s="200"/>
      <c r="C671" s="207"/>
    </row>
    <row r="672" spans="1:3" x14ac:dyDescent="0.25">
      <c r="A672" s="200"/>
      <c r="B672" s="200"/>
      <c r="C672" s="207"/>
    </row>
    <row r="673" spans="1:3" x14ac:dyDescent="0.25">
      <c r="A673" s="200"/>
      <c r="B673" s="200"/>
      <c r="C673" s="207"/>
    </row>
    <row r="674" spans="1:3" x14ac:dyDescent="0.25">
      <c r="A674" s="200"/>
      <c r="B674" s="200"/>
      <c r="C674" s="207"/>
    </row>
    <row r="675" spans="1:3" x14ac:dyDescent="0.25">
      <c r="A675" s="217"/>
      <c r="B675" s="201"/>
      <c r="C675" s="201"/>
    </row>
    <row r="676" spans="1:3" x14ac:dyDescent="0.25">
      <c r="A676" s="219"/>
      <c r="B676" s="204"/>
      <c r="C676" s="205"/>
    </row>
    <row r="677" spans="1:3" x14ac:dyDescent="0.25">
      <c r="A677" s="200"/>
      <c r="B677" s="204"/>
      <c r="C677" s="216"/>
    </row>
    <row r="678" spans="1:3" x14ac:dyDescent="0.25">
      <c r="A678" s="200"/>
      <c r="B678" s="200"/>
      <c r="C678" s="207"/>
    </row>
    <row r="679" spans="1:3" x14ac:dyDescent="0.25">
      <c r="A679" s="200"/>
      <c r="B679" s="200"/>
      <c r="C679" s="207"/>
    </row>
    <row r="680" spans="1:3" x14ac:dyDescent="0.25">
      <c r="A680" s="200"/>
      <c r="B680" s="200"/>
      <c r="C680" s="207"/>
    </row>
    <row r="681" spans="1:3" x14ac:dyDescent="0.25">
      <c r="A681" s="200"/>
      <c r="B681" s="200"/>
      <c r="C681" s="207"/>
    </row>
    <row r="682" spans="1:3" x14ac:dyDescent="0.25">
      <c r="A682" s="200"/>
      <c r="B682" s="200"/>
      <c r="C682" s="207"/>
    </row>
    <row r="683" spans="1:3" x14ac:dyDescent="0.25">
      <c r="A683" s="200"/>
      <c r="B683" s="200"/>
      <c r="C683" s="207"/>
    </row>
    <row r="684" spans="1:3" x14ac:dyDescent="0.25">
      <c r="A684" s="217"/>
      <c r="B684" s="201"/>
      <c r="C684" s="201"/>
    </row>
    <row r="685" spans="1:3" x14ac:dyDescent="0.25">
      <c r="A685" s="219"/>
      <c r="B685" s="204"/>
      <c r="C685" s="205"/>
    </row>
    <row r="686" spans="1:3" x14ac:dyDescent="0.25">
      <c r="A686" s="200"/>
      <c r="B686" s="204"/>
      <c r="C686" s="216"/>
    </row>
    <row r="687" spans="1:3" x14ac:dyDescent="0.25">
      <c r="A687" s="200"/>
      <c r="B687" s="200"/>
      <c r="C687" s="207"/>
    </row>
    <row r="688" spans="1:3" x14ac:dyDescent="0.25">
      <c r="A688" s="200"/>
      <c r="B688" s="200"/>
      <c r="C688" s="207"/>
    </row>
    <row r="689" spans="1:3" x14ac:dyDescent="0.25">
      <c r="A689" s="200"/>
      <c r="B689" s="200"/>
      <c r="C689" s="207"/>
    </row>
    <row r="690" spans="1:3" x14ac:dyDescent="0.25">
      <c r="A690" s="200"/>
      <c r="B690" s="200"/>
      <c r="C690" s="207"/>
    </row>
    <row r="691" spans="1:3" x14ac:dyDescent="0.25">
      <c r="A691" s="200"/>
      <c r="B691" s="200"/>
      <c r="C691" s="207"/>
    </row>
    <row r="692" spans="1:3" x14ac:dyDescent="0.25">
      <c r="A692" s="200"/>
      <c r="B692" s="200"/>
      <c r="C692" s="207"/>
    </row>
    <row r="693" spans="1:3" x14ac:dyDescent="0.25">
      <c r="A693" s="217"/>
      <c r="B693" s="201"/>
      <c r="C693" s="201"/>
    </row>
    <row r="694" spans="1:3" x14ac:dyDescent="0.25">
      <c r="A694" s="219"/>
      <c r="B694" s="204"/>
      <c r="C694" s="205"/>
    </row>
    <row r="695" spans="1:3" x14ac:dyDescent="0.25">
      <c r="A695" s="200"/>
      <c r="B695" s="204"/>
      <c r="C695" s="216"/>
    </row>
    <row r="696" spans="1:3" x14ac:dyDescent="0.25">
      <c r="A696" s="200"/>
      <c r="B696" s="200"/>
      <c r="C696" s="207"/>
    </row>
    <row r="697" spans="1:3" x14ac:dyDescent="0.25">
      <c r="A697" s="200"/>
      <c r="B697" s="200"/>
      <c r="C697" s="207"/>
    </row>
    <row r="698" spans="1:3" x14ac:dyDescent="0.25">
      <c r="A698" s="200"/>
      <c r="B698" s="200"/>
      <c r="C698" s="207"/>
    </row>
    <row r="699" spans="1:3" x14ac:dyDescent="0.25">
      <c r="A699" s="200"/>
      <c r="B699" s="200"/>
      <c r="C699" s="207"/>
    </row>
    <row r="700" spans="1:3" x14ac:dyDescent="0.25">
      <c r="A700" s="200"/>
      <c r="B700" s="200"/>
      <c r="C700" s="207"/>
    </row>
    <row r="701" spans="1:3" x14ac:dyDescent="0.25">
      <c r="A701" s="200"/>
      <c r="B701" s="200"/>
      <c r="C701" s="207"/>
    </row>
    <row r="702" spans="1:3" x14ac:dyDescent="0.25">
      <c r="A702" s="217"/>
      <c r="B702" s="201"/>
      <c r="C702" s="201"/>
    </row>
    <row r="703" spans="1:3" x14ac:dyDescent="0.25">
      <c r="A703" s="209"/>
      <c r="B703" s="210"/>
      <c r="C703" s="211"/>
    </row>
    <row r="704" spans="1:3" x14ac:dyDescent="0.25">
      <c r="A704" s="212"/>
      <c r="B704" s="210"/>
      <c r="C704" s="211"/>
    </row>
    <row r="705" spans="1:3" x14ac:dyDescent="0.25">
      <c r="A705" s="202"/>
      <c r="B705" s="202"/>
      <c r="C705" s="214"/>
    </row>
    <row r="706" spans="1:3" x14ac:dyDescent="0.25">
      <c r="A706" s="202"/>
      <c r="B706" s="202"/>
      <c r="C706" s="214"/>
    </row>
    <row r="707" spans="1:3" x14ac:dyDescent="0.25">
      <c r="A707" s="202"/>
      <c r="B707" s="202"/>
      <c r="C707" s="214"/>
    </row>
    <row r="708" spans="1:3" x14ac:dyDescent="0.25">
      <c r="A708" s="217"/>
      <c r="B708" s="201"/>
      <c r="C708" s="201"/>
    </row>
    <row r="709" spans="1:3" x14ac:dyDescent="0.25">
      <c r="A709" s="203"/>
      <c r="B709" s="201"/>
      <c r="C709" s="201"/>
    </row>
    <row r="710" spans="1:3" x14ac:dyDescent="0.25">
      <c r="A710" s="203"/>
      <c r="B710" s="204"/>
      <c r="C710" s="205"/>
    </row>
    <row r="711" spans="1:3" x14ac:dyDescent="0.25">
      <c r="A711" s="200"/>
      <c r="B711" s="204"/>
      <c r="C711" s="216"/>
    </row>
    <row r="712" spans="1:3" x14ac:dyDescent="0.25">
      <c r="A712" s="200"/>
      <c r="B712" s="200"/>
      <c r="C712" s="207"/>
    </row>
    <row r="713" spans="1:3" x14ac:dyDescent="0.25">
      <c r="A713" s="200"/>
      <c r="B713" s="200"/>
      <c r="C713" s="207"/>
    </row>
    <row r="714" spans="1:3" x14ac:dyDescent="0.25">
      <c r="A714" s="200"/>
      <c r="B714" s="200"/>
      <c r="C714" s="207"/>
    </row>
    <row r="715" spans="1:3" x14ac:dyDescent="0.25">
      <c r="A715" s="200"/>
      <c r="B715" s="200"/>
      <c r="C715" s="207"/>
    </row>
    <row r="716" spans="1:3" x14ac:dyDescent="0.25">
      <c r="A716" s="200"/>
      <c r="B716" s="200"/>
      <c r="C716" s="207"/>
    </row>
    <row r="717" spans="1:3" x14ac:dyDescent="0.25">
      <c r="A717" s="200"/>
      <c r="B717" s="200"/>
      <c r="C717" s="207"/>
    </row>
    <row r="718" spans="1:3" x14ac:dyDescent="0.25">
      <c r="A718" s="220"/>
      <c r="B718" s="201"/>
      <c r="C718" s="201"/>
    </row>
    <row r="719" spans="1:3" x14ac:dyDescent="0.25">
      <c r="A719" s="203"/>
      <c r="B719" s="204"/>
      <c r="C719" s="205"/>
    </row>
    <row r="720" spans="1:3" x14ac:dyDescent="0.25">
      <c r="A720" s="200"/>
      <c r="B720" s="204"/>
      <c r="C720" s="216"/>
    </row>
    <row r="721" spans="1:3" x14ac:dyDescent="0.25">
      <c r="A721" s="200"/>
      <c r="B721" s="200"/>
      <c r="C721" s="207"/>
    </row>
    <row r="722" spans="1:3" x14ac:dyDescent="0.25">
      <c r="A722" s="200"/>
      <c r="B722" s="200"/>
      <c r="C722" s="207"/>
    </row>
    <row r="723" spans="1:3" x14ac:dyDescent="0.25">
      <c r="A723" s="200"/>
      <c r="B723" s="200"/>
      <c r="C723" s="207"/>
    </row>
    <row r="724" spans="1:3" x14ac:dyDescent="0.25">
      <c r="A724" s="200"/>
      <c r="B724" s="200"/>
      <c r="C724" s="207"/>
    </row>
    <row r="725" spans="1:3" x14ac:dyDescent="0.25">
      <c r="A725" s="200"/>
      <c r="B725" s="200"/>
      <c r="C725" s="207"/>
    </row>
    <row r="726" spans="1:3" x14ac:dyDescent="0.25">
      <c r="A726" s="200"/>
      <c r="B726" s="200"/>
      <c r="C726" s="207"/>
    </row>
    <row r="727" spans="1:3" x14ac:dyDescent="0.25">
      <c r="A727" s="201"/>
      <c r="B727" s="201"/>
      <c r="C727" s="201"/>
    </row>
    <row r="728" spans="1:3" x14ac:dyDescent="0.25">
      <c r="A728" s="203"/>
      <c r="B728" s="204"/>
      <c r="C728" s="205"/>
    </row>
    <row r="729" spans="1:3" x14ac:dyDescent="0.25">
      <c r="A729" s="200"/>
      <c r="B729" s="204"/>
      <c r="C729" s="207"/>
    </row>
    <row r="730" spans="1:3" x14ac:dyDescent="0.25">
      <c r="A730" s="200"/>
      <c r="B730" s="200"/>
      <c r="C730" s="207"/>
    </row>
    <row r="731" spans="1:3" x14ac:dyDescent="0.25">
      <c r="A731" s="200"/>
      <c r="B731" s="200"/>
      <c r="C731" s="207"/>
    </row>
    <row r="732" spans="1:3" x14ac:dyDescent="0.25">
      <c r="A732" s="200"/>
      <c r="B732" s="200"/>
      <c r="C732" s="207"/>
    </row>
    <row r="733" spans="1:3" x14ac:dyDescent="0.25">
      <c r="A733" s="200"/>
      <c r="B733" s="200"/>
      <c r="C733" s="207"/>
    </row>
    <row r="734" spans="1:3" x14ac:dyDescent="0.25">
      <c r="A734" s="200"/>
      <c r="B734" s="200"/>
      <c r="C734" s="207"/>
    </row>
    <row r="735" spans="1:3" x14ac:dyDescent="0.25">
      <c r="A735" s="200"/>
      <c r="B735" s="200"/>
      <c r="C735" s="207"/>
    </row>
    <row r="736" spans="1:3" x14ac:dyDescent="0.25">
      <c r="A736" s="201"/>
      <c r="B736" s="201"/>
      <c r="C736" s="201"/>
    </row>
    <row r="737" spans="1:3" x14ac:dyDescent="0.25">
      <c r="A737" s="203"/>
      <c r="B737" s="210"/>
      <c r="C737" s="211"/>
    </row>
    <row r="738" spans="1:3" x14ac:dyDescent="0.25">
      <c r="A738" s="212"/>
      <c r="B738" s="210"/>
      <c r="C738" s="211"/>
    </row>
    <row r="739" spans="1:3" x14ac:dyDescent="0.25">
      <c r="A739" s="202"/>
      <c r="B739" s="202"/>
      <c r="C739" s="214"/>
    </row>
    <row r="740" spans="1:3" x14ac:dyDescent="0.25">
      <c r="A740" s="202"/>
      <c r="B740" s="202"/>
      <c r="C740" s="214"/>
    </row>
    <row r="741" spans="1:3" x14ac:dyDescent="0.25">
      <c r="A741" s="202"/>
      <c r="B741" s="202"/>
      <c r="C741" s="214"/>
    </row>
    <row r="742" spans="1:3" x14ac:dyDescent="0.25">
      <c r="A742" s="201"/>
      <c r="B742" s="221"/>
      <c r="C742" s="201"/>
    </row>
    <row r="743" spans="1:3" x14ac:dyDescent="0.25">
      <c r="A743" s="203"/>
      <c r="B743" s="210"/>
      <c r="C743" s="211"/>
    </row>
    <row r="744" spans="1:3" x14ac:dyDescent="0.25">
      <c r="A744" s="202"/>
      <c r="B744" s="210"/>
      <c r="C744" s="202"/>
    </row>
    <row r="745" spans="1:3" x14ac:dyDescent="0.25">
      <c r="A745" s="202"/>
      <c r="B745" s="202"/>
      <c r="C745" s="214"/>
    </row>
    <row r="746" spans="1:3" x14ac:dyDescent="0.25">
      <c r="A746" s="202"/>
      <c r="B746" s="202"/>
      <c r="C746" s="222"/>
    </row>
    <row r="747" spans="1:3" x14ac:dyDescent="0.25">
      <c r="A747" s="223"/>
      <c r="B747" s="221"/>
      <c r="C747" s="201"/>
    </row>
    <row r="748" spans="1:3" x14ac:dyDescent="0.25">
      <c r="A748" s="203"/>
      <c r="B748" s="221"/>
      <c r="C748" s="201"/>
    </row>
    <row r="749" spans="1:3" x14ac:dyDescent="0.25">
      <c r="A749" s="203"/>
      <c r="B749" s="204"/>
      <c r="C749" s="205"/>
    </row>
    <row r="750" spans="1:3" x14ac:dyDescent="0.25">
      <c r="A750" s="200"/>
      <c r="B750" s="204"/>
      <c r="C750" s="201"/>
    </row>
    <row r="751" spans="1:3" x14ac:dyDescent="0.25">
      <c r="A751" s="200"/>
      <c r="B751" s="200"/>
      <c r="C751" s="207"/>
    </row>
    <row r="752" spans="1:3" x14ac:dyDescent="0.25">
      <c r="A752" s="200"/>
      <c r="B752" s="200"/>
      <c r="C752" s="207"/>
    </row>
    <row r="753" spans="1:3" x14ac:dyDescent="0.25">
      <c r="A753" s="201"/>
      <c r="B753" s="224"/>
      <c r="C753" s="201"/>
    </row>
    <row r="754" spans="1:3" x14ac:dyDescent="0.25">
      <c r="A754" s="203"/>
      <c r="B754" s="204"/>
      <c r="C754" s="205"/>
    </row>
    <row r="755" spans="1:3" x14ac:dyDescent="0.25">
      <c r="A755" s="200"/>
      <c r="B755" s="204"/>
      <c r="C755" s="201"/>
    </row>
    <row r="756" spans="1:3" x14ac:dyDescent="0.25">
      <c r="A756" s="200"/>
      <c r="B756" s="200"/>
      <c r="C756" s="207"/>
    </row>
    <row r="757" spans="1:3" x14ac:dyDescent="0.25">
      <c r="A757" s="200"/>
      <c r="B757" s="200"/>
      <c r="C757" s="225"/>
    </row>
    <row r="758" spans="1:3" x14ac:dyDescent="0.25">
      <c r="A758" s="201"/>
      <c r="B758" s="224"/>
      <c r="C758" s="201"/>
    </row>
    <row r="759" spans="1:3" x14ac:dyDescent="0.25">
      <c r="A759" s="203"/>
      <c r="B759" s="210"/>
      <c r="C759" s="211"/>
    </row>
    <row r="760" spans="1:3" x14ac:dyDescent="0.25">
      <c r="A760" s="212"/>
      <c r="B760" s="210"/>
      <c r="C760" s="226"/>
    </row>
    <row r="761" spans="1:3" x14ac:dyDescent="0.25">
      <c r="A761" s="202"/>
      <c r="B761" s="202"/>
      <c r="C761" s="222"/>
    </row>
    <row r="762" spans="1:3" x14ac:dyDescent="0.25">
      <c r="A762" s="217"/>
      <c r="B762" s="224"/>
      <c r="C762" s="201"/>
    </row>
    <row r="763" spans="1:3" x14ac:dyDescent="0.25">
      <c r="A763" s="203"/>
      <c r="B763" s="210"/>
      <c r="C763" s="211"/>
    </row>
    <row r="764" spans="1:3" x14ac:dyDescent="0.25">
      <c r="A764" s="202"/>
      <c r="B764" s="210"/>
      <c r="C764" s="211"/>
    </row>
    <row r="765" spans="1:3" x14ac:dyDescent="0.25">
      <c r="A765" s="202"/>
      <c r="B765" s="202"/>
      <c r="C765" s="214"/>
    </row>
    <row r="766" spans="1:3" x14ac:dyDescent="0.25">
      <c r="A766" s="202"/>
      <c r="B766" s="202"/>
      <c r="C766" s="222"/>
    </row>
    <row r="767" spans="1:3" x14ac:dyDescent="0.25">
      <c r="A767" s="200"/>
      <c r="B767" s="200"/>
      <c r="C767" s="201"/>
    </row>
    <row r="768" spans="1:3" x14ac:dyDescent="0.25">
      <c r="A768" s="227"/>
      <c r="B768" s="201"/>
      <c r="C768" s="201"/>
    </row>
    <row r="769" spans="1:3" x14ac:dyDescent="0.25">
      <c r="A769" s="228"/>
      <c r="B769" s="204"/>
      <c r="C769" s="205"/>
    </row>
    <row r="770" spans="1:3" x14ac:dyDescent="0.25">
      <c r="A770" s="200"/>
      <c r="B770" s="204"/>
      <c r="C770" s="229"/>
    </row>
    <row r="771" spans="1:3" x14ac:dyDescent="0.25">
      <c r="A771" s="200"/>
      <c r="B771" s="200"/>
      <c r="C771" s="207"/>
    </row>
    <row r="772" spans="1:3" x14ac:dyDescent="0.25">
      <c r="A772" s="200"/>
      <c r="B772" s="200"/>
      <c r="C772" s="207"/>
    </row>
    <row r="773" spans="1:3" x14ac:dyDescent="0.25">
      <c r="A773" s="200"/>
      <c r="B773" s="200"/>
      <c r="C773" s="207"/>
    </row>
    <row r="774" spans="1:3" x14ac:dyDescent="0.25">
      <c r="A774" s="200"/>
      <c r="B774" s="200"/>
      <c r="C774" s="207"/>
    </row>
    <row r="775" spans="1:3" x14ac:dyDescent="0.25">
      <c r="A775" s="200"/>
      <c r="B775" s="200"/>
      <c r="C775" s="207"/>
    </row>
    <row r="776" spans="1:3" x14ac:dyDescent="0.25">
      <c r="A776" s="200"/>
      <c r="B776" s="200"/>
      <c r="C776" s="207"/>
    </row>
    <row r="777" spans="1:3" x14ac:dyDescent="0.25">
      <c r="A777" s="217"/>
      <c r="B777" s="228"/>
      <c r="C777" s="205"/>
    </row>
    <row r="778" spans="1:3" x14ac:dyDescent="0.25">
      <c r="A778" s="228"/>
      <c r="B778" s="204"/>
      <c r="C778" s="205"/>
    </row>
    <row r="779" spans="1:3" x14ac:dyDescent="0.25">
      <c r="A779" s="200"/>
      <c r="B779" s="204"/>
      <c r="C779" s="229"/>
    </row>
    <row r="780" spans="1:3" x14ac:dyDescent="0.25">
      <c r="A780" s="200"/>
      <c r="B780" s="200"/>
      <c r="C780" s="207"/>
    </row>
    <row r="781" spans="1:3" x14ac:dyDescent="0.25">
      <c r="A781" s="200"/>
      <c r="B781" s="200"/>
      <c r="C781" s="207"/>
    </row>
    <row r="782" spans="1:3" x14ac:dyDescent="0.25">
      <c r="A782" s="200"/>
      <c r="B782" s="200"/>
      <c r="C782" s="207"/>
    </row>
    <row r="783" spans="1:3" x14ac:dyDescent="0.25">
      <c r="A783" s="200"/>
      <c r="B783" s="200"/>
      <c r="C783" s="207"/>
    </row>
    <row r="784" spans="1:3" x14ac:dyDescent="0.25">
      <c r="A784" s="200"/>
      <c r="B784" s="200"/>
      <c r="C784" s="207"/>
    </row>
    <row r="785" spans="1:3" x14ac:dyDescent="0.25">
      <c r="A785" s="200"/>
      <c r="B785" s="200"/>
      <c r="C785" s="207"/>
    </row>
    <row r="786" spans="1:3" x14ac:dyDescent="0.25">
      <c r="A786" s="228"/>
      <c r="B786" s="223"/>
      <c r="C786" s="205"/>
    </row>
    <row r="787" spans="1:3" x14ac:dyDescent="0.25">
      <c r="A787" s="228"/>
      <c r="B787" s="204"/>
      <c r="C787" s="205"/>
    </row>
    <row r="788" spans="1:3" x14ac:dyDescent="0.25">
      <c r="A788" s="200"/>
      <c r="B788" s="204"/>
      <c r="C788" s="229"/>
    </row>
    <row r="789" spans="1:3" x14ac:dyDescent="0.25">
      <c r="A789" s="200"/>
      <c r="B789" s="200"/>
      <c r="C789" s="207"/>
    </row>
    <row r="790" spans="1:3" x14ac:dyDescent="0.25">
      <c r="A790" s="200"/>
      <c r="B790" s="200"/>
      <c r="C790" s="207"/>
    </row>
    <row r="791" spans="1:3" x14ac:dyDescent="0.25">
      <c r="A791" s="200"/>
      <c r="B791" s="200"/>
      <c r="C791" s="207"/>
    </row>
    <row r="792" spans="1:3" x14ac:dyDescent="0.25">
      <c r="A792" s="200"/>
      <c r="B792" s="200"/>
      <c r="C792" s="207"/>
    </row>
    <row r="793" spans="1:3" x14ac:dyDescent="0.25">
      <c r="A793" s="200"/>
      <c r="B793" s="200"/>
      <c r="C793" s="207"/>
    </row>
    <row r="794" spans="1:3" x14ac:dyDescent="0.25">
      <c r="A794" s="200"/>
      <c r="B794" s="200"/>
      <c r="C794" s="207"/>
    </row>
    <row r="795" spans="1:3" x14ac:dyDescent="0.25">
      <c r="A795" s="219"/>
      <c r="B795" s="228"/>
      <c r="C795" s="205"/>
    </row>
    <row r="796" spans="1:3" x14ac:dyDescent="0.25">
      <c r="A796" s="228"/>
      <c r="B796" s="204"/>
      <c r="C796" s="205"/>
    </row>
    <row r="797" spans="1:3" x14ac:dyDescent="0.25">
      <c r="A797" s="200"/>
      <c r="B797" s="204"/>
      <c r="C797" s="229"/>
    </row>
    <row r="798" spans="1:3" x14ac:dyDescent="0.25">
      <c r="A798" s="200"/>
      <c r="B798" s="200"/>
      <c r="C798" s="207"/>
    </row>
    <row r="799" spans="1:3" x14ac:dyDescent="0.25">
      <c r="A799" s="200"/>
      <c r="B799" s="200"/>
      <c r="C799" s="207"/>
    </row>
    <row r="800" spans="1:3" x14ac:dyDescent="0.25">
      <c r="A800" s="200"/>
      <c r="B800" s="200"/>
      <c r="C800" s="207"/>
    </row>
    <row r="801" spans="1:3" x14ac:dyDescent="0.25">
      <c r="A801" s="200"/>
      <c r="B801" s="200"/>
      <c r="C801" s="207"/>
    </row>
    <row r="802" spans="1:3" x14ac:dyDescent="0.25">
      <c r="A802" s="200"/>
      <c r="B802" s="200"/>
      <c r="C802" s="207"/>
    </row>
    <row r="803" spans="1:3" x14ac:dyDescent="0.25">
      <c r="A803" s="200"/>
      <c r="B803" s="200"/>
      <c r="C803" s="207"/>
    </row>
    <row r="804" spans="1:3" x14ac:dyDescent="0.25">
      <c r="A804" s="200"/>
      <c r="B804" s="200"/>
      <c r="C804" s="207"/>
    </row>
    <row r="805" spans="1:3" x14ac:dyDescent="0.25">
      <c r="A805" s="200"/>
      <c r="B805" s="200"/>
      <c r="C805" s="207"/>
    </row>
    <row r="806" spans="1:3" x14ac:dyDescent="0.25">
      <c r="A806" s="200"/>
      <c r="B806" s="200"/>
      <c r="C806" s="205"/>
    </row>
    <row r="807" spans="1:3" x14ac:dyDescent="0.25">
      <c r="A807" s="203"/>
      <c r="B807" s="204"/>
      <c r="C807" s="205"/>
    </row>
    <row r="808" spans="1:3" x14ac:dyDescent="0.25">
      <c r="A808" s="200"/>
      <c r="B808" s="204"/>
      <c r="C808" s="229"/>
    </row>
    <row r="809" spans="1:3" x14ac:dyDescent="0.25">
      <c r="A809" s="200"/>
      <c r="B809" s="200"/>
      <c r="C809" s="207"/>
    </row>
    <row r="810" spans="1:3" x14ac:dyDescent="0.25">
      <c r="A810" s="200"/>
      <c r="B810" s="200"/>
      <c r="C810" s="207"/>
    </row>
    <row r="811" spans="1:3" x14ac:dyDescent="0.25">
      <c r="A811" s="200"/>
      <c r="B811" s="200"/>
      <c r="C811" s="207"/>
    </row>
    <row r="812" spans="1:3" x14ac:dyDescent="0.25">
      <c r="A812" s="200"/>
      <c r="B812" s="200"/>
      <c r="C812" s="207"/>
    </row>
    <row r="813" spans="1:3" x14ac:dyDescent="0.25">
      <c r="A813" s="200"/>
      <c r="B813" s="200"/>
      <c r="C813" s="207"/>
    </row>
    <row r="814" spans="1:3" x14ac:dyDescent="0.25">
      <c r="A814" s="200"/>
      <c r="B814" s="200"/>
      <c r="C814" s="207"/>
    </row>
    <row r="815" spans="1:3" x14ac:dyDescent="0.25">
      <c r="A815" s="200"/>
      <c r="B815" s="200"/>
      <c r="C815" s="205"/>
    </row>
    <row r="816" spans="1:3" x14ac:dyDescent="0.25">
      <c r="A816" s="230"/>
      <c r="B816" s="204"/>
      <c r="C816" s="205"/>
    </row>
    <row r="817" spans="1:3" x14ac:dyDescent="0.25">
      <c r="A817" s="200"/>
      <c r="B817" s="204"/>
      <c r="C817" s="229"/>
    </row>
    <row r="818" spans="1:3" x14ac:dyDescent="0.25">
      <c r="A818" s="200"/>
      <c r="B818" s="200"/>
      <c r="C818" s="207"/>
    </row>
    <row r="819" spans="1:3" x14ac:dyDescent="0.25">
      <c r="A819" s="200"/>
      <c r="B819" s="200"/>
      <c r="C819" s="207"/>
    </row>
    <row r="820" spans="1:3" x14ac:dyDescent="0.25">
      <c r="A820" s="200"/>
      <c r="B820" s="200"/>
      <c r="C820" s="207"/>
    </row>
    <row r="821" spans="1:3" x14ac:dyDescent="0.25">
      <c r="A821" s="200"/>
      <c r="B821" s="200"/>
      <c r="C821" s="207"/>
    </row>
    <row r="822" spans="1:3" x14ac:dyDescent="0.25">
      <c r="A822" s="200"/>
      <c r="B822" s="200"/>
      <c r="C822" s="207"/>
    </row>
    <row r="823" spans="1:3" x14ac:dyDescent="0.25">
      <c r="A823" s="200"/>
      <c r="B823" s="200"/>
      <c r="C823" s="207"/>
    </row>
    <row r="824" spans="1:3" x14ac:dyDescent="0.25">
      <c r="A824" s="217"/>
      <c r="B824" s="228"/>
      <c r="C824" s="205"/>
    </row>
    <row r="825" spans="1:3" x14ac:dyDescent="0.25">
      <c r="A825" s="227"/>
      <c r="B825" s="210"/>
      <c r="C825" s="211"/>
    </row>
    <row r="826" spans="1:3" x14ac:dyDescent="0.25">
      <c r="A826" s="203"/>
      <c r="B826" s="210"/>
      <c r="C826" s="211"/>
    </row>
    <row r="827" spans="1:3" x14ac:dyDescent="0.25">
      <c r="A827" s="202"/>
      <c r="B827" s="202"/>
      <c r="C827" s="214"/>
    </row>
    <row r="828" spans="1:3" x14ac:dyDescent="0.25">
      <c r="A828" s="202"/>
      <c r="B828" s="202"/>
      <c r="C828" s="214"/>
    </row>
    <row r="829" spans="1:3" x14ac:dyDescent="0.25">
      <c r="A829" s="202"/>
      <c r="B829" s="202"/>
      <c r="C829" s="214"/>
    </row>
    <row r="830" spans="1:3" x14ac:dyDescent="0.25">
      <c r="A830" s="202"/>
      <c r="B830" s="202"/>
      <c r="C830" s="214"/>
    </row>
    <row r="831" spans="1:3" x14ac:dyDescent="0.25">
      <c r="A831" s="200"/>
      <c r="B831" s="200"/>
      <c r="C831" s="201"/>
    </row>
    <row r="832" spans="1:3" x14ac:dyDescent="0.25">
      <c r="A832" s="202"/>
      <c r="B832" s="202"/>
      <c r="C832" s="214"/>
    </row>
    <row r="833" spans="1:3" x14ac:dyDescent="0.25">
      <c r="A833" s="201"/>
      <c r="B833" s="201"/>
      <c r="C833" s="201"/>
    </row>
    <row r="834" spans="1:3" x14ac:dyDescent="0.25">
      <c r="A834" s="201"/>
      <c r="B834" s="201"/>
      <c r="C834" s="201"/>
    </row>
    <row r="835" spans="1:3" x14ac:dyDescent="0.25">
      <c r="A835" s="201"/>
      <c r="B835" s="201"/>
      <c r="C835" s="201"/>
    </row>
    <row r="836" spans="1:3" x14ac:dyDescent="0.25">
      <c r="A836" s="201"/>
      <c r="B836" s="201"/>
      <c r="C836" s="201"/>
    </row>
    <row r="837" spans="1:3" x14ac:dyDescent="0.25">
      <c r="A837" s="202"/>
      <c r="B837" s="201"/>
      <c r="C837" s="201"/>
    </row>
    <row r="838" spans="1:3" x14ac:dyDescent="0.25">
      <c r="A838" s="202"/>
      <c r="B838" s="201"/>
      <c r="C838" s="201"/>
    </row>
    <row r="839" spans="1:3" x14ac:dyDescent="0.25">
      <c r="A839" s="203"/>
      <c r="B839" s="204"/>
      <c r="C839" s="205"/>
    </row>
    <row r="840" spans="1:3" x14ac:dyDescent="0.25">
      <c r="A840" s="200"/>
      <c r="B840" s="206"/>
      <c r="C840" s="205"/>
    </row>
    <row r="841" spans="1:3" x14ac:dyDescent="0.25">
      <c r="A841" s="200"/>
      <c r="B841" s="200"/>
      <c r="C841" s="207"/>
    </row>
    <row r="842" spans="1:3" x14ac:dyDescent="0.25">
      <c r="A842" s="200"/>
      <c r="B842" s="200"/>
      <c r="C842" s="207"/>
    </row>
    <row r="843" spans="1:3" x14ac:dyDescent="0.25">
      <c r="A843" s="200"/>
      <c r="B843" s="200"/>
      <c r="C843" s="207"/>
    </row>
    <row r="844" spans="1:3" x14ac:dyDescent="0.25">
      <c r="A844" s="200"/>
      <c r="B844" s="200"/>
      <c r="C844" s="207"/>
    </row>
    <row r="845" spans="1:3" x14ac:dyDescent="0.25">
      <c r="A845" s="200"/>
      <c r="B845" s="200"/>
      <c r="C845" s="207"/>
    </row>
    <row r="846" spans="1:3" x14ac:dyDescent="0.25">
      <c r="A846" s="200"/>
      <c r="B846" s="200"/>
      <c r="C846" s="207"/>
    </row>
    <row r="847" spans="1:3" x14ac:dyDescent="0.25">
      <c r="A847" s="201"/>
      <c r="B847" s="201"/>
      <c r="C847" s="201"/>
    </row>
    <row r="848" spans="1:3" x14ac:dyDescent="0.25">
      <c r="A848" s="203"/>
      <c r="B848" s="204"/>
      <c r="C848" s="205"/>
    </row>
    <row r="849" spans="1:3" x14ac:dyDescent="0.25">
      <c r="A849" s="200"/>
      <c r="B849" s="204"/>
      <c r="C849" s="205"/>
    </row>
    <row r="850" spans="1:3" x14ac:dyDescent="0.25">
      <c r="A850" s="200"/>
      <c r="B850" s="200"/>
      <c r="C850" s="207"/>
    </row>
    <row r="851" spans="1:3" x14ac:dyDescent="0.25">
      <c r="A851" s="200"/>
      <c r="B851" s="200"/>
      <c r="C851" s="207"/>
    </row>
    <row r="852" spans="1:3" x14ac:dyDescent="0.25">
      <c r="A852" s="200"/>
      <c r="B852" s="200"/>
      <c r="C852" s="207"/>
    </row>
    <row r="853" spans="1:3" x14ac:dyDescent="0.25">
      <c r="A853" s="200"/>
      <c r="B853" s="200"/>
      <c r="C853" s="207"/>
    </row>
    <row r="854" spans="1:3" x14ac:dyDescent="0.25">
      <c r="A854" s="200"/>
      <c r="B854" s="200"/>
      <c r="C854" s="207"/>
    </row>
    <row r="855" spans="1:3" x14ac:dyDescent="0.25">
      <c r="A855" s="200"/>
      <c r="B855" s="200"/>
      <c r="C855" s="207"/>
    </row>
    <row r="856" spans="1:3" x14ac:dyDescent="0.25">
      <c r="A856" s="201"/>
      <c r="B856" s="201"/>
      <c r="C856" s="201"/>
    </row>
    <row r="857" spans="1:3" x14ac:dyDescent="0.25">
      <c r="A857" s="203"/>
      <c r="B857" s="204"/>
      <c r="C857" s="205"/>
    </row>
    <row r="858" spans="1:3" x14ac:dyDescent="0.25">
      <c r="A858" s="200"/>
      <c r="B858" s="204"/>
      <c r="C858" s="205"/>
    </row>
    <row r="859" spans="1:3" x14ac:dyDescent="0.25">
      <c r="A859" s="200"/>
      <c r="B859" s="200"/>
      <c r="C859" s="207"/>
    </row>
    <row r="860" spans="1:3" x14ac:dyDescent="0.25">
      <c r="A860" s="200"/>
      <c r="B860" s="200"/>
      <c r="C860" s="207"/>
    </row>
    <row r="861" spans="1:3" x14ac:dyDescent="0.25">
      <c r="A861" s="200"/>
      <c r="B861" s="200"/>
      <c r="C861" s="207"/>
    </row>
    <row r="862" spans="1:3" x14ac:dyDescent="0.25">
      <c r="A862" s="200"/>
      <c r="B862" s="200"/>
      <c r="C862" s="207"/>
    </row>
    <row r="863" spans="1:3" x14ac:dyDescent="0.25">
      <c r="A863" s="200"/>
      <c r="B863" s="200"/>
      <c r="C863" s="207"/>
    </row>
    <row r="864" spans="1:3" x14ac:dyDescent="0.25">
      <c r="A864" s="200"/>
      <c r="B864" s="200"/>
      <c r="C864" s="207"/>
    </row>
    <row r="865" spans="1:3" x14ac:dyDescent="0.25">
      <c r="A865" s="201"/>
      <c r="B865" s="201"/>
      <c r="C865" s="201"/>
    </row>
    <row r="866" spans="1:3" x14ac:dyDescent="0.25">
      <c r="A866" s="203"/>
      <c r="B866" s="204"/>
      <c r="C866" s="205"/>
    </row>
    <row r="867" spans="1:3" x14ac:dyDescent="0.25">
      <c r="A867" s="200"/>
      <c r="B867" s="204"/>
      <c r="C867" s="205"/>
    </row>
    <row r="868" spans="1:3" x14ac:dyDescent="0.25">
      <c r="A868" s="200"/>
      <c r="B868" s="200"/>
      <c r="C868" s="207"/>
    </row>
    <row r="869" spans="1:3" x14ac:dyDescent="0.25">
      <c r="A869" s="200"/>
      <c r="B869" s="200"/>
      <c r="C869" s="207"/>
    </row>
    <row r="870" spans="1:3" x14ac:dyDescent="0.25">
      <c r="A870" s="200"/>
      <c r="B870" s="200"/>
      <c r="C870" s="207"/>
    </row>
    <row r="871" spans="1:3" x14ac:dyDescent="0.25">
      <c r="A871" s="200"/>
      <c r="B871" s="200"/>
      <c r="C871" s="207"/>
    </row>
    <row r="872" spans="1:3" x14ac:dyDescent="0.25">
      <c r="A872" s="200"/>
      <c r="B872" s="200"/>
      <c r="C872" s="207"/>
    </row>
    <row r="873" spans="1:3" x14ac:dyDescent="0.25">
      <c r="A873" s="200"/>
      <c r="B873" s="200"/>
      <c r="C873" s="207"/>
    </row>
    <row r="874" spans="1:3" x14ac:dyDescent="0.25">
      <c r="A874" s="201"/>
      <c r="B874" s="201"/>
      <c r="C874" s="201"/>
    </row>
    <row r="875" spans="1:3" x14ac:dyDescent="0.25">
      <c r="A875" s="208"/>
      <c r="B875" s="204"/>
      <c r="C875" s="205"/>
    </row>
    <row r="876" spans="1:3" x14ac:dyDescent="0.25">
      <c r="A876" s="200"/>
      <c r="B876" s="204"/>
      <c r="C876" s="205"/>
    </row>
    <row r="877" spans="1:3" x14ac:dyDescent="0.25">
      <c r="A877" s="200"/>
      <c r="B877" s="200"/>
      <c r="C877" s="207"/>
    </row>
    <row r="878" spans="1:3" x14ac:dyDescent="0.25">
      <c r="A878" s="200"/>
      <c r="B878" s="200"/>
      <c r="C878" s="207"/>
    </row>
    <row r="879" spans="1:3" x14ac:dyDescent="0.25">
      <c r="A879" s="200"/>
      <c r="B879" s="200"/>
      <c r="C879" s="207"/>
    </row>
    <row r="880" spans="1:3" x14ac:dyDescent="0.25">
      <c r="A880" s="200"/>
      <c r="B880" s="200"/>
      <c r="C880" s="207"/>
    </row>
    <row r="881" spans="1:3" x14ac:dyDescent="0.25">
      <c r="A881" s="200"/>
      <c r="B881" s="200"/>
      <c r="C881" s="207"/>
    </row>
    <row r="882" spans="1:3" x14ac:dyDescent="0.25">
      <c r="A882" s="200"/>
      <c r="B882" s="200"/>
      <c r="C882" s="207"/>
    </row>
    <row r="883" spans="1:3" x14ac:dyDescent="0.25">
      <c r="A883" s="201"/>
      <c r="B883" s="201"/>
      <c r="C883" s="201"/>
    </row>
    <row r="884" spans="1:3" x14ac:dyDescent="0.25">
      <c r="A884" s="208"/>
      <c r="B884" s="204"/>
      <c r="C884" s="205"/>
    </row>
    <row r="885" spans="1:3" x14ac:dyDescent="0.25">
      <c r="A885" s="200"/>
      <c r="B885" s="204"/>
      <c r="C885" s="205"/>
    </row>
    <row r="886" spans="1:3" x14ac:dyDescent="0.25">
      <c r="A886" s="200"/>
      <c r="B886" s="200"/>
      <c r="C886" s="207"/>
    </row>
    <row r="887" spans="1:3" x14ac:dyDescent="0.25">
      <c r="A887" s="200"/>
      <c r="B887" s="200"/>
      <c r="C887" s="207"/>
    </row>
    <row r="888" spans="1:3" x14ac:dyDescent="0.25">
      <c r="A888" s="200"/>
      <c r="B888" s="200"/>
      <c r="C888" s="207"/>
    </row>
    <row r="889" spans="1:3" x14ac:dyDescent="0.25">
      <c r="A889" s="200"/>
      <c r="B889" s="200"/>
      <c r="C889" s="207"/>
    </row>
    <row r="890" spans="1:3" x14ac:dyDescent="0.25">
      <c r="A890" s="200"/>
      <c r="B890" s="200"/>
      <c r="C890" s="207"/>
    </row>
    <row r="891" spans="1:3" x14ac:dyDescent="0.25">
      <c r="A891" s="200"/>
      <c r="B891" s="200"/>
      <c r="C891" s="207"/>
    </row>
    <row r="892" spans="1:3" x14ac:dyDescent="0.25">
      <c r="A892" s="201"/>
      <c r="B892" s="201"/>
      <c r="C892" s="201"/>
    </row>
    <row r="893" spans="1:3" x14ac:dyDescent="0.25">
      <c r="A893" s="208"/>
      <c r="B893" s="204"/>
      <c r="C893" s="205"/>
    </row>
    <row r="894" spans="1:3" x14ac:dyDescent="0.25">
      <c r="A894" s="200"/>
      <c r="B894" s="204"/>
      <c r="C894" s="205"/>
    </row>
    <row r="895" spans="1:3" x14ac:dyDescent="0.25">
      <c r="A895" s="200"/>
      <c r="B895" s="200"/>
      <c r="C895" s="207"/>
    </row>
    <row r="896" spans="1:3" x14ac:dyDescent="0.25">
      <c r="A896" s="200"/>
      <c r="B896" s="200"/>
      <c r="C896" s="207"/>
    </row>
    <row r="897" spans="1:3" x14ac:dyDescent="0.25">
      <c r="A897" s="200"/>
      <c r="B897" s="200"/>
      <c r="C897" s="207"/>
    </row>
    <row r="898" spans="1:3" x14ac:dyDescent="0.25">
      <c r="A898" s="200"/>
      <c r="B898" s="200"/>
      <c r="C898" s="207"/>
    </row>
    <row r="899" spans="1:3" x14ac:dyDescent="0.25">
      <c r="A899" s="200"/>
      <c r="B899" s="200"/>
      <c r="C899" s="207"/>
    </row>
    <row r="900" spans="1:3" x14ac:dyDescent="0.25">
      <c r="A900" s="200"/>
      <c r="B900" s="200"/>
      <c r="C900" s="207"/>
    </row>
    <row r="901" spans="1:3" x14ac:dyDescent="0.25">
      <c r="A901" s="201"/>
      <c r="B901" s="201"/>
      <c r="C901" s="201"/>
    </row>
    <row r="902" spans="1:3" x14ac:dyDescent="0.25">
      <c r="A902" s="208"/>
      <c r="B902" s="204"/>
      <c r="C902" s="205"/>
    </row>
    <row r="903" spans="1:3" x14ac:dyDescent="0.25">
      <c r="A903" s="200"/>
      <c r="B903" s="204"/>
      <c r="C903" s="205"/>
    </row>
    <row r="904" spans="1:3" x14ac:dyDescent="0.25">
      <c r="A904" s="200"/>
      <c r="B904" s="200"/>
      <c r="C904" s="207"/>
    </row>
    <row r="905" spans="1:3" x14ac:dyDescent="0.25">
      <c r="A905" s="200"/>
      <c r="B905" s="200"/>
      <c r="C905" s="207"/>
    </row>
    <row r="906" spans="1:3" x14ac:dyDescent="0.25">
      <c r="A906" s="200"/>
      <c r="B906" s="200"/>
      <c r="C906" s="207"/>
    </row>
    <row r="907" spans="1:3" x14ac:dyDescent="0.25">
      <c r="A907" s="200"/>
      <c r="B907" s="200"/>
      <c r="C907" s="207"/>
    </row>
    <row r="908" spans="1:3" x14ac:dyDescent="0.25">
      <c r="A908" s="200"/>
      <c r="B908" s="200"/>
      <c r="C908" s="207"/>
    </row>
    <row r="909" spans="1:3" x14ac:dyDescent="0.25">
      <c r="A909" s="200"/>
      <c r="B909" s="200"/>
      <c r="C909" s="207"/>
    </row>
    <row r="910" spans="1:3" x14ac:dyDescent="0.25">
      <c r="A910" s="201"/>
      <c r="B910" s="201"/>
      <c r="C910" s="201"/>
    </row>
    <row r="911" spans="1:3" x14ac:dyDescent="0.25">
      <c r="A911" s="209"/>
      <c r="B911" s="210"/>
      <c r="C911" s="211"/>
    </row>
    <row r="912" spans="1:3" x14ac:dyDescent="0.25">
      <c r="A912" s="212"/>
      <c r="B912" s="210"/>
      <c r="C912" s="211"/>
    </row>
    <row r="913" spans="1:3" x14ac:dyDescent="0.25">
      <c r="A913" s="202"/>
      <c r="B913" s="202"/>
      <c r="C913" s="214"/>
    </row>
    <row r="914" spans="1:3" x14ac:dyDescent="0.25">
      <c r="A914" s="202"/>
      <c r="B914" s="202"/>
      <c r="C914" s="214"/>
    </row>
    <row r="915" spans="1:3" x14ac:dyDescent="0.25">
      <c r="A915" s="202"/>
      <c r="B915" s="202"/>
      <c r="C915" s="214"/>
    </row>
    <row r="916" spans="1:3" x14ac:dyDescent="0.25">
      <c r="A916" s="202"/>
      <c r="B916" s="202"/>
      <c r="C916" s="214"/>
    </row>
    <row r="917" spans="1:3" x14ac:dyDescent="0.25">
      <c r="A917" s="202"/>
      <c r="B917" s="200"/>
      <c r="C917" s="207"/>
    </row>
    <row r="918" spans="1:3" x14ac:dyDescent="0.25">
      <c r="A918" s="215"/>
      <c r="B918" s="204"/>
      <c r="C918" s="205"/>
    </row>
    <row r="919" spans="1:3" x14ac:dyDescent="0.25">
      <c r="A919" s="200"/>
      <c r="B919" s="204"/>
      <c r="C919" s="216"/>
    </row>
    <row r="920" spans="1:3" x14ac:dyDescent="0.25">
      <c r="A920" s="200"/>
      <c r="B920" s="200"/>
      <c r="C920" s="207"/>
    </row>
    <row r="921" spans="1:3" x14ac:dyDescent="0.25">
      <c r="A921" s="200"/>
      <c r="B921" s="200"/>
      <c r="C921" s="207"/>
    </row>
    <row r="922" spans="1:3" x14ac:dyDescent="0.25">
      <c r="A922" s="200"/>
      <c r="B922" s="200"/>
      <c r="C922" s="207"/>
    </row>
    <row r="923" spans="1:3" x14ac:dyDescent="0.25">
      <c r="A923" s="200"/>
      <c r="B923" s="200"/>
      <c r="C923" s="207"/>
    </row>
    <row r="924" spans="1:3" x14ac:dyDescent="0.25">
      <c r="A924" s="200"/>
      <c r="B924" s="200"/>
      <c r="C924" s="207"/>
    </row>
    <row r="925" spans="1:3" x14ac:dyDescent="0.25">
      <c r="A925" s="200"/>
      <c r="B925" s="200"/>
      <c r="C925" s="207"/>
    </row>
    <row r="926" spans="1:3" x14ac:dyDescent="0.25">
      <c r="A926" s="217"/>
      <c r="B926" s="201"/>
      <c r="C926" s="201"/>
    </row>
    <row r="927" spans="1:3" x14ac:dyDescent="0.25">
      <c r="A927" s="215"/>
      <c r="B927" s="204"/>
      <c r="C927" s="231"/>
    </row>
    <row r="928" spans="1:3" x14ac:dyDescent="0.25">
      <c r="A928" s="200"/>
      <c r="B928" s="204"/>
      <c r="C928" s="218"/>
    </row>
    <row r="929" spans="1:3" x14ac:dyDescent="0.25">
      <c r="A929" s="200"/>
      <c r="B929" s="200"/>
      <c r="C929" s="207"/>
    </row>
    <row r="930" spans="1:3" x14ac:dyDescent="0.25">
      <c r="A930" s="200"/>
      <c r="B930" s="200"/>
      <c r="C930" s="207"/>
    </row>
    <row r="931" spans="1:3" x14ac:dyDescent="0.25">
      <c r="A931" s="200"/>
      <c r="B931" s="200"/>
      <c r="C931" s="207"/>
    </row>
    <row r="932" spans="1:3" x14ac:dyDescent="0.25">
      <c r="A932" s="200"/>
      <c r="B932" s="200"/>
      <c r="C932" s="207"/>
    </row>
    <row r="933" spans="1:3" x14ac:dyDescent="0.25">
      <c r="A933" s="200"/>
      <c r="B933" s="200"/>
      <c r="C933" s="207"/>
    </row>
    <row r="934" spans="1:3" x14ac:dyDescent="0.25">
      <c r="A934" s="200"/>
      <c r="B934" s="200"/>
      <c r="C934" s="207"/>
    </row>
    <row r="935" spans="1:3" x14ac:dyDescent="0.25">
      <c r="A935" s="217"/>
      <c r="B935" s="201"/>
      <c r="C935" s="201"/>
    </row>
    <row r="936" spans="1:3" x14ac:dyDescent="0.25">
      <c r="A936" s="215"/>
      <c r="B936" s="204"/>
      <c r="C936" s="205"/>
    </row>
    <row r="937" spans="1:3" x14ac:dyDescent="0.25">
      <c r="A937" s="200"/>
      <c r="B937" s="204"/>
      <c r="C937" s="216"/>
    </row>
    <row r="938" spans="1:3" x14ac:dyDescent="0.25">
      <c r="A938" s="200"/>
      <c r="B938" s="200"/>
      <c r="C938" s="207"/>
    </row>
    <row r="939" spans="1:3" x14ac:dyDescent="0.25">
      <c r="A939" s="200"/>
      <c r="B939" s="200"/>
      <c r="C939" s="207"/>
    </row>
    <row r="940" spans="1:3" x14ac:dyDescent="0.25">
      <c r="A940" s="200"/>
      <c r="B940" s="200"/>
      <c r="C940" s="207"/>
    </row>
    <row r="941" spans="1:3" x14ac:dyDescent="0.25">
      <c r="A941" s="200"/>
      <c r="B941" s="200"/>
      <c r="C941" s="207"/>
    </row>
    <row r="942" spans="1:3" x14ac:dyDescent="0.25">
      <c r="A942" s="200"/>
      <c r="B942" s="200"/>
      <c r="C942" s="207"/>
    </row>
    <row r="943" spans="1:3" x14ac:dyDescent="0.25">
      <c r="A943" s="200"/>
      <c r="B943" s="200"/>
      <c r="C943" s="207"/>
    </row>
    <row r="944" spans="1:3" x14ac:dyDescent="0.25">
      <c r="A944" s="217"/>
      <c r="B944" s="201"/>
      <c r="C944" s="201"/>
    </row>
    <row r="945" spans="1:3" x14ac:dyDescent="0.25">
      <c r="A945" s="219"/>
      <c r="B945" s="204"/>
      <c r="C945" s="205"/>
    </row>
    <row r="946" spans="1:3" x14ac:dyDescent="0.25">
      <c r="A946" s="200"/>
      <c r="B946" s="204"/>
      <c r="C946" s="216"/>
    </row>
    <row r="947" spans="1:3" x14ac:dyDescent="0.25">
      <c r="A947" s="200"/>
      <c r="B947" s="200"/>
      <c r="C947" s="207"/>
    </row>
    <row r="948" spans="1:3" x14ac:dyDescent="0.25">
      <c r="A948" s="200"/>
      <c r="B948" s="200"/>
      <c r="C948" s="207"/>
    </row>
    <row r="949" spans="1:3" x14ac:dyDescent="0.25">
      <c r="A949" s="200"/>
      <c r="B949" s="200"/>
      <c r="C949" s="207"/>
    </row>
    <row r="950" spans="1:3" x14ac:dyDescent="0.25">
      <c r="A950" s="200"/>
      <c r="B950" s="200"/>
      <c r="C950" s="207"/>
    </row>
    <row r="951" spans="1:3" x14ac:dyDescent="0.25">
      <c r="A951" s="200"/>
      <c r="B951" s="200"/>
      <c r="C951" s="207"/>
    </row>
    <row r="952" spans="1:3" x14ac:dyDescent="0.25">
      <c r="A952" s="200"/>
      <c r="B952" s="200"/>
      <c r="C952" s="207"/>
    </row>
    <row r="953" spans="1:3" x14ac:dyDescent="0.25">
      <c r="A953" s="217"/>
      <c r="B953" s="201"/>
      <c r="C953" s="201"/>
    </row>
    <row r="954" spans="1:3" x14ac:dyDescent="0.25">
      <c r="A954" s="219"/>
      <c r="B954" s="204"/>
      <c r="C954" s="205"/>
    </row>
    <row r="955" spans="1:3" x14ac:dyDescent="0.25">
      <c r="A955" s="200"/>
      <c r="B955" s="204"/>
      <c r="C955" s="216"/>
    </row>
    <row r="956" spans="1:3" x14ac:dyDescent="0.25">
      <c r="A956" s="200"/>
      <c r="B956" s="200"/>
      <c r="C956" s="207"/>
    </row>
    <row r="957" spans="1:3" x14ac:dyDescent="0.25">
      <c r="A957" s="200"/>
      <c r="B957" s="200"/>
      <c r="C957" s="207"/>
    </row>
    <row r="958" spans="1:3" x14ac:dyDescent="0.25">
      <c r="A958" s="200"/>
      <c r="B958" s="200"/>
      <c r="C958" s="207"/>
    </row>
    <row r="959" spans="1:3" x14ac:dyDescent="0.25">
      <c r="A959" s="200"/>
      <c r="B959" s="200"/>
      <c r="C959" s="207"/>
    </row>
    <row r="960" spans="1:3" x14ac:dyDescent="0.25">
      <c r="A960" s="200"/>
      <c r="B960" s="200"/>
      <c r="C960" s="207"/>
    </row>
    <row r="961" spans="1:3" x14ac:dyDescent="0.25">
      <c r="A961" s="200"/>
      <c r="B961" s="200"/>
      <c r="C961" s="207"/>
    </row>
    <row r="962" spans="1:3" x14ac:dyDescent="0.25">
      <c r="A962" s="217"/>
      <c r="B962" s="201"/>
      <c r="C962" s="201"/>
    </row>
    <row r="963" spans="1:3" x14ac:dyDescent="0.25">
      <c r="A963" s="219"/>
      <c r="B963" s="204"/>
      <c r="C963" s="205"/>
    </row>
    <row r="964" spans="1:3" x14ac:dyDescent="0.25">
      <c r="A964" s="200"/>
      <c r="B964" s="204"/>
      <c r="C964" s="216"/>
    </row>
    <row r="965" spans="1:3" x14ac:dyDescent="0.25">
      <c r="A965" s="200"/>
      <c r="B965" s="200"/>
      <c r="C965" s="207"/>
    </row>
    <row r="966" spans="1:3" x14ac:dyDescent="0.25">
      <c r="A966" s="200"/>
      <c r="B966" s="200"/>
      <c r="C966" s="207"/>
    </row>
    <row r="967" spans="1:3" x14ac:dyDescent="0.25">
      <c r="A967" s="200"/>
      <c r="B967" s="200"/>
      <c r="C967" s="207"/>
    </row>
    <row r="968" spans="1:3" x14ac:dyDescent="0.25">
      <c r="A968" s="200"/>
      <c r="B968" s="200"/>
      <c r="C968" s="207"/>
    </row>
    <row r="969" spans="1:3" x14ac:dyDescent="0.25">
      <c r="A969" s="200"/>
      <c r="B969" s="200"/>
      <c r="C969" s="207"/>
    </row>
    <row r="970" spans="1:3" x14ac:dyDescent="0.25">
      <c r="A970" s="200"/>
      <c r="B970" s="200"/>
      <c r="C970" s="207"/>
    </row>
    <row r="971" spans="1:3" x14ac:dyDescent="0.25">
      <c r="A971" s="217"/>
      <c r="B971" s="201"/>
      <c r="C971" s="201"/>
    </row>
    <row r="972" spans="1:3" x14ac:dyDescent="0.25">
      <c r="A972" s="219"/>
      <c r="B972" s="204"/>
      <c r="C972" s="205"/>
    </row>
    <row r="973" spans="1:3" x14ac:dyDescent="0.25">
      <c r="A973" s="200"/>
      <c r="B973" s="204"/>
      <c r="C973" s="216"/>
    </row>
    <row r="974" spans="1:3" x14ac:dyDescent="0.25">
      <c r="A974" s="200"/>
      <c r="B974" s="200"/>
      <c r="C974" s="207"/>
    </row>
    <row r="975" spans="1:3" x14ac:dyDescent="0.25">
      <c r="A975" s="200"/>
      <c r="B975" s="200"/>
      <c r="C975" s="207"/>
    </row>
    <row r="976" spans="1:3" x14ac:dyDescent="0.25">
      <c r="A976" s="200"/>
      <c r="B976" s="200"/>
      <c r="C976" s="207"/>
    </row>
    <row r="977" spans="1:3" x14ac:dyDescent="0.25">
      <c r="A977" s="200"/>
      <c r="B977" s="200"/>
      <c r="C977" s="207"/>
    </row>
    <row r="978" spans="1:3" x14ac:dyDescent="0.25">
      <c r="A978" s="200"/>
      <c r="B978" s="200"/>
      <c r="C978" s="207"/>
    </row>
    <row r="979" spans="1:3" x14ac:dyDescent="0.25">
      <c r="A979" s="200"/>
      <c r="B979" s="200"/>
      <c r="C979" s="207"/>
    </row>
    <row r="980" spans="1:3" x14ac:dyDescent="0.25">
      <c r="A980" s="217"/>
      <c r="B980" s="201"/>
      <c r="C980" s="201"/>
    </row>
    <row r="981" spans="1:3" x14ac:dyDescent="0.25">
      <c r="A981" s="209"/>
      <c r="B981" s="210"/>
      <c r="C981" s="211"/>
    </row>
    <row r="982" spans="1:3" x14ac:dyDescent="0.25">
      <c r="A982" s="212"/>
      <c r="B982" s="210"/>
      <c r="C982" s="211"/>
    </row>
    <row r="983" spans="1:3" x14ac:dyDescent="0.25">
      <c r="A983" s="202"/>
      <c r="B983" s="202"/>
      <c r="C983" s="214"/>
    </row>
    <row r="984" spans="1:3" x14ac:dyDescent="0.25">
      <c r="A984" s="202"/>
      <c r="B984" s="202"/>
      <c r="C984" s="214"/>
    </row>
    <row r="985" spans="1:3" x14ac:dyDescent="0.25">
      <c r="A985" s="202"/>
      <c r="B985" s="202"/>
      <c r="C985" s="214"/>
    </row>
    <row r="986" spans="1:3" x14ac:dyDescent="0.25">
      <c r="A986" s="217"/>
      <c r="B986" s="201"/>
      <c r="C986" s="201"/>
    </row>
    <row r="987" spans="1:3" x14ac:dyDescent="0.25">
      <c r="A987" s="203"/>
      <c r="B987" s="201"/>
      <c r="C987" s="201"/>
    </row>
    <row r="988" spans="1:3" x14ac:dyDescent="0.25">
      <c r="A988" s="203"/>
      <c r="B988" s="204"/>
      <c r="C988" s="205"/>
    </row>
    <row r="989" spans="1:3" x14ac:dyDescent="0.25">
      <c r="A989" s="200"/>
      <c r="B989" s="204"/>
      <c r="C989" s="216"/>
    </row>
    <row r="990" spans="1:3" x14ac:dyDescent="0.25">
      <c r="A990" s="200"/>
      <c r="B990" s="200"/>
      <c r="C990" s="207"/>
    </row>
    <row r="991" spans="1:3" x14ac:dyDescent="0.25">
      <c r="A991" s="200"/>
      <c r="B991" s="200"/>
      <c r="C991" s="207"/>
    </row>
    <row r="992" spans="1:3" x14ac:dyDescent="0.25">
      <c r="A992" s="200"/>
      <c r="B992" s="200"/>
      <c r="C992" s="207"/>
    </row>
    <row r="993" spans="1:3" x14ac:dyDescent="0.25">
      <c r="A993" s="200"/>
      <c r="B993" s="200"/>
      <c r="C993" s="207"/>
    </row>
    <row r="994" spans="1:3" x14ac:dyDescent="0.25">
      <c r="A994" s="200"/>
      <c r="B994" s="200"/>
      <c r="C994" s="207"/>
    </row>
    <row r="995" spans="1:3" x14ac:dyDescent="0.25">
      <c r="A995" s="200"/>
      <c r="B995" s="200"/>
      <c r="C995" s="207"/>
    </row>
    <row r="996" spans="1:3" x14ac:dyDescent="0.25">
      <c r="A996" s="220"/>
      <c r="B996" s="201"/>
      <c r="C996" s="201"/>
    </row>
    <row r="997" spans="1:3" x14ac:dyDescent="0.25">
      <c r="A997" s="203"/>
      <c r="B997" s="204"/>
      <c r="C997" s="205"/>
    </row>
    <row r="998" spans="1:3" x14ac:dyDescent="0.25">
      <c r="A998" s="200"/>
      <c r="B998" s="204"/>
      <c r="C998" s="216"/>
    </row>
    <row r="999" spans="1:3" x14ac:dyDescent="0.25">
      <c r="A999" s="200"/>
      <c r="B999" s="200"/>
      <c r="C999" s="207"/>
    </row>
    <row r="1000" spans="1:3" x14ac:dyDescent="0.25">
      <c r="A1000" s="200"/>
      <c r="B1000" s="200"/>
      <c r="C1000" s="207"/>
    </row>
    <row r="1001" spans="1:3" x14ac:dyDescent="0.25">
      <c r="A1001" s="200"/>
      <c r="B1001" s="200"/>
      <c r="C1001" s="207"/>
    </row>
    <row r="1002" spans="1:3" x14ac:dyDescent="0.25">
      <c r="A1002" s="200"/>
      <c r="B1002" s="200"/>
      <c r="C1002" s="207"/>
    </row>
    <row r="1003" spans="1:3" x14ac:dyDescent="0.25">
      <c r="A1003" s="200"/>
      <c r="B1003" s="200"/>
      <c r="C1003" s="207"/>
    </row>
    <row r="1004" spans="1:3" x14ac:dyDescent="0.25">
      <c r="A1004" s="200"/>
      <c r="B1004" s="200"/>
      <c r="C1004" s="207"/>
    </row>
    <row r="1005" spans="1:3" x14ac:dyDescent="0.25">
      <c r="A1005" s="201"/>
      <c r="B1005" s="201"/>
      <c r="C1005" s="201"/>
    </row>
    <row r="1006" spans="1:3" x14ac:dyDescent="0.25">
      <c r="A1006" s="203"/>
      <c r="B1006" s="204"/>
      <c r="C1006" s="205"/>
    </row>
    <row r="1007" spans="1:3" x14ac:dyDescent="0.25">
      <c r="A1007" s="200"/>
      <c r="B1007" s="204"/>
      <c r="C1007" s="207"/>
    </row>
    <row r="1008" spans="1:3" x14ac:dyDescent="0.25">
      <c r="A1008" s="200"/>
      <c r="B1008" s="200"/>
      <c r="C1008" s="207"/>
    </row>
    <row r="1009" spans="1:3" x14ac:dyDescent="0.25">
      <c r="A1009" s="200"/>
      <c r="B1009" s="200"/>
      <c r="C1009" s="207"/>
    </row>
    <row r="1010" spans="1:3" x14ac:dyDescent="0.25">
      <c r="A1010" s="200"/>
      <c r="B1010" s="200"/>
      <c r="C1010" s="207"/>
    </row>
    <row r="1011" spans="1:3" x14ac:dyDescent="0.25">
      <c r="A1011" s="200"/>
      <c r="B1011" s="200"/>
      <c r="C1011" s="207"/>
    </row>
    <row r="1012" spans="1:3" x14ac:dyDescent="0.25">
      <c r="A1012" s="200"/>
      <c r="B1012" s="200"/>
      <c r="C1012" s="207"/>
    </row>
    <row r="1013" spans="1:3" x14ac:dyDescent="0.25">
      <c r="A1013" s="200"/>
      <c r="B1013" s="200"/>
      <c r="C1013" s="207"/>
    </row>
    <row r="1014" spans="1:3" x14ac:dyDescent="0.25">
      <c r="A1014" s="201"/>
      <c r="B1014" s="201"/>
      <c r="C1014" s="201"/>
    </row>
    <row r="1015" spans="1:3" x14ac:dyDescent="0.25">
      <c r="A1015" s="203"/>
      <c r="B1015" s="210"/>
      <c r="C1015" s="211"/>
    </row>
    <row r="1016" spans="1:3" x14ac:dyDescent="0.25">
      <c r="A1016" s="212"/>
      <c r="B1016" s="210"/>
      <c r="C1016" s="211"/>
    </row>
    <row r="1017" spans="1:3" x14ac:dyDescent="0.25">
      <c r="A1017" s="202"/>
      <c r="B1017" s="202"/>
      <c r="C1017" s="214"/>
    </row>
    <row r="1018" spans="1:3" x14ac:dyDescent="0.25">
      <c r="A1018" s="202"/>
      <c r="B1018" s="202"/>
      <c r="C1018" s="214"/>
    </row>
    <row r="1019" spans="1:3" x14ac:dyDescent="0.25">
      <c r="A1019" s="202"/>
      <c r="B1019" s="202"/>
      <c r="C1019" s="214"/>
    </row>
    <row r="1020" spans="1:3" x14ac:dyDescent="0.25">
      <c r="A1020" s="201"/>
      <c r="B1020" s="221"/>
      <c r="C1020" s="201"/>
    </row>
    <row r="1021" spans="1:3" x14ac:dyDescent="0.25">
      <c r="A1021" s="203"/>
      <c r="B1021" s="210"/>
      <c r="C1021" s="211"/>
    </row>
    <row r="1022" spans="1:3" x14ac:dyDescent="0.25">
      <c r="A1022" s="202"/>
      <c r="B1022" s="210"/>
      <c r="C1022" s="202"/>
    </row>
    <row r="1023" spans="1:3" x14ac:dyDescent="0.25">
      <c r="A1023" s="202"/>
      <c r="B1023" s="202"/>
      <c r="C1023" s="214"/>
    </row>
    <row r="1024" spans="1:3" x14ac:dyDescent="0.25">
      <c r="A1024" s="202"/>
      <c r="B1024" s="202"/>
      <c r="C1024" s="222"/>
    </row>
    <row r="1025" spans="1:3" x14ac:dyDescent="0.25">
      <c r="A1025" s="223"/>
      <c r="B1025" s="221"/>
      <c r="C1025" s="201"/>
    </row>
    <row r="1026" spans="1:3" x14ac:dyDescent="0.25">
      <c r="A1026" s="203"/>
      <c r="B1026" s="221"/>
      <c r="C1026" s="201"/>
    </row>
    <row r="1027" spans="1:3" x14ac:dyDescent="0.25">
      <c r="A1027" s="203"/>
      <c r="B1027" s="204"/>
      <c r="C1027" s="205"/>
    </row>
    <row r="1028" spans="1:3" x14ac:dyDescent="0.25">
      <c r="A1028" s="200"/>
      <c r="B1028" s="204"/>
      <c r="C1028" s="201"/>
    </row>
    <row r="1029" spans="1:3" x14ac:dyDescent="0.25">
      <c r="A1029" s="200"/>
      <c r="B1029" s="200"/>
      <c r="C1029" s="207"/>
    </row>
    <row r="1030" spans="1:3" x14ac:dyDescent="0.25">
      <c r="A1030" s="200"/>
      <c r="B1030" s="200"/>
      <c r="C1030" s="207"/>
    </row>
    <row r="1031" spans="1:3" x14ac:dyDescent="0.25">
      <c r="A1031" s="217"/>
      <c r="B1031" s="224"/>
      <c r="C1031" s="201"/>
    </row>
    <row r="1032" spans="1:3" x14ac:dyDescent="0.25">
      <c r="A1032" s="203"/>
      <c r="B1032" s="204"/>
      <c r="C1032" s="205"/>
    </row>
    <row r="1033" spans="1:3" x14ac:dyDescent="0.25">
      <c r="A1033" s="200"/>
      <c r="B1033" s="204"/>
      <c r="C1033" s="201"/>
    </row>
    <row r="1034" spans="1:3" x14ac:dyDescent="0.25">
      <c r="A1034" s="200"/>
      <c r="B1034" s="200"/>
      <c r="C1034" s="207"/>
    </row>
    <row r="1035" spans="1:3" x14ac:dyDescent="0.25">
      <c r="A1035" s="200"/>
      <c r="B1035" s="200"/>
      <c r="C1035" s="225"/>
    </row>
    <row r="1036" spans="1:3" x14ac:dyDescent="0.25">
      <c r="A1036" s="217"/>
      <c r="B1036" s="224"/>
      <c r="C1036" s="201"/>
    </row>
    <row r="1037" spans="1:3" x14ac:dyDescent="0.25">
      <c r="A1037" s="203"/>
      <c r="B1037" s="210"/>
      <c r="C1037" s="211"/>
    </row>
    <row r="1038" spans="1:3" x14ac:dyDescent="0.25">
      <c r="A1038" s="212"/>
      <c r="B1038" s="210"/>
      <c r="C1038" s="226"/>
    </row>
    <row r="1039" spans="1:3" x14ac:dyDescent="0.25">
      <c r="A1039" s="202"/>
      <c r="B1039" s="202"/>
      <c r="C1039" s="222"/>
    </row>
    <row r="1040" spans="1:3" x14ac:dyDescent="0.25">
      <c r="A1040" s="217"/>
      <c r="B1040" s="224"/>
      <c r="C1040" s="201"/>
    </row>
    <row r="1041" spans="1:3" x14ac:dyDescent="0.25">
      <c r="A1041" s="203"/>
      <c r="B1041" s="210"/>
      <c r="C1041" s="211"/>
    </row>
    <row r="1042" spans="1:3" x14ac:dyDescent="0.25">
      <c r="A1042" s="202"/>
      <c r="B1042" s="210"/>
      <c r="C1042" s="211"/>
    </row>
    <row r="1043" spans="1:3" x14ac:dyDescent="0.25">
      <c r="A1043" s="202"/>
      <c r="B1043" s="202"/>
      <c r="C1043" s="214"/>
    </row>
    <row r="1044" spans="1:3" x14ac:dyDescent="0.25">
      <c r="A1044" s="202"/>
      <c r="B1044" s="202"/>
      <c r="C1044" s="222"/>
    </row>
    <row r="1045" spans="1:3" x14ac:dyDescent="0.25">
      <c r="A1045" s="200"/>
      <c r="B1045" s="200"/>
      <c r="C1045" s="201"/>
    </row>
    <row r="1046" spans="1:3" x14ac:dyDescent="0.25">
      <c r="A1046" s="227"/>
      <c r="B1046" s="201"/>
      <c r="C1046" s="201"/>
    </row>
    <row r="1047" spans="1:3" x14ac:dyDescent="0.25">
      <c r="A1047" s="228"/>
      <c r="B1047" s="204"/>
      <c r="C1047" s="205"/>
    </row>
    <row r="1048" spans="1:3" x14ac:dyDescent="0.25">
      <c r="A1048" s="200"/>
      <c r="B1048" s="204"/>
      <c r="C1048" s="229"/>
    </row>
    <row r="1049" spans="1:3" x14ac:dyDescent="0.25">
      <c r="A1049" s="200"/>
      <c r="B1049" s="200"/>
      <c r="C1049" s="207"/>
    </row>
    <row r="1050" spans="1:3" x14ac:dyDescent="0.25">
      <c r="A1050" s="200"/>
      <c r="B1050" s="200"/>
      <c r="C1050" s="207"/>
    </row>
    <row r="1051" spans="1:3" x14ac:dyDescent="0.25">
      <c r="A1051" s="200"/>
      <c r="B1051" s="200"/>
      <c r="C1051" s="207"/>
    </row>
    <row r="1052" spans="1:3" x14ac:dyDescent="0.25">
      <c r="A1052" s="200"/>
      <c r="B1052" s="200"/>
      <c r="C1052" s="207"/>
    </row>
    <row r="1053" spans="1:3" x14ac:dyDescent="0.25">
      <c r="A1053" s="200"/>
      <c r="B1053" s="200"/>
      <c r="C1053" s="207"/>
    </row>
    <row r="1054" spans="1:3" x14ac:dyDescent="0.25">
      <c r="A1054" s="200"/>
      <c r="B1054" s="200"/>
      <c r="C1054" s="207"/>
    </row>
    <row r="1055" spans="1:3" x14ac:dyDescent="0.25">
      <c r="A1055" s="217"/>
      <c r="B1055" s="228"/>
      <c r="C1055" s="205"/>
    </row>
    <row r="1056" spans="1:3" x14ac:dyDescent="0.25">
      <c r="A1056" s="228"/>
      <c r="B1056" s="204"/>
      <c r="C1056" s="205"/>
    </row>
    <row r="1057" spans="1:3" x14ac:dyDescent="0.25">
      <c r="A1057" s="200"/>
      <c r="B1057" s="204"/>
      <c r="C1057" s="229"/>
    </row>
    <row r="1058" spans="1:3" x14ac:dyDescent="0.25">
      <c r="A1058" s="200"/>
      <c r="B1058" s="200"/>
      <c r="C1058" s="207"/>
    </row>
    <row r="1059" spans="1:3" x14ac:dyDescent="0.25">
      <c r="A1059" s="200"/>
      <c r="B1059" s="200"/>
      <c r="C1059" s="207"/>
    </row>
    <row r="1060" spans="1:3" x14ac:dyDescent="0.25">
      <c r="A1060" s="200"/>
      <c r="B1060" s="200"/>
      <c r="C1060" s="207"/>
    </row>
    <row r="1061" spans="1:3" x14ac:dyDescent="0.25">
      <c r="A1061" s="200"/>
      <c r="B1061" s="200"/>
      <c r="C1061" s="207"/>
    </row>
    <row r="1062" spans="1:3" x14ac:dyDescent="0.25">
      <c r="A1062" s="200"/>
      <c r="B1062" s="200"/>
      <c r="C1062" s="207"/>
    </row>
    <row r="1063" spans="1:3" x14ac:dyDescent="0.25">
      <c r="A1063" s="200"/>
      <c r="B1063" s="200"/>
      <c r="C1063" s="207"/>
    </row>
    <row r="1064" spans="1:3" x14ac:dyDescent="0.25">
      <c r="A1064" s="228"/>
      <c r="B1064" s="223"/>
      <c r="C1064" s="205"/>
    </row>
    <row r="1065" spans="1:3" x14ac:dyDescent="0.25">
      <c r="A1065" s="228"/>
      <c r="B1065" s="204"/>
      <c r="C1065" s="205"/>
    </row>
    <row r="1066" spans="1:3" x14ac:dyDescent="0.25">
      <c r="A1066" s="200"/>
      <c r="B1066" s="204"/>
      <c r="C1066" s="229"/>
    </row>
    <row r="1067" spans="1:3" x14ac:dyDescent="0.25">
      <c r="A1067" s="200"/>
      <c r="B1067" s="200"/>
      <c r="C1067" s="207"/>
    </row>
    <row r="1068" spans="1:3" x14ac:dyDescent="0.25">
      <c r="A1068" s="200"/>
      <c r="B1068" s="200"/>
      <c r="C1068" s="207"/>
    </row>
    <row r="1069" spans="1:3" x14ac:dyDescent="0.25">
      <c r="A1069" s="200"/>
      <c r="B1069" s="200"/>
      <c r="C1069" s="207"/>
    </row>
    <row r="1070" spans="1:3" x14ac:dyDescent="0.25">
      <c r="A1070" s="200"/>
      <c r="B1070" s="200"/>
      <c r="C1070" s="207"/>
    </row>
    <row r="1071" spans="1:3" x14ac:dyDescent="0.25">
      <c r="A1071" s="200"/>
      <c r="B1071" s="200"/>
      <c r="C1071" s="207"/>
    </row>
    <row r="1072" spans="1:3" x14ac:dyDescent="0.25">
      <c r="A1072" s="200"/>
      <c r="B1072" s="200"/>
      <c r="C1072" s="207"/>
    </row>
    <row r="1073" spans="1:3" x14ac:dyDescent="0.25">
      <c r="A1073" s="219"/>
      <c r="B1073" s="228"/>
      <c r="C1073" s="205"/>
    </row>
    <row r="1074" spans="1:3" x14ac:dyDescent="0.25">
      <c r="A1074" s="228"/>
      <c r="B1074" s="204"/>
      <c r="C1074" s="205"/>
    </row>
    <row r="1075" spans="1:3" x14ac:dyDescent="0.25">
      <c r="A1075" s="200"/>
      <c r="B1075" s="204"/>
      <c r="C1075" s="229"/>
    </row>
    <row r="1076" spans="1:3" x14ac:dyDescent="0.25">
      <c r="A1076" s="200"/>
      <c r="B1076" s="200"/>
      <c r="C1076" s="207"/>
    </row>
    <row r="1077" spans="1:3" x14ac:dyDescent="0.25">
      <c r="A1077" s="200"/>
      <c r="B1077" s="200"/>
      <c r="C1077" s="207"/>
    </row>
    <row r="1078" spans="1:3" x14ac:dyDescent="0.25">
      <c r="A1078" s="200"/>
      <c r="B1078" s="200"/>
      <c r="C1078" s="207"/>
    </row>
    <row r="1079" spans="1:3" x14ac:dyDescent="0.25">
      <c r="A1079" s="200"/>
      <c r="B1079" s="200"/>
      <c r="C1079" s="207"/>
    </row>
    <row r="1080" spans="1:3" x14ac:dyDescent="0.25">
      <c r="A1080" s="200"/>
      <c r="B1080" s="200"/>
      <c r="C1080" s="207"/>
    </row>
    <row r="1081" spans="1:3" x14ac:dyDescent="0.25">
      <c r="A1081" s="200"/>
      <c r="B1081" s="200"/>
      <c r="C1081" s="207"/>
    </row>
    <row r="1082" spans="1:3" x14ac:dyDescent="0.25">
      <c r="A1082" s="200"/>
      <c r="B1082" s="200"/>
      <c r="C1082" s="207"/>
    </row>
    <row r="1083" spans="1:3" x14ac:dyDescent="0.25">
      <c r="A1083" s="200"/>
      <c r="B1083" s="200"/>
      <c r="C1083" s="207"/>
    </row>
    <row r="1084" spans="1:3" x14ac:dyDescent="0.25">
      <c r="A1084" s="200"/>
      <c r="B1084" s="200"/>
      <c r="C1084" s="205"/>
    </row>
    <row r="1085" spans="1:3" x14ac:dyDescent="0.25">
      <c r="A1085" s="203"/>
      <c r="B1085" s="204"/>
      <c r="C1085" s="205"/>
    </row>
    <row r="1086" spans="1:3" x14ac:dyDescent="0.25">
      <c r="A1086" s="200"/>
      <c r="B1086" s="204"/>
      <c r="C1086" s="229"/>
    </row>
    <row r="1087" spans="1:3" x14ac:dyDescent="0.25">
      <c r="A1087" s="200"/>
      <c r="B1087" s="200"/>
      <c r="C1087" s="207"/>
    </row>
    <row r="1088" spans="1:3" x14ac:dyDescent="0.25">
      <c r="A1088" s="200"/>
      <c r="B1088" s="200"/>
      <c r="C1088" s="207"/>
    </row>
    <row r="1089" spans="1:3" x14ac:dyDescent="0.25">
      <c r="A1089" s="200"/>
      <c r="B1089" s="200"/>
      <c r="C1089" s="207"/>
    </row>
    <row r="1090" spans="1:3" x14ac:dyDescent="0.25">
      <c r="A1090" s="200"/>
      <c r="B1090" s="200"/>
      <c r="C1090" s="207"/>
    </row>
    <row r="1091" spans="1:3" x14ac:dyDescent="0.25">
      <c r="A1091" s="200"/>
      <c r="B1091" s="200"/>
      <c r="C1091" s="207"/>
    </row>
    <row r="1092" spans="1:3" x14ac:dyDescent="0.25">
      <c r="A1092" s="200"/>
      <c r="B1092" s="200"/>
      <c r="C1092" s="207"/>
    </row>
    <row r="1093" spans="1:3" x14ac:dyDescent="0.25">
      <c r="A1093" s="200"/>
      <c r="B1093" s="200"/>
      <c r="C1093" s="205"/>
    </row>
    <row r="1094" spans="1:3" x14ac:dyDescent="0.25">
      <c r="A1094" s="230"/>
      <c r="B1094" s="204"/>
      <c r="C1094" s="205"/>
    </row>
    <row r="1095" spans="1:3" x14ac:dyDescent="0.25">
      <c r="A1095" s="200"/>
      <c r="B1095" s="204"/>
      <c r="C1095" s="229"/>
    </row>
    <row r="1096" spans="1:3" x14ac:dyDescent="0.25">
      <c r="A1096" s="200"/>
      <c r="B1096" s="200"/>
      <c r="C1096" s="207"/>
    </row>
    <row r="1097" spans="1:3" x14ac:dyDescent="0.25">
      <c r="A1097" s="200"/>
      <c r="B1097" s="200"/>
      <c r="C1097" s="207"/>
    </row>
    <row r="1098" spans="1:3" x14ac:dyDescent="0.25">
      <c r="A1098" s="200"/>
      <c r="B1098" s="200"/>
      <c r="C1098" s="207"/>
    </row>
    <row r="1099" spans="1:3" x14ac:dyDescent="0.25">
      <c r="A1099" s="200"/>
      <c r="B1099" s="200"/>
      <c r="C1099" s="207"/>
    </row>
    <row r="1100" spans="1:3" x14ac:dyDescent="0.25">
      <c r="A1100" s="200"/>
      <c r="B1100" s="200"/>
      <c r="C1100" s="207"/>
    </row>
    <row r="1101" spans="1:3" x14ac:dyDescent="0.25">
      <c r="A1101" s="200"/>
      <c r="B1101" s="200"/>
      <c r="C1101" s="207"/>
    </row>
    <row r="1102" spans="1:3" x14ac:dyDescent="0.25">
      <c r="A1102" s="217"/>
      <c r="B1102" s="228"/>
      <c r="C1102" s="205"/>
    </row>
    <row r="1103" spans="1:3" x14ac:dyDescent="0.25">
      <c r="A1103" s="227"/>
      <c r="B1103" s="210"/>
      <c r="C1103" s="211"/>
    </row>
    <row r="1104" spans="1:3" x14ac:dyDescent="0.25">
      <c r="A1104" s="203"/>
      <c r="B1104" s="210"/>
      <c r="C1104" s="211"/>
    </row>
    <row r="1105" spans="1:3" x14ac:dyDescent="0.25">
      <c r="A1105" s="202"/>
      <c r="B1105" s="202"/>
      <c r="C1105" s="214"/>
    </row>
    <row r="1106" spans="1:3" x14ac:dyDescent="0.25">
      <c r="A1106" s="202"/>
      <c r="B1106" s="202"/>
      <c r="C1106" s="214"/>
    </row>
    <row r="1107" spans="1:3" x14ac:dyDescent="0.25">
      <c r="A1107" s="202"/>
      <c r="B1107" s="202"/>
      <c r="C1107" s="214"/>
    </row>
    <row r="1108" spans="1:3" x14ac:dyDescent="0.25">
      <c r="A1108" s="202"/>
      <c r="B1108" s="202"/>
      <c r="C1108" s="214"/>
    </row>
    <row r="1109" spans="1:3" x14ac:dyDescent="0.25">
      <c r="A1109" s="200"/>
      <c r="B1109" s="200"/>
      <c r="C1109" s="201"/>
    </row>
    <row r="1110" spans="1:3" x14ac:dyDescent="0.25">
      <c r="A1110" s="202"/>
      <c r="B1110" s="202"/>
      <c r="C1110" s="21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33"/>
  <sheetViews>
    <sheetView zoomScale="90" zoomScaleNormal="90" workbookViewId="0">
      <pane xSplit="1" ySplit="3" topLeftCell="C170" activePane="bottomRight" state="frozen"/>
      <selection pane="topRight" activeCell="B1" sqref="B1"/>
      <selection pane="bottomLeft" activeCell="A4" sqref="A4"/>
      <selection pane="bottomRight" activeCell="F203" sqref="F203"/>
    </sheetView>
  </sheetViews>
  <sheetFormatPr defaultRowHeight="15" x14ac:dyDescent="0.25"/>
  <cols>
    <col min="1" max="1" width="66.5703125" customWidth="1"/>
    <col min="2" max="4" width="22.140625" customWidth="1"/>
    <col min="5" max="5" width="9.140625" style="193"/>
    <col min="7" max="8" width="13.140625" customWidth="1"/>
    <col min="258" max="261" width="22.140625" customWidth="1"/>
    <col min="514" max="517" width="22.140625" customWidth="1"/>
    <col min="770" max="773" width="22.140625" customWidth="1"/>
    <col min="1026" max="1029" width="22.140625" customWidth="1"/>
    <col min="1282" max="1285" width="22.140625" customWidth="1"/>
    <col min="1538" max="1541" width="22.140625" customWidth="1"/>
    <col min="1794" max="1797" width="22.140625" customWidth="1"/>
    <col min="2050" max="2053" width="22.140625" customWidth="1"/>
    <col min="2306" max="2309" width="22.140625" customWidth="1"/>
    <col min="2562" max="2565" width="22.140625" customWidth="1"/>
    <col min="2818" max="2821" width="22.140625" customWidth="1"/>
    <col min="3074" max="3077" width="22.140625" customWidth="1"/>
    <col min="3330" max="3333" width="22.140625" customWidth="1"/>
    <col min="3586" max="3589" width="22.140625" customWidth="1"/>
    <col min="3842" max="3845" width="22.140625" customWidth="1"/>
    <col min="4098" max="4101" width="22.140625" customWidth="1"/>
    <col min="4354" max="4357" width="22.140625" customWidth="1"/>
    <col min="4610" max="4613" width="22.140625" customWidth="1"/>
    <col min="4866" max="4869" width="22.140625" customWidth="1"/>
    <col min="5122" max="5125" width="22.140625" customWidth="1"/>
    <col min="5378" max="5381" width="22.140625" customWidth="1"/>
    <col min="5634" max="5637" width="22.140625" customWidth="1"/>
    <col min="5890" max="5893" width="22.140625" customWidth="1"/>
    <col min="6146" max="6149" width="22.140625" customWidth="1"/>
    <col min="6402" max="6405" width="22.140625" customWidth="1"/>
    <col min="6658" max="6661" width="22.140625" customWidth="1"/>
    <col min="6914" max="6917" width="22.140625" customWidth="1"/>
    <col min="7170" max="7173" width="22.140625" customWidth="1"/>
    <col min="7426" max="7429" width="22.140625" customWidth="1"/>
    <col min="7682" max="7685" width="22.140625" customWidth="1"/>
    <col min="7938" max="7941" width="22.140625" customWidth="1"/>
    <col min="8194" max="8197" width="22.140625" customWidth="1"/>
    <col min="8450" max="8453" width="22.140625" customWidth="1"/>
    <col min="8706" max="8709" width="22.140625" customWidth="1"/>
    <col min="8962" max="8965" width="22.140625" customWidth="1"/>
    <col min="9218" max="9221" width="22.140625" customWidth="1"/>
    <col min="9474" max="9477" width="22.140625" customWidth="1"/>
    <col min="9730" max="9733" width="22.140625" customWidth="1"/>
    <col min="9986" max="9989" width="22.140625" customWidth="1"/>
    <col min="10242" max="10245" width="22.140625" customWidth="1"/>
    <col min="10498" max="10501" width="22.140625" customWidth="1"/>
    <col min="10754" max="10757" width="22.140625" customWidth="1"/>
    <col min="11010" max="11013" width="22.140625" customWidth="1"/>
    <col min="11266" max="11269" width="22.140625" customWidth="1"/>
    <col min="11522" max="11525" width="22.140625" customWidth="1"/>
    <col min="11778" max="11781" width="22.140625" customWidth="1"/>
    <col min="12034" max="12037" width="22.140625" customWidth="1"/>
    <col min="12290" max="12293" width="22.140625" customWidth="1"/>
    <col min="12546" max="12549" width="22.140625" customWidth="1"/>
    <col min="12802" max="12805" width="22.140625" customWidth="1"/>
    <col min="13058" max="13061" width="22.140625" customWidth="1"/>
    <col min="13314" max="13317" width="22.140625" customWidth="1"/>
    <col min="13570" max="13573" width="22.140625" customWidth="1"/>
    <col min="13826" max="13829" width="22.140625" customWidth="1"/>
    <col min="14082" max="14085" width="22.140625" customWidth="1"/>
    <col min="14338" max="14341" width="22.140625" customWidth="1"/>
    <col min="14594" max="14597" width="22.140625" customWidth="1"/>
    <col min="14850" max="14853" width="22.140625" customWidth="1"/>
    <col min="15106" max="15109" width="22.140625" customWidth="1"/>
    <col min="15362" max="15365" width="22.140625" customWidth="1"/>
    <col min="15618" max="15621" width="22.140625" customWidth="1"/>
    <col min="15874" max="15877" width="22.140625" customWidth="1"/>
    <col min="16130" max="16133" width="22.140625" customWidth="1"/>
  </cols>
  <sheetData>
    <row r="1" spans="1:8" x14ac:dyDescent="0.25">
      <c r="A1" s="468" t="s">
        <v>778</v>
      </c>
    </row>
    <row r="2" spans="1:8" x14ac:dyDescent="0.25">
      <c r="A2" s="200"/>
      <c r="B2" s="201"/>
      <c r="C2" s="201"/>
      <c r="D2" s="202">
        <v>2010</v>
      </c>
      <c r="G2" t="s">
        <v>784</v>
      </c>
      <c r="H2" t="s">
        <v>789</v>
      </c>
    </row>
    <row r="3" spans="1:8" x14ac:dyDescent="0.25">
      <c r="A3" s="202"/>
      <c r="B3" s="202"/>
      <c r="C3" s="201"/>
      <c r="D3" s="201"/>
    </row>
    <row r="4" spans="1:8" x14ac:dyDescent="0.25">
      <c r="A4" s="202" t="s">
        <v>497</v>
      </c>
      <c r="B4" s="202"/>
      <c r="C4" s="201"/>
      <c r="D4" s="201"/>
    </row>
    <row r="5" spans="1:8" x14ac:dyDescent="0.25">
      <c r="A5" s="212" t="s">
        <v>498</v>
      </c>
      <c r="B5" s="202"/>
      <c r="C5" s="201"/>
      <c r="D5" s="201"/>
    </row>
    <row r="6" spans="1:8" ht="15.75" x14ac:dyDescent="0.25">
      <c r="A6" s="223" t="s">
        <v>499</v>
      </c>
      <c r="B6" s="223"/>
      <c r="C6" s="200" t="s">
        <v>500</v>
      </c>
      <c r="D6" s="232">
        <v>347.62860000000001</v>
      </c>
    </row>
    <row r="7" spans="1:8" x14ac:dyDescent="0.25">
      <c r="A7" s="223" t="s">
        <v>501</v>
      </c>
      <c r="B7" s="223"/>
      <c r="C7" s="233" t="s">
        <v>502</v>
      </c>
      <c r="D7" s="232">
        <v>11712.131572499999</v>
      </c>
    </row>
    <row r="8" spans="1:8" ht="15.75" x14ac:dyDescent="0.25">
      <c r="A8" s="223" t="s">
        <v>503</v>
      </c>
      <c r="B8" s="223" t="s">
        <v>504</v>
      </c>
      <c r="C8" s="223" t="s">
        <v>439</v>
      </c>
      <c r="D8" s="234">
        <v>6.1455770357142869</v>
      </c>
    </row>
    <row r="9" spans="1:8" ht="15.75" x14ac:dyDescent="0.25">
      <c r="A9" s="223" t="s">
        <v>505</v>
      </c>
      <c r="B9" s="223" t="s">
        <v>506</v>
      </c>
      <c r="C9" s="223" t="s">
        <v>439</v>
      </c>
      <c r="D9" s="232">
        <v>4.4861646826808039</v>
      </c>
    </row>
    <row r="10" spans="1:8" ht="15.75" x14ac:dyDescent="0.25">
      <c r="A10" s="223" t="s">
        <v>507</v>
      </c>
      <c r="B10" s="200" t="s">
        <v>508</v>
      </c>
      <c r="C10" s="223" t="s">
        <v>439</v>
      </c>
      <c r="D10" s="234">
        <v>4.0970513571428571</v>
      </c>
    </row>
    <row r="11" spans="1:8" ht="15.75" x14ac:dyDescent="0.25">
      <c r="A11" s="223" t="s">
        <v>509</v>
      </c>
      <c r="B11" s="223" t="s">
        <v>510</v>
      </c>
      <c r="C11" s="223" t="s">
        <v>439</v>
      </c>
      <c r="D11" s="234">
        <v>0.54627351428571436</v>
      </c>
    </row>
    <row r="12" spans="1:8" ht="15.75" x14ac:dyDescent="0.25">
      <c r="A12" s="223" t="s">
        <v>511</v>
      </c>
      <c r="B12" s="200" t="s">
        <v>512</v>
      </c>
      <c r="C12" s="223" t="s">
        <v>500</v>
      </c>
      <c r="D12" s="201"/>
    </row>
    <row r="13" spans="1:8" ht="15.75" x14ac:dyDescent="0.25">
      <c r="A13" s="223"/>
      <c r="B13" s="202"/>
      <c r="C13" s="223" t="s">
        <v>439</v>
      </c>
      <c r="D13" s="201"/>
      <c r="G13" s="288">
        <f>SUM(D8:D13)*1000</f>
        <v>15275.06658982366</v>
      </c>
      <c r="H13" s="438"/>
    </row>
    <row r="14" spans="1:8" x14ac:dyDescent="0.25">
      <c r="A14" s="235"/>
      <c r="B14" s="202"/>
      <c r="C14" s="201"/>
      <c r="D14" s="201"/>
      <c r="H14" s="193"/>
    </row>
    <row r="15" spans="1:8" x14ac:dyDescent="0.25">
      <c r="A15" s="212" t="s">
        <v>513</v>
      </c>
      <c r="B15" s="202"/>
      <c r="C15" s="201"/>
      <c r="D15" s="201"/>
      <c r="H15" s="193"/>
    </row>
    <row r="16" spans="1:8" ht="15.75" x14ac:dyDescent="0.25">
      <c r="A16" s="223" t="s">
        <v>499</v>
      </c>
      <c r="B16" s="223"/>
      <c r="C16" s="200" t="s">
        <v>500</v>
      </c>
      <c r="D16" s="232">
        <v>72.007626000000002</v>
      </c>
      <c r="H16" s="193"/>
    </row>
    <row r="17" spans="1:8" x14ac:dyDescent="0.25">
      <c r="A17" s="223" t="s">
        <v>501</v>
      </c>
      <c r="B17" s="223"/>
      <c r="C17" s="233" t="s">
        <v>502</v>
      </c>
      <c r="D17" s="232">
        <v>2853.7648784999997</v>
      </c>
      <c r="H17" s="193"/>
    </row>
    <row r="18" spans="1:8" ht="15.75" x14ac:dyDescent="0.25">
      <c r="A18" s="223" t="s">
        <v>503</v>
      </c>
      <c r="B18" s="223" t="s">
        <v>504</v>
      </c>
      <c r="C18" s="223" t="s">
        <v>439</v>
      </c>
      <c r="D18" s="234">
        <v>1.2729919596428574</v>
      </c>
      <c r="H18" s="193"/>
    </row>
    <row r="19" spans="1:8" ht="15.75" x14ac:dyDescent="0.25">
      <c r="A19" s="223" t="s">
        <v>505</v>
      </c>
      <c r="B19" s="223" t="s">
        <v>506</v>
      </c>
      <c r="C19" s="223" t="s">
        <v>439</v>
      </c>
      <c r="D19" s="232">
        <v>1.0090097248982142</v>
      </c>
      <c r="H19" s="193"/>
    </row>
    <row r="20" spans="1:8" ht="15.75" x14ac:dyDescent="0.25">
      <c r="A20" s="223" t="s">
        <v>507</v>
      </c>
      <c r="B20" s="200" t="s">
        <v>508</v>
      </c>
      <c r="C20" s="223" t="s">
        <v>439</v>
      </c>
      <c r="D20" s="234">
        <v>0.84866130642857152</v>
      </c>
      <c r="H20" s="193"/>
    </row>
    <row r="21" spans="1:8" ht="15.75" x14ac:dyDescent="0.25">
      <c r="A21" s="223" t="s">
        <v>509</v>
      </c>
      <c r="B21" s="223" t="s">
        <v>510</v>
      </c>
      <c r="C21" s="223" t="s">
        <v>439</v>
      </c>
      <c r="D21" s="234">
        <v>0.11315484085714286</v>
      </c>
      <c r="H21" s="193"/>
    </row>
    <row r="22" spans="1:8" ht="15.75" x14ac:dyDescent="0.25">
      <c r="A22" s="223" t="s">
        <v>511</v>
      </c>
      <c r="B22" s="200" t="s">
        <v>512</v>
      </c>
      <c r="C22" s="223" t="s">
        <v>500</v>
      </c>
      <c r="D22" s="236"/>
      <c r="H22" s="193"/>
    </row>
    <row r="23" spans="1:8" ht="15.75" x14ac:dyDescent="0.25">
      <c r="A23" s="223"/>
      <c r="B23" s="202"/>
      <c r="C23" s="223" t="s">
        <v>439</v>
      </c>
      <c r="D23" s="236"/>
      <c r="G23" s="288">
        <f>SUM(D18:D23)*1000</f>
        <v>3243.817831826786</v>
      </c>
      <c r="H23" s="438"/>
    </row>
    <row r="24" spans="1:8" x14ac:dyDescent="0.25">
      <c r="A24" s="235"/>
      <c r="B24" s="202"/>
      <c r="C24" s="201"/>
      <c r="D24" s="207"/>
      <c r="H24" s="193"/>
    </row>
    <row r="25" spans="1:8" x14ac:dyDescent="0.25">
      <c r="A25" s="212" t="s">
        <v>514</v>
      </c>
      <c r="B25" s="202"/>
      <c r="C25" s="201"/>
      <c r="D25" s="201"/>
      <c r="H25" s="193"/>
    </row>
    <row r="26" spans="1:8" ht="15.75" x14ac:dyDescent="0.25">
      <c r="A26" s="223" t="s">
        <v>499</v>
      </c>
      <c r="B26" s="223"/>
      <c r="C26" s="200" t="s">
        <v>500</v>
      </c>
      <c r="D26" s="232">
        <v>9.0947519999999997</v>
      </c>
      <c r="H26" s="193"/>
    </row>
    <row r="27" spans="1:8" x14ac:dyDescent="0.25">
      <c r="A27" s="223" t="s">
        <v>501</v>
      </c>
      <c r="B27" s="223"/>
      <c r="C27" s="233" t="s">
        <v>502</v>
      </c>
      <c r="D27" s="232">
        <v>439.43631299999998</v>
      </c>
      <c r="H27" s="193"/>
    </row>
    <row r="28" spans="1:8" ht="15.75" x14ac:dyDescent="0.25">
      <c r="A28" s="223" t="s">
        <v>503</v>
      </c>
      <c r="B28" s="223" t="s">
        <v>504</v>
      </c>
      <c r="C28" s="223" t="s">
        <v>439</v>
      </c>
      <c r="D28" s="234">
        <v>0.16078222285714289</v>
      </c>
      <c r="H28" s="193"/>
    </row>
    <row r="29" spans="1:8" ht="15.75" x14ac:dyDescent="0.25">
      <c r="A29" s="223" t="s">
        <v>505</v>
      </c>
      <c r="B29" s="223" t="s">
        <v>506</v>
      </c>
      <c r="C29" s="223" t="s">
        <v>439</v>
      </c>
      <c r="D29" s="232">
        <v>0.1683198020330357</v>
      </c>
      <c r="H29" s="193"/>
    </row>
    <row r="30" spans="1:8" ht="15.75" x14ac:dyDescent="0.25">
      <c r="A30" s="223" t="s">
        <v>507</v>
      </c>
      <c r="B30" s="200" t="s">
        <v>508</v>
      </c>
      <c r="C30" s="223" t="s">
        <v>439</v>
      </c>
      <c r="D30" s="234">
        <v>0.10718814857142857</v>
      </c>
      <c r="H30" s="193"/>
    </row>
    <row r="31" spans="1:8" ht="15.75" x14ac:dyDescent="0.25">
      <c r="A31" s="223" t="s">
        <v>509</v>
      </c>
      <c r="B31" s="223" t="s">
        <v>510</v>
      </c>
      <c r="C31" s="223" t="s">
        <v>439</v>
      </c>
      <c r="D31" s="234">
        <v>1.4291753142857145E-2</v>
      </c>
      <c r="H31" s="193"/>
    </row>
    <row r="32" spans="1:8" ht="15.75" x14ac:dyDescent="0.25">
      <c r="A32" s="223" t="s">
        <v>511</v>
      </c>
      <c r="B32" s="200" t="s">
        <v>512</v>
      </c>
      <c r="C32" s="223" t="s">
        <v>500</v>
      </c>
      <c r="D32" s="236"/>
      <c r="H32" s="193"/>
    </row>
    <row r="33" spans="1:8" ht="15.75" x14ac:dyDescent="0.25">
      <c r="A33" s="223"/>
      <c r="B33" s="202"/>
      <c r="C33" s="223" t="s">
        <v>439</v>
      </c>
      <c r="D33" s="236"/>
      <c r="G33" s="288">
        <f>SUM(D28:D33)*1000</f>
        <v>450.58192660446429</v>
      </c>
      <c r="H33" s="438"/>
    </row>
    <row r="34" spans="1:8" x14ac:dyDescent="0.25">
      <c r="A34" s="235"/>
      <c r="B34" s="202"/>
      <c r="C34" s="201"/>
      <c r="D34" s="201"/>
      <c r="H34" s="193"/>
    </row>
    <row r="35" spans="1:8" x14ac:dyDescent="0.25">
      <c r="A35" s="212" t="s">
        <v>515</v>
      </c>
      <c r="B35" s="202"/>
      <c r="C35" s="201"/>
      <c r="D35" s="201"/>
      <c r="H35" s="193"/>
    </row>
    <row r="36" spans="1:8" ht="15.75" x14ac:dyDescent="0.25">
      <c r="A36" s="223" t="s">
        <v>499</v>
      </c>
      <c r="B36" s="223"/>
      <c r="C36" s="200" t="s">
        <v>500</v>
      </c>
      <c r="D36" s="232">
        <v>1.9308000000000001</v>
      </c>
      <c r="H36" s="193"/>
    </row>
    <row r="37" spans="1:8" x14ac:dyDescent="0.25">
      <c r="A37" s="223" t="s">
        <v>501</v>
      </c>
      <c r="B37" s="223"/>
      <c r="C37" s="233" t="s">
        <v>502</v>
      </c>
      <c r="D37" s="232">
        <v>94.05</v>
      </c>
      <c r="H37" s="193"/>
    </row>
    <row r="38" spans="1:8" ht="15.75" x14ac:dyDescent="0.25">
      <c r="A38" s="223" t="s">
        <v>503</v>
      </c>
      <c r="B38" s="223" t="s">
        <v>504</v>
      </c>
      <c r="C38" s="223" t="s">
        <v>439</v>
      </c>
      <c r="D38" s="234">
        <v>3.4133785714285721E-2</v>
      </c>
      <c r="H38" s="193"/>
    </row>
    <row r="39" spans="1:8" ht="15.75" x14ac:dyDescent="0.25">
      <c r="A39" s="223" t="s">
        <v>505</v>
      </c>
      <c r="B39" s="223" t="s">
        <v>506</v>
      </c>
      <c r="C39" s="223" t="s">
        <v>439</v>
      </c>
      <c r="D39" s="232">
        <v>4.4337857142857137E-2</v>
      </c>
      <c r="H39" s="193"/>
    </row>
    <row r="40" spans="1:8" ht="15.75" x14ac:dyDescent="0.25">
      <c r="A40" s="223" t="s">
        <v>507</v>
      </c>
      <c r="B40" s="200" t="s">
        <v>508</v>
      </c>
      <c r="C40" s="223" t="s">
        <v>439</v>
      </c>
      <c r="D40" s="234">
        <v>2.2755857142857144E-2</v>
      </c>
      <c r="H40" s="193"/>
    </row>
    <row r="41" spans="1:8" ht="15.75" x14ac:dyDescent="0.25">
      <c r="A41" s="223" t="s">
        <v>509</v>
      </c>
      <c r="B41" s="223" t="s">
        <v>510</v>
      </c>
      <c r="C41" s="223" t="s">
        <v>439</v>
      </c>
      <c r="D41" s="234">
        <v>3.0341142857142861E-3</v>
      </c>
      <c r="H41" s="193"/>
    </row>
    <row r="42" spans="1:8" x14ac:dyDescent="0.25">
      <c r="A42" s="235"/>
      <c r="B42" s="202"/>
      <c r="C42" s="201"/>
      <c r="D42" s="237"/>
      <c r="H42" s="193"/>
    </row>
    <row r="43" spans="1:8" x14ac:dyDescent="0.25">
      <c r="A43" s="212" t="s">
        <v>516</v>
      </c>
      <c r="B43" s="202"/>
      <c r="C43" s="201"/>
      <c r="D43" s="237"/>
      <c r="G43" s="288">
        <f>SUM(D38:D43)*1000</f>
        <v>104.2616142857143</v>
      </c>
      <c r="H43" s="438"/>
    </row>
    <row r="44" spans="1:8" ht="15.75" x14ac:dyDescent="0.25">
      <c r="A44" s="223" t="s">
        <v>499</v>
      </c>
      <c r="B44" s="223"/>
      <c r="C44" s="200" t="s">
        <v>500</v>
      </c>
      <c r="D44" s="232">
        <v>6.5622150000000001</v>
      </c>
      <c r="H44" s="193"/>
    </row>
    <row r="45" spans="1:8" x14ac:dyDescent="0.25">
      <c r="A45" s="223" t="s">
        <v>501</v>
      </c>
      <c r="B45" s="223"/>
      <c r="C45" s="233" t="s">
        <v>502</v>
      </c>
      <c r="D45" s="232">
        <v>0</v>
      </c>
      <c r="H45" s="193"/>
    </row>
    <row r="46" spans="1:8" ht="15.75" x14ac:dyDescent="0.25">
      <c r="A46" s="223" t="s">
        <v>503</v>
      </c>
      <c r="B46" s="223" t="s">
        <v>504</v>
      </c>
      <c r="C46" s="223" t="s">
        <v>439</v>
      </c>
      <c r="D46" s="234">
        <v>0.11601058660714288</v>
      </c>
      <c r="H46" s="193"/>
    </row>
    <row r="47" spans="1:8" ht="15.75" x14ac:dyDescent="0.25">
      <c r="A47" s="223" t="s">
        <v>505</v>
      </c>
      <c r="B47" s="223" t="s">
        <v>506</v>
      </c>
      <c r="C47" s="223" t="s">
        <v>439</v>
      </c>
      <c r="D47" s="232">
        <v>0</v>
      </c>
      <c r="H47" s="193"/>
    </row>
    <row r="48" spans="1:8" ht="15.75" x14ac:dyDescent="0.25">
      <c r="A48" s="223" t="s">
        <v>507</v>
      </c>
      <c r="B48" s="200" t="s">
        <v>508</v>
      </c>
      <c r="C48" s="223" t="s">
        <v>439</v>
      </c>
      <c r="D48" s="234">
        <v>7.734039107142858E-2</v>
      </c>
      <c r="H48" s="193"/>
    </row>
    <row r="49" spans="1:9" ht="15.75" x14ac:dyDescent="0.25">
      <c r="A49" s="223" t="s">
        <v>509</v>
      </c>
      <c r="B49" s="223" t="s">
        <v>510</v>
      </c>
      <c r="C49" s="223" t="s">
        <v>439</v>
      </c>
      <c r="D49" s="234">
        <v>1.0312052142857143E-2</v>
      </c>
      <c r="H49" s="193"/>
    </row>
    <row r="50" spans="1:9" x14ac:dyDescent="0.25">
      <c r="A50" s="235"/>
      <c r="B50" s="202"/>
      <c r="C50" s="201"/>
      <c r="D50" s="237"/>
      <c r="H50" s="193"/>
    </row>
    <row r="51" spans="1:9" x14ac:dyDescent="0.25">
      <c r="A51" s="212" t="s">
        <v>517</v>
      </c>
      <c r="B51" s="202"/>
      <c r="C51" s="201"/>
      <c r="D51" s="237"/>
      <c r="G51" s="288">
        <f>SUM(D46:D51)*1000</f>
        <v>203.66302982142858</v>
      </c>
      <c r="H51" s="438"/>
    </row>
    <row r="52" spans="1:9" ht="15.75" x14ac:dyDescent="0.25">
      <c r="A52" s="223" t="s">
        <v>499</v>
      </c>
      <c r="B52" s="223"/>
      <c r="C52" s="200" t="s">
        <v>500</v>
      </c>
      <c r="D52" s="232">
        <v>13.891520999999999</v>
      </c>
      <c r="H52" s="193"/>
    </row>
    <row r="53" spans="1:9" x14ac:dyDescent="0.25">
      <c r="A53" s="223" t="s">
        <v>501</v>
      </c>
      <c r="B53" s="223"/>
      <c r="C53" s="233" t="s">
        <v>502</v>
      </c>
      <c r="D53" s="232">
        <v>876.3</v>
      </c>
      <c r="H53" s="193"/>
    </row>
    <row r="54" spans="1:9" ht="15.75" x14ac:dyDescent="0.25">
      <c r="A54" s="223" t="s">
        <v>503</v>
      </c>
      <c r="B54" s="223" t="s">
        <v>504</v>
      </c>
      <c r="C54" s="223" t="s">
        <v>439</v>
      </c>
      <c r="D54" s="234">
        <v>0.24558224625</v>
      </c>
      <c r="H54" s="193"/>
    </row>
    <row r="55" spans="1:9" ht="15.75" x14ac:dyDescent="0.25">
      <c r="A55" s="223" t="s">
        <v>505</v>
      </c>
      <c r="B55" s="223" t="s">
        <v>506</v>
      </c>
      <c r="C55" s="223" t="s">
        <v>439</v>
      </c>
      <c r="D55" s="232">
        <v>0.10327821428571429</v>
      </c>
      <c r="H55" s="193"/>
    </row>
    <row r="56" spans="1:9" ht="15.75" x14ac:dyDescent="0.25">
      <c r="A56" s="223" t="s">
        <v>507</v>
      </c>
      <c r="B56" s="200" t="s">
        <v>508</v>
      </c>
      <c r="C56" s="223" t="s">
        <v>439</v>
      </c>
      <c r="D56" s="234">
        <v>0.16372149750000001</v>
      </c>
      <c r="H56" s="193"/>
    </row>
    <row r="57" spans="1:9" ht="15.75" x14ac:dyDescent="0.25">
      <c r="A57" s="223" t="s">
        <v>509</v>
      </c>
      <c r="B57" s="223" t="s">
        <v>510</v>
      </c>
      <c r="C57" s="223" t="s">
        <v>439</v>
      </c>
      <c r="D57" s="234">
        <v>2.1829532999999995E-2</v>
      </c>
      <c r="H57" s="193"/>
    </row>
    <row r="58" spans="1:9" x14ac:dyDescent="0.25">
      <c r="A58" s="235"/>
      <c r="B58" s="202"/>
      <c r="C58" s="201"/>
      <c r="D58" s="237"/>
      <c r="H58" s="193"/>
    </row>
    <row r="59" spans="1:9" x14ac:dyDescent="0.25">
      <c r="A59" s="212" t="s">
        <v>518</v>
      </c>
      <c r="B59" s="202"/>
      <c r="C59" s="201"/>
      <c r="D59" s="237"/>
      <c r="G59" s="288">
        <f>SUM(D54:D59)*1000</f>
        <v>534.41149103571433</v>
      </c>
      <c r="H59" s="438"/>
    </row>
    <row r="60" spans="1:9" ht="15.75" x14ac:dyDescent="0.25">
      <c r="A60" s="223" t="s">
        <v>499</v>
      </c>
      <c r="B60" s="223"/>
      <c r="C60" s="200" t="s">
        <v>500</v>
      </c>
      <c r="D60" s="232">
        <v>11.019849000000001</v>
      </c>
      <c r="F60" s="193"/>
      <c r="G60" s="193"/>
      <c r="H60" s="193"/>
      <c r="I60" s="193"/>
    </row>
    <row r="61" spans="1:9" x14ac:dyDescent="0.25">
      <c r="A61" s="223" t="s">
        <v>501</v>
      </c>
      <c r="B61" s="223"/>
      <c r="C61" s="233" t="s">
        <v>502</v>
      </c>
      <c r="D61" s="232">
        <v>833</v>
      </c>
      <c r="F61" s="193"/>
      <c r="G61" s="193"/>
      <c r="H61" s="193"/>
      <c r="I61" s="193"/>
    </row>
    <row r="62" spans="1:9" ht="15.75" x14ac:dyDescent="0.25">
      <c r="A62" s="223" t="s">
        <v>503</v>
      </c>
      <c r="B62" s="223" t="s">
        <v>504</v>
      </c>
      <c r="C62" s="223" t="s">
        <v>439</v>
      </c>
      <c r="D62" s="234">
        <v>0.19481518767857145</v>
      </c>
      <c r="F62" s="193"/>
      <c r="G62" s="193"/>
      <c r="H62" s="193"/>
      <c r="I62" s="193"/>
    </row>
    <row r="63" spans="1:9" ht="15.75" x14ac:dyDescent="0.25">
      <c r="A63" s="223" t="s">
        <v>505</v>
      </c>
      <c r="B63" s="223" t="s">
        <v>506</v>
      </c>
      <c r="C63" s="223" t="s">
        <v>439</v>
      </c>
      <c r="D63" s="232">
        <v>4.9087499999999999E-2</v>
      </c>
      <c r="F63" s="193"/>
      <c r="G63" s="193"/>
      <c r="H63" s="193"/>
      <c r="I63" s="193"/>
    </row>
    <row r="64" spans="1:9" ht="15.75" x14ac:dyDescent="0.25">
      <c r="A64" s="223" t="s">
        <v>507</v>
      </c>
      <c r="B64" s="200" t="s">
        <v>508</v>
      </c>
      <c r="C64" s="223" t="s">
        <v>439</v>
      </c>
      <c r="D64" s="234">
        <v>0.12987679178571429</v>
      </c>
      <c r="F64" s="193"/>
      <c r="G64" s="193"/>
      <c r="H64" s="193"/>
      <c r="I64" s="193"/>
    </row>
    <row r="65" spans="1:9" ht="15.75" x14ac:dyDescent="0.25">
      <c r="A65" s="223" t="s">
        <v>509</v>
      </c>
      <c r="B65" s="223" t="s">
        <v>510</v>
      </c>
      <c r="C65" s="223" t="s">
        <v>439</v>
      </c>
      <c r="D65" s="234">
        <v>1.7316905571428575E-2</v>
      </c>
      <c r="F65" s="193"/>
      <c r="G65" s="193"/>
      <c r="H65" s="193"/>
      <c r="I65" s="193"/>
    </row>
    <row r="66" spans="1:9" x14ac:dyDescent="0.25">
      <c r="A66" s="235"/>
      <c r="B66" s="202"/>
      <c r="C66" s="201"/>
      <c r="D66" s="237"/>
      <c r="F66" s="193"/>
      <c r="G66" s="193"/>
      <c r="H66" s="193"/>
      <c r="I66" s="193"/>
    </row>
    <row r="67" spans="1:9" x14ac:dyDescent="0.25">
      <c r="A67" s="212" t="s">
        <v>519</v>
      </c>
      <c r="B67" s="202"/>
      <c r="C67" s="201"/>
      <c r="D67" s="237"/>
      <c r="F67" s="193"/>
      <c r="G67" s="437"/>
      <c r="H67" s="438"/>
      <c r="I67" s="193"/>
    </row>
    <row r="68" spans="1:9" ht="15.75" x14ac:dyDescent="0.25">
      <c r="A68" s="223" t="s">
        <v>499</v>
      </c>
      <c r="B68" s="223"/>
      <c r="C68" s="200" t="s">
        <v>500</v>
      </c>
      <c r="D68" s="232">
        <v>118.523033</v>
      </c>
      <c r="F68" s="193"/>
      <c r="G68" s="193"/>
      <c r="H68" s="193"/>
      <c r="I68" s="193"/>
    </row>
    <row r="69" spans="1:9" x14ac:dyDescent="0.25">
      <c r="A69" s="223" t="s">
        <v>501</v>
      </c>
      <c r="B69" s="223"/>
      <c r="C69" s="233" t="s">
        <v>502</v>
      </c>
      <c r="D69" s="232">
        <v>1900.1369660000003</v>
      </c>
      <c r="H69" s="193"/>
    </row>
    <row r="70" spans="1:9" ht="15.75" x14ac:dyDescent="0.25">
      <c r="A70" s="223" t="s">
        <v>503</v>
      </c>
      <c r="B70" s="223" t="s">
        <v>504</v>
      </c>
      <c r="C70" s="223" t="s">
        <v>439</v>
      </c>
      <c r="D70" s="234">
        <v>2.095317904821429</v>
      </c>
      <c r="H70" s="193"/>
    </row>
    <row r="71" spans="1:9" ht="15.75" x14ac:dyDescent="0.25">
      <c r="A71" s="223" t="s">
        <v>505</v>
      </c>
      <c r="B71" s="223" t="s">
        <v>506</v>
      </c>
      <c r="C71" s="223" t="s">
        <v>439</v>
      </c>
      <c r="D71" s="232">
        <v>0.67183414154999999</v>
      </c>
      <c r="H71" s="193"/>
    </row>
    <row r="72" spans="1:9" ht="15.75" x14ac:dyDescent="0.25">
      <c r="A72" s="223" t="s">
        <v>507</v>
      </c>
      <c r="B72" s="200" t="s">
        <v>508</v>
      </c>
      <c r="C72" s="223" t="s">
        <v>439</v>
      </c>
      <c r="D72" s="234">
        <v>1.3968786032142859</v>
      </c>
      <c r="H72" s="193"/>
    </row>
    <row r="73" spans="1:9" ht="15.75" x14ac:dyDescent="0.25">
      <c r="A73" s="223" t="s">
        <v>509</v>
      </c>
      <c r="B73" s="223" t="s">
        <v>510</v>
      </c>
      <c r="C73" s="223" t="s">
        <v>439</v>
      </c>
      <c r="D73" s="234">
        <v>0.18625048042857142</v>
      </c>
      <c r="H73" s="193"/>
    </row>
    <row r="74" spans="1:9" x14ac:dyDescent="0.25">
      <c r="A74" s="235"/>
      <c r="B74" s="202"/>
      <c r="C74" s="201"/>
      <c r="D74" s="237"/>
      <c r="H74" s="193"/>
    </row>
    <row r="75" spans="1:9" x14ac:dyDescent="0.25">
      <c r="A75" s="238" t="s">
        <v>520</v>
      </c>
      <c r="B75" s="212"/>
      <c r="C75" s="201"/>
      <c r="D75" s="237"/>
      <c r="G75" s="288">
        <f>SUM(D70:D75)*1000</f>
        <v>4350.2811300142866</v>
      </c>
      <c r="H75" s="438"/>
    </row>
    <row r="76" spans="1:9" ht="15.75" x14ac:dyDescent="0.25">
      <c r="A76" s="223" t="s">
        <v>499</v>
      </c>
      <c r="B76" s="223"/>
      <c r="C76" s="200" t="s">
        <v>500</v>
      </c>
      <c r="D76" s="232">
        <v>6.8798999999999999E-2</v>
      </c>
      <c r="H76" s="193"/>
    </row>
    <row r="77" spans="1:9" x14ac:dyDescent="0.25">
      <c r="A77" s="223" t="s">
        <v>501</v>
      </c>
      <c r="B77" s="223"/>
      <c r="C77" s="233" t="s">
        <v>502</v>
      </c>
      <c r="D77" s="232">
        <v>12.495999999999999</v>
      </c>
      <c r="H77" s="193"/>
    </row>
    <row r="78" spans="1:9" ht="15.75" x14ac:dyDescent="0.25">
      <c r="A78" s="223" t="s">
        <v>503</v>
      </c>
      <c r="B78" s="223" t="s">
        <v>504</v>
      </c>
      <c r="C78" s="223" t="s">
        <v>439</v>
      </c>
      <c r="D78" s="234">
        <v>1.2162680357142856E-3</v>
      </c>
      <c r="H78" s="193"/>
    </row>
    <row r="79" spans="1:9" ht="15.75" x14ac:dyDescent="0.25">
      <c r="A79" s="223" t="s">
        <v>521</v>
      </c>
      <c r="B79" s="223" t="s">
        <v>522</v>
      </c>
      <c r="C79" s="223" t="s">
        <v>439</v>
      </c>
      <c r="D79" s="239">
        <v>1.472742857142857E-2</v>
      </c>
      <c r="H79" s="193"/>
    </row>
    <row r="80" spans="1:9" ht="15.75" x14ac:dyDescent="0.25">
      <c r="A80" s="223" t="s">
        <v>505</v>
      </c>
      <c r="B80" s="223" t="s">
        <v>506</v>
      </c>
      <c r="C80" s="223" t="s">
        <v>439</v>
      </c>
      <c r="D80" s="232">
        <v>8.1000857142857138E-3</v>
      </c>
      <c r="H80" s="193"/>
    </row>
    <row r="81" spans="1:8" ht="15.75" x14ac:dyDescent="0.25">
      <c r="A81" s="223" t="s">
        <v>507</v>
      </c>
      <c r="B81" s="200" t="s">
        <v>508</v>
      </c>
      <c r="C81" s="223" t="s">
        <v>439</v>
      </c>
      <c r="D81" s="234">
        <v>8.1084535714285721E-4</v>
      </c>
      <c r="H81" s="193"/>
    </row>
    <row r="82" spans="1:8" ht="15.75" x14ac:dyDescent="0.25">
      <c r="A82" s="223" t="s">
        <v>509</v>
      </c>
      <c r="B82" s="223" t="s">
        <v>510</v>
      </c>
      <c r="C82" s="223" t="s">
        <v>439</v>
      </c>
      <c r="D82" s="234">
        <v>1.0811271428571429E-4</v>
      </c>
      <c r="H82" s="193"/>
    </row>
    <row r="83" spans="1:8" x14ac:dyDescent="0.25">
      <c r="A83" s="223"/>
      <c r="B83" s="223"/>
      <c r="C83" s="223"/>
      <c r="D83" s="239"/>
      <c r="G83" s="288"/>
      <c r="H83" s="438"/>
    </row>
    <row r="84" spans="1:8" x14ac:dyDescent="0.25">
      <c r="A84" s="238" t="s">
        <v>523</v>
      </c>
      <c r="B84" s="212"/>
      <c r="C84" s="201"/>
      <c r="D84" s="237"/>
      <c r="H84" s="193"/>
    </row>
    <row r="85" spans="1:8" ht="15.75" x14ac:dyDescent="0.25">
      <c r="A85" s="223" t="s">
        <v>499</v>
      </c>
      <c r="B85" s="223"/>
      <c r="C85" s="200" t="s">
        <v>500</v>
      </c>
      <c r="D85" s="232">
        <v>7.9750000000000001E-2</v>
      </c>
      <c r="H85" s="193"/>
    </row>
    <row r="86" spans="1:8" x14ac:dyDescent="0.25">
      <c r="A86" s="223" t="s">
        <v>501</v>
      </c>
      <c r="B86" s="223"/>
      <c r="C86" s="233" t="s">
        <v>502</v>
      </c>
      <c r="D86" s="232">
        <v>69.488</v>
      </c>
      <c r="H86" s="193"/>
    </row>
    <row r="87" spans="1:8" ht="15.75" x14ac:dyDescent="0.25">
      <c r="A87" s="223" t="s">
        <v>503</v>
      </c>
      <c r="B87" s="223" t="s">
        <v>504</v>
      </c>
      <c r="C87" s="223" t="s">
        <v>439</v>
      </c>
      <c r="D87" s="234">
        <v>1.4098660714285719E-3</v>
      </c>
      <c r="H87" s="193"/>
    </row>
    <row r="88" spans="1:8" ht="15.75" x14ac:dyDescent="0.25">
      <c r="A88" s="223" t="s">
        <v>521</v>
      </c>
      <c r="B88" s="223" t="s">
        <v>522</v>
      </c>
      <c r="C88" s="223" t="s">
        <v>439</v>
      </c>
      <c r="D88" s="239">
        <v>8.1896571428571416E-2</v>
      </c>
      <c r="H88" s="193"/>
    </row>
    <row r="89" spans="1:8" ht="15.75" x14ac:dyDescent="0.25">
      <c r="A89" s="223" t="s">
        <v>505</v>
      </c>
      <c r="B89" s="223" t="s">
        <v>506</v>
      </c>
      <c r="C89" s="223" t="s">
        <v>439</v>
      </c>
      <c r="D89" s="232">
        <v>4.5043114285714288E-2</v>
      </c>
      <c r="H89" s="193"/>
    </row>
    <row r="90" spans="1:8" ht="15.75" x14ac:dyDescent="0.25">
      <c r="A90" s="223" t="s">
        <v>507</v>
      </c>
      <c r="B90" s="200" t="s">
        <v>508</v>
      </c>
      <c r="C90" s="223" t="s">
        <v>439</v>
      </c>
      <c r="D90" s="234">
        <v>9.3991071428571431E-4</v>
      </c>
      <c r="H90" s="193"/>
    </row>
    <row r="91" spans="1:8" ht="15.75" x14ac:dyDescent="0.25">
      <c r="A91" s="223" t="s">
        <v>509</v>
      </c>
      <c r="B91" s="223" t="s">
        <v>510</v>
      </c>
      <c r="C91" s="223" t="s">
        <v>439</v>
      </c>
      <c r="D91" s="234">
        <v>1.2532142857142861E-4</v>
      </c>
      <c r="H91" s="193"/>
    </row>
    <row r="92" spans="1:8" x14ac:dyDescent="0.25">
      <c r="A92" s="223"/>
      <c r="B92" s="223"/>
      <c r="C92" s="223"/>
      <c r="D92" s="239"/>
      <c r="G92" s="288">
        <f>SUM(D87:D92)*1000</f>
        <v>129.41478392857141</v>
      </c>
      <c r="H92" s="438"/>
    </row>
    <row r="93" spans="1:8" x14ac:dyDescent="0.25">
      <c r="A93" s="212" t="s">
        <v>524</v>
      </c>
      <c r="B93" s="202"/>
      <c r="C93" s="201"/>
      <c r="D93" s="237"/>
      <c r="H93" s="193"/>
    </row>
    <row r="94" spans="1:8" ht="15.75" x14ac:dyDescent="0.25">
      <c r="A94" s="223" t="s">
        <v>499</v>
      </c>
      <c r="B94" s="223"/>
      <c r="C94" s="200" t="s">
        <v>500</v>
      </c>
      <c r="D94" s="232">
        <v>0</v>
      </c>
      <c r="H94" s="193"/>
    </row>
    <row r="95" spans="1:8" x14ac:dyDescent="0.25">
      <c r="A95" s="223" t="s">
        <v>501</v>
      </c>
      <c r="B95" s="223"/>
      <c r="C95" s="233" t="s">
        <v>502</v>
      </c>
      <c r="D95" s="232">
        <v>0</v>
      </c>
      <c r="H95" s="193"/>
    </row>
    <row r="96" spans="1:8" ht="15.75" x14ac:dyDescent="0.25">
      <c r="A96" s="223" t="s">
        <v>503</v>
      </c>
      <c r="B96" s="223" t="s">
        <v>504</v>
      </c>
      <c r="C96" s="223" t="s">
        <v>439</v>
      </c>
      <c r="D96" s="234">
        <v>0</v>
      </c>
      <c r="H96" s="193"/>
    </row>
    <row r="97" spans="1:8" ht="15.75" x14ac:dyDescent="0.25">
      <c r="A97" s="223" t="s">
        <v>521</v>
      </c>
      <c r="B97" s="223" t="s">
        <v>522</v>
      </c>
      <c r="C97" s="223" t="s">
        <v>439</v>
      </c>
      <c r="D97" s="239">
        <v>0</v>
      </c>
      <c r="H97" s="193"/>
    </row>
    <row r="98" spans="1:8" ht="15.75" x14ac:dyDescent="0.25">
      <c r="A98" s="223" t="s">
        <v>505</v>
      </c>
      <c r="B98" s="223" t="s">
        <v>506</v>
      </c>
      <c r="C98" s="223" t="s">
        <v>439</v>
      </c>
      <c r="D98" s="232">
        <v>0</v>
      </c>
      <c r="H98" s="193"/>
    </row>
    <row r="99" spans="1:8" ht="15.75" x14ac:dyDescent="0.25">
      <c r="A99" s="223" t="s">
        <v>507</v>
      </c>
      <c r="B99" s="200" t="s">
        <v>508</v>
      </c>
      <c r="C99" s="223" t="s">
        <v>439</v>
      </c>
      <c r="D99" s="234">
        <v>0</v>
      </c>
      <c r="H99" s="193"/>
    </row>
    <row r="100" spans="1:8" ht="15.75" x14ac:dyDescent="0.25">
      <c r="A100" s="223" t="s">
        <v>509</v>
      </c>
      <c r="B100" s="223" t="s">
        <v>510</v>
      </c>
      <c r="C100" s="223" t="s">
        <v>439</v>
      </c>
      <c r="D100" s="234">
        <v>0</v>
      </c>
      <c r="H100" s="193"/>
    </row>
    <row r="101" spans="1:8" x14ac:dyDescent="0.25">
      <c r="A101" s="235"/>
      <c r="B101" s="202"/>
      <c r="C101" s="201"/>
      <c r="D101" s="237"/>
      <c r="G101" s="288">
        <f>SUM(D96:D101)*1000</f>
        <v>0</v>
      </c>
      <c r="H101" s="438"/>
    </row>
    <row r="102" spans="1:8" x14ac:dyDescent="0.25">
      <c r="A102" s="212" t="s">
        <v>525</v>
      </c>
      <c r="B102" s="202"/>
      <c r="C102" s="201"/>
      <c r="D102" s="237"/>
      <c r="H102" s="193"/>
    </row>
    <row r="103" spans="1:8" ht="15.75" x14ac:dyDescent="0.25">
      <c r="A103" s="223" t="s">
        <v>499</v>
      </c>
      <c r="B103" s="223"/>
      <c r="C103" s="200" t="s">
        <v>500</v>
      </c>
      <c r="D103" s="232">
        <v>0</v>
      </c>
      <c r="H103" s="193"/>
    </row>
    <row r="104" spans="1:8" x14ac:dyDescent="0.25">
      <c r="A104" s="223" t="s">
        <v>501</v>
      </c>
      <c r="B104" s="240"/>
      <c r="C104" s="233" t="s">
        <v>502</v>
      </c>
      <c r="D104" s="232">
        <v>1.2480000000000002</v>
      </c>
      <c r="H104" s="193"/>
    </row>
    <row r="105" spans="1:8" ht="15.75" x14ac:dyDescent="0.25">
      <c r="A105" s="223" t="s">
        <v>503</v>
      </c>
      <c r="B105" s="223" t="s">
        <v>504</v>
      </c>
      <c r="C105" s="223" t="s">
        <v>439</v>
      </c>
      <c r="D105" s="234">
        <v>0</v>
      </c>
      <c r="H105" s="193"/>
    </row>
    <row r="106" spans="1:8" ht="15.75" x14ac:dyDescent="0.25">
      <c r="A106" s="223" t="s">
        <v>505</v>
      </c>
      <c r="B106" s="223" t="s">
        <v>506</v>
      </c>
      <c r="C106" s="223" t="s">
        <v>439</v>
      </c>
      <c r="D106" s="232">
        <v>0</v>
      </c>
      <c r="H106" s="193"/>
    </row>
    <row r="107" spans="1:8" ht="15.75" x14ac:dyDescent="0.25">
      <c r="A107" s="223" t="s">
        <v>507</v>
      </c>
      <c r="B107" s="200" t="s">
        <v>508</v>
      </c>
      <c r="C107" s="223" t="s">
        <v>439</v>
      </c>
      <c r="D107" s="234">
        <v>0</v>
      </c>
      <c r="H107" s="193"/>
    </row>
    <row r="108" spans="1:8" ht="15.75" x14ac:dyDescent="0.25">
      <c r="A108" s="223" t="s">
        <v>509</v>
      </c>
      <c r="B108" s="223" t="s">
        <v>510</v>
      </c>
      <c r="C108" s="223" t="s">
        <v>439</v>
      </c>
      <c r="D108" s="234">
        <v>0</v>
      </c>
      <c r="H108" s="193"/>
    </row>
    <row r="109" spans="1:8" x14ac:dyDescent="0.25">
      <c r="A109" s="235"/>
      <c r="B109" s="202"/>
      <c r="C109" s="201"/>
      <c r="D109" s="237"/>
      <c r="H109" s="193"/>
    </row>
    <row r="110" spans="1:8" x14ac:dyDescent="0.25">
      <c r="A110" s="212" t="s">
        <v>526</v>
      </c>
      <c r="B110" s="202"/>
      <c r="C110" s="201"/>
      <c r="D110" s="237"/>
      <c r="G110" s="288">
        <f>SUM(D105:D110)*1000</f>
        <v>0</v>
      </c>
      <c r="H110" s="438"/>
    </row>
    <row r="111" spans="1:8" ht="15.75" x14ac:dyDescent="0.25">
      <c r="A111" s="223" t="s">
        <v>499</v>
      </c>
      <c r="B111" s="223"/>
      <c r="C111" s="200" t="s">
        <v>500</v>
      </c>
      <c r="D111" s="232">
        <v>0</v>
      </c>
      <c r="H111" s="193"/>
    </row>
    <row r="112" spans="1:8" x14ac:dyDescent="0.25">
      <c r="A112" s="223" t="s">
        <v>501</v>
      </c>
      <c r="B112" s="223"/>
      <c r="C112" s="233" t="s">
        <v>502</v>
      </c>
      <c r="D112" s="232">
        <v>492.52200000000005</v>
      </c>
      <c r="H112" s="193"/>
    </row>
    <row r="113" spans="1:8" ht="15.75" x14ac:dyDescent="0.25">
      <c r="A113" s="223" t="s">
        <v>503</v>
      </c>
      <c r="B113" s="223" t="s">
        <v>504</v>
      </c>
      <c r="C113" s="223" t="s">
        <v>439</v>
      </c>
      <c r="D113" s="234">
        <v>0</v>
      </c>
      <c r="H113" s="193"/>
    </row>
    <row r="114" spans="1:8" ht="15.75" x14ac:dyDescent="0.25">
      <c r="A114" s="223" t="s">
        <v>521</v>
      </c>
      <c r="B114" s="223" t="s">
        <v>522</v>
      </c>
      <c r="C114" s="223" t="s">
        <v>439</v>
      </c>
      <c r="D114" s="239">
        <v>0.58047235714285716</v>
      </c>
      <c r="H114" s="193"/>
    </row>
    <row r="115" spans="1:8" ht="15.75" x14ac:dyDescent="0.25">
      <c r="A115" s="223" t="s">
        <v>505</v>
      </c>
      <c r="B115" s="223" t="s">
        <v>506</v>
      </c>
      <c r="C115" s="223" t="s">
        <v>439</v>
      </c>
      <c r="D115" s="232">
        <v>0.31925979642857144</v>
      </c>
      <c r="H115" s="193"/>
    </row>
    <row r="116" spans="1:8" ht="15.75" x14ac:dyDescent="0.25">
      <c r="A116" s="223" t="s">
        <v>507</v>
      </c>
      <c r="B116" s="200" t="s">
        <v>508</v>
      </c>
      <c r="C116" s="223" t="s">
        <v>439</v>
      </c>
      <c r="D116" s="234">
        <v>0</v>
      </c>
      <c r="H116" s="193"/>
    </row>
    <row r="117" spans="1:8" ht="15.75" x14ac:dyDescent="0.25">
      <c r="A117" s="223" t="s">
        <v>509</v>
      </c>
      <c r="B117" s="223" t="s">
        <v>510</v>
      </c>
      <c r="C117" s="223" t="s">
        <v>439</v>
      </c>
      <c r="D117" s="234">
        <v>0</v>
      </c>
      <c r="H117" s="193"/>
    </row>
    <row r="118" spans="1:8" x14ac:dyDescent="0.25">
      <c r="A118" s="223"/>
      <c r="B118" s="223"/>
      <c r="C118" s="223"/>
      <c r="D118" s="239"/>
      <c r="G118" s="288">
        <f>SUM(D113:D118)*1000</f>
        <v>899.73215357142863</v>
      </c>
      <c r="H118" s="438"/>
    </row>
    <row r="119" spans="1:8" x14ac:dyDescent="0.25">
      <c r="A119" s="212" t="s">
        <v>527</v>
      </c>
      <c r="B119" s="202"/>
      <c r="C119" s="201"/>
      <c r="D119" s="237"/>
      <c r="H119" s="193"/>
    </row>
    <row r="120" spans="1:8" ht="15.75" x14ac:dyDescent="0.25">
      <c r="A120" s="223" t="s">
        <v>499</v>
      </c>
      <c r="B120" s="223"/>
      <c r="C120" s="200" t="s">
        <v>500</v>
      </c>
      <c r="D120" s="232">
        <v>1.59944</v>
      </c>
      <c r="H120" s="193"/>
    </row>
    <row r="121" spans="1:8" x14ac:dyDescent="0.25">
      <c r="A121" s="223" t="s">
        <v>501</v>
      </c>
      <c r="B121" s="240" t="s">
        <v>528</v>
      </c>
      <c r="C121" s="233" t="s">
        <v>502</v>
      </c>
      <c r="D121" s="237"/>
      <c r="H121" s="193"/>
    </row>
    <row r="122" spans="1:8" ht="15.75" x14ac:dyDescent="0.25">
      <c r="A122" s="223" t="s">
        <v>503</v>
      </c>
      <c r="B122" s="223" t="s">
        <v>504</v>
      </c>
      <c r="C122" s="223" t="s">
        <v>439</v>
      </c>
      <c r="D122" s="234">
        <v>2.8275814285714289E-2</v>
      </c>
      <c r="H122" s="193"/>
    </row>
    <row r="123" spans="1:8" ht="15.75" x14ac:dyDescent="0.25">
      <c r="A123" s="223" t="s">
        <v>505</v>
      </c>
      <c r="B123" s="223" t="s">
        <v>506</v>
      </c>
      <c r="C123" s="223" t="s">
        <v>439</v>
      </c>
      <c r="D123" s="234"/>
      <c r="H123" s="193"/>
    </row>
    <row r="124" spans="1:8" ht="15.75" x14ac:dyDescent="0.25">
      <c r="A124" s="223" t="s">
        <v>507</v>
      </c>
      <c r="B124" s="200" t="s">
        <v>508</v>
      </c>
      <c r="C124" s="223" t="s">
        <v>439</v>
      </c>
      <c r="D124" s="234">
        <v>1.8850542857142858E-2</v>
      </c>
      <c r="H124" s="193"/>
    </row>
    <row r="125" spans="1:8" ht="15.75" x14ac:dyDescent="0.25">
      <c r="A125" s="223" t="s">
        <v>509</v>
      </c>
      <c r="B125" s="223" t="s">
        <v>510</v>
      </c>
      <c r="C125" s="223" t="s">
        <v>439</v>
      </c>
      <c r="D125" s="234">
        <v>2.5134057142857141E-3</v>
      </c>
      <c r="H125" s="193"/>
    </row>
    <row r="126" spans="1:8" x14ac:dyDescent="0.25">
      <c r="A126" s="223"/>
      <c r="B126" s="223"/>
      <c r="C126" s="223"/>
      <c r="D126" s="237"/>
      <c r="H126" s="193"/>
    </row>
    <row r="127" spans="1:8" x14ac:dyDescent="0.25">
      <c r="A127" s="212" t="s">
        <v>529</v>
      </c>
      <c r="B127" s="202"/>
      <c r="C127" s="201"/>
      <c r="D127" s="237"/>
      <c r="G127" s="288">
        <f>SUM(D122:D127)*1000</f>
        <v>49.63976285714287</v>
      </c>
      <c r="H127" s="438"/>
    </row>
    <row r="128" spans="1:8" ht="15.75" x14ac:dyDescent="0.25">
      <c r="A128" s="223" t="s">
        <v>499</v>
      </c>
      <c r="B128" s="223"/>
      <c r="C128" s="200" t="s">
        <v>500</v>
      </c>
      <c r="D128" s="232">
        <v>0</v>
      </c>
      <c r="H128" s="193"/>
    </row>
    <row r="129" spans="1:8" x14ac:dyDescent="0.25">
      <c r="A129" s="223" t="s">
        <v>501</v>
      </c>
      <c r="B129" s="240" t="s">
        <v>528</v>
      </c>
      <c r="C129" s="233" t="s">
        <v>502</v>
      </c>
      <c r="D129" s="237"/>
      <c r="H129" s="193"/>
    </row>
    <row r="130" spans="1:8" ht="15.75" x14ac:dyDescent="0.25">
      <c r="A130" s="223" t="s">
        <v>503</v>
      </c>
      <c r="B130" s="223" t="s">
        <v>504</v>
      </c>
      <c r="C130" s="223" t="s">
        <v>439</v>
      </c>
      <c r="D130" s="234">
        <v>0</v>
      </c>
      <c r="H130" s="193"/>
    </row>
    <row r="131" spans="1:8" ht="15.75" x14ac:dyDescent="0.25">
      <c r="A131" s="223" t="s">
        <v>505</v>
      </c>
      <c r="B131" s="223" t="s">
        <v>506</v>
      </c>
      <c r="C131" s="223" t="s">
        <v>439</v>
      </c>
      <c r="D131" s="234"/>
      <c r="H131" s="193"/>
    </row>
    <row r="132" spans="1:8" ht="15.75" x14ac:dyDescent="0.25">
      <c r="A132" s="223" t="s">
        <v>507</v>
      </c>
      <c r="B132" s="200" t="s">
        <v>508</v>
      </c>
      <c r="C132" s="223" t="s">
        <v>439</v>
      </c>
      <c r="D132" s="234">
        <v>0</v>
      </c>
      <c r="H132" s="193"/>
    </row>
    <row r="133" spans="1:8" ht="15.75" x14ac:dyDescent="0.25">
      <c r="A133" s="223" t="s">
        <v>509</v>
      </c>
      <c r="B133" s="223" t="s">
        <v>510</v>
      </c>
      <c r="C133" s="223" t="s">
        <v>439</v>
      </c>
      <c r="D133" s="234">
        <v>0</v>
      </c>
      <c r="H133" s="193"/>
    </row>
    <row r="134" spans="1:8" x14ac:dyDescent="0.25">
      <c r="A134" s="235"/>
      <c r="B134" s="202"/>
      <c r="C134" s="201"/>
      <c r="D134" s="237"/>
      <c r="H134" s="193"/>
    </row>
    <row r="135" spans="1:8" x14ac:dyDescent="0.25">
      <c r="A135" s="212" t="s">
        <v>530</v>
      </c>
      <c r="B135" s="202"/>
      <c r="C135" s="201"/>
      <c r="D135" s="237"/>
      <c r="G135" s="288">
        <f>SUM(D130:D135)*1000</f>
        <v>0</v>
      </c>
      <c r="H135" s="438"/>
    </row>
    <row r="136" spans="1:8" ht="15.75" x14ac:dyDescent="0.25">
      <c r="A136" s="223" t="s">
        <v>499</v>
      </c>
      <c r="B136" s="223"/>
      <c r="C136" s="200" t="s">
        <v>500</v>
      </c>
      <c r="D136" s="232">
        <v>0.145098</v>
      </c>
      <c r="H136" s="193"/>
    </row>
    <row r="137" spans="1:8" x14ac:dyDescent="0.25">
      <c r="A137" s="223" t="s">
        <v>501</v>
      </c>
      <c r="B137" s="240" t="s">
        <v>528</v>
      </c>
      <c r="C137" s="233" t="s">
        <v>502</v>
      </c>
      <c r="D137" s="237"/>
      <c r="H137" s="193"/>
    </row>
    <row r="138" spans="1:8" ht="15.75" x14ac:dyDescent="0.25">
      <c r="A138" s="223" t="s">
        <v>503</v>
      </c>
      <c r="B138" s="223" t="s">
        <v>504</v>
      </c>
      <c r="C138" s="223" t="s">
        <v>439</v>
      </c>
      <c r="D138" s="234">
        <v>2.5651253571428575E-3</v>
      </c>
      <c r="H138" s="193"/>
    </row>
    <row r="139" spans="1:8" ht="15.75" x14ac:dyDescent="0.25">
      <c r="A139" s="223" t="s">
        <v>505</v>
      </c>
      <c r="B139" s="223" t="s">
        <v>506</v>
      </c>
      <c r="C139" s="223" t="s">
        <v>439</v>
      </c>
      <c r="D139" s="234"/>
      <c r="H139" s="193"/>
    </row>
    <row r="140" spans="1:8" ht="15.75" x14ac:dyDescent="0.25">
      <c r="A140" s="223" t="s">
        <v>507</v>
      </c>
      <c r="B140" s="200" t="s">
        <v>508</v>
      </c>
      <c r="C140" s="223" t="s">
        <v>439</v>
      </c>
      <c r="D140" s="234">
        <v>1.7100835714285716E-3</v>
      </c>
      <c r="H140" s="193"/>
    </row>
    <row r="141" spans="1:8" ht="15.75" x14ac:dyDescent="0.25">
      <c r="A141" s="223" t="s">
        <v>509</v>
      </c>
      <c r="B141" s="223" t="s">
        <v>510</v>
      </c>
      <c r="C141" s="223" t="s">
        <v>439</v>
      </c>
      <c r="D141" s="234">
        <v>2.2801114285714291E-4</v>
      </c>
      <c r="H141" s="193"/>
    </row>
    <row r="142" spans="1:8" x14ac:dyDescent="0.25">
      <c r="A142" s="235"/>
      <c r="B142" s="202"/>
      <c r="C142" s="201"/>
      <c r="D142" s="237"/>
      <c r="H142" s="193"/>
    </row>
    <row r="143" spans="1:8" x14ac:dyDescent="0.25">
      <c r="A143" s="212" t="s">
        <v>531</v>
      </c>
      <c r="B143" s="202"/>
      <c r="C143" s="201"/>
      <c r="D143" s="237"/>
      <c r="G143" s="288">
        <f>SUM(D138:D143)*1000</f>
        <v>4.5032200714285722</v>
      </c>
      <c r="H143" s="438"/>
    </row>
    <row r="144" spans="1:8" ht="15.75" x14ac:dyDescent="0.25">
      <c r="A144" s="223" t="s">
        <v>499</v>
      </c>
      <c r="B144" s="223"/>
      <c r="C144" s="200" t="s">
        <v>500</v>
      </c>
      <c r="D144" s="232">
        <v>0</v>
      </c>
      <c r="H144" s="193"/>
    </row>
    <row r="145" spans="1:8" x14ac:dyDescent="0.25">
      <c r="A145" s="223" t="s">
        <v>501</v>
      </c>
      <c r="B145" s="223"/>
      <c r="C145" s="233" t="s">
        <v>502</v>
      </c>
      <c r="D145" s="232">
        <v>28.776</v>
      </c>
      <c r="H145" s="193"/>
    </row>
    <row r="146" spans="1:8" ht="15.75" x14ac:dyDescent="0.25">
      <c r="A146" s="223" t="s">
        <v>503</v>
      </c>
      <c r="B146" s="223" t="s">
        <v>504</v>
      </c>
      <c r="C146" s="223" t="s">
        <v>439</v>
      </c>
      <c r="D146" s="234">
        <v>0</v>
      </c>
      <c r="H146" s="193"/>
    </row>
    <row r="147" spans="1:8" ht="15.75" x14ac:dyDescent="0.25">
      <c r="A147" s="223" t="s">
        <v>505</v>
      </c>
      <c r="B147" s="223" t="s">
        <v>506</v>
      </c>
      <c r="C147" s="223" t="s">
        <v>439</v>
      </c>
      <c r="D147" s="232">
        <v>1.017437142857143E-2</v>
      </c>
      <c r="H147" s="193"/>
    </row>
    <row r="148" spans="1:8" ht="15.75" x14ac:dyDescent="0.25">
      <c r="A148" s="223" t="s">
        <v>507</v>
      </c>
      <c r="B148" s="200" t="s">
        <v>508</v>
      </c>
      <c r="C148" s="223" t="s">
        <v>439</v>
      </c>
      <c r="D148" s="234">
        <v>0</v>
      </c>
      <c r="H148" s="193"/>
    </row>
    <row r="149" spans="1:8" ht="15.75" x14ac:dyDescent="0.25">
      <c r="A149" s="223" t="s">
        <v>509</v>
      </c>
      <c r="B149" s="223" t="s">
        <v>510</v>
      </c>
      <c r="C149" s="223" t="s">
        <v>439</v>
      </c>
      <c r="D149" s="234">
        <v>0</v>
      </c>
      <c r="H149" s="193"/>
    </row>
    <row r="150" spans="1:8" x14ac:dyDescent="0.25">
      <c r="A150" s="235"/>
      <c r="B150" s="202"/>
      <c r="C150" s="201"/>
      <c r="D150" s="237"/>
      <c r="H150" s="193"/>
    </row>
    <row r="151" spans="1:8" x14ac:dyDescent="0.25">
      <c r="A151" s="212" t="s">
        <v>532</v>
      </c>
      <c r="B151" s="202"/>
      <c r="C151" s="201"/>
      <c r="D151" s="237"/>
      <c r="G151" s="288">
        <f>SUM(D146:D151)*1000</f>
        <v>10.17437142857143</v>
      </c>
      <c r="H151" s="438"/>
    </row>
    <row r="152" spans="1:8" ht="15.75" x14ac:dyDescent="0.25">
      <c r="A152" s="223" t="s">
        <v>499</v>
      </c>
      <c r="B152" s="223"/>
      <c r="C152" s="200" t="s">
        <v>500</v>
      </c>
      <c r="D152" s="232">
        <v>9.2931080000000001</v>
      </c>
      <c r="H152" s="193"/>
    </row>
    <row r="153" spans="1:8" x14ac:dyDescent="0.25">
      <c r="A153" s="223" t="s">
        <v>501</v>
      </c>
      <c r="B153" s="240"/>
      <c r="C153" s="233" t="s">
        <v>502</v>
      </c>
      <c r="D153" s="232">
        <v>96.144999999999996</v>
      </c>
      <c r="H153" s="193"/>
    </row>
    <row r="154" spans="1:8" ht="15.75" x14ac:dyDescent="0.25">
      <c r="A154" s="223" t="s">
        <v>503</v>
      </c>
      <c r="B154" s="223" t="s">
        <v>504</v>
      </c>
      <c r="C154" s="223" t="s">
        <v>439</v>
      </c>
      <c r="D154" s="234">
        <v>0.1642888735714286</v>
      </c>
      <c r="H154" s="193"/>
    </row>
    <row r="155" spans="1:8" ht="15.75" x14ac:dyDescent="0.25">
      <c r="A155" s="223" t="s">
        <v>505</v>
      </c>
      <c r="B155" s="223" t="s">
        <v>506</v>
      </c>
      <c r="C155" s="223" t="s">
        <v>439</v>
      </c>
      <c r="D155" s="232">
        <v>3.3994125E-2</v>
      </c>
      <c r="H155" s="193"/>
    </row>
    <row r="156" spans="1:8" ht="15.75" x14ac:dyDescent="0.25">
      <c r="A156" s="223" t="s">
        <v>507</v>
      </c>
      <c r="B156" s="200" t="s">
        <v>508</v>
      </c>
      <c r="C156" s="223" t="s">
        <v>439</v>
      </c>
      <c r="D156" s="234">
        <v>0.10952591571428572</v>
      </c>
      <c r="H156" s="193"/>
    </row>
    <row r="157" spans="1:8" ht="15.75" x14ac:dyDescent="0.25">
      <c r="A157" s="223" t="s">
        <v>509</v>
      </c>
      <c r="B157" s="223" t="s">
        <v>510</v>
      </c>
      <c r="C157" s="223" t="s">
        <v>439</v>
      </c>
      <c r="D157" s="234">
        <v>1.4603455428571428E-2</v>
      </c>
      <c r="H157" s="193"/>
    </row>
    <row r="158" spans="1:8" x14ac:dyDescent="0.25">
      <c r="A158" s="235"/>
      <c r="B158" s="202"/>
      <c r="C158" s="201"/>
      <c r="D158" s="237"/>
      <c r="H158" s="193"/>
    </row>
    <row r="159" spans="1:8" x14ac:dyDescent="0.25">
      <c r="A159" s="212" t="s">
        <v>533</v>
      </c>
      <c r="B159" s="202"/>
      <c r="C159" s="201"/>
      <c r="D159" s="237"/>
      <c r="G159" s="288">
        <f>SUM(D154:D159)*1000</f>
        <v>322.41236971428577</v>
      </c>
      <c r="H159" s="438"/>
    </row>
    <row r="160" spans="1:8" ht="15.75" x14ac:dyDescent="0.25">
      <c r="A160" s="223" t="s">
        <v>499</v>
      </c>
      <c r="B160" s="223"/>
      <c r="C160" s="200" t="s">
        <v>500</v>
      </c>
      <c r="D160" s="232">
        <v>0.14025000000000001</v>
      </c>
      <c r="H160" s="193"/>
    </row>
    <row r="161" spans="1:8" x14ac:dyDescent="0.25">
      <c r="A161" s="223" t="s">
        <v>501</v>
      </c>
      <c r="B161" s="240" t="s">
        <v>528</v>
      </c>
      <c r="C161" s="233" t="s">
        <v>502</v>
      </c>
      <c r="D161" s="237"/>
      <c r="H161" s="193"/>
    </row>
    <row r="162" spans="1:8" ht="15.75" x14ac:dyDescent="0.25">
      <c r="A162" s="223" t="s">
        <v>503</v>
      </c>
      <c r="B162" s="223" t="s">
        <v>504</v>
      </c>
      <c r="C162" s="223" t="s">
        <v>439</v>
      </c>
      <c r="D162" s="234">
        <v>2.4794196428571435E-3</v>
      </c>
      <c r="H162" s="193"/>
    </row>
    <row r="163" spans="1:8" ht="15.75" x14ac:dyDescent="0.25">
      <c r="A163" s="223" t="s">
        <v>505</v>
      </c>
      <c r="B163" s="223" t="s">
        <v>506</v>
      </c>
      <c r="C163" s="223" t="s">
        <v>439</v>
      </c>
      <c r="D163" s="234"/>
      <c r="H163" s="193"/>
    </row>
    <row r="164" spans="1:8" ht="15.75" x14ac:dyDescent="0.25">
      <c r="A164" s="223" t="s">
        <v>507</v>
      </c>
      <c r="B164" s="200" t="s">
        <v>508</v>
      </c>
      <c r="C164" s="223" t="s">
        <v>439</v>
      </c>
      <c r="D164" s="234">
        <v>1.6529464285714288E-3</v>
      </c>
      <c r="H164" s="193"/>
    </row>
    <row r="165" spans="1:8" ht="15.75" x14ac:dyDescent="0.25">
      <c r="A165" s="223" t="s">
        <v>509</v>
      </c>
      <c r="B165" s="223" t="s">
        <v>510</v>
      </c>
      <c r="C165" s="223" t="s">
        <v>439</v>
      </c>
      <c r="D165" s="234">
        <v>2.2039285714285718E-4</v>
      </c>
      <c r="H165" s="193"/>
    </row>
    <row r="166" spans="1:8" x14ac:dyDescent="0.25">
      <c r="A166" s="235"/>
      <c r="B166" s="202"/>
      <c r="C166" s="201"/>
      <c r="D166" s="237"/>
      <c r="H166" s="193"/>
    </row>
    <row r="167" spans="1:8" x14ac:dyDescent="0.25">
      <c r="A167" s="212" t="s">
        <v>534</v>
      </c>
      <c r="B167" s="202"/>
      <c r="C167" s="201"/>
      <c r="D167" s="237"/>
      <c r="G167" s="288">
        <f>SUM(D162:D167)*1000</f>
        <v>4.3527589285714301</v>
      </c>
      <c r="H167" s="438"/>
    </row>
    <row r="168" spans="1:8" ht="15.75" x14ac:dyDescent="0.25">
      <c r="A168" s="223" t="s">
        <v>499</v>
      </c>
      <c r="B168" s="223"/>
      <c r="C168" s="200" t="s">
        <v>500</v>
      </c>
      <c r="D168" s="232">
        <v>1.4260999999999999</v>
      </c>
      <c r="H168" s="193"/>
    </row>
    <row r="169" spans="1:8" x14ac:dyDescent="0.25">
      <c r="A169" s="223" t="s">
        <v>501</v>
      </c>
      <c r="B169" s="240" t="s">
        <v>528</v>
      </c>
      <c r="C169" s="233" t="s">
        <v>502</v>
      </c>
      <c r="D169" s="237"/>
      <c r="H169" s="193"/>
    </row>
    <row r="170" spans="1:8" ht="15.75" x14ac:dyDescent="0.25">
      <c r="A170" s="223" t="s">
        <v>503</v>
      </c>
      <c r="B170" s="223" t="s">
        <v>504</v>
      </c>
      <c r="C170" s="223" t="s">
        <v>439</v>
      </c>
      <c r="D170" s="234">
        <v>2.5211410714285711E-2</v>
      </c>
      <c r="H170" s="193"/>
    </row>
    <row r="171" spans="1:8" ht="15.75" x14ac:dyDescent="0.25">
      <c r="A171" s="223" t="s">
        <v>505</v>
      </c>
      <c r="B171" s="223" t="s">
        <v>535</v>
      </c>
      <c r="C171" s="223" t="s">
        <v>439</v>
      </c>
      <c r="D171" s="234"/>
      <c r="H171" s="193"/>
    </row>
    <row r="172" spans="1:8" ht="15.75" x14ac:dyDescent="0.25">
      <c r="A172" s="223" t="s">
        <v>507</v>
      </c>
      <c r="B172" s="200" t="s">
        <v>508</v>
      </c>
      <c r="C172" s="223" t="s">
        <v>439</v>
      </c>
      <c r="D172" s="234">
        <v>1.6807607142857141E-2</v>
      </c>
      <c r="H172" s="193"/>
    </row>
    <row r="173" spans="1:8" ht="15.75" x14ac:dyDescent="0.25">
      <c r="A173" s="223" t="s">
        <v>509</v>
      </c>
      <c r="B173" s="223" t="s">
        <v>510</v>
      </c>
      <c r="C173" s="223" t="s">
        <v>439</v>
      </c>
      <c r="D173" s="234">
        <v>2.2410142857142855E-3</v>
      </c>
      <c r="H173" s="193"/>
    </row>
    <row r="174" spans="1:8" x14ac:dyDescent="0.25">
      <c r="A174" s="235"/>
      <c r="B174" s="202"/>
      <c r="C174" s="201"/>
      <c r="D174" s="237"/>
      <c r="H174" s="193"/>
    </row>
    <row r="175" spans="1:8" x14ac:dyDescent="0.25">
      <c r="A175" s="212" t="s">
        <v>536</v>
      </c>
      <c r="B175" s="202"/>
      <c r="C175" s="201"/>
      <c r="D175" s="237"/>
      <c r="G175" s="288">
        <f>SUM(D170:D175)*1000</f>
        <v>44.260032142857135</v>
      </c>
      <c r="H175" s="438"/>
    </row>
    <row r="176" spans="1:8" ht="15.75" x14ac:dyDescent="0.25">
      <c r="A176" s="223" t="s">
        <v>499</v>
      </c>
      <c r="B176" s="223"/>
      <c r="C176" s="200" t="s">
        <v>500</v>
      </c>
      <c r="D176" s="232">
        <v>0</v>
      </c>
      <c r="H176" s="193"/>
    </row>
    <row r="177" spans="1:8" x14ac:dyDescent="0.25">
      <c r="A177" s="223" t="s">
        <v>501</v>
      </c>
      <c r="B177" s="223"/>
      <c r="C177" s="233" t="s">
        <v>502</v>
      </c>
      <c r="D177" s="232">
        <v>0</v>
      </c>
      <c r="H177" s="193"/>
    </row>
    <row r="178" spans="1:8" ht="15.75" x14ac:dyDescent="0.25">
      <c r="A178" s="223" t="s">
        <v>503</v>
      </c>
      <c r="B178" s="223" t="s">
        <v>504</v>
      </c>
      <c r="C178" s="223" t="s">
        <v>439</v>
      </c>
      <c r="D178" s="234">
        <v>0</v>
      </c>
      <c r="H178" s="193"/>
    </row>
    <row r="179" spans="1:8" ht="15.75" x14ac:dyDescent="0.25">
      <c r="A179" s="223" t="s">
        <v>505</v>
      </c>
      <c r="B179" s="223" t="s">
        <v>506</v>
      </c>
      <c r="C179" s="223" t="s">
        <v>439</v>
      </c>
      <c r="D179" s="232">
        <v>0</v>
      </c>
      <c r="H179" s="193"/>
    </row>
    <row r="180" spans="1:8" ht="15.75" x14ac:dyDescent="0.25">
      <c r="A180" s="223" t="s">
        <v>507</v>
      </c>
      <c r="B180" s="200" t="s">
        <v>508</v>
      </c>
      <c r="C180" s="223" t="s">
        <v>439</v>
      </c>
      <c r="D180" s="234">
        <v>0</v>
      </c>
      <c r="H180" s="193"/>
    </row>
    <row r="181" spans="1:8" ht="15.75" x14ac:dyDescent="0.25">
      <c r="A181" s="223" t="s">
        <v>509</v>
      </c>
      <c r="B181" s="223" t="s">
        <v>510</v>
      </c>
      <c r="C181" s="223" t="s">
        <v>439</v>
      </c>
      <c r="D181" s="234">
        <v>0</v>
      </c>
      <c r="H181" s="193"/>
    </row>
    <row r="182" spans="1:8" x14ac:dyDescent="0.25">
      <c r="A182" s="235"/>
      <c r="B182" s="202"/>
      <c r="C182" s="201"/>
      <c r="D182" s="237"/>
      <c r="H182" s="193"/>
    </row>
    <row r="183" spans="1:8" x14ac:dyDescent="0.25">
      <c r="A183" s="212" t="s">
        <v>537</v>
      </c>
      <c r="B183" s="202"/>
      <c r="C183" s="201"/>
      <c r="D183" s="237"/>
      <c r="G183" s="288">
        <f>SUM(D178:D183)*1000</f>
        <v>0</v>
      </c>
      <c r="H183" s="438"/>
    </row>
    <row r="184" spans="1:8" ht="15.75" x14ac:dyDescent="0.25">
      <c r="A184" s="223" t="s">
        <v>499</v>
      </c>
      <c r="B184" s="223"/>
      <c r="C184" s="200" t="s">
        <v>500</v>
      </c>
      <c r="D184" s="232">
        <v>2.5365139999999999</v>
      </c>
      <c r="H184" s="193"/>
    </row>
    <row r="185" spans="1:8" x14ac:dyDescent="0.25">
      <c r="A185" s="223" t="s">
        <v>501</v>
      </c>
      <c r="B185" s="223"/>
      <c r="C185" s="233" t="s">
        <v>502</v>
      </c>
      <c r="D185" s="232">
        <v>65.52</v>
      </c>
      <c r="H185" s="193"/>
    </row>
    <row r="186" spans="1:8" ht="15.75" x14ac:dyDescent="0.25">
      <c r="A186" s="223" t="s">
        <v>503</v>
      </c>
      <c r="B186" s="223" t="s">
        <v>504</v>
      </c>
      <c r="C186" s="223" t="s">
        <v>439</v>
      </c>
      <c r="D186" s="234">
        <v>4.484194392857143E-2</v>
      </c>
      <c r="H186" s="193"/>
    </row>
    <row r="187" spans="1:8" ht="15.75" x14ac:dyDescent="0.25">
      <c r="A187" s="223" t="s">
        <v>505</v>
      </c>
      <c r="B187" s="223" t="s">
        <v>506</v>
      </c>
      <c r="C187" s="223" t="s">
        <v>439</v>
      </c>
      <c r="D187" s="232">
        <v>2.3165999999999999E-2</v>
      </c>
      <c r="H187" s="193"/>
    </row>
    <row r="188" spans="1:8" ht="15.75" x14ac:dyDescent="0.25">
      <c r="A188" s="223" t="s">
        <v>507</v>
      </c>
      <c r="B188" s="200" t="s">
        <v>508</v>
      </c>
      <c r="C188" s="223" t="s">
        <v>439</v>
      </c>
      <c r="D188" s="234">
        <v>2.9894629285714285E-2</v>
      </c>
      <c r="H188" s="193"/>
    </row>
    <row r="189" spans="1:8" ht="15.75" x14ac:dyDescent="0.25">
      <c r="A189" s="223" t="s">
        <v>509</v>
      </c>
      <c r="B189" s="223" t="s">
        <v>510</v>
      </c>
      <c r="C189" s="223" t="s">
        <v>439</v>
      </c>
      <c r="D189" s="234">
        <v>3.9859505714285714E-3</v>
      </c>
      <c r="H189" s="193"/>
    </row>
    <row r="190" spans="1:8" ht="15.75" x14ac:dyDescent="0.25">
      <c r="A190" s="223" t="s">
        <v>511</v>
      </c>
      <c r="B190" s="200" t="s">
        <v>512</v>
      </c>
      <c r="C190" s="223" t="s">
        <v>500</v>
      </c>
      <c r="D190" s="207"/>
      <c r="H190" s="193"/>
    </row>
    <row r="191" spans="1:8" ht="15.75" x14ac:dyDescent="0.25">
      <c r="A191" s="223"/>
      <c r="B191" s="202"/>
      <c r="C191" s="223" t="s">
        <v>439</v>
      </c>
      <c r="D191" s="207"/>
      <c r="G191" s="288">
        <f>SUM(D186:D191)*1000</f>
        <v>101.8885237857143</v>
      </c>
      <c r="H191" s="438"/>
    </row>
    <row r="192" spans="1:8" x14ac:dyDescent="0.25">
      <c r="A192" s="212" t="s">
        <v>538</v>
      </c>
      <c r="B192" s="202"/>
      <c r="C192" s="201"/>
      <c r="D192" s="201"/>
      <c r="H192" s="193"/>
    </row>
    <row r="193" spans="1:8" ht="15.75" x14ac:dyDescent="0.25">
      <c r="A193" s="223" t="s">
        <v>499</v>
      </c>
      <c r="B193" s="223"/>
      <c r="C193" s="200" t="s">
        <v>500</v>
      </c>
      <c r="D193" s="232">
        <v>1.0985240000000001</v>
      </c>
      <c r="H193" s="193"/>
    </row>
    <row r="194" spans="1:8" x14ac:dyDescent="0.25">
      <c r="A194" s="223" t="s">
        <v>501</v>
      </c>
      <c r="B194" s="223"/>
      <c r="C194" s="233" t="s">
        <v>502</v>
      </c>
      <c r="D194" s="232">
        <v>0</v>
      </c>
      <c r="H194" s="193"/>
    </row>
    <row r="195" spans="1:8" ht="15.75" x14ac:dyDescent="0.25">
      <c r="A195" s="223" t="s">
        <v>503</v>
      </c>
      <c r="B195" s="223" t="s">
        <v>504</v>
      </c>
      <c r="C195" s="223" t="s">
        <v>439</v>
      </c>
      <c r="D195" s="234">
        <v>1.9420335000000004E-2</v>
      </c>
      <c r="H195" s="193"/>
    </row>
    <row r="196" spans="1:8" ht="15.75" x14ac:dyDescent="0.25">
      <c r="A196" s="223" t="s">
        <v>505</v>
      </c>
      <c r="B196" s="223" t="s">
        <v>506</v>
      </c>
      <c r="C196" s="223" t="s">
        <v>439</v>
      </c>
      <c r="D196" s="232">
        <v>0</v>
      </c>
      <c r="H196" s="193"/>
    </row>
    <row r="197" spans="1:8" ht="15.75" x14ac:dyDescent="0.25">
      <c r="A197" s="223" t="s">
        <v>507</v>
      </c>
      <c r="B197" s="200" t="s">
        <v>508</v>
      </c>
      <c r="C197" s="223" t="s">
        <v>439</v>
      </c>
      <c r="D197" s="234">
        <v>1.2946890000000001E-2</v>
      </c>
      <c r="H197" s="193"/>
    </row>
    <row r="198" spans="1:8" ht="15.75" x14ac:dyDescent="0.25">
      <c r="A198" s="223" t="s">
        <v>509</v>
      </c>
      <c r="B198" s="223" t="s">
        <v>510</v>
      </c>
      <c r="C198" s="223" t="s">
        <v>439</v>
      </c>
      <c r="D198" s="234">
        <v>1.726252E-3</v>
      </c>
      <c r="H198" s="193"/>
    </row>
    <row r="199" spans="1:8" x14ac:dyDescent="0.25">
      <c r="A199" s="235"/>
      <c r="B199" s="202"/>
      <c r="C199" s="201"/>
      <c r="D199" s="237"/>
      <c r="H199" s="193"/>
    </row>
    <row r="200" spans="1:8" x14ac:dyDescent="0.25">
      <c r="A200" s="212" t="s">
        <v>539</v>
      </c>
      <c r="B200" s="202"/>
      <c r="C200" s="201"/>
      <c r="D200" s="237"/>
      <c r="G200" s="288">
        <f>SUM(D195:D200)*1000</f>
        <v>34.093477000000007</v>
      </c>
      <c r="H200" s="438"/>
    </row>
    <row r="201" spans="1:8" ht="15.75" x14ac:dyDescent="0.25">
      <c r="A201" s="223" t="s">
        <v>499</v>
      </c>
      <c r="B201" s="223"/>
      <c r="C201" s="200" t="s">
        <v>500</v>
      </c>
      <c r="D201" s="232">
        <v>61.01576</v>
      </c>
      <c r="H201" s="193"/>
    </row>
    <row r="202" spans="1:8" ht="15.75" x14ac:dyDescent="0.25">
      <c r="A202" s="223" t="s">
        <v>503</v>
      </c>
      <c r="B202" s="223" t="s">
        <v>504</v>
      </c>
      <c r="C202" s="223" t="s">
        <v>439</v>
      </c>
      <c r="D202" s="234">
        <v>1.0786714714285714</v>
      </c>
      <c r="H202" s="193"/>
    </row>
    <row r="203" spans="1:8" ht="15.75" x14ac:dyDescent="0.25">
      <c r="A203" s="223" t="s">
        <v>521</v>
      </c>
      <c r="B203" s="241" t="s">
        <v>522</v>
      </c>
      <c r="C203" s="223" t="s">
        <v>439</v>
      </c>
      <c r="D203" s="239">
        <v>4.6097071428571432E-2</v>
      </c>
      <c r="H203" s="193"/>
    </row>
    <row r="204" spans="1:8" ht="15.75" x14ac:dyDescent="0.25">
      <c r="A204" s="223" t="s">
        <v>507</v>
      </c>
      <c r="B204" s="200" t="s">
        <v>508</v>
      </c>
      <c r="C204" s="223" t="s">
        <v>439</v>
      </c>
      <c r="D204" s="234">
        <v>0.71911431428571426</v>
      </c>
      <c r="H204" s="193"/>
    </row>
    <row r="205" spans="1:8" ht="15.75" x14ac:dyDescent="0.25">
      <c r="A205" s="223" t="s">
        <v>509</v>
      </c>
      <c r="B205" s="223" t="s">
        <v>510</v>
      </c>
      <c r="C205" s="223" t="s">
        <v>439</v>
      </c>
      <c r="D205" s="234">
        <v>9.5881908571428573E-2</v>
      </c>
      <c r="H205" s="193"/>
    </row>
    <row r="206" spans="1:8" x14ac:dyDescent="0.25">
      <c r="A206" s="235"/>
      <c r="B206" s="202"/>
      <c r="C206" s="201"/>
      <c r="D206" s="237"/>
      <c r="H206" s="193"/>
    </row>
    <row r="207" spans="1:8" x14ac:dyDescent="0.25">
      <c r="A207" s="212" t="s">
        <v>540</v>
      </c>
      <c r="B207" s="202"/>
      <c r="C207" s="201"/>
      <c r="D207" s="237"/>
      <c r="G207" s="288">
        <f>SUM(D202:D207)*1000</f>
        <v>1939.7647657142857</v>
      </c>
      <c r="H207" s="438"/>
    </row>
    <row r="208" spans="1:8" ht="15.75" x14ac:dyDescent="0.25">
      <c r="A208" s="223" t="s">
        <v>499</v>
      </c>
      <c r="B208" s="223"/>
      <c r="C208" s="200" t="s">
        <v>500</v>
      </c>
      <c r="D208" s="232">
        <v>177.571764</v>
      </c>
      <c r="H208" s="193"/>
    </row>
    <row r="209" spans="1:8" ht="15.75" x14ac:dyDescent="0.25">
      <c r="A209" s="223" t="s">
        <v>503</v>
      </c>
      <c r="B209" s="223" t="s">
        <v>504</v>
      </c>
      <c r="C209" s="223" t="s">
        <v>439</v>
      </c>
      <c r="D209" s="234">
        <v>3.1392151135714288</v>
      </c>
      <c r="H209" s="193"/>
    </row>
    <row r="210" spans="1:8" ht="15.75" x14ac:dyDescent="0.25">
      <c r="A210" s="223" t="s">
        <v>521</v>
      </c>
      <c r="B210" s="241" t="s">
        <v>522</v>
      </c>
      <c r="C210" s="223" t="s">
        <v>439</v>
      </c>
      <c r="D210" s="239">
        <v>0.25837161428571431</v>
      </c>
      <c r="H210" s="193"/>
    </row>
    <row r="211" spans="1:8" ht="15.75" x14ac:dyDescent="0.25">
      <c r="A211" s="223" t="s">
        <v>507</v>
      </c>
      <c r="B211" s="200" t="s">
        <v>508</v>
      </c>
      <c r="C211" s="223" t="s">
        <v>439</v>
      </c>
      <c r="D211" s="234">
        <v>2.0928100757142856</v>
      </c>
      <c r="H211" s="193"/>
    </row>
    <row r="212" spans="1:8" ht="15.75" x14ac:dyDescent="0.25">
      <c r="A212" s="223" t="s">
        <v>509</v>
      </c>
      <c r="B212" s="223" t="s">
        <v>510</v>
      </c>
      <c r="C212" s="223" t="s">
        <v>439</v>
      </c>
      <c r="D212" s="234">
        <v>0.27904134342857145</v>
      </c>
      <c r="H212" s="193"/>
    </row>
    <row r="213" spans="1:8" x14ac:dyDescent="0.25">
      <c r="A213" s="223"/>
      <c r="B213" s="201"/>
      <c r="C213" s="201"/>
      <c r="D213" s="207"/>
      <c r="H213" s="193"/>
    </row>
    <row r="214" spans="1:8" x14ac:dyDescent="0.25">
      <c r="A214" s="203" t="s">
        <v>497</v>
      </c>
      <c r="B214" s="201"/>
      <c r="C214" s="201"/>
      <c r="D214" s="242"/>
      <c r="G214" s="288">
        <f>SUM(D209:D214)*1000</f>
        <v>5769.4381469999998</v>
      </c>
      <c r="H214" s="438"/>
    </row>
    <row r="215" spans="1:8" x14ac:dyDescent="0.25">
      <c r="A215" s="203" t="s">
        <v>541</v>
      </c>
      <c r="B215" s="202"/>
      <c r="C215" s="203" t="s">
        <v>453</v>
      </c>
      <c r="D215" s="243">
        <v>14.772806570892858</v>
      </c>
      <c r="H215" s="193"/>
    </row>
    <row r="216" spans="1:8" x14ac:dyDescent="0.25">
      <c r="A216" s="203" t="s">
        <v>542</v>
      </c>
      <c r="B216" s="244" t="s">
        <v>543</v>
      </c>
      <c r="C216" s="203" t="s">
        <v>453</v>
      </c>
      <c r="D216" s="245">
        <v>0.67709635714285721</v>
      </c>
      <c r="H216" s="193"/>
    </row>
    <row r="217" spans="1:8" x14ac:dyDescent="0.25">
      <c r="A217" s="212"/>
      <c r="B217" s="212" t="s">
        <v>544</v>
      </c>
      <c r="C217" s="203" t="s">
        <v>453</v>
      </c>
      <c r="D217" s="246">
        <v>0.30446868571428576</v>
      </c>
      <c r="H217" s="193"/>
    </row>
    <row r="218" spans="1:8" x14ac:dyDescent="0.25">
      <c r="A218" s="202"/>
      <c r="B218" s="202" t="s">
        <v>420</v>
      </c>
      <c r="C218" s="203" t="s">
        <v>453</v>
      </c>
      <c r="D218" s="246">
        <v>0.98156504285714297</v>
      </c>
      <c r="H218" s="193"/>
    </row>
    <row r="219" spans="1:8" x14ac:dyDescent="0.25">
      <c r="A219" s="203" t="s">
        <v>545</v>
      </c>
      <c r="B219" s="212" t="s">
        <v>543</v>
      </c>
      <c r="C219" s="203" t="s">
        <v>453</v>
      </c>
      <c r="D219" s="214">
        <v>0.37240299642857144</v>
      </c>
      <c r="H219" s="193"/>
    </row>
    <row r="220" spans="1:8" x14ac:dyDescent="0.25">
      <c r="A220" s="212"/>
      <c r="B220" s="212" t="s">
        <v>546</v>
      </c>
      <c r="C220" s="203" t="s">
        <v>453</v>
      </c>
      <c r="D220" s="214">
        <v>6.5993664190191961</v>
      </c>
      <c r="H220" s="193"/>
    </row>
    <row r="221" spans="1:8" x14ac:dyDescent="0.25">
      <c r="A221" s="212"/>
      <c r="B221" s="202" t="s">
        <v>420</v>
      </c>
      <c r="C221" s="203" t="s">
        <v>453</v>
      </c>
      <c r="D221" s="214">
        <v>6.9717694154477678</v>
      </c>
      <c r="H221" s="193"/>
    </row>
    <row r="222" spans="1:8" x14ac:dyDescent="0.25">
      <c r="A222" s="203" t="s">
        <v>547</v>
      </c>
      <c r="B222" s="212" t="s">
        <v>548</v>
      </c>
      <c r="C222" s="202" t="s">
        <v>549</v>
      </c>
      <c r="D222" s="247">
        <v>333.2</v>
      </c>
      <c r="H222" s="193"/>
    </row>
    <row r="223" spans="1:8" x14ac:dyDescent="0.25">
      <c r="A223" s="235"/>
      <c r="B223" s="235"/>
      <c r="C223" s="203" t="s">
        <v>453</v>
      </c>
      <c r="D223" s="248">
        <v>0.41887999999999997</v>
      </c>
      <c r="H223" s="193"/>
    </row>
    <row r="224" spans="1:8" x14ac:dyDescent="0.25">
      <c r="A224" s="212" t="s">
        <v>550</v>
      </c>
      <c r="B224" s="235"/>
      <c r="C224" s="203" t="s">
        <v>453</v>
      </c>
      <c r="D224" s="246">
        <v>22.840552343483481</v>
      </c>
      <c r="H224" s="193"/>
    </row>
    <row r="225" spans="1:8" x14ac:dyDescent="0.25">
      <c r="A225" s="235"/>
      <c r="B225" s="235"/>
      <c r="C225" s="201"/>
      <c r="D225" s="201"/>
      <c r="H225" s="193"/>
    </row>
    <row r="226" spans="1:8" x14ac:dyDescent="0.25">
      <c r="A226" s="203" t="s">
        <v>551</v>
      </c>
      <c r="B226" s="212" t="s">
        <v>552</v>
      </c>
      <c r="C226" s="203" t="s">
        <v>453</v>
      </c>
      <c r="D226" s="246">
        <v>9.8485377139285717</v>
      </c>
      <c r="H226" s="193"/>
    </row>
    <row r="227" spans="1:8" x14ac:dyDescent="0.25">
      <c r="A227" s="203" t="s">
        <v>553</v>
      </c>
      <c r="B227" s="212" t="s">
        <v>554</v>
      </c>
      <c r="C227" s="203" t="s">
        <v>453</v>
      </c>
      <c r="D227" s="246">
        <v>1.3131383618571431</v>
      </c>
      <c r="H227" s="193"/>
    </row>
    <row r="228" spans="1:8" x14ac:dyDescent="0.25">
      <c r="A228" s="235"/>
      <c r="B228" s="235"/>
      <c r="C228" s="201"/>
      <c r="D228" s="201"/>
      <c r="H228" s="193"/>
    </row>
    <row r="229" spans="1:8" x14ac:dyDescent="0.25">
      <c r="A229" s="212" t="s">
        <v>555</v>
      </c>
      <c r="B229" s="235"/>
      <c r="C229" s="203" t="s">
        <v>453</v>
      </c>
      <c r="D229" s="246">
        <v>11.161676075785715</v>
      </c>
      <c r="H229" s="193"/>
    </row>
    <row r="230" spans="1:8" x14ac:dyDescent="0.25">
      <c r="A230" s="212"/>
      <c r="B230" s="235"/>
      <c r="C230" s="203"/>
      <c r="D230" s="246"/>
      <c r="H230" s="193"/>
    </row>
    <row r="231" spans="1:8" x14ac:dyDescent="0.25">
      <c r="A231" s="203" t="s">
        <v>556</v>
      </c>
      <c r="B231" s="202" t="s">
        <v>512</v>
      </c>
      <c r="C231" s="203" t="s">
        <v>500</v>
      </c>
      <c r="D231" s="214">
        <v>0</v>
      </c>
      <c r="H231" s="193"/>
    </row>
    <row r="232" spans="1:8" x14ac:dyDescent="0.25">
      <c r="A232" s="203"/>
      <c r="B232" s="202"/>
      <c r="C232" s="203" t="s">
        <v>453</v>
      </c>
      <c r="D232" s="214"/>
      <c r="H232" s="193"/>
    </row>
    <row r="233" spans="1:8" x14ac:dyDescent="0.25">
      <c r="A233" s="212" t="s">
        <v>557</v>
      </c>
      <c r="B233" s="212"/>
      <c r="C233" s="203" t="s">
        <v>453</v>
      </c>
      <c r="D233" s="246">
        <v>34.002228419269194</v>
      </c>
      <c r="H233" s="193"/>
    </row>
    <row r="234" spans="1:8" x14ac:dyDescent="0.25">
      <c r="A234" s="235"/>
      <c r="B234" s="235"/>
      <c r="C234" s="201"/>
      <c r="D234" s="201"/>
      <c r="H234" s="193"/>
    </row>
    <row r="235" spans="1:8" x14ac:dyDescent="0.25">
      <c r="A235" s="200"/>
      <c r="B235" s="201"/>
      <c r="C235" s="201"/>
      <c r="D235" s="207"/>
      <c r="H235" s="193"/>
    </row>
    <row r="236" spans="1:8" x14ac:dyDescent="0.25">
      <c r="A236" s="202" t="s">
        <v>558</v>
      </c>
      <c r="B236" s="201"/>
      <c r="C236" s="201"/>
      <c r="D236" s="207"/>
      <c r="H236" s="193"/>
    </row>
    <row r="237" spans="1:8" x14ac:dyDescent="0.25">
      <c r="A237" s="203" t="s">
        <v>430</v>
      </c>
      <c r="B237" s="201"/>
      <c r="C237" s="201"/>
      <c r="D237" s="207"/>
      <c r="H237" s="193"/>
    </row>
    <row r="238" spans="1:8" x14ac:dyDescent="0.25">
      <c r="A238" s="223" t="s">
        <v>559</v>
      </c>
      <c r="B238" s="201"/>
      <c r="C238" s="235" t="s">
        <v>560</v>
      </c>
      <c r="D238" s="237">
        <v>140.4451569255929</v>
      </c>
      <c r="H238" s="193"/>
    </row>
    <row r="239" spans="1:8" ht="15.75" x14ac:dyDescent="0.25">
      <c r="A239" s="223" t="s">
        <v>561</v>
      </c>
      <c r="B239" s="201"/>
      <c r="C239" s="235" t="s">
        <v>560</v>
      </c>
      <c r="D239" s="237">
        <v>112.35612554047432</v>
      </c>
      <c r="H239" s="193"/>
    </row>
    <row r="240" spans="1:8" ht="15.75" x14ac:dyDescent="0.25">
      <c r="A240" s="223" t="s">
        <v>562</v>
      </c>
      <c r="B240" s="201"/>
      <c r="C240" s="235" t="s">
        <v>560</v>
      </c>
      <c r="D240" s="237">
        <v>42.993708635815565</v>
      </c>
      <c r="H240" s="193"/>
    </row>
    <row r="241" spans="1:8" ht="15.75" x14ac:dyDescent="0.25">
      <c r="A241" s="223" t="s">
        <v>563</v>
      </c>
      <c r="B241" s="201"/>
      <c r="C241" s="235" t="s">
        <v>560</v>
      </c>
      <c r="D241" s="237">
        <v>14.651229064690655</v>
      </c>
      <c r="H241" s="193"/>
    </row>
    <row r="242" spans="1:8" ht="15.75" x14ac:dyDescent="0.25">
      <c r="A242" s="223" t="s">
        <v>564</v>
      </c>
      <c r="B242" s="201"/>
      <c r="C242" s="235" t="s">
        <v>560</v>
      </c>
      <c r="D242" s="237">
        <v>4.0213110599865631</v>
      </c>
      <c r="H242" s="193"/>
    </row>
    <row r="243" spans="1:8" x14ac:dyDescent="0.25">
      <c r="A243" s="223" t="s">
        <v>565</v>
      </c>
      <c r="B243" s="201"/>
      <c r="C243" s="235" t="s">
        <v>560</v>
      </c>
      <c r="D243" s="237">
        <v>63.362345974976932</v>
      </c>
      <c r="H243" s="193"/>
    </row>
    <row r="244" spans="1:8" ht="15.75" x14ac:dyDescent="0.25">
      <c r="A244" s="223" t="s">
        <v>566</v>
      </c>
      <c r="B244" s="223"/>
      <c r="C244" s="223" t="s">
        <v>439</v>
      </c>
      <c r="D244" s="237">
        <v>0.84451927677494876</v>
      </c>
      <c r="H244" s="193"/>
    </row>
    <row r="245" spans="1:8" ht="15.75" x14ac:dyDescent="0.25">
      <c r="A245" s="223" t="s">
        <v>567</v>
      </c>
      <c r="B245" s="223"/>
      <c r="C245" s="223" t="s">
        <v>439</v>
      </c>
      <c r="D245" s="237">
        <v>0.28779199948499506</v>
      </c>
      <c r="H245" s="193"/>
    </row>
    <row r="246" spans="1:8" ht="15.75" x14ac:dyDescent="0.25">
      <c r="A246" s="223" t="s">
        <v>568</v>
      </c>
      <c r="B246" s="223"/>
      <c r="C246" s="223" t="s">
        <v>439</v>
      </c>
      <c r="D246" s="237">
        <v>7.8990038678307492E-2</v>
      </c>
      <c r="H246" s="193"/>
    </row>
    <row r="247" spans="1:8" ht="15.75" x14ac:dyDescent="0.25">
      <c r="A247" s="223" t="s">
        <v>569</v>
      </c>
      <c r="B247" s="201"/>
      <c r="C247" s="223" t="s">
        <v>439</v>
      </c>
      <c r="D247" s="237">
        <v>1.9913880163564177</v>
      </c>
      <c r="H247" s="193"/>
    </row>
    <row r="248" spans="1:8" ht="15.75" x14ac:dyDescent="0.25">
      <c r="A248" s="223" t="s">
        <v>570</v>
      </c>
      <c r="B248" s="201"/>
      <c r="C248" s="223" t="s">
        <v>439</v>
      </c>
      <c r="D248" s="237">
        <v>1.2113013149382514</v>
      </c>
      <c r="H248" s="193"/>
    </row>
    <row r="249" spans="1:8" ht="15.75" x14ac:dyDescent="0.25">
      <c r="A249" s="223" t="s">
        <v>571</v>
      </c>
      <c r="B249" s="201"/>
      <c r="C249" s="223" t="s">
        <v>439</v>
      </c>
      <c r="D249" s="237">
        <v>0.2424320050341098</v>
      </c>
      <c r="H249" s="193"/>
    </row>
    <row r="250" spans="1:8" ht="15.75" x14ac:dyDescent="0.25">
      <c r="A250" s="223" t="s">
        <v>572</v>
      </c>
      <c r="B250" s="201"/>
      <c r="C250" s="223" t="s">
        <v>439</v>
      </c>
      <c r="D250" s="237">
        <v>3.4451213363287789</v>
      </c>
      <c r="H250" s="193"/>
    </row>
    <row r="251" spans="1:8" ht="15.75" x14ac:dyDescent="0.25">
      <c r="A251" s="223" t="s">
        <v>573</v>
      </c>
      <c r="B251" s="223" t="s">
        <v>508</v>
      </c>
      <c r="C251" s="223" t="s">
        <v>439</v>
      </c>
      <c r="D251" s="234">
        <v>0.63338945758121135</v>
      </c>
      <c r="H251" s="193"/>
    </row>
    <row r="252" spans="1:8" ht="15.75" x14ac:dyDescent="0.25">
      <c r="A252" s="223" t="s">
        <v>574</v>
      </c>
      <c r="B252" s="223" t="s">
        <v>508</v>
      </c>
      <c r="C252" s="223" t="s">
        <v>439</v>
      </c>
      <c r="D252" s="234">
        <v>0.21584399961374626</v>
      </c>
      <c r="H252" s="193"/>
    </row>
    <row r="253" spans="1:8" ht="15.75" x14ac:dyDescent="0.25">
      <c r="A253" s="223" t="s">
        <v>575</v>
      </c>
      <c r="B253" s="223" t="s">
        <v>508</v>
      </c>
      <c r="C253" s="223" t="s">
        <v>439</v>
      </c>
      <c r="D253" s="234">
        <v>5.9242529008730616E-2</v>
      </c>
      <c r="H253" s="193"/>
    </row>
    <row r="254" spans="1:8" ht="15.75" x14ac:dyDescent="0.25">
      <c r="A254" s="223" t="s">
        <v>576</v>
      </c>
      <c r="B254" s="223" t="s">
        <v>508</v>
      </c>
      <c r="C254" s="223" t="s">
        <v>439</v>
      </c>
      <c r="D254" s="234">
        <v>0.7467705061336567</v>
      </c>
      <c r="H254" s="193"/>
    </row>
    <row r="255" spans="1:8" ht="15.75" x14ac:dyDescent="0.25">
      <c r="A255" s="223" t="s">
        <v>577</v>
      </c>
      <c r="B255" s="223" t="s">
        <v>510</v>
      </c>
      <c r="C255" s="223" t="s">
        <v>439</v>
      </c>
      <c r="D255" s="249">
        <v>0.16890385535498972</v>
      </c>
      <c r="H255" s="193"/>
    </row>
    <row r="256" spans="1:8" ht="15.75" x14ac:dyDescent="0.25">
      <c r="A256" s="223" t="s">
        <v>578</v>
      </c>
      <c r="B256" s="223" t="s">
        <v>510</v>
      </c>
      <c r="C256" s="223" t="s">
        <v>439</v>
      </c>
      <c r="D256" s="249">
        <v>5.7558399896998999E-2</v>
      </c>
      <c r="H256" s="193"/>
    </row>
    <row r="257" spans="1:8" ht="15.75" x14ac:dyDescent="0.25">
      <c r="A257" s="223" t="s">
        <v>579</v>
      </c>
      <c r="B257" s="223" t="s">
        <v>510</v>
      </c>
      <c r="C257" s="223" t="s">
        <v>439</v>
      </c>
      <c r="D257" s="249">
        <v>1.57980077356615E-2</v>
      </c>
      <c r="H257" s="193"/>
    </row>
    <row r="258" spans="1:8" ht="15.75" x14ac:dyDescent="0.25">
      <c r="A258" s="223" t="s">
        <v>580</v>
      </c>
      <c r="B258" s="223" t="s">
        <v>510</v>
      </c>
      <c r="C258" s="223" t="s">
        <v>439</v>
      </c>
      <c r="D258" s="249">
        <v>0.19913880163564177</v>
      </c>
      <c r="H258" s="193"/>
    </row>
    <row r="259" spans="1:8" x14ac:dyDescent="0.25">
      <c r="A259" s="223"/>
      <c r="B259" s="201"/>
      <c r="C259" s="223"/>
      <c r="D259" s="237"/>
      <c r="H259" s="193"/>
    </row>
    <row r="260" spans="1:8" x14ac:dyDescent="0.25">
      <c r="A260" s="203" t="s">
        <v>442</v>
      </c>
      <c r="B260" s="201"/>
      <c r="C260" s="223"/>
      <c r="D260" s="237"/>
      <c r="H260" s="193"/>
    </row>
    <row r="261" spans="1:8" x14ac:dyDescent="0.25">
      <c r="A261" s="223" t="s">
        <v>559</v>
      </c>
      <c r="B261" s="201"/>
      <c r="C261" s="235" t="s">
        <v>560</v>
      </c>
      <c r="D261" s="237">
        <v>59.748082687949939</v>
      </c>
      <c r="H261" s="193"/>
    </row>
    <row r="262" spans="1:8" ht="15.75" x14ac:dyDescent="0.25">
      <c r="A262" s="223" t="s">
        <v>561</v>
      </c>
      <c r="B262" s="201"/>
      <c r="C262" s="235" t="s">
        <v>560</v>
      </c>
      <c r="D262" s="237">
        <v>47.798466150359957</v>
      </c>
      <c r="H262" s="193"/>
    </row>
    <row r="263" spans="1:8" ht="15.75" x14ac:dyDescent="0.25">
      <c r="A263" s="223" t="s">
        <v>562</v>
      </c>
      <c r="B263" s="201"/>
      <c r="C263" s="235" t="s">
        <v>560</v>
      </c>
      <c r="D263" s="237">
        <v>2.2354204259278343</v>
      </c>
      <c r="H263" s="193"/>
    </row>
    <row r="264" spans="1:8" ht="15.75" x14ac:dyDescent="0.25">
      <c r="A264" s="223" t="s">
        <v>563</v>
      </c>
      <c r="B264" s="201"/>
      <c r="C264" s="235" t="s">
        <v>560</v>
      </c>
      <c r="D264" s="237">
        <v>6.8029887400051647</v>
      </c>
      <c r="H264" s="193"/>
    </row>
    <row r="265" spans="1:8" ht="15.75" x14ac:dyDescent="0.25">
      <c r="A265" s="223" t="s">
        <v>564</v>
      </c>
      <c r="B265" s="201"/>
      <c r="C265" s="235" t="s">
        <v>560</v>
      </c>
      <c r="D265" s="237">
        <v>7.5202606557546661</v>
      </c>
      <c r="H265" s="193"/>
    </row>
    <row r="266" spans="1:8" x14ac:dyDescent="0.25">
      <c r="A266" s="223" t="s">
        <v>565</v>
      </c>
      <c r="B266" s="201"/>
      <c r="C266" s="235" t="s">
        <v>560</v>
      </c>
      <c r="D266" s="237">
        <v>39.049745410840359</v>
      </c>
      <c r="H266" s="193"/>
    </row>
    <row r="267" spans="1:8" ht="15.75" x14ac:dyDescent="0.25">
      <c r="A267" s="223" t="s">
        <v>566</v>
      </c>
      <c r="B267" s="223"/>
      <c r="C267" s="223" t="s">
        <v>439</v>
      </c>
      <c r="D267" s="237">
        <v>4.3910044080725311E-2</v>
      </c>
      <c r="H267" s="193"/>
    </row>
    <row r="268" spans="1:8" ht="15.75" x14ac:dyDescent="0.25">
      <c r="A268" s="223" t="s">
        <v>567</v>
      </c>
      <c r="B268" s="223"/>
      <c r="C268" s="223" t="s">
        <v>439</v>
      </c>
      <c r="D268" s="237">
        <v>0.13363013596438716</v>
      </c>
      <c r="H268" s="193"/>
    </row>
    <row r="269" spans="1:8" ht="15.75" x14ac:dyDescent="0.25">
      <c r="A269" s="223" t="s">
        <v>568</v>
      </c>
      <c r="B269" s="223"/>
      <c r="C269" s="223" t="s">
        <v>439</v>
      </c>
      <c r="D269" s="237">
        <v>0.14771940573803807</v>
      </c>
      <c r="H269" s="193"/>
    </row>
    <row r="270" spans="1:8" ht="15.75" x14ac:dyDescent="0.25">
      <c r="A270" s="223" t="s">
        <v>569</v>
      </c>
      <c r="B270" s="201"/>
      <c r="C270" s="223" t="s">
        <v>439</v>
      </c>
      <c r="D270" s="237">
        <v>1.2272777129121255</v>
      </c>
      <c r="H270" s="193"/>
    </row>
    <row r="271" spans="1:8" ht="15.75" x14ac:dyDescent="0.25">
      <c r="A271" s="223" t="s">
        <v>570</v>
      </c>
      <c r="B271" s="201"/>
      <c r="C271" s="223" t="s">
        <v>439</v>
      </c>
      <c r="D271" s="237">
        <v>0.32525958578315051</v>
      </c>
      <c r="H271" s="193"/>
    </row>
    <row r="272" spans="1:8" ht="15.75" x14ac:dyDescent="0.25">
      <c r="A272" s="223" t="s">
        <v>571</v>
      </c>
      <c r="B272" s="201"/>
      <c r="C272" s="223" t="s">
        <v>439</v>
      </c>
      <c r="D272" s="237">
        <v>0.29982981588414864</v>
      </c>
      <c r="H272" s="193"/>
    </row>
    <row r="273" spans="1:8" ht="15.75" x14ac:dyDescent="0.25">
      <c r="A273" s="223" t="s">
        <v>572</v>
      </c>
      <c r="B273" s="201"/>
      <c r="C273" s="223" t="s">
        <v>439</v>
      </c>
      <c r="D273" s="237">
        <v>1.8523671145794247</v>
      </c>
      <c r="H273" s="193"/>
    </row>
    <row r="274" spans="1:8" ht="15.75" x14ac:dyDescent="0.25">
      <c r="A274" s="223" t="s">
        <v>573</v>
      </c>
      <c r="B274" s="223" t="s">
        <v>508</v>
      </c>
      <c r="C274" s="223" t="s">
        <v>439</v>
      </c>
      <c r="D274" s="234">
        <v>3.2932533060543979E-2</v>
      </c>
      <c r="H274" s="193"/>
    </row>
    <row r="275" spans="1:8" ht="15.75" x14ac:dyDescent="0.25">
      <c r="A275" s="223" t="s">
        <v>574</v>
      </c>
      <c r="B275" s="223" t="s">
        <v>508</v>
      </c>
      <c r="C275" s="223" t="s">
        <v>439</v>
      </c>
      <c r="D275" s="234">
        <v>0.10022260197329037</v>
      </c>
      <c r="H275" s="193"/>
    </row>
    <row r="276" spans="1:8" ht="15.75" x14ac:dyDescent="0.25">
      <c r="A276" s="223" t="s">
        <v>575</v>
      </c>
      <c r="B276" s="223" t="s">
        <v>508</v>
      </c>
      <c r="C276" s="223" t="s">
        <v>439</v>
      </c>
      <c r="D276" s="234">
        <v>0.11078955430352855</v>
      </c>
      <c r="H276" s="193"/>
    </row>
    <row r="277" spans="1:8" ht="15.75" x14ac:dyDescent="0.25">
      <c r="A277" s="223" t="s">
        <v>576</v>
      </c>
      <c r="B277" s="223" t="s">
        <v>508</v>
      </c>
      <c r="C277" s="223" t="s">
        <v>439</v>
      </c>
      <c r="D277" s="234">
        <v>0.46022914234204704</v>
      </c>
      <c r="H277" s="193"/>
    </row>
    <row r="278" spans="1:8" ht="15.75" x14ac:dyDescent="0.25">
      <c r="A278" s="223" t="s">
        <v>577</v>
      </c>
      <c r="B278" s="223" t="s">
        <v>510</v>
      </c>
      <c r="C278" s="223" t="s">
        <v>439</v>
      </c>
      <c r="D278" s="249">
        <v>8.7820088161450639E-3</v>
      </c>
      <c r="H278" s="193"/>
    </row>
    <row r="279" spans="1:8" ht="15.75" x14ac:dyDescent="0.25">
      <c r="A279" s="223" t="s">
        <v>578</v>
      </c>
      <c r="B279" s="223" t="s">
        <v>510</v>
      </c>
      <c r="C279" s="223" t="s">
        <v>439</v>
      </c>
      <c r="D279" s="249">
        <v>2.6726027192877439E-2</v>
      </c>
      <c r="H279" s="193"/>
    </row>
    <row r="280" spans="1:8" ht="15.75" x14ac:dyDescent="0.25">
      <c r="A280" s="223" t="s">
        <v>579</v>
      </c>
      <c r="B280" s="223" t="s">
        <v>510</v>
      </c>
      <c r="C280" s="223" t="s">
        <v>439</v>
      </c>
      <c r="D280" s="249">
        <v>2.9543881147607618E-2</v>
      </c>
      <c r="H280" s="193"/>
    </row>
    <row r="281" spans="1:8" ht="15.75" x14ac:dyDescent="0.25">
      <c r="A281" s="223" t="s">
        <v>580</v>
      </c>
      <c r="B281" s="223" t="s">
        <v>510</v>
      </c>
      <c r="C281" s="223" t="s">
        <v>439</v>
      </c>
      <c r="D281" s="249">
        <v>0.12272777129121255</v>
      </c>
      <c r="H281" s="193"/>
    </row>
    <row r="282" spans="1:8" x14ac:dyDescent="0.25">
      <c r="A282" s="223"/>
      <c r="B282" s="201"/>
      <c r="C282" s="223"/>
      <c r="D282" s="237"/>
      <c r="H282" s="193"/>
    </row>
    <row r="283" spans="1:8" x14ac:dyDescent="0.25">
      <c r="A283" s="203" t="s">
        <v>444</v>
      </c>
      <c r="B283" s="201"/>
      <c r="C283" s="201"/>
      <c r="D283" s="237"/>
      <c r="H283" s="193"/>
    </row>
    <row r="284" spans="1:8" x14ac:dyDescent="0.25">
      <c r="A284" s="223" t="s">
        <v>559</v>
      </c>
      <c r="B284" s="201"/>
      <c r="C284" s="235" t="s">
        <v>560</v>
      </c>
      <c r="D284" s="237">
        <v>16.91607361568931</v>
      </c>
      <c r="H284" s="193"/>
    </row>
    <row r="285" spans="1:8" ht="15.75" x14ac:dyDescent="0.25">
      <c r="A285" s="223" t="s">
        <v>561</v>
      </c>
      <c r="B285" s="201"/>
      <c r="C285" s="235" t="s">
        <v>560</v>
      </c>
      <c r="D285" s="237">
        <v>13.532858892551449</v>
      </c>
      <c r="H285" s="193"/>
    </row>
    <row r="286" spans="1:8" ht="15.75" x14ac:dyDescent="0.25">
      <c r="A286" s="223" t="s">
        <v>562</v>
      </c>
      <c r="B286" s="201"/>
      <c r="C286" s="235" t="s">
        <v>560</v>
      </c>
      <c r="D286" s="237">
        <v>1.2338509830956634</v>
      </c>
      <c r="H286" s="193"/>
    </row>
    <row r="287" spans="1:8" ht="15.75" x14ac:dyDescent="0.25">
      <c r="A287" s="223" t="s">
        <v>563</v>
      </c>
      <c r="B287" s="201"/>
      <c r="C287" s="235" t="s">
        <v>560</v>
      </c>
      <c r="D287" s="237">
        <v>1.2163133617856392</v>
      </c>
      <c r="H287" s="193"/>
    </row>
    <row r="288" spans="1:8" ht="15.75" x14ac:dyDescent="0.25">
      <c r="A288" s="223" t="s">
        <v>564</v>
      </c>
      <c r="B288" s="201"/>
      <c r="C288" s="235" t="s">
        <v>560</v>
      </c>
      <c r="D288" s="237">
        <v>1.7466077064644923</v>
      </c>
    </row>
    <row r="289" spans="1:4" x14ac:dyDescent="0.25">
      <c r="A289" s="223" t="s">
        <v>565</v>
      </c>
      <c r="B289" s="201"/>
      <c r="C289" s="235" t="s">
        <v>560</v>
      </c>
      <c r="D289" s="237">
        <v>11.670108551507067</v>
      </c>
    </row>
    <row r="290" spans="1:4" ht="15.75" x14ac:dyDescent="0.25">
      <c r="A290" s="223" t="s">
        <v>566</v>
      </c>
      <c r="B290" s="223"/>
      <c r="C290" s="223" t="s">
        <v>439</v>
      </c>
      <c r="D290" s="237">
        <v>2.423635859652196E-2</v>
      </c>
    </row>
    <row r="291" spans="1:4" ht="15.75" x14ac:dyDescent="0.25">
      <c r="A291" s="223" t="s">
        <v>567</v>
      </c>
      <c r="B291" s="223"/>
      <c r="C291" s="223" t="s">
        <v>439</v>
      </c>
      <c r="D291" s="237">
        <v>2.3891869606503628E-2</v>
      </c>
    </row>
    <row r="292" spans="1:4" ht="15.75" x14ac:dyDescent="0.25">
      <c r="A292" s="223" t="s">
        <v>568</v>
      </c>
      <c r="B292" s="223"/>
      <c r="C292" s="223" t="s">
        <v>439</v>
      </c>
      <c r="D292" s="237">
        <v>3.4308365662695392E-2</v>
      </c>
    </row>
    <row r="293" spans="1:4" ht="15.75" x14ac:dyDescent="0.25">
      <c r="A293" s="223" t="s">
        <v>569</v>
      </c>
      <c r="B293" s="201"/>
      <c r="C293" s="223" t="s">
        <v>439</v>
      </c>
      <c r="D293" s="237">
        <v>0.36677484019022211</v>
      </c>
    </row>
    <row r="294" spans="1:4" ht="15.75" x14ac:dyDescent="0.25">
      <c r="A294" s="223" t="s">
        <v>570</v>
      </c>
      <c r="B294" s="201"/>
      <c r="C294" s="223" t="s">
        <v>439</v>
      </c>
      <c r="D294" s="237">
        <v>8.2436593865720983E-2</v>
      </c>
    </row>
    <row r="295" spans="1:4" ht="15.75" x14ac:dyDescent="0.25">
      <c r="A295" s="223" t="s">
        <v>571</v>
      </c>
      <c r="B295" s="201"/>
      <c r="C295" s="223" t="s">
        <v>439</v>
      </c>
      <c r="D295" s="237">
        <v>7.1040367185042946E-2</v>
      </c>
    </row>
    <row r="296" spans="1:4" ht="15.75" x14ac:dyDescent="0.25">
      <c r="A296" s="223" t="s">
        <v>572</v>
      </c>
      <c r="B296" s="201"/>
      <c r="C296" s="223" t="s">
        <v>439</v>
      </c>
      <c r="D296" s="237">
        <v>0.52025180124098602</v>
      </c>
    </row>
    <row r="297" spans="1:4" ht="15.75" x14ac:dyDescent="0.25">
      <c r="A297" s="223" t="s">
        <v>573</v>
      </c>
      <c r="B297" s="223" t="s">
        <v>508</v>
      </c>
      <c r="C297" s="223" t="s">
        <v>439</v>
      </c>
      <c r="D297" s="234">
        <v>1.8177268947391471E-2</v>
      </c>
    </row>
    <row r="298" spans="1:4" ht="15.75" x14ac:dyDescent="0.25">
      <c r="A298" s="223" t="s">
        <v>574</v>
      </c>
      <c r="B298" s="223" t="s">
        <v>508</v>
      </c>
      <c r="C298" s="223" t="s">
        <v>439</v>
      </c>
      <c r="D298" s="234">
        <v>1.7918902204877719E-2</v>
      </c>
    </row>
    <row r="299" spans="1:4" ht="15.75" x14ac:dyDescent="0.25">
      <c r="A299" s="223" t="s">
        <v>575</v>
      </c>
      <c r="B299" s="223" t="s">
        <v>508</v>
      </c>
      <c r="C299" s="223" t="s">
        <v>439</v>
      </c>
      <c r="D299" s="234">
        <v>2.5731274247021537E-2</v>
      </c>
    </row>
    <row r="300" spans="1:4" ht="15.75" x14ac:dyDescent="0.25">
      <c r="A300" s="223" t="s">
        <v>576</v>
      </c>
      <c r="B300" s="223" t="s">
        <v>508</v>
      </c>
      <c r="C300" s="223" t="s">
        <v>439</v>
      </c>
      <c r="D300" s="234">
        <v>0.1375405650713333</v>
      </c>
    </row>
    <row r="301" spans="1:4" ht="15.75" x14ac:dyDescent="0.25">
      <c r="A301" s="223" t="s">
        <v>577</v>
      </c>
      <c r="B301" s="223" t="s">
        <v>510</v>
      </c>
      <c r="C301" s="223" t="s">
        <v>439</v>
      </c>
      <c r="D301" s="249">
        <v>4.8472717193043923E-3</v>
      </c>
    </row>
    <row r="302" spans="1:4" ht="15.75" x14ac:dyDescent="0.25">
      <c r="A302" s="223" t="s">
        <v>578</v>
      </c>
      <c r="B302" s="223" t="s">
        <v>510</v>
      </c>
      <c r="C302" s="223" t="s">
        <v>439</v>
      </c>
      <c r="D302" s="249">
        <v>4.7783739213007256E-3</v>
      </c>
    </row>
    <row r="303" spans="1:4" ht="15.75" x14ac:dyDescent="0.25">
      <c r="A303" s="223" t="s">
        <v>579</v>
      </c>
      <c r="B303" s="223" t="s">
        <v>510</v>
      </c>
      <c r="C303" s="223" t="s">
        <v>439</v>
      </c>
      <c r="D303" s="249">
        <v>6.8616731325390765E-3</v>
      </c>
    </row>
    <row r="304" spans="1:4" ht="15.75" x14ac:dyDescent="0.25">
      <c r="A304" s="223" t="s">
        <v>580</v>
      </c>
      <c r="B304" s="223" t="s">
        <v>510</v>
      </c>
      <c r="C304" s="223" t="s">
        <v>439</v>
      </c>
      <c r="D304" s="249">
        <v>3.6677484019022211E-2</v>
      </c>
    </row>
    <row r="305" spans="1:4" x14ac:dyDescent="0.25">
      <c r="A305" s="223"/>
      <c r="B305" s="201"/>
      <c r="C305" s="223"/>
      <c r="D305" s="237"/>
    </row>
    <row r="306" spans="1:4" x14ac:dyDescent="0.25">
      <c r="A306" s="203" t="s">
        <v>445</v>
      </c>
      <c r="B306" s="201"/>
      <c r="C306" s="201"/>
      <c r="D306" s="237"/>
    </row>
    <row r="307" spans="1:4" x14ac:dyDescent="0.25">
      <c r="A307" s="223" t="s">
        <v>559</v>
      </c>
      <c r="B307" s="201"/>
      <c r="C307" s="235" t="s">
        <v>560</v>
      </c>
      <c r="D307" s="232">
        <v>13.217808201811977</v>
      </c>
    </row>
    <row r="308" spans="1:4" ht="15.75" x14ac:dyDescent="0.25">
      <c r="A308" s="223" t="s">
        <v>561</v>
      </c>
      <c r="B308" s="201"/>
      <c r="C308" s="235" t="s">
        <v>560</v>
      </c>
      <c r="D308" s="232">
        <v>10.574246561449582</v>
      </c>
    </row>
    <row r="309" spans="1:4" ht="15.75" x14ac:dyDescent="0.25">
      <c r="A309" s="223" t="s">
        <v>562</v>
      </c>
      <c r="B309" s="201"/>
      <c r="C309" s="235" t="s">
        <v>560</v>
      </c>
      <c r="D309" s="232">
        <v>0.49453232825303856</v>
      </c>
    </row>
    <row r="310" spans="1:4" ht="15.75" x14ac:dyDescent="0.25">
      <c r="A310" s="223" t="s">
        <v>563</v>
      </c>
      <c r="B310" s="201"/>
      <c r="C310" s="235" t="s">
        <v>560</v>
      </c>
      <c r="D310" s="232">
        <v>1.5049955800943229</v>
      </c>
    </row>
    <row r="311" spans="1:4" ht="15.75" x14ac:dyDescent="0.25">
      <c r="A311" s="223" t="s">
        <v>564</v>
      </c>
      <c r="B311" s="201"/>
      <c r="C311" s="235" t="s">
        <v>560</v>
      </c>
      <c r="D311" s="232">
        <v>1.6636745231566288</v>
      </c>
    </row>
    <row r="312" spans="1:4" x14ac:dyDescent="0.25">
      <c r="A312" s="223" t="s">
        <v>565</v>
      </c>
      <c r="B312" s="201"/>
      <c r="C312" s="235" t="s">
        <v>560</v>
      </c>
      <c r="D312" s="232">
        <v>8.6388051624319893</v>
      </c>
    </row>
    <row r="313" spans="1:4" ht="15.75" x14ac:dyDescent="0.25">
      <c r="A313" s="223" t="s">
        <v>566</v>
      </c>
      <c r="B313" s="223"/>
      <c r="C313" s="223" t="s">
        <v>439</v>
      </c>
      <c r="D313" s="237">
        <v>9.7140278763989726E-3</v>
      </c>
    </row>
    <row r="314" spans="1:4" ht="15.75" x14ac:dyDescent="0.25">
      <c r="A314" s="223" t="s">
        <v>567</v>
      </c>
      <c r="B314" s="223"/>
      <c r="C314" s="223" t="s">
        <v>439</v>
      </c>
      <c r="D314" s="237">
        <v>2.9562413180424203E-2</v>
      </c>
    </row>
    <row r="315" spans="1:4" ht="15.75" x14ac:dyDescent="0.25">
      <c r="A315" s="223" t="s">
        <v>568</v>
      </c>
      <c r="B315" s="223"/>
      <c r="C315" s="223" t="s">
        <v>439</v>
      </c>
      <c r="D315" s="237">
        <v>3.2679320990576639E-2</v>
      </c>
    </row>
    <row r="316" spans="1:4" ht="15.75" x14ac:dyDescent="0.25">
      <c r="A316" s="223" t="s">
        <v>569</v>
      </c>
      <c r="B316" s="201"/>
      <c r="C316" s="223" t="s">
        <v>439</v>
      </c>
      <c r="D316" s="237">
        <v>0.27150530510500542</v>
      </c>
    </row>
    <row r="317" spans="1:4" ht="15.75" x14ac:dyDescent="0.25">
      <c r="A317" s="223" t="s">
        <v>570</v>
      </c>
      <c r="B317" s="201"/>
      <c r="C317" s="223" t="s">
        <v>439</v>
      </c>
      <c r="D317" s="237">
        <v>7.1955762047399813E-2</v>
      </c>
    </row>
    <row r="318" spans="1:4" ht="15.75" x14ac:dyDescent="0.25">
      <c r="A318" s="223" t="s">
        <v>571</v>
      </c>
      <c r="B318" s="201"/>
      <c r="C318" s="223" t="s">
        <v>439</v>
      </c>
      <c r="D318" s="237">
        <v>6.6330044768793159E-2</v>
      </c>
    </row>
    <row r="319" spans="1:4" ht="15.75" x14ac:dyDescent="0.25">
      <c r="A319" s="223" t="s">
        <v>572</v>
      </c>
      <c r="B319" s="201"/>
      <c r="C319" s="223" t="s">
        <v>439</v>
      </c>
      <c r="D319" s="237">
        <v>0.40979111192119838</v>
      </c>
    </row>
    <row r="320" spans="1:4" ht="15.75" x14ac:dyDescent="0.25">
      <c r="A320" s="223" t="s">
        <v>573</v>
      </c>
      <c r="B320" s="223" t="s">
        <v>508</v>
      </c>
      <c r="C320" s="223" t="s">
        <v>439</v>
      </c>
      <c r="D320" s="234">
        <v>7.2855209072992273E-3</v>
      </c>
    </row>
    <row r="321" spans="1:4" ht="15.75" x14ac:dyDescent="0.25">
      <c r="A321" s="223" t="s">
        <v>574</v>
      </c>
      <c r="B321" s="223" t="s">
        <v>508</v>
      </c>
      <c r="C321" s="223" t="s">
        <v>439</v>
      </c>
      <c r="D321" s="234">
        <v>2.2171809885318149E-2</v>
      </c>
    </row>
    <row r="322" spans="1:4" ht="15.75" x14ac:dyDescent="0.25">
      <c r="A322" s="223" t="s">
        <v>575</v>
      </c>
      <c r="B322" s="223" t="s">
        <v>508</v>
      </c>
      <c r="C322" s="223" t="s">
        <v>439</v>
      </c>
      <c r="D322" s="234">
        <v>2.4509490742932478E-2</v>
      </c>
    </row>
    <row r="323" spans="1:4" ht="15.75" x14ac:dyDescent="0.25">
      <c r="A323" s="223" t="s">
        <v>576</v>
      </c>
      <c r="B323" s="223" t="s">
        <v>508</v>
      </c>
      <c r="C323" s="223" t="s">
        <v>439</v>
      </c>
      <c r="D323" s="234">
        <v>0.10181448941437701</v>
      </c>
    </row>
    <row r="324" spans="1:4" ht="15.75" x14ac:dyDescent="0.25">
      <c r="A324" s="223" t="s">
        <v>577</v>
      </c>
      <c r="B324" s="223" t="s">
        <v>510</v>
      </c>
      <c r="C324" s="223" t="s">
        <v>439</v>
      </c>
      <c r="D324" s="249">
        <v>1.9428055752797942E-3</v>
      </c>
    </row>
    <row r="325" spans="1:4" ht="15.75" x14ac:dyDescent="0.25">
      <c r="A325" s="223" t="s">
        <v>578</v>
      </c>
      <c r="B325" s="223" t="s">
        <v>510</v>
      </c>
      <c r="C325" s="223" t="s">
        <v>439</v>
      </c>
      <c r="D325" s="249">
        <v>5.9124826360848403E-3</v>
      </c>
    </row>
    <row r="326" spans="1:4" ht="15.75" x14ac:dyDescent="0.25">
      <c r="A326" s="223" t="s">
        <v>579</v>
      </c>
      <c r="B326" s="223" t="s">
        <v>510</v>
      </c>
      <c r="C326" s="223" t="s">
        <v>439</v>
      </c>
      <c r="D326" s="249">
        <v>6.5358641981153277E-3</v>
      </c>
    </row>
    <row r="327" spans="1:4" ht="15.75" x14ac:dyDescent="0.25">
      <c r="A327" s="223" t="s">
        <v>580</v>
      </c>
      <c r="B327" s="223" t="s">
        <v>510</v>
      </c>
      <c r="C327" s="223" t="s">
        <v>439</v>
      </c>
      <c r="D327" s="249">
        <v>2.7150530510500537E-2</v>
      </c>
    </row>
    <row r="328" spans="1:4" x14ac:dyDescent="0.25">
      <c r="A328" s="200"/>
      <c r="B328" s="201"/>
      <c r="C328" s="201"/>
      <c r="D328" s="237"/>
    </row>
    <row r="329" spans="1:4" x14ac:dyDescent="0.25">
      <c r="A329" s="250" t="s">
        <v>446</v>
      </c>
      <c r="B329" s="201"/>
      <c r="C329" s="201"/>
      <c r="D329" s="237"/>
    </row>
    <row r="330" spans="1:4" x14ac:dyDescent="0.25">
      <c r="A330" s="223" t="s">
        <v>559</v>
      </c>
      <c r="B330" s="201"/>
      <c r="C330" s="235" t="s">
        <v>560</v>
      </c>
      <c r="D330" s="237">
        <v>16.904614164783126</v>
      </c>
    </row>
    <row r="331" spans="1:4" ht="15.75" x14ac:dyDescent="0.25">
      <c r="A331" s="223" t="s">
        <v>561</v>
      </c>
      <c r="B331" s="201"/>
      <c r="C331" s="235" t="s">
        <v>560</v>
      </c>
      <c r="D331" s="237">
        <v>13.523691331826502</v>
      </c>
    </row>
    <row r="332" spans="1:4" ht="15.75" x14ac:dyDescent="0.25">
      <c r="A332" s="223" t="s">
        <v>562</v>
      </c>
      <c r="B332" s="201"/>
      <c r="C332" s="235" t="s">
        <v>560</v>
      </c>
      <c r="D332" s="237">
        <v>1.2330151357774526</v>
      </c>
    </row>
    <row r="333" spans="1:4" ht="15.75" x14ac:dyDescent="0.25">
      <c r="A333" s="223" t="s">
        <v>563</v>
      </c>
      <c r="B333" s="201"/>
      <c r="C333" s="235" t="s">
        <v>560</v>
      </c>
      <c r="D333" s="237">
        <v>1.2154893949732113</v>
      </c>
    </row>
    <row r="334" spans="1:4" ht="15.75" x14ac:dyDescent="0.25">
      <c r="A334" s="223" t="s">
        <v>564</v>
      </c>
      <c r="B334" s="201"/>
      <c r="C334" s="235" t="s">
        <v>560</v>
      </c>
      <c r="D334" s="237">
        <v>1.7454245025059785</v>
      </c>
    </row>
    <row r="335" spans="1:4" x14ac:dyDescent="0.25">
      <c r="A335" s="223" t="s">
        <v>565</v>
      </c>
      <c r="B335" s="201"/>
      <c r="C335" s="235" t="s">
        <v>560</v>
      </c>
      <c r="D335" s="237">
        <v>11.662202873212324</v>
      </c>
    </row>
    <row r="336" spans="1:4" ht="15.75" x14ac:dyDescent="0.25">
      <c r="A336" s="223" t="s">
        <v>566</v>
      </c>
      <c r="B336" s="223"/>
      <c r="C336" s="223" t="s">
        <v>439</v>
      </c>
      <c r="D336" s="237">
        <v>2.4219940167057107E-2</v>
      </c>
    </row>
    <row r="337" spans="1:4" ht="15.75" x14ac:dyDescent="0.25">
      <c r="A337" s="223" t="s">
        <v>567</v>
      </c>
      <c r="B337" s="223"/>
      <c r="C337" s="223" t="s">
        <v>439</v>
      </c>
      <c r="D337" s="237">
        <v>2.3875684544116652E-2</v>
      </c>
    </row>
    <row r="338" spans="1:4" ht="15.75" x14ac:dyDescent="0.25">
      <c r="A338" s="223" t="s">
        <v>568</v>
      </c>
      <c r="B338" s="223"/>
      <c r="C338" s="223" t="s">
        <v>439</v>
      </c>
      <c r="D338" s="237">
        <v>3.428512415636744E-2</v>
      </c>
    </row>
    <row r="339" spans="1:4" ht="15.75" x14ac:dyDescent="0.25">
      <c r="A339" s="223" t="s">
        <v>569</v>
      </c>
      <c r="B339" s="201"/>
      <c r="C339" s="223" t="s">
        <v>439</v>
      </c>
      <c r="D339" s="237">
        <v>0.36652637601524446</v>
      </c>
    </row>
    <row r="340" spans="1:4" ht="15.75" x14ac:dyDescent="0.25">
      <c r="A340" s="223" t="s">
        <v>570</v>
      </c>
      <c r="B340" s="201"/>
      <c r="C340" s="223" t="s">
        <v>439</v>
      </c>
      <c r="D340" s="237">
        <v>8.2380748867541209E-2</v>
      </c>
    </row>
    <row r="341" spans="1:4" ht="15.75" x14ac:dyDescent="0.25">
      <c r="A341" s="223" t="s">
        <v>571</v>
      </c>
      <c r="B341" s="201"/>
      <c r="C341" s="223" t="s">
        <v>439</v>
      </c>
      <c r="D341" s="237">
        <v>7.0992242329440569E-2</v>
      </c>
    </row>
    <row r="342" spans="1:4" ht="15.75" x14ac:dyDescent="0.25">
      <c r="A342" s="223" t="s">
        <v>572</v>
      </c>
      <c r="B342" s="201"/>
      <c r="C342" s="223" t="s">
        <v>439</v>
      </c>
      <c r="D342" s="237">
        <v>0.51989936721222629</v>
      </c>
    </row>
    <row r="343" spans="1:4" ht="15.75" x14ac:dyDescent="0.25">
      <c r="A343" s="223" t="s">
        <v>573</v>
      </c>
      <c r="B343" s="223" t="s">
        <v>508</v>
      </c>
      <c r="C343" s="223" t="s">
        <v>439</v>
      </c>
      <c r="D343" s="234">
        <v>1.8164955125292825E-2</v>
      </c>
    </row>
    <row r="344" spans="1:4" ht="15.75" x14ac:dyDescent="0.25">
      <c r="A344" s="223" t="s">
        <v>574</v>
      </c>
      <c r="B344" s="223" t="s">
        <v>508</v>
      </c>
      <c r="C344" s="223" t="s">
        <v>439</v>
      </c>
      <c r="D344" s="234">
        <v>1.790676340808749E-2</v>
      </c>
    </row>
    <row r="345" spans="1:4" ht="15.75" x14ac:dyDescent="0.25">
      <c r="A345" s="223" t="s">
        <v>575</v>
      </c>
      <c r="B345" s="223" t="s">
        <v>508</v>
      </c>
      <c r="C345" s="223" t="s">
        <v>439</v>
      </c>
      <c r="D345" s="234">
        <v>2.5713843117275575E-2</v>
      </c>
    </row>
    <row r="346" spans="1:4" ht="15.75" x14ac:dyDescent="0.25">
      <c r="A346" s="223" t="s">
        <v>576</v>
      </c>
      <c r="B346" s="223" t="s">
        <v>508</v>
      </c>
      <c r="C346" s="223" t="s">
        <v>439</v>
      </c>
      <c r="D346" s="234">
        <v>0.13744739100571671</v>
      </c>
    </row>
    <row r="347" spans="1:4" ht="15.75" x14ac:dyDescent="0.25">
      <c r="A347" s="223" t="s">
        <v>577</v>
      </c>
      <c r="B347" s="223" t="s">
        <v>510</v>
      </c>
      <c r="C347" s="223" t="s">
        <v>439</v>
      </c>
      <c r="D347" s="249">
        <v>4.8439880334114208E-3</v>
      </c>
    </row>
    <row r="348" spans="1:4" ht="15.75" x14ac:dyDescent="0.25">
      <c r="A348" s="223" t="s">
        <v>578</v>
      </c>
      <c r="B348" s="223" t="s">
        <v>510</v>
      </c>
      <c r="C348" s="223" t="s">
        <v>439</v>
      </c>
      <c r="D348" s="249">
        <v>4.7751369088233292E-3</v>
      </c>
    </row>
    <row r="349" spans="1:4" ht="15.75" x14ac:dyDescent="0.25">
      <c r="A349" s="223" t="s">
        <v>579</v>
      </c>
      <c r="B349" s="223" t="s">
        <v>510</v>
      </c>
      <c r="C349" s="223" t="s">
        <v>439</v>
      </c>
      <c r="D349" s="249">
        <v>6.8570248312734864E-3</v>
      </c>
    </row>
    <row r="350" spans="1:4" ht="15.75" x14ac:dyDescent="0.25">
      <c r="A350" s="223" t="s">
        <v>580</v>
      </c>
      <c r="B350" s="223" t="s">
        <v>510</v>
      </c>
      <c r="C350" s="223" t="s">
        <v>439</v>
      </c>
      <c r="D350" s="249">
        <v>3.6652637601524443E-2</v>
      </c>
    </row>
    <row r="351" spans="1:4" x14ac:dyDescent="0.25">
      <c r="A351" s="223"/>
      <c r="B351" s="201"/>
      <c r="C351" s="223"/>
      <c r="D351" s="237"/>
    </row>
    <row r="352" spans="1:4" x14ac:dyDescent="0.25">
      <c r="A352" s="250" t="s">
        <v>447</v>
      </c>
      <c r="B352" s="201"/>
      <c r="C352" s="201"/>
      <c r="D352" s="237"/>
    </row>
    <row r="353" spans="1:4" x14ac:dyDescent="0.25">
      <c r="A353" s="223" t="s">
        <v>559</v>
      </c>
      <c r="B353" s="201"/>
      <c r="C353" s="235" t="s">
        <v>560</v>
      </c>
      <c r="D353" s="237">
        <v>66.781643835216713</v>
      </c>
    </row>
    <row r="354" spans="1:4" ht="15.75" x14ac:dyDescent="0.25">
      <c r="A354" s="223" t="s">
        <v>561</v>
      </c>
      <c r="B354" s="201"/>
      <c r="C354" s="235" t="s">
        <v>560</v>
      </c>
      <c r="D354" s="237">
        <v>53.425315068173376</v>
      </c>
    </row>
    <row r="355" spans="1:4" ht="15.75" x14ac:dyDescent="0.25">
      <c r="A355" s="223" t="s">
        <v>562</v>
      </c>
      <c r="B355" s="201"/>
      <c r="C355" s="235" t="s">
        <v>560</v>
      </c>
      <c r="D355" s="237">
        <v>2.4985747490168255</v>
      </c>
    </row>
    <row r="356" spans="1:4" ht="15.75" x14ac:dyDescent="0.25">
      <c r="A356" s="223" t="s">
        <v>563</v>
      </c>
      <c r="B356" s="201"/>
      <c r="C356" s="235" t="s">
        <v>560</v>
      </c>
      <c r="D356" s="237">
        <v>7.6038384934089498</v>
      </c>
    </row>
    <row r="357" spans="1:4" ht="15.75" x14ac:dyDescent="0.25">
      <c r="A357" s="223" t="s">
        <v>564</v>
      </c>
      <c r="B357" s="201"/>
      <c r="C357" s="235" t="s">
        <v>560</v>
      </c>
      <c r="D357" s="237">
        <v>8.4055478614025674</v>
      </c>
    </row>
    <row r="358" spans="1:4" x14ac:dyDescent="0.25">
      <c r="A358" s="223" t="s">
        <v>565</v>
      </c>
      <c r="B358" s="201"/>
      <c r="C358" s="235" t="s">
        <v>560</v>
      </c>
      <c r="D358" s="237">
        <v>43.646692455431285</v>
      </c>
    </row>
    <row r="359" spans="1:4" ht="15.75" x14ac:dyDescent="0.25">
      <c r="A359" s="223" t="s">
        <v>566</v>
      </c>
      <c r="B359" s="223"/>
      <c r="C359" s="223" t="s">
        <v>439</v>
      </c>
      <c r="D359" s="237">
        <v>4.9079146855687643E-2</v>
      </c>
    </row>
    <row r="360" spans="1:4" ht="15.75" x14ac:dyDescent="0.25">
      <c r="A360" s="223" t="s">
        <v>567</v>
      </c>
      <c r="B360" s="223"/>
      <c r="C360" s="223" t="s">
        <v>439</v>
      </c>
      <c r="D360" s="237">
        <v>0.14936111326339008</v>
      </c>
    </row>
    <row r="361" spans="1:4" ht="15.75" x14ac:dyDescent="0.25">
      <c r="A361" s="223" t="s">
        <v>568</v>
      </c>
      <c r="B361" s="223"/>
      <c r="C361" s="223" t="s">
        <v>439</v>
      </c>
      <c r="D361" s="237">
        <v>0.16510897584897902</v>
      </c>
    </row>
    <row r="362" spans="1:4" ht="15.75" x14ac:dyDescent="0.25">
      <c r="A362" s="223" t="s">
        <v>569</v>
      </c>
      <c r="B362" s="201"/>
      <c r="C362" s="223" t="s">
        <v>439</v>
      </c>
      <c r="D362" s="237">
        <v>1.3717531914564118</v>
      </c>
    </row>
    <row r="363" spans="1:4" ht="15.75" x14ac:dyDescent="0.25">
      <c r="A363" s="223" t="s">
        <v>570</v>
      </c>
      <c r="B363" s="201"/>
      <c r="C363" s="223" t="s">
        <v>439</v>
      </c>
      <c r="D363" s="237">
        <v>0.36354923596805677</v>
      </c>
    </row>
    <row r="364" spans="1:4" ht="15.75" x14ac:dyDescent="0.25">
      <c r="A364" s="223" t="s">
        <v>571</v>
      </c>
      <c r="B364" s="201"/>
      <c r="C364" s="223" t="s">
        <v>439</v>
      </c>
      <c r="D364" s="237">
        <v>0.33512586638352676</v>
      </c>
    </row>
    <row r="365" spans="1:4" ht="15.75" x14ac:dyDescent="0.25">
      <c r="A365" s="223" t="s">
        <v>572</v>
      </c>
      <c r="B365" s="201"/>
      <c r="C365" s="223" t="s">
        <v>439</v>
      </c>
      <c r="D365" s="237">
        <v>2.0704282938079954</v>
      </c>
    </row>
    <row r="366" spans="1:4" ht="15.75" x14ac:dyDescent="0.25">
      <c r="A366" s="223" t="s">
        <v>573</v>
      </c>
      <c r="B366" s="223" t="s">
        <v>508</v>
      </c>
      <c r="C366" s="223" t="s">
        <v>439</v>
      </c>
      <c r="D366" s="234">
        <v>3.6809360141765737E-2</v>
      </c>
    </row>
    <row r="367" spans="1:4" ht="15.75" x14ac:dyDescent="0.25">
      <c r="A367" s="223" t="s">
        <v>574</v>
      </c>
      <c r="B367" s="223" t="s">
        <v>508</v>
      </c>
      <c r="C367" s="223" t="s">
        <v>439</v>
      </c>
      <c r="D367" s="234">
        <v>0.11202083494754256</v>
      </c>
    </row>
    <row r="368" spans="1:4" ht="15.75" x14ac:dyDescent="0.25">
      <c r="A368" s="223" t="s">
        <v>575</v>
      </c>
      <c r="B368" s="223" t="s">
        <v>508</v>
      </c>
      <c r="C368" s="223" t="s">
        <v>439</v>
      </c>
      <c r="D368" s="234">
        <v>0.12383173188673426</v>
      </c>
    </row>
    <row r="369" spans="1:4" ht="15.75" x14ac:dyDescent="0.25">
      <c r="A369" s="223" t="s">
        <v>576</v>
      </c>
      <c r="B369" s="223" t="s">
        <v>508</v>
      </c>
      <c r="C369" s="223" t="s">
        <v>439</v>
      </c>
      <c r="D369" s="234">
        <v>0.51440744679615436</v>
      </c>
    </row>
    <row r="370" spans="1:4" ht="15.75" x14ac:dyDescent="0.25">
      <c r="A370" s="223" t="s">
        <v>577</v>
      </c>
      <c r="B370" s="223" t="s">
        <v>510</v>
      </c>
      <c r="C370" s="223" t="s">
        <v>439</v>
      </c>
      <c r="D370" s="249">
        <v>9.8158293711375303E-3</v>
      </c>
    </row>
    <row r="371" spans="1:4" ht="15.75" x14ac:dyDescent="0.25">
      <c r="A371" s="223" t="s">
        <v>578</v>
      </c>
      <c r="B371" s="223" t="s">
        <v>510</v>
      </c>
      <c r="C371" s="223" t="s">
        <v>439</v>
      </c>
      <c r="D371" s="249">
        <v>2.987222265267802E-2</v>
      </c>
    </row>
    <row r="372" spans="1:4" ht="15.75" x14ac:dyDescent="0.25">
      <c r="A372" s="223" t="s">
        <v>579</v>
      </c>
      <c r="B372" s="223" t="s">
        <v>510</v>
      </c>
      <c r="C372" s="223" t="s">
        <v>439</v>
      </c>
      <c r="D372" s="249">
        <v>3.3021795169795802E-2</v>
      </c>
    </row>
    <row r="373" spans="1:4" ht="15.75" x14ac:dyDescent="0.25">
      <c r="A373" s="223" t="s">
        <v>580</v>
      </c>
      <c r="B373" s="223" t="s">
        <v>510</v>
      </c>
      <c r="C373" s="223" t="s">
        <v>439</v>
      </c>
      <c r="D373" s="249">
        <v>0.13717531914564121</v>
      </c>
    </row>
    <row r="374" spans="1:4" x14ac:dyDescent="0.25">
      <c r="A374" s="223"/>
      <c r="B374" s="201"/>
      <c r="C374" s="223"/>
      <c r="D374" s="237"/>
    </row>
    <row r="375" spans="1:4" x14ac:dyDescent="0.25">
      <c r="A375" s="250" t="s">
        <v>448</v>
      </c>
      <c r="B375" s="201"/>
      <c r="C375" s="201"/>
      <c r="D375" s="237"/>
    </row>
    <row r="376" spans="1:4" x14ac:dyDescent="0.25">
      <c r="A376" s="223" t="s">
        <v>559</v>
      </c>
      <c r="B376" s="201"/>
      <c r="C376" s="235" t="s">
        <v>560</v>
      </c>
      <c r="D376" s="237">
        <v>12.396502626500078</v>
      </c>
    </row>
    <row r="377" spans="1:4" ht="15.75" x14ac:dyDescent="0.25">
      <c r="A377" s="223" t="s">
        <v>561</v>
      </c>
      <c r="B377" s="201"/>
      <c r="C377" s="235" t="s">
        <v>560</v>
      </c>
      <c r="D377" s="237">
        <v>9.9172021012000631</v>
      </c>
    </row>
    <row r="378" spans="1:4" ht="15.75" x14ac:dyDescent="0.25">
      <c r="A378" s="223" t="s">
        <v>562</v>
      </c>
      <c r="B378" s="201"/>
      <c r="C378" s="235" t="s">
        <v>560</v>
      </c>
      <c r="D378" s="237">
        <v>0</v>
      </c>
    </row>
    <row r="379" spans="1:4" ht="15.75" x14ac:dyDescent="0.25">
      <c r="A379" s="223" t="s">
        <v>563</v>
      </c>
      <c r="B379" s="201"/>
      <c r="C379" s="235" t="s">
        <v>560</v>
      </c>
      <c r="D379" s="237">
        <v>1.3897668150037896</v>
      </c>
    </row>
    <row r="380" spans="1:4" ht="15.75" x14ac:dyDescent="0.25">
      <c r="A380" s="223" t="s">
        <v>564</v>
      </c>
      <c r="B380" s="201"/>
      <c r="C380" s="235" t="s">
        <v>560</v>
      </c>
      <c r="D380" s="237">
        <v>3.0933519430729519</v>
      </c>
    </row>
    <row r="381" spans="1:4" x14ac:dyDescent="0.25">
      <c r="A381" s="223" t="s">
        <v>565</v>
      </c>
      <c r="B381" s="201"/>
      <c r="C381" s="235" t="s">
        <v>560</v>
      </c>
      <c r="D381" s="237">
        <v>6.7926041789041518</v>
      </c>
    </row>
    <row r="382" spans="1:4" ht="15.75" x14ac:dyDescent="0.25">
      <c r="A382" s="223" t="s">
        <v>566</v>
      </c>
      <c r="B382" s="223"/>
      <c r="C382" s="223" t="s">
        <v>439</v>
      </c>
      <c r="D382" s="237">
        <v>0</v>
      </c>
    </row>
    <row r="383" spans="1:4" ht="15.75" x14ac:dyDescent="0.25">
      <c r="A383" s="223" t="s">
        <v>567</v>
      </c>
      <c r="B383" s="223"/>
      <c r="C383" s="223" t="s">
        <v>439</v>
      </c>
      <c r="D383" s="237">
        <v>2.7298991009003015E-2</v>
      </c>
    </row>
    <row r="384" spans="1:4" ht="15.75" x14ac:dyDescent="0.25">
      <c r="A384" s="223" t="s">
        <v>568</v>
      </c>
      <c r="B384" s="223"/>
      <c r="C384" s="223" t="s">
        <v>439</v>
      </c>
      <c r="D384" s="237">
        <v>6.0762270310361563E-2</v>
      </c>
    </row>
    <row r="385" spans="1:4" ht="15.75" x14ac:dyDescent="0.25">
      <c r="A385" s="223" t="s">
        <v>569</v>
      </c>
      <c r="B385" s="201"/>
      <c r="C385" s="223" t="s">
        <v>439</v>
      </c>
      <c r="D385" s="237">
        <v>0.21348184562270192</v>
      </c>
    </row>
    <row r="386" spans="1:4" ht="15.75" x14ac:dyDescent="0.25">
      <c r="A386" s="223" t="s">
        <v>570</v>
      </c>
      <c r="B386" s="201"/>
      <c r="C386" s="223" t="s">
        <v>439</v>
      </c>
      <c r="D386" s="237">
        <v>8.8061261319364578E-2</v>
      </c>
    </row>
    <row r="387" spans="1:4" ht="15.75" x14ac:dyDescent="0.25">
      <c r="A387" s="223" t="s">
        <v>571</v>
      </c>
      <c r="B387" s="201"/>
      <c r="C387" s="223" t="s">
        <v>439</v>
      </c>
      <c r="D387" s="237">
        <v>0.1215245406207231</v>
      </c>
    </row>
    <row r="388" spans="1:4" ht="15.75" x14ac:dyDescent="0.25">
      <c r="A388" s="223" t="s">
        <v>572</v>
      </c>
      <c r="B388" s="201"/>
      <c r="C388" s="223" t="s">
        <v>439</v>
      </c>
      <c r="D388" s="237">
        <v>0.42306764756278958</v>
      </c>
    </row>
    <row r="389" spans="1:4" ht="15.75" x14ac:dyDescent="0.25">
      <c r="A389" s="223" t="s">
        <v>573</v>
      </c>
      <c r="B389" s="223" t="s">
        <v>508</v>
      </c>
      <c r="C389" s="223" t="s">
        <v>439</v>
      </c>
      <c r="D389" s="234">
        <v>0</v>
      </c>
    </row>
    <row r="390" spans="1:4" ht="15.75" x14ac:dyDescent="0.25">
      <c r="A390" s="223" t="s">
        <v>574</v>
      </c>
      <c r="B390" s="223" t="s">
        <v>508</v>
      </c>
      <c r="C390" s="223" t="s">
        <v>439</v>
      </c>
      <c r="D390" s="234">
        <v>2.0474243256752258E-2</v>
      </c>
    </row>
    <row r="391" spans="1:4" ht="15.75" x14ac:dyDescent="0.25">
      <c r="A391" s="223" t="s">
        <v>575</v>
      </c>
      <c r="B391" s="223" t="s">
        <v>508</v>
      </c>
      <c r="C391" s="223" t="s">
        <v>439</v>
      </c>
      <c r="D391" s="234">
        <v>4.5571702732771162E-2</v>
      </c>
    </row>
    <row r="392" spans="1:4" ht="15.75" x14ac:dyDescent="0.25">
      <c r="A392" s="223" t="s">
        <v>576</v>
      </c>
      <c r="B392" s="223" t="s">
        <v>508</v>
      </c>
      <c r="C392" s="223" t="s">
        <v>439</v>
      </c>
      <c r="D392" s="234">
        <v>8.0055692108513238E-2</v>
      </c>
    </row>
    <row r="393" spans="1:4" ht="15.75" x14ac:dyDescent="0.25">
      <c r="A393" s="223" t="s">
        <v>577</v>
      </c>
      <c r="B393" s="223" t="s">
        <v>510</v>
      </c>
      <c r="C393" s="223" t="s">
        <v>439</v>
      </c>
      <c r="D393" s="249">
        <v>0</v>
      </c>
    </row>
    <row r="394" spans="1:4" ht="15.75" x14ac:dyDescent="0.25">
      <c r="A394" s="223" t="s">
        <v>578</v>
      </c>
      <c r="B394" s="223" t="s">
        <v>510</v>
      </c>
      <c r="C394" s="223" t="s">
        <v>439</v>
      </c>
      <c r="D394" s="249">
        <v>5.4597982018006032E-3</v>
      </c>
    </row>
    <row r="395" spans="1:4" ht="15.75" x14ac:dyDescent="0.25">
      <c r="A395" s="223" t="s">
        <v>579</v>
      </c>
      <c r="B395" s="223" t="s">
        <v>510</v>
      </c>
      <c r="C395" s="223" t="s">
        <v>439</v>
      </c>
      <c r="D395" s="249">
        <v>1.2152454062072313E-2</v>
      </c>
    </row>
    <row r="396" spans="1:4" ht="15.75" x14ac:dyDescent="0.25">
      <c r="A396" s="223" t="s">
        <v>580</v>
      </c>
      <c r="B396" s="223" t="s">
        <v>510</v>
      </c>
      <c r="C396" s="223" t="s">
        <v>439</v>
      </c>
      <c r="D396" s="249">
        <v>2.1348184562270195E-2</v>
      </c>
    </row>
    <row r="397" spans="1:4" x14ac:dyDescent="0.25">
      <c r="A397" s="200"/>
      <c r="B397" s="201"/>
      <c r="C397" s="201"/>
      <c r="D397" s="237"/>
    </row>
    <row r="398" spans="1:4" x14ac:dyDescent="0.25">
      <c r="A398" s="250" t="s">
        <v>449</v>
      </c>
      <c r="B398" s="201"/>
      <c r="C398" s="201"/>
      <c r="D398" s="237"/>
    </row>
    <row r="399" spans="1:4" x14ac:dyDescent="0.25">
      <c r="A399" s="223" t="s">
        <v>559</v>
      </c>
      <c r="B399" s="201"/>
      <c r="C399" s="235" t="s">
        <v>560</v>
      </c>
      <c r="D399" s="237">
        <v>46.807193373499807</v>
      </c>
    </row>
    <row r="400" spans="1:4" ht="15.75" x14ac:dyDescent="0.25">
      <c r="A400" s="223" t="s">
        <v>561</v>
      </c>
      <c r="B400" s="201"/>
      <c r="C400" s="235" t="s">
        <v>560</v>
      </c>
      <c r="D400" s="237">
        <v>37.445754698799846</v>
      </c>
    </row>
    <row r="401" spans="1:4" ht="15.75" x14ac:dyDescent="0.25">
      <c r="A401" s="223" t="s">
        <v>562</v>
      </c>
      <c r="B401" s="201"/>
      <c r="C401" s="235" t="s">
        <v>560</v>
      </c>
      <c r="D401" s="237">
        <v>0</v>
      </c>
    </row>
    <row r="402" spans="1:4" ht="15.75" x14ac:dyDescent="0.25">
      <c r="A402" s="223" t="s">
        <v>563</v>
      </c>
      <c r="B402" s="201"/>
      <c r="C402" s="235" t="s">
        <v>560</v>
      </c>
      <c r="D402" s="237">
        <v>5.2475352132701705</v>
      </c>
    </row>
    <row r="403" spans="1:4" ht="15.75" x14ac:dyDescent="0.25">
      <c r="A403" s="223" t="s">
        <v>564</v>
      </c>
      <c r="B403" s="201"/>
      <c r="C403" s="235" t="s">
        <v>560</v>
      </c>
      <c r="D403" s="237">
        <v>11.679997732762638</v>
      </c>
    </row>
    <row r="404" spans="1:4" x14ac:dyDescent="0.25">
      <c r="A404" s="223" t="s">
        <v>565</v>
      </c>
      <c r="B404" s="201"/>
      <c r="C404" s="235" t="s">
        <v>560</v>
      </c>
      <c r="D404" s="237">
        <v>25.647777190958799</v>
      </c>
    </row>
    <row r="405" spans="1:4" ht="15.75" x14ac:dyDescent="0.25">
      <c r="A405" s="223" t="s">
        <v>566</v>
      </c>
      <c r="B405" s="223"/>
      <c r="C405" s="223" t="s">
        <v>439</v>
      </c>
      <c r="D405" s="237">
        <v>0</v>
      </c>
    </row>
    <row r="406" spans="1:4" ht="15.75" x14ac:dyDescent="0.25">
      <c r="A406" s="223" t="s">
        <v>567</v>
      </c>
      <c r="B406" s="223"/>
      <c r="C406" s="223" t="s">
        <v>439</v>
      </c>
      <c r="D406" s="237">
        <v>0.10307658454637834</v>
      </c>
    </row>
    <row r="407" spans="1:4" ht="15.75" x14ac:dyDescent="0.25">
      <c r="A407" s="223" t="s">
        <v>568</v>
      </c>
      <c r="B407" s="223"/>
      <c r="C407" s="223" t="s">
        <v>439</v>
      </c>
      <c r="D407" s="237">
        <v>0.22942852689355184</v>
      </c>
    </row>
    <row r="408" spans="1:4" ht="15.75" x14ac:dyDescent="0.25">
      <c r="A408" s="223" t="s">
        <v>569</v>
      </c>
      <c r="B408" s="201"/>
      <c r="C408" s="223" t="s">
        <v>439</v>
      </c>
      <c r="D408" s="237">
        <v>0.80607299743013361</v>
      </c>
    </row>
    <row r="409" spans="1:4" ht="15.75" x14ac:dyDescent="0.25">
      <c r="A409" s="223" t="s">
        <v>570</v>
      </c>
      <c r="B409" s="201"/>
      <c r="C409" s="223" t="s">
        <v>439</v>
      </c>
      <c r="D409" s="237">
        <v>0.33250511143993017</v>
      </c>
    </row>
    <row r="410" spans="1:4" ht="15.75" x14ac:dyDescent="0.25">
      <c r="A410" s="223" t="s">
        <v>571</v>
      </c>
      <c r="B410" s="201"/>
      <c r="C410" s="223" t="s">
        <v>439</v>
      </c>
      <c r="D410" s="237">
        <v>0.45885705378710367</v>
      </c>
    </row>
    <row r="411" spans="1:4" ht="15.75" x14ac:dyDescent="0.25">
      <c r="A411" s="223" t="s">
        <v>572</v>
      </c>
      <c r="B411" s="201"/>
      <c r="C411" s="223" t="s">
        <v>439</v>
      </c>
      <c r="D411" s="237">
        <v>1.5974351626571675</v>
      </c>
    </row>
    <row r="412" spans="1:4" ht="15.75" x14ac:dyDescent="0.25">
      <c r="A412" s="223" t="s">
        <v>573</v>
      </c>
      <c r="B412" s="223" t="s">
        <v>508</v>
      </c>
      <c r="C412" s="223" t="s">
        <v>439</v>
      </c>
      <c r="D412" s="234">
        <v>0</v>
      </c>
    </row>
    <row r="413" spans="1:4" ht="15.75" x14ac:dyDescent="0.25">
      <c r="A413" s="223" t="s">
        <v>574</v>
      </c>
      <c r="B413" s="223" t="s">
        <v>508</v>
      </c>
      <c r="C413" s="223" t="s">
        <v>439</v>
      </c>
      <c r="D413" s="234">
        <v>7.7307438409783755E-2</v>
      </c>
    </row>
    <row r="414" spans="1:4" ht="15.75" x14ac:dyDescent="0.25">
      <c r="A414" s="223" t="s">
        <v>575</v>
      </c>
      <c r="B414" s="223" t="s">
        <v>508</v>
      </c>
      <c r="C414" s="223" t="s">
        <v>439</v>
      </c>
      <c r="D414" s="234">
        <v>0.17207139517016384</v>
      </c>
    </row>
    <row r="415" spans="1:4" ht="15.75" x14ac:dyDescent="0.25">
      <c r="A415" s="223" t="s">
        <v>576</v>
      </c>
      <c r="B415" s="223" t="s">
        <v>508</v>
      </c>
      <c r="C415" s="223" t="s">
        <v>439</v>
      </c>
      <c r="D415" s="234">
        <v>0.30227737403630012</v>
      </c>
    </row>
    <row r="416" spans="1:4" ht="15.75" x14ac:dyDescent="0.25">
      <c r="A416" s="223" t="s">
        <v>577</v>
      </c>
      <c r="B416" s="223" t="s">
        <v>510</v>
      </c>
      <c r="C416" s="223" t="s">
        <v>439</v>
      </c>
      <c r="D416" s="249">
        <v>0</v>
      </c>
    </row>
    <row r="417" spans="1:5" ht="15.75" x14ac:dyDescent="0.25">
      <c r="A417" s="223" t="s">
        <v>578</v>
      </c>
      <c r="B417" s="223" t="s">
        <v>510</v>
      </c>
      <c r="C417" s="223" t="s">
        <v>439</v>
      </c>
      <c r="D417" s="249">
        <v>2.061531690927567E-2</v>
      </c>
    </row>
    <row r="418" spans="1:5" ht="15.75" x14ac:dyDescent="0.25">
      <c r="A418" s="223" t="s">
        <v>579</v>
      </c>
      <c r="B418" s="223" t="s">
        <v>510</v>
      </c>
      <c r="C418" s="223" t="s">
        <v>439</v>
      </c>
      <c r="D418" s="249">
        <v>4.5885705378710361E-2</v>
      </c>
    </row>
    <row r="419" spans="1:5" ht="15.75" x14ac:dyDescent="0.25">
      <c r="A419" s="223" t="s">
        <v>580</v>
      </c>
      <c r="B419" s="223" t="s">
        <v>510</v>
      </c>
      <c r="C419" s="223" t="s">
        <v>439</v>
      </c>
      <c r="D419" s="249">
        <v>8.060729974301338E-2</v>
      </c>
    </row>
    <row r="420" spans="1:5" x14ac:dyDescent="0.25">
      <c r="A420" s="200"/>
      <c r="B420" s="201"/>
      <c r="C420" s="201"/>
      <c r="D420" s="237"/>
    </row>
    <row r="421" spans="1:5" x14ac:dyDescent="0.25">
      <c r="A421" s="212" t="s">
        <v>581</v>
      </c>
      <c r="B421" s="201"/>
      <c r="C421" s="201"/>
      <c r="D421" s="237"/>
      <c r="E421" s="193" t="s">
        <v>753</v>
      </c>
    </row>
    <row r="422" spans="1:5" x14ac:dyDescent="0.25">
      <c r="A422" s="203" t="s">
        <v>582</v>
      </c>
      <c r="B422" s="202"/>
      <c r="C422" s="202"/>
      <c r="D422" s="251">
        <v>0.99567879435133966</v>
      </c>
    </row>
    <row r="423" spans="1:5" x14ac:dyDescent="0.25">
      <c r="A423" s="203" t="s">
        <v>583</v>
      </c>
      <c r="B423" s="202"/>
      <c r="C423" s="202"/>
      <c r="D423" s="251">
        <v>0.77848879159919815</v>
      </c>
    </row>
    <row r="424" spans="1:5" x14ac:dyDescent="0.25">
      <c r="A424" s="203" t="s">
        <v>584</v>
      </c>
      <c r="B424" s="202"/>
      <c r="C424" s="202"/>
      <c r="D424" s="251">
        <v>0.78328202827887738</v>
      </c>
    </row>
    <row r="425" spans="1:5" x14ac:dyDescent="0.25">
      <c r="A425" s="203" t="s">
        <v>585</v>
      </c>
      <c r="B425" s="202"/>
      <c r="C425" s="202"/>
      <c r="D425" s="251">
        <v>2.5574496142294154</v>
      </c>
      <c r="E425" s="288">
        <f>SUM(D422:D424)</f>
        <v>2.557449614229415</v>
      </c>
    </row>
    <row r="426" spans="1:5" x14ac:dyDescent="0.25">
      <c r="A426" s="203" t="s">
        <v>586</v>
      </c>
      <c r="B426" s="202"/>
      <c r="C426" s="202"/>
      <c r="D426" s="251">
        <v>6.6147802850882629</v>
      </c>
    </row>
    <row r="427" spans="1:5" x14ac:dyDescent="0.25">
      <c r="A427" s="203" t="s">
        <v>587</v>
      </c>
      <c r="B427" s="202"/>
      <c r="C427" s="202"/>
      <c r="D427" s="251">
        <v>1.6661319359928886</v>
      </c>
    </row>
    <row r="428" spans="1:5" x14ac:dyDescent="0.25">
      <c r="A428" s="203" t="s">
        <v>588</v>
      </c>
      <c r="B428" s="202"/>
      <c r="C428" s="202"/>
      <c r="D428" s="251">
        <v>10.838361835310565</v>
      </c>
      <c r="E428" s="437">
        <f>SUM(D427,D426,D425)</f>
        <v>10.838361835310568</v>
      </c>
    </row>
    <row r="429" spans="1:5" x14ac:dyDescent="0.25">
      <c r="A429" s="203" t="s">
        <v>589</v>
      </c>
      <c r="B429" s="202"/>
      <c r="C429" s="202"/>
      <c r="D429" s="251">
        <v>0.74675909576350463</v>
      </c>
    </row>
    <row r="430" spans="1:5" x14ac:dyDescent="0.25">
      <c r="A430" s="203" t="s">
        <v>590</v>
      </c>
      <c r="B430" s="202"/>
      <c r="C430" s="202"/>
      <c r="D430" s="251">
        <v>0.58386659369939853</v>
      </c>
    </row>
    <row r="431" spans="1:5" x14ac:dyDescent="0.25">
      <c r="A431" s="203" t="s">
        <v>591</v>
      </c>
      <c r="B431" s="202"/>
      <c r="C431" s="202"/>
      <c r="D431" s="251">
        <v>0.58746152120915807</v>
      </c>
    </row>
    <row r="432" spans="1:5" x14ac:dyDescent="0.25">
      <c r="A432" s="203" t="s">
        <v>592</v>
      </c>
      <c r="B432" s="202"/>
      <c r="C432" s="202"/>
      <c r="D432" s="251">
        <v>2.4805426069080991</v>
      </c>
      <c r="E432" s="437"/>
    </row>
    <row r="433" spans="1:8" x14ac:dyDescent="0.25">
      <c r="A433" s="203" t="s">
        <v>577</v>
      </c>
      <c r="B433" s="202"/>
      <c r="C433" s="202"/>
      <c r="D433" s="251">
        <v>0.19913575887026794</v>
      </c>
    </row>
    <row r="434" spans="1:8" x14ac:dyDescent="0.25">
      <c r="A434" s="203" t="s">
        <v>593</v>
      </c>
      <c r="B434" s="202"/>
      <c r="C434" s="202"/>
      <c r="D434" s="251">
        <v>0.15569775831983962</v>
      </c>
    </row>
    <row r="435" spans="1:8" x14ac:dyDescent="0.25">
      <c r="A435" s="203" t="s">
        <v>594</v>
      </c>
      <c r="B435" s="202"/>
      <c r="C435" s="202"/>
      <c r="D435" s="251">
        <v>0.15665640565577549</v>
      </c>
    </row>
    <row r="436" spans="1:8" x14ac:dyDescent="0.25">
      <c r="A436" s="203" t="s">
        <v>595</v>
      </c>
      <c r="B436" s="202"/>
      <c r="C436" s="202"/>
      <c r="D436" s="251">
        <v>0.66147802850882631</v>
      </c>
      <c r="G436" s="288">
        <f>(SUM(D428:D436)*1000)/(Methane!C118*1000)</f>
        <v>2.9612740916292756E-3</v>
      </c>
      <c r="H436" s="438"/>
    </row>
    <row r="437" spans="1:8" x14ac:dyDescent="0.25">
      <c r="A437" s="200"/>
      <c r="B437" s="201"/>
      <c r="C437" s="201"/>
      <c r="D437" s="237"/>
      <c r="E437" s="437"/>
    </row>
    <row r="438" spans="1:8" x14ac:dyDescent="0.25">
      <c r="A438" s="202" t="s">
        <v>455</v>
      </c>
      <c r="B438" s="201"/>
      <c r="C438" s="201"/>
      <c r="D438" s="237"/>
    </row>
    <row r="439" spans="1:8" x14ac:dyDescent="0.25">
      <c r="A439" s="219" t="s">
        <v>456</v>
      </c>
      <c r="B439" s="201"/>
      <c r="C439" s="206"/>
      <c r="D439" s="237"/>
    </row>
    <row r="440" spans="1:8" x14ac:dyDescent="0.25">
      <c r="A440" s="223" t="s">
        <v>559</v>
      </c>
      <c r="B440" s="201"/>
      <c r="C440" s="235" t="s">
        <v>560</v>
      </c>
      <c r="D440" s="237">
        <v>5.2854353000000005</v>
      </c>
    </row>
    <row r="441" spans="1:8" ht="15.75" x14ac:dyDescent="0.25">
      <c r="A441" s="223" t="s">
        <v>561</v>
      </c>
      <c r="B441" s="201"/>
      <c r="C441" s="235" t="s">
        <v>560</v>
      </c>
      <c r="D441" s="237">
        <v>4.2283482400000008</v>
      </c>
    </row>
    <row r="442" spans="1:8" ht="15.75" x14ac:dyDescent="0.25">
      <c r="A442" s="223" t="s">
        <v>562</v>
      </c>
      <c r="B442" s="201"/>
      <c r="C442" s="235" t="s">
        <v>560</v>
      </c>
      <c r="D442" s="237">
        <v>0.70993966949600007</v>
      </c>
    </row>
    <row r="443" spans="1:8" ht="15.75" x14ac:dyDescent="0.25">
      <c r="A443" s="223" t="s">
        <v>563</v>
      </c>
      <c r="B443" s="201"/>
      <c r="C443" s="235" t="s">
        <v>560</v>
      </c>
      <c r="D443" s="237">
        <v>0.72135620974400017</v>
      </c>
    </row>
    <row r="444" spans="1:8" ht="15.75" x14ac:dyDescent="0.25">
      <c r="A444" s="223" t="s">
        <v>564</v>
      </c>
      <c r="B444" s="201"/>
      <c r="C444" s="235" t="s">
        <v>560</v>
      </c>
      <c r="D444" s="237">
        <v>1.0211460999600002</v>
      </c>
    </row>
    <row r="445" spans="1:8" x14ac:dyDescent="0.25">
      <c r="A445" s="223" t="s">
        <v>565</v>
      </c>
      <c r="B445" s="201"/>
      <c r="C445" s="235" t="s">
        <v>560</v>
      </c>
      <c r="D445" s="237">
        <v>2.2198828260000001</v>
      </c>
    </row>
    <row r="446" spans="1:8" ht="15.75" x14ac:dyDescent="0.25">
      <c r="A446" s="223" t="s">
        <v>566</v>
      </c>
      <c r="B446" s="223"/>
      <c r="C446" s="223" t="s">
        <v>439</v>
      </c>
      <c r="D446" s="237">
        <v>1.3945243507957146E-2</v>
      </c>
    </row>
    <row r="447" spans="1:8" ht="15.75" x14ac:dyDescent="0.25">
      <c r="A447" s="223" t="s">
        <v>567</v>
      </c>
      <c r="B447" s="223"/>
      <c r="C447" s="223" t="s">
        <v>439</v>
      </c>
      <c r="D447" s="237">
        <v>1.4169496977114291E-2</v>
      </c>
    </row>
    <row r="448" spans="1:8" ht="15.75" x14ac:dyDescent="0.25">
      <c r="A448" s="223" t="s">
        <v>568</v>
      </c>
      <c r="B448" s="223"/>
      <c r="C448" s="223" t="s">
        <v>439</v>
      </c>
      <c r="D448" s="237">
        <v>2.0058226963500007E-2</v>
      </c>
    </row>
    <row r="449" spans="1:4" ht="15.75" x14ac:dyDescent="0.25">
      <c r="A449" s="223" t="s">
        <v>569</v>
      </c>
      <c r="B449" s="201"/>
      <c r="C449" s="223" t="s">
        <v>439</v>
      </c>
      <c r="D449" s="237">
        <v>6.9767745960000002E-2</v>
      </c>
    </row>
    <row r="450" spans="1:4" ht="15.75" x14ac:dyDescent="0.25">
      <c r="A450" s="223" t="s">
        <v>570</v>
      </c>
      <c r="B450" s="201"/>
      <c r="C450" s="223" t="s">
        <v>439</v>
      </c>
      <c r="D450" s="237">
        <v>4.8172967448571441E-2</v>
      </c>
    </row>
    <row r="451" spans="1:4" ht="15.75" x14ac:dyDescent="0.25">
      <c r="A451" s="223" t="s">
        <v>571</v>
      </c>
      <c r="B451" s="201"/>
      <c r="C451" s="223" t="s">
        <v>439</v>
      </c>
      <c r="D451" s="237">
        <v>4.1510978277795721E-2</v>
      </c>
    </row>
    <row r="452" spans="1:4" ht="15.75" x14ac:dyDescent="0.25">
      <c r="A452" s="223" t="s">
        <v>572</v>
      </c>
      <c r="B452" s="201"/>
      <c r="C452" s="223" t="s">
        <v>439</v>
      </c>
      <c r="D452" s="237">
        <v>0.15945169168636716</v>
      </c>
    </row>
    <row r="453" spans="1:4" ht="15.75" x14ac:dyDescent="0.25">
      <c r="A453" s="223" t="s">
        <v>573</v>
      </c>
      <c r="B453" s="223" t="s">
        <v>508</v>
      </c>
      <c r="C453" s="223" t="s">
        <v>439</v>
      </c>
      <c r="D453" s="234">
        <v>1.0458932630967857E-2</v>
      </c>
    </row>
    <row r="454" spans="1:4" ht="15.75" x14ac:dyDescent="0.25">
      <c r="A454" s="223" t="s">
        <v>574</v>
      </c>
      <c r="B454" s="223" t="s">
        <v>508</v>
      </c>
      <c r="C454" s="223" t="s">
        <v>439</v>
      </c>
      <c r="D454" s="234">
        <v>1.0627122732835715E-2</v>
      </c>
    </row>
    <row r="455" spans="1:4" ht="15.75" x14ac:dyDescent="0.25">
      <c r="A455" s="223" t="s">
        <v>575</v>
      </c>
      <c r="B455" s="223" t="s">
        <v>508</v>
      </c>
      <c r="C455" s="223" t="s">
        <v>439</v>
      </c>
      <c r="D455" s="234">
        <v>1.5043670222625006E-2</v>
      </c>
    </row>
    <row r="456" spans="1:4" ht="15.75" x14ac:dyDescent="0.25">
      <c r="A456" s="223" t="s">
        <v>576</v>
      </c>
      <c r="B456" s="223" t="s">
        <v>508</v>
      </c>
      <c r="C456" s="223" t="s">
        <v>439</v>
      </c>
      <c r="D456" s="234">
        <v>2.6162904735000003E-2</v>
      </c>
    </row>
    <row r="457" spans="1:4" ht="15.75" x14ac:dyDescent="0.25">
      <c r="A457" s="223" t="s">
        <v>577</v>
      </c>
      <c r="B457" s="223" t="s">
        <v>510</v>
      </c>
      <c r="C457" s="223" t="s">
        <v>439</v>
      </c>
      <c r="D457" s="249">
        <v>2.7890487015914292E-3</v>
      </c>
    </row>
    <row r="458" spans="1:4" ht="15.75" x14ac:dyDescent="0.25">
      <c r="A458" s="223" t="s">
        <v>578</v>
      </c>
      <c r="B458" s="223" t="s">
        <v>510</v>
      </c>
      <c r="C458" s="223" t="s">
        <v>439</v>
      </c>
      <c r="D458" s="249">
        <v>2.8338993954228581E-3</v>
      </c>
    </row>
    <row r="459" spans="1:4" ht="15.75" x14ac:dyDescent="0.25">
      <c r="A459" s="223" t="s">
        <v>579</v>
      </c>
      <c r="B459" s="223" t="s">
        <v>510</v>
      </c>
      <c r="C459" s="223" t="s">
        <v>439</v>
      </c>
      <c r="D459" s="249">
        <v>4.0116453927000004E-3</v>
      </c>
    </row>
    <row r="460" spans="1:4" ht="15.75" x14ac:dyDescent="0.25">
      <c r="A460" s="223" t="s">
        <v>580</v>
      </c>
      <c r="B460" s="223" t="s">
        <v>510</v>
      </c>
      <c r="C460" s="223" t="s">
        <v>439</v>
      </c>
      <c r="D460" s="249">
        <v>6.9767745960000018E-3</v>
      </c>
    </row>
    <row r="461" spans="1:4" x14ac:dyDescent="0.25">
      <c r="A461" s="223"/>
      <c r="B461" s="201"/>
      <c r="C461" s="223"/>
      <c r="D461" s="237"/>
    </row>
    <row r="462" spans="1:4" x14ac:dyDescent="0.25">
      <c r="A462" s="219" t="s">
        <v>457</v>
      </c>
      <c r="B462" s="201"/>
      <c r="C462" s="223"/>
      <c r="D462" s="237"/>
    </row>
    <row r="463" spans="1:4" x14ac:dyDescent="0.25">
      <c r="A463" s="223" t="s">
        <v>559</v>
      </c>
      <c r="B463" s="201"/>
      <c r="C463" s="235" t="s">
        <v>560</v>
      </c>
      <c r="D463" s="237">
        <v>1.8160729999999998</v>
      </c>
    </row>
    <row r="464" spans="1:4" ht="15.75" x14ac:dyDescent="0.25">
      <c r="A464" s="223" t="s">
        <v>561</v>
      </c>
      <c r="B464" s="201"/>
      <c r="C464" s="235" t="s">
        <v>560</v>
      </c>
      <c r="D464" s="237">
        <v>1.4528584</v>
      </c>
    </row>
    <row r="465" spans="1:4" ht="15.75" x14ac:dyDescent="0.25">
      <c r="A465" s="223" t="s">
        <v>562</v>
      </c>
      <c r="B465" s="201"/>
      <c r="C465" s="235" t="s">
        <v>560</v>
      </c>
      <c r="D465" s="237">
        <v>0.24393492536</v>
      </c>
    </row>
    <row r="466" spans="1:4" ht="15.75" x14ac:dyDescent="0.25">
      <c r="A466" s="223" t="s">
        <v>563</v>
      </c>
      <c r="B466" s="201"/>
      <c r="C466" s="235" t="s">
        <v>560</v>
      </c>
      <c r="D466" s="237">
        <v>0.24785764303999999</v>
      </c>
    </row>
    <row r="467" spans="1:4" ht="15.75" x14ac:dyDescent="0.25">
      <c r="A467" s="223" t="s">
        <v>564</v>
      </c>
      <c r="B467" s="201"/>
      <c r="C467" s="235" t="s">
        <v>560</v>
      </c>
      <c r="D467" s="237">
        <v>0.35086530360000001</v>
      </c>
    </row>
    <row r="468" spans="1:4" x14ac:dyDescent="0.25">
      <c r="A468" s="223" t="s">
        <v>565</v>
      </c>
      <c r="B468" s="201"/>
      <c r="C468" s="235" t="s">
        <v>560</v>
      </c>
      <c r="D468" s="237">
        <v>0.76275065999999991</v>
      </c>
    </row>
    <row r="469" spans="1:4" ht="15.75" x14ac:dyDescent="0.25">
      <c r="A469" s="223" t="s">
        <v>566</v>
      </c>
      <c r="B469" s="223"/>
      <c r="C469" s="223" t="s">
        <v>439</v>
      </c>
      <c r="D469" s="237">
        <v>4.7915788909999998E-3</v>
      </c>
    </row>
    <row r="470" spans="1:4" ht="15.75" x14ac:dyDescent="0.25">
      <c r="A470" s="223" t="s">
        <v>567</v>
      </c>
      <c r="B470" s="223"/>
      <c r="C470" s="223" t="s">
        <v>439</v>
      </c>
      <c r="D470" s="237">
        <v>4.8686322740000001E-3</v>
      </c>
    </row>
    <row r="471" spans="1:4" ht="15.75" x14ac:dyDescent="0.25">
      <c r="A471" s="223" t="s">
        <v>568</v>
      </c>
      <c r="B471" s="223"/>
      <c r="C471" s="223" t="s">
        <v>439</v>
      </c>
      <c r="D471" s="237">
        <v>6.8919970349999998E-3</v>
      </c>
    </row>
    <row r="472" spans="1:4" ht="15.75" x14ac:dyDescent="0.25">
      <c r="A472" s="223" t="s">
        <v>569</v>
      </c>
      <c r="B472" s="201"/>
      <c r="C472" s="223" t="s">
        <v>439</v>
      </c>
      <c r="D472" s="237">
        <v>2.3972163599999995E-2</v>
      </c>
    </row>
    <row r="473" spans="1:4" ht="15.75" x14ac:dyDescent="0.25">
      <c r="A473" s="223" t="s">
        <v>570</v>
      </c>
      <c r="B473" s="201"/>
      <c r="C473" s="223" t="s">
        <v>439</v>
      </c>
      <c r="D473" s="237">
        <v>1.6552208200000001E-2</v>
      </c>
    </row>
    <row r="474" spans="1:4" ht="15.75" x14ac:dyDescent="0.25">
      <c r="A474" s="223" t="s">
        <v>571</v>
      </c>
      <c r="B474" s="201"/>
      <c r="C474" s="223" t="s">
        <v>439</v>
      </c>
      <c r="D474" s="237">
        <v>1.4263151959100001E-2</v>
      </c>
    </row>
    <row r="475" spans="1:4" ht="15.75" x14ac:dyDescent="0.25">
      <c r="A475" s="223" t="s">
        <v>572</v>
      </c>
      <c r="B475" s="201"/>
      <c r="C475" s="223" t="s">
        <v>439</v>
      </c>
      <c r="D475" s="237">
        <v>5.4787523759099996E-2</v>
      </c>
    </row>
    <row r="476" spans="1:4" ht="15.75" x14ac:dyDescent="0.25">
      <c r="A476" s="223" t="s">
        <v>573</v>
      </c>
      <c r="B476" s="223" t="s">
        <v>508</v>
      </c>
      <c r="C476" s="223" t="s">
        <v>439</v>
      </c>
      <c r="D476" s="234">
        <v>3.5936841682499996E-3</v>
      </c>
    </row>
    <row r="477" spans="1:4" ht="15.75" x14ac:dyDescent="0.25">
      <c r="A477" s="223" t="s">
        <v>574</v>
      </c>
      <c r="B477" s="223" t="s">
        <v>508</v>
      </c>
      <c r="C477" s="223" t="s">
        <v>439</v>
      </c>
      <c r="D477" s="234">
        <v>3.6514742054999999E-3</v>
      </c>
    </row>
    <row r="478" spans="1:4" ht="15.75" x14ac:dyDescent="0.25">
      <c r="A478" s="223" t="s">
        <v>575</v>
      </c>
      <c r="B478" s="223" t="s">
        <v>508</v>
      </c>
      <c r="C478" s="223" t="s">
        <v>439</v>
      </c>
      <c r="D478" s="234">
        <v>5.1689977762500007E-3</v>
      </c>
    </row>
    <row r="479" spans="1:4" ht="15.75" x14ac:dyDescent="0.25">
      <c r="A479" s="223" t="s">
        <v>576</v>
      </c>
      <c r="B479" s="223" t="s">
        <v>508</v>
      </c>
      <c r="C479" s="223" t="s">
        <v>439</v>
      </c>
      <c r="D479" s="234">
        <v>8.9895613499999978E-3</v>
      </c>
    </row>
    <row r="480" spans="1:4" ht="15.75" x14ac:dyDescent="0.25">
      <c r="A480" s="223" t="s">
        <v>577</v>
      </c>
      <c r="B480" s="223" t="s">
        <v>510</v>
      </c>
      <c r="C480" s="223" t="s">
        <v>439</v>
      </c>
      <c r="D480" s="249">
        <v>9.5831577819999994E-4</v>
      </c>
    </row>
    <row r="481" spans="1:4" ht="15.75" x14ac:dyDescent="0.25">
      <c r="A481" s="223" t="s">
        <v>578</v>
      </c>
      <c r="B481" s="223" t="s">
        <v>510</v>
      </c>
      <c r="C481" s="223" t="s">
        <v>439</v>
      </c>
      <c r="D481" s="249">
        <v>9.7372645480000002E-4</v>
      </c>
    </row>
    <row r="482" spans="1:4" ht="15.75" x14ac:dyDescent="0.25">
      <c r="A482" s="223" t="s">
        <v>579</v>
      </c>
      <c r="B482" s="223" t="s">
        <v>510</v>
      </c>
      <c r="C482" s="223" t="s">
        <v>439</v>
      </c>
      <c r="D482" s="249">
        <v>1.3783994070000001E-3</v>
      </c>
    </row>
    <row r="483" spans="1:4" ht="15.75" x14ac:dyDescent="0.25">
      <c r="A483" s="223" t="s">
        <v>580</v>
      </c>
      <c r="B483" s="223" t="s">
        <v>510</v>
      </c>
      <c r="C483" s="223" t="s">
        <v>439</v>
      </c>
      <c r="D483" s="249">
        <v>2.3972163600000001E-3</v>
      </c>
    </row>
    <row r="484" spans="1:4" x14ac:dyDescent="0.25">
      <c r="A484" s="223"/>
      <c r="B484" s="201"/>
      <c r="C484" s="206"/>
      <c r="D484" s="237"/>
    </row>
    <row r="485" spans="1:4" x14ac:dyDescent="0.25">
      <c r="A485" s="219" t="s">
        <v>458</v>
      </c>
      <c r="B485" s="201"/>
      <c r="C485" s="206"/>
      <c r="D485" s="237"/>
    </row>
    <row r="486" spans="1:4" x14ac:dyDescent="0.25">
      <c r="A486" s="223" t="s">
        <v>559</v>
      </c>
      <c r="B486" s="201"/>
      <c r="C486" s="235" t="s">
        <v>560</v>
      </c>
      <c r="D486" s="237">
        <v>0.30753259999999999</v>
      </c>
    </row>
    <row r="487" spans="1:4" ht="15.75" x14ac:dyDescent="0.25">
      <c r="A487" s="223" t="s">
        <v>561</v>
      </c>
      <c r="B487" s="201"/>
      <c r="C487" s="235" t="s">
        <v>560</v>
      </c>
      <c r="D487" s="237">
        <v>0.24602608000000001</v>
      </c>
    </row>
    <row r="488" spans="1:4" ht="15.75" x14ac:dyDescent="0.25">
      <c r="A488" s="223" t="s">
        <v>562</v>
      </c>
      <c r="B488" s="201"/>
      <c r="C488" s="235" t="s">
        <v>560</v>
      </c>
      <c r="D488" s="237">
        <v>4.1307778832E-2</v>
      </c>
    </row>
    <row r="489" spans="1:4" ht="15.75" x14ac:dyDescent="0.25">
      <c r="A489" s="223" t="s">
        <v>563</v>
      </c>
      <c r="B489" s="201"/>
      <c r="C489" s="235" t="s">
        <v>560</v>
      </c>
      <c r="D489" s="237">
        <v>4.1972049248E-2</v>
      </c>
    </row>
    <row r="490" spans="1:4" ht="15.75" x14ac:dyDescent="0.25">
      <c r="A490" s="223" t="s">
        <v>564</v>
      </c>
      <c r="B490" s="201"/>
      <c r="C490" s="235" t="s">
        <v>560</v>
      </c>
      <c r="D490" s="237">
        <v>5.9415298319999997E-2</v>
      </c>
    </row>
    <row r="491" spans="1:4" x14ac:dyDescent="0.25">
      <c r="A491" s="223" t="s">
        <v>565</v>
      </c>
      <c r="B491" s="201"/>
      <c r="C491" s="235" t="s">
        <v>560</v>
      </c>
      <c r="D491" s="237">
        <v>0.129163692</v>
      </c>
    </row>
    <row r="492" spans="1:4" ht="15.75" x14ac:dyDescent="0.25">
      <c r="A492" s="223" t="s">
        <v>566</v>
      </c>
      <c r="B492" s="223"/>
      <c r="C492" s="223" t="s">
        <v>439</v>
      </c>
      <c r="D492" s="237">
        <v>8.1140279848571442E-4</v>
      </c>
    </row>
    <row r="493" spans="1:4" ht="15.75" x14ac:dyDescent="0.25">
      <c r="A493" s="223" t="s">
        <v>567</v>
      </c>
      <c r="B493" s="223"/>
      <c r="C493" s="223" t="s">
        <v>439</v>
      </c>
      <c r="D493" s="237">
        <v>8.2445096737142863E-4</v>
      </c>
    </row>
    <row r="494" spans="1:4" ht="15.75" x14ac:dyDescent="0.25">
      <c r="A494" s="223" t="s">
        <v>568</v>
      </c>
      <c r="B494" s="223"/>
      <c r="C494" s="223" t="s">
        <v>439</v>
      </c>
      <c r="D494" s="237">
        <v>1.1670862170000001E-3</v>
      </c>
    </row>
    <row r="495" spans="1:4" ht="15.75" x14ac:dyDescent="0.25">
      <c r="A495" s="223" t="s">
        <v>569</v>
      </c>
      <c r="B495" s="201"/>
      <c r="C495" s="223" t="s">
        <v>439</v>
      </c>
      <c r="D495" s="237">
        <v>4.0594303200000006E-3</v>
      </c>
    </row>
    <row r="496" spans="1:4" ht="15.75" x14ac:dyDescent="0.25">
      <c r="A496" s="223" t="s">
        <v>570</v>
      </c>
      <c r="B496" s="201"/>
      <c r="C496" s="223" t="s">
        <v>439</v>
      </c>
      <c r="D496" s="237">
        <v>2.8029399828571428E-3</v>
      </c>
    </row>
    <row r="497" spans="1:4" ht="15.75" x14ac:dyDescent="0.25">
      <c r="A497" s="223" t="s">
        <v>571</v>
      </c>
      <c r="B497" s="201"/>
      <c r="C497" s="223" t="s">
        <v>439</v>
      </c>
      <c r="D497" s="237">
        <v>2.4153127138485712E-3</v>
      </c>
    </row>
    <row r="498" spans="1:4" ht="15.75" x14ac:dyDescent="0.25">
      <c r="A498" s="223" t="s">
        <v>572</v>
      </c>
      <c r="B498" s="201"/>
      <c r="C498" s="223" t="s">
        <v>439</v>
      </c>
      <c r="D498" s="237">
        <v>9.277683016705715E-3</v>
      </c>
    </row>
    <row r="499" spans="1:4" ht="15.75" x14ac:dyDescent="0.25">
      <c r="A499" s="223" t="s">
        <v>573</v>
      </c>
      <c r="B499" s="223" t="s">
        <v>508</v>
      </c>
      <c r="C499" s="223" t="s">
        <v>439</v>
      </c>
      <c r="D499" s="234">
        <v>6.0855209886428562E-4</v>
      </c>
    </row>
    <row r="500" spans="1:4" ht="15.75" x14ac:dyDescent="0.25">
      <c r="A500" s="223" t="s">
        <v>574</v>
      </c>
      <c r="B500" s="223" t="s">
        <v>508</v>
      </c>
      <c r="C500" s="223" t="s">
        <v>439</v>
      </c>
      <c r="D500" s="234">
        <v>6.1833822552857126E-4</v>
      </c>
    </row>
    <row r="501" spans="1:4" ht="15.75" x14ac:dyDescent="0.25">
      <c r="A501" s="223" t="s">
        <v>575</v>
      </c>
      <c r="B501" s="223" t="s">
        <v>508</v>
      </c>
      <c r="C501" s="223" t="s">
        <v>439</v>
      </c>
      <c r="D501" s="234">
        <v>8.7531466275000004E-4</v>
      </c>
    </row>
    <row r="502" spans="1:4" ht="15.75" x14ac:dyDescent="0.25">
      <c r="A502" s="223" t="s">
        <v>576</v>
      </c>
      <c r="B502" s="223" t="s">
        <v>508</v>
      </c>
      <c r="C502" s="223" t="s">
        <v>439</v>
      </c>
      <c r="D502" s="234">
        <v>1.5222863700000001E-3</v>
      </c>
    </row>
    <row r="503" spans="1:4" ht="15.75" x14ac:dyDescent="0.25">
      <c r="A503" s="223" t="s">
        <v>577</v>
      </c>
      <c r="B503" s="223" t="s">
        <v>510</v>
      </c>
      <c r="C503" s="223" t="s">
        <v>439</v>
      </c>
      <c r="D503" s="249">
        <v>1.6228055969714288E-4</v>
      </c>
    </row>
    <row r="504" spans="1:4" ht="15.75" x14ac:dyDescent="0.25">
      <c r="A504" s="223" t="s">
        <v>578</v>
      </c>
      <c r="B504" s="223" t="s">
        <v>510</v>
      </c>
      <c r="C504" s="223" t="s">
        <v>439</v>
      </c>
      <c r="D504" s="249">
        <v>1.6489019347428572E-4</v>
      </c>
    </row>
    <row r="505" spans="1:4" ht="15.75" x14ac:dyDescent="0.25">
      <c r="A505" s="223" t="s">
        <v>579</v>
      </c>
      <c r="B505" s="223" t="s">
        <v>510</v>
      </c>
      <c r="C505" s="223" t="s">
        <v>439</v>
      </c>
      <c r="D505" s="249">
        <v>2.3341724340000003E-4</v>
      </c>
    </row>
    <row r="506" spans="1:4" ht="15.75" x14ac:dyDescent="0.25">
      <c r="A506" s="223" t="s">
        <v>580</v>
      </c>
      <c r="B506" s="223" t="s">
        <v>510</v>
      </c>
      <c r="C506" s="223" t="s">
        <v>439</v>
      </c>
      <c r="D506" s="249">
        <v>4.0594303200000001E-4</v>
      </c>
    </row>
    <row r="507" spans="1:4" x14ac:dyDescent="0.25">
      <c r="A507" s="223"/>
      <c r="B507" s="201"/>
      <c r="C507" s="201"/>
      <c r="D507" s="237"/>
    </row>
    <row r="508" spans="1:4" x14ac:dyDescent="0.25">
      <c r="A508" s="219" t="s">
        <v>459</v>
      </c>
      <c r="B508" s="201"/>
      <c r="C508" s="206"/>
      <c r="D508" s="237"/>
    </row>
    <row r="509" spans="1:4" x14ac:dyDescent="0.25">
      <c r="A509" s="223" t="s">
        <v>559</v>
      </c>
      <c r="B509" s="201"/>
      <c r="C509" s="235" t="s">
        <v>560</v>
      </c>
      <c r="D509" s="237">
        <v>8.332647399999999</v>
      </c>
    </row>
    <row r="510" spans="1:4" ht="15.75" x14ac:dyDescent="0.25">
      <c r="A510" s="223" t="s">
        <v>561</v>
      </c>
      <c r="B510" s="201"/>
      <c r="C510" s="235" t="s">
        <v>560</v>
      </c>
      <c r="D510" s="237">
        <v>6.6661179199999996</v>
      </c>
    </row>
    <row r="511" spans="1:4" ht="15.75" x14ac:dyDescent="0.25">
      <c r="A511" s="223" t="s">
        <v>562</v>
      </c>
      <c r="B511" s="201"/>
      <c r="C511" s="235" t="s">
        <v>560</v>
      </c>
      <c r="D511" s="237">
        <v>1.6545304677439998</v>
      </c>
    </row>
    <row r="512" spans="1:4" ht="15.75" x14ac:dyDescent="0.25">
      <c r="A512" s="223" t="s">
        <v>563</v>
      </c>
      <c r="B512" s="201"/>
      <c r="C512" s="235" t="s">
        <v>560</v>
      </c>
      <c r="D512" s="237">
        <v>1.934507420384</v>
      </c>
    </row>
    <row r="513" spans="1:4" ht="15.75" x14ac:dyDescent="0.25">
      <c r="A513" s="223" t="s">
        <v>564</v>
      </c>
      <c r="B513" s="201"/>
      <c r="C513" s="235" t="s">
        <v>560</v>
      </c>
      <c r="D513" s="237">
        <v>2.9437576734719997</v>
      </c>
    </row>
    <row r="514" spans="1:4" x14ac:dyDescent="0.25">
      <c r="A514" s="223" t="s">
        <v>565</v>
      </c>
      <c r="B514" s="201"/>
      <c r="C514" s="235" t="s">
        <v>560</v>
      </c>
      <c r="D514" s="237">
        <v>0.166652948</v>
      </c>
    </row>
    <row r="515" spans="1:4" ht="15.75" x14ac:dyDescent="0.25">
      <c r="A515" s="223" t="s">
        <v>566</v>
      </c>
      <c r="B515" s="223"/>
      <c r="C515" s="223" t="s">
        <v>439</v>
      </c>
      <c r="D515" s="237">
        <v>3.2499705616399997E-2</v>
      </c>
    </row>
    <row r="516" spans="1:4" ht="15.75" x14ac:dyDescent="0.25">
      <c r="A516" s="223" t="s">
        <v>567</v>
      </c>
      <c r="B516" s="223"/>
      <c r="C516" s="223" t="s">
        <v>439</v>
      </c>
      <c r="D516" s="237">
        <v>3.7999252900400002E-2</v>
      </c>
    </row>
    <row r="517" spans="1:4" ht="15.75" x14ac:dyDescent="0.25">
      <c r="A517" s="223" t="s">
        <v>568</v>
      </c>
      <c r="B517" s="223"/>
      <c r="C517" s="223" t="s">
        <v>439</v>
      </c>
      <c r="D517" s="237">
        <v>5.78238114432E-2</v>
      </c>
    </row>
    <row r="518" spans="1:4" ht="15.75" x14ac:dyDescent="0.25">
      <c r="A518" s="223" t="s">
        <v>569</v>
      </c>
      <c r="B518" s="201"/>
      <c r="C518" s="223" t="s">
        <v>439</v>
      </c>
      <c r="D518" s="237">
        <v>5.2376640800000001E-3</v>
      </c>
    </row>
    <row r="519" spans="1:4" ht="15.75" x14ac:dyDescent="0.25">
      <c r="A519" s="223" t="s">
        <v>570</v>
      </c>
      <c r="B519" s="201"/>
      <c r="C519" s="223" t="s">
        <v>439</v>
      </c>
      <c r="D519" s="237">
        <v>0.12832276996</v>
      </c>
    </row>
    <row r="520" spans="1:4" ht="15.75" x14ac:dyDescent="0.25">
      <c r="A520" s="223" t="s">
        <v>571</v>
      </c>
      <c r="B520" s="201"/>
      <c r="C520" s="223" t="s">
        <v>439</v>
      </c>
      <c r="D520" s="237">
        <v>0.11889759344803999</v>
      </c>
    </row>
    <row r="521" spans="1:4" ht="15.75" x14ac:dyDescent="0.25">
      <c r="A521" s="223" t="s">
        <v>572</v>
      </c>
      <c r="B521" s="201"/>
      <c r="C521" s="223" t="s">
        <v>439</v>
      </c>
      <c r="D521" s="237">
        <v>0.25245802748803997</v>
      </c>
    </row>
    <row r="522" spans="1:4" ht="15.75" x14ac:dyDescent="0.25">
      <c r="A522" s="223" t="s">
        <v>573</v>
      </c>
      <c r="B522" s="223" t="s">
        <v>508</v>
      </c>
      <c r="C522" s="223" t="s">
        <v>439</v>
      </c>
      <c r="D522" s="234">
        <v>2.4374779212299996E-2</v>
      </c>
    </row>
    <row r="523" spans="1:4" ht="15.75" x14ac:dyDescent="0.25">
      <c r="A523" s="223" t="s">
        <v>574</v>
      </c>
      <c r="B523" s="223" t="s">
        <v>508</v>
      </c>
      <c r="C523" s="223" t="s">
        <v>439</v>
      </c>
      <c r="D523" s="234">
        <v>2.8499439675299998E-2</v>
      </c>
    </row>
    <row r="524" spans="1:4" ht="15.75" x14ac:dyDescent="0.25">
      <c r="A524" s="223" t="s">
        <v>575</v>
      </c>
      <c r="B524" s="223" t="s">
        <v>508</v>
      </c>
      <c r="C524" s="223" t="s">
        <v>439</v>
      </c>
      <c r="D524" s="234">
        <v>4.3367858582399998E-2</v>
      </c>
    </row>
    <row r="525" spans="1:4" ht="15.75" x14ac:dyDescent="0.25">
      <c r="A525" s="223" t="s">
        <v>576</v>
      </c>
      <c r="B525" s="223" t="s">
        <v>508</v>
      </c>
      <c r="C525" s="223" t="s">
        <v>439</v>
      </c>
      <c r="D525" s="234">
        <v>1.9641240300000001E-3</v>
      </c>
    </row>
    <row r="526" spans="1:4" ht="15.75" x14ac:dyDescent="0.25">
      <c r="A526" s="223" t="s">
        <v>577</v>
      </c>
      <c r="B526" s="223" t="s">
        <v>510</v>
      </c>
      <c r="C526" s="223" t="s">
        <v>439</v>
      </c>
      <c r="D526" s="249">
        <v>6.4999411232799986E-3</v>
      </c>
    </row>
    <row r="527" spans="1:4" ht="15.75" x14ac:dyDescent="0.25">
      <c r="A527" s="223" t="s">
        <v>578</v>
      </c>
      <c r="B527" s="223" t="s">
        <v>510</v>
      </c>
      <c r="C527" s="223" t="s">
        <v>439</v>
      </c>
      <c r="D527" s="249">
        <v>7.5998505800800005E-3</v>
      </c>
    </row>
    <row r="528" spans="1:4" ht="15.75" x14ac:dyDescent="0.25">
      <c r="A528" s="223" t="s">
        <v>579</v>
      </c>
      <c r="B528" s="223" t="s">
        <v>510</v>
      </c>
      <c r="C528" s="223" t="s">
        <v>439</v>
      </c>
      <c r="D528" s="249">
        <v>1.1564762288639998E-2</v>
      </c>
    </row>
    <row r="529" spans="1:4" ht="15.75" x14ac:dyDescent="0.25">
      <c r="A529" s="223" t="s">
        <v>580</v>
      </c>
      <c r="B529" s="223" t="s">
        <v>510</v>
      </c>
      <c r="C529" s="223" t="s">
        <v>439</v>
      </c>
      <c r="D529" s="249">
        <v>5.2376640800000005E-4</v>
      </c>
    </row>
    <row r="530" spans="1:4" x14ac:dyDescent="0.25">
      <c r="A530" s="223"/>
      <c r="B530" s="201"/>
      <c r="C530" s="223"/>
      <c r="D530" s="237"/>
    </row>
    <row r="531" spans="1:4" x14ac:dyDescent="0.25">
      <c r="A531" s="219" t="s">
        <v>460</v>
      </c>
      <c r="B531" s="201"/>
      <c r="C531" s="223"/>
      <c r="D531" s="237"/>
    </row>
    <row r="532" spans="1:4" x14ac:dyDescent="0.25">
      <c r="A532" s="223" t="s">
        <v>559</v>
      </c>
      <c r="B532" s="201"/>
      <c r="C532" s="235" t="s">
        <v>560</v>
      </c>
      <c r="D532" s="237">
        <v>10.5829164</v>
      </c>
    </row>
    <row r="533" spans="1:4" ht="15.75" x14ac:dyDescent="0.25">
      <c r="A533" s="223" t="s">
        <v>561</v>
      </c>
      <c r="B533" s="201"/>
      <c r="C533" s="235" t="s">
        <v>560</v>
      </c>
      <c r="D533" s="237">
        <v>8.4663331199999998</v>
      </c>
    </row>
    <row r="534" spans="1:4" ht="15.75" x14ac:dyDescent="0.25">
      <c r="A534" s="223" t="s">
        <v>562</v>
      </c>
      <c r="B534" s="201"/>
      <c r="C534" s="235" t="s">
        <v>560</v>
      </c>
      <c r="D534" s="237">
        <v>2.1013438803839999</v>
      </c>
    </row>
    <row r="535" spans="1:4" ht="15.75" x14ac:dyDescent="0.25">
      <c r="A535" s="223" t="s">
        <v>563</v>
      </c>
      <c r="B535" s="201"/>
      <c r="C535" s="235" t="s">
        <v>560</v>
      </c>
      <c r="D535" s="237">
        <v>2.4569298714240002</v>
      </c>
    </row>
    <row r="536" spans="1:4" ht="15.75" x14ac:dyDescent="0.25">
      <c r="A536" s="223" t="s">
        <v>564</v>
      </c>
      <c r="B536" s="201"/>
      <c r="C536" s="235" t="s">
        <v>560</v>
      </c>
      <c r="D536" s="237">
        <v>3.7387327057919997</v>
      </c>
    </row>
    <row r="537" spans="1:4" x14ac:dyDescent="0.25">
      <c r="A537" s="223" t="s">
        <v>565</v>
      </c>
      <c r="B537" s="201"/>
      <c r="C537" s="235" t="s">
        <v>560</v>
      </c>
      <c r="D537" s="237">
        <v>0.21165832800000001</v>
      </c>
    </row>
    <row r="538" spans="1:4" ht="15.75" x14ac:dyDescent="0.25">
      <c r="A538" s="223" t="s">
        <v>566</v>
      </c>
      <c r="B538" s="223"/>
      <c r="C538" s="223" t="s">
        <v>439</v>
      </c>
      <c r="D538" s="237">
        <v>4.1276397650399997E-2</v>
      </c>
    </row>
    <row r="539" spans="1:4" ht="15.75" x14ac:dyDescent="0.25">
      <c r="A539" s="223" t="s">
        <v>567</v>
      </c>
      <c r="B539" s="223"/>
      <c r="C539" s="223" t="s">
        <v>439</v>
      </c>
      <c r="D539" s="237">
        <v>4.8261122474400009E-2</v>
      </c>
    </row>
    <row r="540" spans="1:4" ht="15.75" x14ac:dyDescent="0.25">
      <c r="A540" s="223" t="s">
        <v>568</v>
      </c>
      <c r="B540" s="223"/>
      <c r="C540" s="223" t="s">
        <v>439</v>
      </c>
      <c r="D540" s="237">
        <v>7.3439392435200007E-2</v>
      </c>
    </row>
    <row r="541" spans="1:4" ht="15.75" x14ac:dyDescent="0.25">
      <c r="A541" s="223" t="s">
        <v>569</v>
      </c>
      <c r="B541" s="201"/>
      <c r="C541" s="223" t="s">
        <v>439</v>
      </c>
      <c r="D541" s="237">
        <v>6.6521188800000011E-3</v>
      </c>
    </row>
    <row r="542" spans="1:4" ht="15.75" x14ac:dyDescent="0.25">
      <c r="A542" s="223" t="s">
        <v>570</v>
      </c>
      <c r="B542" s="201"/>
      <c r="C542" s="223" t="s">
        <v>439</v>
      </c>
      <c r="D542" s="237">
        <v>0.16297691256000002</v>
      </c>
    </row>
    <row r="543" spans="1:4" ht="15.75" x14ac:dyDescent="0.25">
      <c r="A543" s="223" t="s">
        <v>571</v>
      </c>
      <c r="B543" s="201"/>
      <c r="C543" s="223" t="s">
        <v>439</v>
      </c>
      <c r="D543" s="237">
        <v>0.15100642463544001</v>
      </c>
    </row>
    <row r="544" spans="1:4" ht="15.75" x14ac:dyDescent="0.25">
      <c r="A544" s="223" t="s">
        <v>572</v>
      </c>
      <c r="B544" s="201"/>
      <c r="C544" s="223" t="s">
        <v>439</v>
      </c>
      <c r="D544" s="237">
        <v>0.32063545607544003</v>
      </c>
    </row>
    <row r="545" spans="1:4" ht="15.75" x14ac:dyDescent="0.25">
      <c r="A545" s="223" t="s">
        <v>573</v>
      </c>
      <c r="B545" s="223" t="s">
        <v>508</v>
      </c>
      <c r="C545" s="223" t="s">
        <v>439</v>
      </c>
      <c r="D545" s="234">
        <v>3.0957298237799996E-2</v>
      </c>
    </row>
    <row r="546" spans="1:4" ht="15.75" x14ac:dyDescent="0.25">
      <c r="A546" s="223" t="s">
        <v>574</v>
      </c>
      <c r="B546" s="223" t="s">
        <v>508</v>
      </c>
      <c r="C546" s="223" t="s">
        <v>439</v>
      </c>
      <c r="D546" s="234">
        <v>3.61958418558E-2</v>
      </c>
    </row>
    <row r="547" spans="1:4" ht="15.75" x14ac:dyDescent="0.25">
      <c r="A547" s="223" t="s">
        <v>575</v>
      </c>
      <c r="B547" s="223" t="s">
        <v>508</v>
      </c>
      <c r="C547" s="223" t="s">
        <v>439</v>
      </c>
      <c r="D547" s="234">
        <v>5.5079544326399998E-2</v>
      </c>
    </row>
    <row r="548" spans="1:4" ht="15.75" x14ac:dyDescent="0.25">
      <c r="A548" s="223" t="s">
        <v>576</v>
      </c>
      <c r="B548" s="223" t="s">
        <v>508</v>
      </c>
      <c r="C548" s="223" t="s">
        <v>439</v>
      </c>
      <c r="D548" s="234">
        <v>2.4945445800000003E-3</v>
      </c>
    </row>
    <row r="549" spans="1:4" ht="15.75" x14ac:dyDescent="0.25">
      <c r="A549" s="223" t="s">
        <v>577</v>
      </c>
      <c r="B549" s="223" t="s">
        <v>510</v>
      </c>
      <c r="C549" s="223" t="s">
        <v>439</v>
      </c>
      <c r="D549" s="249">
        <v>8.2552795300799998E-3</v>
      </c>
    </row>
    <row r="550" spans="1:4" ht="15.75" x14ac:dyDescent="0.25">
      <c r="A550" s="223" t="s">
        <v>578</v>
      </c>
      <c r="B550" s="223" t="s">
        <v>510</v>
      </c>
      <c r="C550" s="223" t="s">
        <v>439</v>
      </c>
      <c r="D550" s="249">
        <v>9.6522244948800007E-3</v>
      </c>
    </row>
    <row r="551" spans="1:4" ht="15.75" x14ac:dyDescent="0.25">
      <c r="A551" s="223" t="s">
        <v>579</v>
      </c>
      <c r="B551" s="223" t="s">
        <v>510</v>
      </c>
      <c r="C551" s="223" t="s">
        <v>439</v>
      </c>
      <c r="D551" s="249">
        <v>1.4687878487039998E-2</v>
      </c>
    </row>
    <row r="552" spans="1:4" ht="15.75" x14ac:dyDescent="0.25">
      <c r="A552" s="223" t="s">
        <v>580</v>
      </c>
      <c r="B552" s="223" t="s">
        <v>510</v>
      </c>
      <c r="C552" s="223" t="s">
        <v>439</v>
      </c>
      <c r="D552" s="249">
        <v>6.65211888E-4</v>
      </c>
    </row>
    <row r="553" spans="1:4" x14ac:dyDescent="0.25">
      <c r="A553" s="223"/>
      <c r="B553" s="201"/>
      <c r="C553" s="206"/>
      <c r="D553" s="237"/>
    </row>
    <row r="554" spans="1:4" x14ac:dyDescent="0.25">
      <c r="A554" s="219" t="s">
        <v>461</v>
      </c>
      <c r="B554" s="201"/>
      <c r="C554" s="206"/>
      <c r="D554" s="237"/>
    </row>
    <row r="555" spans="1:4" x14ac:dyDescent="0.25">
      <c r="A555" s="223" t="s">
        <v>559</v>
      </c>
      <c r="B555" s="201"/>
      <c r="C555" s="235" t="s">
        <v>560</v>
      </c>
      <c r="D555" s="237">
        <v>8.2007270000000005</v>
      </c>
    </row>
    <row r="556" spans="1:4" ht="15.75" x14ac:dyDescent="0.25">
      <c r="A556" s="223" t="s">
        <v>561</v>
      </c>
      <c r="B556" s="201"/>
      <c r="C556" s="235" t="s">
        <v>560</v>
      </c>
      <c r="D556" s="237">
        <v>6.5605816000000008</v>
      </c>
    </row>
    <row r="557" spans="1:4" ht="15.75" x14ac:dyDescent="0.25">
      <c r="A557" s="223" t="s">
        <v>562</v>
      </c>
      <c r="B557" s="201"/>
      <c r="C557" s="235" t="s">
        <v>560</v>
      </c>
      <c r="D557" s="237">
        <v>1.6283363531200001</v>
      </c>
    </row>
    <row r="558" spans="1:4" ht="15.75" x14ac:dyDescent="0.25">
      <c r="A558" s="223" t="s">
        <v>563</v>
      </c>
      <c r="B558" s="201"/>
      <c r="C558" s="235" t="s">
        <v>560</v>
      </c>
      <c r="D558" s="237">
        <v>1.9038807803200004</v>
      </c>
    </row>
    <row r="559" spans="1:4" ht="15.75" x14ac:dyDescent="0.25">
      <c r="A559" s="223" t="s">
        <v>564</v>
      </c>
      <c r="B559" s="201"/>
      <c r="C559" s="235" t="s">
        <v>560</v>
      </c>
      <c r="D559" s="237">
        <v>2.8971528345600004</v>
      </c>
    </row>
    <row r="560" spans="1:4" x14ac:dyDescent="0.25">
      <c r="A560" s="223" t="s">
        <v>565</v>
      </c>
      <c r="B560" s="201"/>
      <c r="C560" s="235" t="s">
        <v>560</v>
      </c>
      <c r="D560" s="237">
        <v>0.16401454000000001</v>
      </c>
    </row>
    <row r="561" spans="1:4" ht="15.75" x14ac:dyDescent="0.25">
      <c r="A561" s="223" t="s">
        <v>566</v>
      </c>
      <c r="B561" s="223"/>
      <c r="C561" s="223" t="s">
        <v>439</v>
      </c>
      <c r="D561" s="237">
        <v>3.1985178364857147E-2</v>
      </c>
    </row>
    <row r="562" spans="1:4" ht="15.75" x14ac:dyDescent="0.25">
      <c r="A562" s="223" t="s">
        <v>567</v>
      </c>
      <c r="B562" s="223"/>
      <c r="C562" s="223" t="s">
        <v>439</v>
      </c>
      <c r="D562" s="237">
        <v>3.7397658184857151E-2</v>
      </c>
    </row>
    <row r="563" spans="1:4" ht="15.75" x14ac:dyDescent="0.25">
      <c r="A563" s="223" t="s">
        <v>568</v>
      </c>
      <c r="B563" s="223"/>
      <c r="C563" s="223" t="s">
        <v>439</v>
      </c>
      <c r="D563" s="237">
        <v>5.6908359250285721E-2</v>
      </c>
    </row>
    <row r="564" spans="1:4" ht="15.75" x14ac:dyDescent="0.25">
      <c r="A564" s="223" t="s">
        <v>569</v>
      </c>
      <c r="B564" s="201"/>
      <c r="C564" s="223" t="s">
        <v>439</v>
      </c>
      <c r="D564" s="237">
        <v>5.1547426857142861E-3</v>
      </c>
    </row>
    <row r="565" spans="1:4" ht="15.75" x14ac:dyDescent="0.25">
      <c r="A565" s="223" t="s">
        <v>570</v>
      </c>
      <c r="B565" s="201"/>
      <c r="C565" s="223" t="s">
        <v>439</v>
      </c>
      <c r="D565" s="237">
        <v>0.12629119580000003</v>
      </c>
    </row>
    <row r="566" spans="1:4" ht="15.75" x14ac:dyDescent="0.25">
      <c r="A566" s="223" t="s">
        <v>571</v>
      </c>
      <c r="B566" s="201"/>
      <c r="C566" s="223" t="s">
        <v>439</v>
      </c>
      <c r="D566" s="237">
        <v>0.11701523633705714</v>
      </c>
    </row>
    <row r="567" spans="1:4" ht="15.75" x14ac:dyDescent="0.25">
      <c r="A567" s="223" t="s">
        <v>572</v>
      </c>
      <c r="B567" s="201"/>
      <c r="C567" s="223" t="s">
        <v>439</v>
      </c>
      <c r="D567" s="237">
        <v>0.24846117482277144</v>
      </c>
    </row>
    <row r="568" spans="1:4" ht="15.75" x14ac:dyDescent="0.25">
      <c r="A568" s="223" t="s">
        <v>573</v>
      </c>
      <c r="B568" s="223" t="s">
        <v>508</v>
      </c>
      <c r="C568" s="223" t="s">
        <v>439</v>
      </c>
      <c r="D568" s="234">
        <v>2.3988883773642857E-2</v>
      </c>
    </row>
    <row r="569" spans="1:4" ht="15.75" x14ac:dyDescent="0.25">
      <c r="A569" s="223" t="s">
        <v>574</v>
      </c>
      <c r="B569" s="223" t="s">
        <v>508</v>
      </c>
      <c r="C569" s="223" t="s">
        <v>439</v>
      </c>
      <c r="D569" s="234">
        <v>2.8048243638642865E-2</v>
      </c>
    </row>
    <row r="570" spans="1:4" ht="15.75" x14ac:dyDescent="0.25">
      <c r="A570" s="223" t="s">
        <v>575</v>
      </c>
      <c r="B570" s="223" t="s">
        <v>508</v>
      </c>
      <c r="C570" s="223" t="s">
        <v>439</v>
      </c>
      <c r="D570" s="234">
        <v>4.2681269437714289E-2</v>
      </c>
    </row>
    <row r="571" spans="1:4" ht="15.75" x14ac:dyDescent="0.25">
      <c r="A571" s="223" t="s">
        <v>576</v>
      </c>
      <c r="B571" s="223" t="s">
        <v>508</v>
      </c>
      <c r="C571" s="223" t="s">
        <v>439</v>
      </c>
      <c r="D571" s="234">
        <v>1.9330285071428573E-3</v>
      </c>
    </row>
    <row r="572" spans="1:4" ht="15.75" x14ac:dyDescent="0.25">
      <c r="A572" s="223" t="s">
        <v>577</v>
      </c>
      <c r="B572" s="223" t="s">
        <v>510</v>
      </c>
      <c r="C572" s="223" t="s">
        <v>439</v>
      </c>
      <c r="D572" s="249">
        <v>6.3970356729714283E-3</v>
      </c>
    </row>
    <row r="573" spans="1:4" ht="15.75" x14ac:dyDescent="0.25">
      <c r="A573" s="223" t="s">
        <v>578</v>
      </c>
      <c r="B573" s="223" t="s">
        <v>510</v>
      </c>
      <c r="C573" s="223" t="s">
        <v>439</v>
      </c>
      <c r="D573" s="249">
        <v>7.4795316369714315E-3</v>
      </c>
    </row>
    <row r="574" spans="1:4" ht="15.75" x14ac:dyDescent="0.25">
      <c r="A574" s="223" t="s">
        <v>579</v>
      </c>
      <c r="B574" s="223" t="s">
        <v>510</v>
      </c>
      <c r="C574" s="223" t="s">
        <v>439</v>
      </c>
      <c r="D574" s="249">
        <v>1.1381671850057144E-2</v>
      </c>
    </row>
    <row r="575" spans="1:4" ht="15.75" x14ac:dyDescent="0.25">
      <c r="A575" s="223" t="s">
        <v>580</v>
      </c>
      <c r="B575" s="223" t="s">
        <v>510</v>
      </c>
      <c r="C575" s="223" t="s">
        <v>439</v>
      </c>
      <c r="D575" s="249">
        <v>5.1547426857142869E-4</v>
      </c>
    </row>
    <row r="576" spans="1:4" x14ac:dyDescent="0.25">
      <c r="A576" s="223"/>
      <c r="B576" s="201"/>
      <c r="C576" s="223"/>
      <c r="D576" s="234"/>
    </row>
    <row r="577" spans="1:4" x14ac:dyDescent="0.25">
      <c r="A577" s="219" t="s">
        <v>462</v>
      </c>
      <c r="B577" s="201"/>
      <c r="C577" s="223"/>
      <c r="D577" s="237"/>
    </row>
    <row r="578" spans="1:4" x14ac:dyDescent="0.25">
      <c r="A578" s="223" t="s">
        <v>559</v>
      </c>
      <c r="B578" s="201"/>
      <c r="C578" s="235" t="s">
        <v>560</v>
      </c>
      <c r="D578" s="237">
        <v>3.1436807999999998</v>
      </c>
    </row>
    <row r="579" spans="1:4" ht="15.75" x14ac:dyDescent="0.25">
      <c r="A579" s="223" t="s">
        <v>561</v>
      </c>
      <c r="B579" s="201"/>
      <c r="C579" s="235" t="s">
        <v>560</v>
      </c>
      <c r="D579" s="237">
        <v>2.51494464</v>
      </c>
    </row>
    <row r="580" spans="1:4" ht="15.75" x14ac:dyDescent="0.25">
      <c r="A580" s="223" t="s">
        <v>562</v>
      </c>
      <c r="B580" s="201"/>
      <c r="C580" s="235" t="s">
        <v>560</v>
      </c>
      <c r="D580" s="237">
        <v>0.66092745139199993</v>
      </c>
    </row>
    <row r="581" spans="1:4" ht="15.75" x14ac:dyDescent="0.25">
      <c r="A581" s="223" t="s">
        <v>563</v>
      </c>
      <c r="B581" s="201"/>
      <c r="C581" s="235" t="s">
        <v>560</v>
      </c>
      <c r="D581" s="237">
        <v>0.57969473952000006</v>
      </c>
    </row>
    <row r="582" spans="1:4" ht="15.75" x14ac:dyDescent="0.25">
      <c r="A582" s="223" t="s">
        <v>564</v>
      </c>
      <c r="B582" s="201"/>
      <c r="C582" s="235" t="s">
        <v>560</v>
      </c>
      <c r="D582" s="237">
        <v>0.74618407468799985</v>
      </c>
    </row>
    <row r="583" spans="1:4" x14ac:dyDescent="0.25">
      <c r="A583" s="223" t="s">
        <v>565</v>
      </c>
      <c r="B583" s="201"/>
      <c r="C583" s="235" t="s">
        <v>560</v>
      </c>
      <c r="D583" s="237">
        <v>0.66017296799999992</v>
      </c>
    </row>
    <row r="584" spans="1:4" ht="15.75" x14ac:dyDescent="0.25">
      <c r="A584" s="223" t="s">
        <v>566</v>
      </c>
      <c r="B584" s="223"/>
      <c r="C584" s="223" t="s">
        <v>439</v>
      </c>
      <c r="D584" s="237">
        <v>1.2982503509485713E-2</v>
      </c>
    </row>
    <row r="585" spans="1:4" ht="15.75" x14ac:dyDescent="0.25">
      <c r="A585" s="223" t="s">
        <v>567</v>
      </c>
      <c r="B585" s="223"/>
      <c r="C585" s="223" t="s">
        <v>439</v>
      </c>
      <c r="D585" s="237">
        <v>1.1386860954857145E-2</v>
      </c>
    </row>
    <row r="586" spans="1:4" ht="15.75" x14ac:dyDescent="0.25">
      <c r="A586" s="223" t="s">
        <v>568</v>
      </c>
      <c r="B586" s="223"/>
      <c r="C586" s="223" t="s">
        <v>439</v>
      </c>
      <c r="D586" s="237">
        <v>1.4657187181371425E-2</v>
      </c>
    </row>
    <row r="587" spans="1:4" ht="15.75" x14ac:dyDescent="0.25">
      <c r="A587" s="223" t="s">
        <v>569</v>
      </c>
      <c r="B587" s="201"/>
      <c r="C587" s="223" t="s">
        <v>439</v>
      </c>
      <c r="D587" s="237">
        <v>2.074829328E-2</v>
      </c>
    </row>
    <row r="588" spans="1:4" ht="15.75" x14ac:dyDescent="0.25">
      <c r="A588" s="223" t="s">
        <v>570</v>
      </c>
      <c r="B588" s="201"/>
      <c r="C588" s="223" t="s">
        <v>439</v>
      </c>
      <c r="D588" s="237">
        <v>3.9026551645714287E-2</v>
      </c>
    </row>
    <row r="589" spans="1:4" ht="15.75" x14ac:dyDescent="0.25">
      <c r="A589" s="223" t="s">
        <v>571</v>
      </c>
      <c r="B589" s="201"/>
      <c r="C589" s="223" t="s">
        <v>439</v>
      </c>
      <c r="D589" s="237">
        <v>3.061262471369142E-2</v>
      </c>
    </row>
    <row r="590" spans="1:4" ht="15.75" x14ac:dyDescent="0.25">
      <c r="A590" s="223" t="s">
        <v>572</v>
      </c>
      <c r="B590" s="201"/>
      <c r="C590" s="223" t="s">
        <v>439</v>
      </c>
      <c r="D590" s="237">
        <v>9.0387469639405707E-2</v>
      </c>
    </row>
    <row r="591" spans="1:4" ht="15.75" x14ac:dyDescent="0.25">
      <c r="A591" s="223" t="s">
        <v>573</v>
      </c>
      <c r="B591" s="223" t="s">
        <v>508</v>
      </c>
      <c r="C591" s="223" t="s">
        <v>439</v>
      </c>
      <c r="D591" s="234">
        <v>9.7368776321142842E-3</v>
      </c>
    </row>
    <row r="592" spans="1:4" ht="15.75" x14ac:dyDescent="0.25">
      <c r="A592" s="223" t="s">
        <v>574</v>
      </c>
      <c r="B592" s="223" t="s">
        <v>508</v>
      </c>
      <c r="C592" s="223" t="s">
        <v>439</v>
      </c>
      <c r="D592" s="234">
        <v>8.5401457161428575E-3</v>
      </c>
    </row>
    <row r="593" spans="1:5" ht="15.75" x14ac:dyDescent="0.25">
      <c r="A593" s="223" t="s">
        <v>575</v>
      </c>
      <c r="B593" s="223" t="s">
        <v>508</v>
      </c>
      <c r="C593" s="223" t="s">
        <v>439</v>
      </c>
      <c r="D593" s="234">
        <v>1.0992890386028567E-2</v>
      </c>
    </row>
    <row r="594" spans="1:5" ht="15.75" x14ac:dyDescent="0.25">
      <c r="A594" s="223" t="s">
        <v>576</v>
      </c>
      <c r="B594" s="223" t="s">
        <v>508</v>
      </c>
      <c r="C594" s="223" t="s">
        <v>439</v>
      </c>
      <c r="D594" s="234">
        <v>7.7806099799999986E-3</v>
      </c>
    </row>
    <row r="595" spans="1:5" ht="15.75" x14ac:dyDescent="0.25">
      <c r="A595" s="223" t="s">
        <v>577</v>
      </c>
      <c r="B595" s="223" t="s">
        <v>510</v>
      </c>
      <c r="C595" s="223" t="s">
        <v>439</v>
      </c>
      <c r="D595" s="249">
        <v>2.5965007018971427E-3</v>
      </c>
    </row>
    <row r="596" spans="1:5" ht="15.75" x14ac:dyDescent="0.25">
      <c r="A596" s="223" t="s">
        <v>578</v>
      </c>
      <c r="B596" s="223" t="s">
        <v>510</v>
      </c>
      <c r="C596" s="223" t="s">
        <v>439</v>
      </c>
      <c r="D596" s="249">
        <v>2.2773721909714289E-3</v>
      </c>
    </row>
    <row r="597" spans="1:5" ht="15.75" x14ac:dyDescent="0.25">
      <c r="A597" s="223" t="s">
        <v>579</v>
      </c>
      <c r="B597" s="223" t="s">
        <v>510</v>
      </c>
      <c r="C597" s="223" t="s">
        <v>439</v>
      </c>
      <c r="D597" s="249">
        <v>2.9314374362742852E-3</v>
      </c>
    </row>
    <row r="598" spans="1:5" ht="15.75" x14ac:dyDescent="0.25">
      <c r="A598" s="223" t="s">
        <v>580</v>
      </c>
      <c r="B598" s="223" t="s">
        <v>510</v>
      </c>
      <c r="C598" s="223" t="s">
        <v>439</v>
      </c>
      <c r="D598" s="249">
        <v>2.0748293280000002E-3</v>
      </c>
    </row>
    <row r="599" spans="1:5" x14ac:dyDescent="0.25">
      <c r="A599" s="223"/>
      <c r="B599" s="201"/>
      <c r="C599" s="223"/>
      <c r="D599" s="249"/>
    </row>
    <row r="600" spans="1:5" x14ac:dyDescent="0.25">
      <c r="A600" s="212" t="s">
        <v>596</v>
      </c>
      <c r="B600" s="202"/>
      <c r="C600" s="202"/>
      <c r="D600" s="251"/>
    </row>
    <row r="601" spans="1:5" x14ac:dyDescent="0.25">
      <c r="A601" s="203" t="s">
        <v>582</v>
      </c>
      <c r="B601" s="202"/>
      <c r="C601" s="202"/>
      <c r="D601" s="251">
        <v>0.13829201033858571</v>
      </c>
    </row>
    <row r="602" spans="1:5" x14ac:dyDescent="0.25">
      <c r="A602" s="203" t="s">
        <v>583</v>
      </c>
      <c r="B602" s="202"/>
      <c r="C602" s="202"/>
      <c r="D602" s="251">
        <v>0.15490747473300001</v>
      </c>
    </row>
    <row r="603" spans="1:5" x14ac:dyDescent="0.25">
      <c r="A603" s="203" t="s">
        <v>584</v>
      </c>
      <c r="B603" s="202"/>
      <c r="C603" s="202"/>
      <c r="D603" s="251">
        <v>0.23094606052555719</v>
      </c>
    </row>
    <row r="604" spans="1:5" x14ac:dyDescent="0.25">
      <c r="A604" s="203" t="s">
        <v>585</v>
      </c>
      <c r="B604" s="202"/>
      <c r="C604" s="202"/>
      <c r="D604" s="251">
        <v>0.52414554559714299</v>
      </c>
      <c r="E604" s="288">
        <f>SUM(D601:D603)</f>
        <v>0.52414554559714288</v>
      </c>
    </row>
    <row r="605" spans="1:5" x14ac:dyDescent="0.25">
      <c r="A605" s="203" t="s">
        <v>586</v>
      </c>
      <c r="B605" s="202"/>
      <c r="C605" s="202"/>
      <c r="D605" s="251">
        <v>0.13559215880571429</v>
      </c>
    </row>
    <row r="606" spans="1:5" x14ac:dyDescent="0.25">
      <c r="A606" s="203" t="s">
        <v>587</v>
      </c>
      <c r="B606" s="202"/>
      <c r="C606" s="202"/>
      <c r="D606" s="251">
        <v>0.47572132208497286</v>
      </c>
    </row>
    <row r="607" spans="1:5" x14ac:dyDescent="0.25">
      <c r="A607" s="203" t="s">
        <v>588</v>
      </c>
      <c r="B607" s="202"/>
      <c r="C607" s="202"/>
      <c r="D607" s="251">
        <v>1.1354590264878301</v>
      </c>
      <c r="E607" s="437">
        <f>SUM(D606,D605,D604)</f>
        <v>1.1354590264878301</v>
      </c>
    </row>
    <row r="608" spans="1:5" x14ac:dyDescent="0.25">
      <c r="A608" s="203" t="s">
        <v>589</v>
      </c>
      <c r="B608" s="202"/>
      <c r="C608" s="202"/>
      <c r="D608" s="251">
        <v>0.10371900775393927</v>
      </c>
    </row>
    <row r="609" spans="1:8" x14ac:dyDescent="0.25">
      <c r="A609" s="203" t="s">
        <v>590</v>
      </c>
      <c r="B609" s="202"/>
      <c r="C609" s="202"/>
      <c r="D609" s="251">
        <v>0.11618060604974999</v>
      </c>
    </row>
    <row r="610" spans="1:8" x14ac:dyDescent="0.25">
      <c r="A610" s="203" t="s">
        <v>591</v>
      </c>
      <c r="B610" s="202"/>
      <c r="C610" s="202"/>
      <c r="D610" s="251">
        <v>0.17320954539416789</v>
      </c>
    </row>
    <row r="611" spans="1:8" x14ac:dyDescent="0.25">
      <c r="A611" s="203" t="s">
        <v>592</v>
      </c>
      <c r="B611" s="202"/>
      <c r="C611" s="202"/>
      <c r="D611" s="251">
        <v>5.0847059552142859E-2</v>
      </c>
      <c r="E611" s="437"/>
    </row>
    <row r="612" spans="1:8" x14ac:dyDescent="0.25">
      <c r="A612" s="203" t="s">
        <v>577</v>
      </c>
      <c r="B612" s="202"/>
      <c r="C612" s="202"/>
      <c r="D612" s="251">
        <v>2.7658402067717143E-2</v>
      </c>
    </row>
    <row r="613" spans="1:8" x14ac:dyDescent="0.25">
      <c r="A613" s="203" t="s">
        <v>593</v>
      </c>
      <c r="B613" s="202"/>
      <c r="C613" s="202"/>
      <c r="D613" s="251">
        <v>3.0981494946600008E-2</v>
      </c>
    </row>
    <row r="614" spans="1:8" x14ac:dyDescent="0.25">
      <c r="A614" s="203" t="s">
        <v>594</v>
      </c>
      <c r="B614" s="202"/>
      <c r="C614" s="202"/>
      <c r="D614" s="251">
        <v>4.6189212105111427E-2</v>
      </c>
    </row>
    <row r="615" spans="1:8" x14ac:dyDescent="0.25">
      <c r="A615" s="203" t="s">
        <v>595</v>
      </c>
      <c r="B615" s="202"/>
      <c r="C615" s="202"/>
      <c r="D615" s="251">
        <v>1.3559215880571433E-2</v>
      </c>
      <c r="G615" s="474">
        <f>(SUM(D607:D615)*1000)/(Methane!C223*1000)</f>
        <v>4.7081211459246337E-4</v>
      </c>
      <c r="H615" s="438"/>
    </row>
    <row r="616" spans="1:8" x14ac:dyDescent="0.25">
      <c r="A616" s="223"/>
      <c r="B616" s="201"/>
      <c r="C616" s="223"/>
      <c r="D616" s="249"/>
    </row>
    <row r="617" spans="1:8" x14ac:dyDescent="0.25">
      <c r="A617" s="203" t="s">
        <v>464</v>
      </c>
      <c r="B617" s="201"/>
      <c r="C617" s="223"/>
      <c r="D617" s="234"/>
    </row>
    <row r="618" spans="1:8" x14ac:dyDescent="0.25">
      <c r="A618" s="203" t="s">
        <v>465</v>
      </c>
      <c r="B618" s="201"/>
      <c r="C618" s="223"/>
      <c r="D618" s="237"/>
    </row>
    <row r="619" spans="1:8" x14ac:dyDescent="0.25">
      <c r="A619" s="223" t="s">
        <v>559</v>
      </c>
      <c r="B619" s="201"/>
      <c r="C619" s="235" t="s">
        <v>560</v>
      </c>
      <c r="D619" s="237">
        <v>67.449219350999996</v>
      </c>
    </row>
    <row r="620" spans="1:8" ht="15.75" x14ac:dyDescent="0.25">
      <c r="A620" s="223" t="s">
        <v>561</v>
      </c>
      <c r="B620" s="201"/>
      <c r="C620" s="235" t="s">
        <v>560</v>
      </c>
      <c r="D620" s="237">
        <v>53.959375480799999</v>
      </c>
    </row>
    <row r="621" spans="1:8" ht="15.75" x14ac:dyDescent="0.25">
      <c r="A621" s="223" t="s">
        <v>562</v>
      </c>
      <c r="B621" s="201"/>
      <c r="C621" s="235" t="s">
        <v>560</v>
      </c>
      <c r="D621" s="237">
        <v>0</v>
      </c>
    </row>
    <row r="622" spans="1:8" ht="15.75" x14ac:dyDescent="0.25">
      <c r="A622" s="223" t="s">
        <v>563</v>
      </c>
      <c r="B622" s="201"/>
      <c r="C622" s="235" t="s">
        <v>560</v>
      </c>
      <c r="D622" s="237">
        <v>0</v>
      </c>
    </row>
    <row r="623" spans="1:8" ht="15.75" x14ac:dyDescent="0.25">
      <c r="A623" s="223" t="s">
        <v>564</v>
      </c>
      <c r="B623" s="201"/>
      <c r="C623" s="235" t="s">
        <v>560</v>
      </c>
      <c r="D623" s="237">
        <v>2.2840338388448234</v>
      </c>
    </row>
    <row r="624" spans="1:8" x14ac:dyDescent="0.25">
      <c r="A624" s="223" t="s">
        <v>565</v>
      </c>
      <c r="B624" s="201"/>
      <c r="C624" s="235" t="s">
        <v>560</v>
      </c>
      <c r="D624" s="237">
        <v>64.594177052443968</v>
      </c>
    </row>
    <row r="625" spans="1:4" ht="15.75" x14ac:dyDescent="0.25">
      <c r="A625" s="223" t="s">
        <v>566</v>
      </c>
      <c r="B625" s="223"/>
      <c r="C625" s="223" t="s">
        <v>439</v>
      </c>
      <c r="D625" s="237">
        <v>0</v>
      </c>
    </row>
    <row r="626" spans="1:4" ht="15.75" x14ac:dyDescent="0.25">
      <c r="A626" s="223" t="s">
        <v>567</v>
      </c>
      <c r="B626" s="223"/>
      <c r="C626" s="223" t="s">
        <v>439</v>
      </c>
      <c r="D626" s="237">
        <v>0</v>
      </c>
    </row>
    <row r="627" spans="1:4" ht="15.75" x14ac:dyDescent="0.25">
      <c r="A627" s="223" t="s">
        <v>568</v>
      </c>
      <c r="B627" s="223"/>
      <c r="C627" s="223" t="s">
        <v>439</v>
      </c>
      <c r="D627" s="237">
        <v>4.4864950405880455E-2</v>
      </c>
    </row>
    <row r="628" spans="1:4" ht="15.75" x14ac:dyDescent="0.25">
      <c r="A628" s="223" t="s">
        <v>569</v>
      </c>
      <c r="B628" s="201"/>
      <c r="C628" s="223" t="s">
        <v>439</v>
      </c>
      <c r="D628" s="237">
        <v>2.0301027073625248</v>
      </c>
    </row>
    <row r="629" spans="1:4" ht="15.75" x14ac:dyDescent="0.25">
      <c r="A629" s="223" t="s">
        <v>570</v>
      </c>
      <c r="B629" s="201"/>
      <c r="C629" s="223" t="s">
        <v>439</v>
      </c>
      <c r="D629" s="237">
        <v>4.4864950405880455E-2</v>
      </c>
    </row>
    <row r="630" spans="1:4" ht="15.75" x14ac:dyDescent="0.25">
      <c r="A630" s="223" t="s">
        <v>571</v>
      </c>
      <c r="B630" s="201"/>
      <c r="C630" s="223" t="s">
        <v>439</v>
      </c>
      <c r="D630" s="237">
        <v>8.9729900811760924E-2</v>
      </c>
    </row>
    <row r="631" spans="1:4" ht="15.75" x14ac:dyDescent="0.25">
      <c r="A631" s="223" t="s">
        <v>572</v>
      </c>
      <c r="B631" s="201"/>
      <c r="C631" s="223" t="s">
        <v>439</v>
      </c>
      <c r="D631" s="237">
        <v>2.1646975585801664</v>
      </c>
    </row>
    <row r="632" spans="1:4" ht="15.75" x14ac:dyDescent="0.25">
      <c r="A632" s="223" t="s">
        <v>573</v>
      </c>
      <c r="B632" s="223" t="s">
        <v>508</v>
      </c>
      <c r="C632" s="223" t="s">
        <v>439</v>
      </c>
      <c r="D632" s="234">
        <v>0</v>
      </c>
    </row>
    <row r="633" spans="1:4" ht="15.75" x14ac:dyDescent="0.25">
      <c r="A633" s="223" t="s">
        <v>574</v>
      </c>
      <c r="B633" s="223" t="s">
        <v>508</v>
      </c>
      <c r="C633" s="223" t="s">
        <v>439</v>
      </c>
      <c r="D633" s="234">
        <v>0</v>
      </c>
    </row>
    <row r="634" spans="1:4" ht="15.75" x14ac:dyDescent="0.25">
      <c r="A634" s="223" t="s">
        <v>575</v>
      </c>
      <c r="B634" s="223" t="s">
        <v>508</v>
      </c>
      <c r="C634" s="223" t="s">
        <v>439</v>
      </c>
      <c r="D634" s="234">
        <v>3.3648712804410334E-2</v>
      </c>
    </row>
    <row r="635" spans="1:4" ht="15.75" x14ac:dyDescent="0.25">
      <c r="A635" s="223" t="s">
        <v>576</v>
      </c>
      <c r="B635" s="223" t="s">
        <v>508</v>
      </c>
      <c r="C635" s="223" t="s">
        <v>439</v>
      </c>
      <c r="D635" s="234">
        <v>0.76128851526094687</v>
      </c>
    </row>
    <row r="636" spans="1:4" ht="15.75" x14ac:dyDescent="0.25">
      <c r="A636" s="223" t="s">
        <v>577</v>
      </c>
      <c r="B636" s="223" t="s">
        <v>510</v>
      </c>
      <c r="C636" s="223" t="s">
        <v>439</v>
      </c>
      <c r="D636" s="249">
        <v>0</v>
      </c>
    </row>
    <row r="637" spans="1:4" ht="15.75" x14ac:dyDescent="0.25">
      <c r="A637" s="223" t="s">
        <v>578</v>
      </c>
      <c r="B637" s="223" t="s">
        <v>510</v>
      </c>
      <c r="C637" s="223" t="s">
        <v>439</v>
      </c>
      <c r="D637" s="249">
        <v>0</v>
      </c>
    </row>
    <row r="638" spans="1:4" ht="15.75" x14ac:dyDescent="0.25">
      <c r="A638" s="223" t="s">
        <v>579</v>
      </c>
      <c r="B638" s="223" t="s">
        <v>510</v>
      </c>
      <c r="C638" s="223" t="s">
        <v>439</v>
      </c>
      <c r="D638" s="249">
        <v>8.972990081176092E-3</v>
      </c>
    </row>
    <row r="639" spans="1:4" ht="15.75" x14ac:dyDescent="0.25">
      <c r="A639" s="223" t="s">
        <v>580</v>
      </c>
      <c r="B639" s="223" t="s">
        <v>510</v>
      </c>
      <c r="C639" s="223" t="s">
        <v>439</v>
      </c>
      <c r="D639" s="249">
        <v>0.20301027073625247</v>
      </c>
    </row>
    <row r="640" spans="1:4" x14ac:dyDescent="0.25">
      <c r="A640" s="220"/>
      <c r="B640" s="201"/>
      <c r="C640" s="206"/>
      <c r="D640" s="237"/>
    </row>
    <row r="641" spans="1:4" x14ac:dyDescent="0.25">
      <c r="A641" s="203" t="s">
        <v>466</v>
      </c>
      <c r="B641" s="201"/>
      <c r="C641" s="223"/>
      <c r="D641" s="237"/>
    </row>
    <row r="642" spans="1:4" x14ac:dyDescent="0.25">
      <c r="A642" s="223" t="s">
        <v>559</v>
      </c>
      <c r="B642" s="201"/>
      <c r="C642" s="235" t="s">
        <v>560</v>
      </c>
      <c r="D642" s="237">
        <v>1.7210791605</v>
      </c>
    </row>
    <row r="643" spans="1:4" ht="15.75" x14ac:dyDescent="0.25">
      <c r="A643" s="223" t="s">
        <v>561</v>
      </c>
      <c r="B643" s="201"/>
      <c r="C643" s="235" t="s">
        <v>560</v>
      </c>
      <c r="D643" s="237">
        <v>1.3768633284</v>
      </c>
    </row>
    <row r="644" spans="1:4" ht="15.75" x14ac:dyDescent="0.25">
      <c r="A644" s="223" t="s">
        <v>562</v>
      </c>
      <c r="B644" s="201"/>
      <c r="C644" s="235" t="s">
        <v>560</v>
      </c>
      <c r="D644" s="237">
        <v>0</v>
      </c>
    </row>
    <row r="645" spans="1:4" ht="15.75" x14ac:dyDescent="0.25">
      <c r="A645" s="223" t="s">
        <v>563</v>
      </c>
      <c r="B645" s="201"/>
      <c r="C645" s="235" t="s">
        <v>560</v>
      </c>
      <c r="D645" s="237">
        <v>0</v>
      </c>
    </row>
    <row r="646" spans="1:4" ht="15.75" x14ac:dyDescent="0.25">
      <c r="A646" s="223" t="s">
        <v>564</v>
      </c>
      <c r="B646" s="201"/>
      <c r="C646" s="235" t="s">
        <v>560</v>
      </c>
      <c r="D646" s="237">
        <v>5.82809271884384E-2</v>
      </c>
    </row>
    <row r="647" spans="1:4" x14ac:dyDescent="0.25">
      <c r="A647" s="223" t="s">
        <v>565</v>
      </c>
      <c r="B647" s="201"/>
      <c r="C647" s="235" t="s">
        <v>560</v>
      </c>
      <c r="D647" s="237">
        <v>1.6482280015144519</v>
      </c>
    </row>
    <row r="648" spans="1:4" ht="15.75" x14ac:dyDescent="0.25">
      <c r="A648" s="223" t="s">
        <v>566</v>
      </c>
      <c r="B648" s="223"/>
      <c r="C648" s="223" t="s">
        <v>439</v>
      </c>
      <c r="D648" s="237">
        <v>0</v>
      </c>
    </row>
    <row r="649" spans="1:4" ht="15.75" x14ac:dyDescent="0.25">
      <c r="A649" s="223" t="s">
        <v>567</v>
      </c>
      <c r="B649" s="223"/>
      <c r="C649" s="223" t="s">
        <v>439</v>
      </c>
      <c r="D649" s="237">
        <v>0</v>
      </c>
    </row>
    <row r="650" spans="1:4" ht="15.75" x14ac:dyDescent="0.25">
      <c r="A650" s="223" t="s">
        <v>568</v>
      </c>
      <c r="B650" s="223"/>
      <c r="C650" s="223" t="s">
        <v>439</v>
      </c>
      <c r="D650" s="237">
        <v>1.1448039269157542E-3</v>
      </c>
    </row>
    <row r="651" spans="1:4" ht="15.75" x14ac:dyDescent="0.25">
      <c r="A651" s="223" t="s">
        <v>569</v>
      </c>
      <c r="B651" s="201"/>
      <c r="C651" s="223" t="s">
        <v>439</v>
      </c>
      <c r="D651" s="237">
        <v>5.1801451476168492E-2</v>
      </c>
    </row>
    <row r="652" spans="1:4" ht="15.75" x14ac:dyDescent="0.25">
      <c r="A652" s="223" t="s">
        <v>570</v>
      </c>
      <c r="B652" s="201"/>
      <c r="C652" s="223" t="s">
        <v>439</v>
      </c>
      <c r="D652" s="237">
        <v>1.1448039269157542E-3</v>
      </c>
    </row>
    <row r="653" spans="1:4" ht="15.75" x14ac:dyDescent="0.25">
      <c r="A653" s="223" t="s">
        <v>571</v>
      </c>
      <c r="B653" s="201"/>
      <c r="C653" s="223" t="s">
        <v>439</v>
      </c>
      <c r="D653" s="237">
        <v>2.2896078538315085E-3</v>
      </c>
    </row>
    <row r="654" spans="1:4" ht="15.75" x14ac:dyDescent="0.25">
      <c r="A654" s="223" t="s">
        <v>572</v>
      </c>
      <c r="B654" s="201"/>
      <c r="C654" s="223" t="s">
        <v>439</v>
      </c>
      <c r="D654" s="237">
        <v>5.5235863256915756E-2</v>
      </c>
    </row>
    <row r="655" spans="1:4" ht="15.75" x14ac:dyDescent="0.25">
      <c r="A655" s="223" t="s">
        <v>573</v>
      </c>
      <c r="B655" s="223" t="s">
        <v>508</v>
      </c>
      <c r="C655" s="223" t="s">
        <v>439</v>
      </c>
      <c r="D655" s="234">
        <v>0</v>
      </c>
    </row>
    <row r="656" spans="1:4" ht="15.75" x14ac:dyDescent="0.25">
      <c r="A656" s="223" t="s">
        <v>574</v>
      </c>
      <c r="B656" s="223" t="s">
        <v>508</v>
      </c>
      <c r="C656" s="223" t="s">
        <v>439</v>
      </c>
      <c r="D656" s="234">
        <v>0</v>
      </c>
    </row>
    <row r="657" spans="1:4" ht="15.75" x14ac:dyDescent="0.25">
      <c r="A657" s="223" t="s">
        <v>575</v>
      </c>
      <c r="B657" s="223" t="s">
        <v>508</v>
      </c>
      <c r="C657" s="223" t="s">
        <v>439</v>
      </c>
      <c r="D657" s="234">
        <v>8.586029451868154E-4</v>
      </c>
    </row>
    <row r="658" spans="1:4" ht="15.75" x14ac:dyDescent="0.25">
      <c r="A658" s="223" t="s">
        <v>576</v>
      </c>
      <c r="B658" s="223" t="s">
        <v>508</v>
      </c>
      <c r="C658" s="223" t="s">
        <v>439</v>
      </c>
      <c r="D658" s="234">
        <v>1.9425544303563184E-2</v>
      </c>
    </row>
    <row r="659" spans="1:4" ht="15.75" x14ac:dyDescent="0.25">
      <c r="A659" s="223" t="s">
        <v>577</v>
      </c>
      <c r="B659" s="223" t="s">
        <v>510</v>
      </c>
      <c r="C659" s="223" t="s">
        <v>439</v>
      </c>
      <c r="D659" s="249">
        <v>0</v>
      </c>
    </row>
    <row r="660" spans="1:4" ht="15.75" x14ac:dyDescent="0.25">
      <c r="A660" s="223" t="s">
        <v>578</v>
      </c>
      <c r="B660" s="223" t="s">
        <v>510</v>
      </c>
      <c r="C660" s="223" t="s">
        <v>439</v>
      </c>
      <c r="D660" s="249">
        <v>0</v>
      </c>
    </row>
    <row r="661" spans="1:4" ht="15.75" x14ac:dyDescent="0.25">
      <c r="A661" s="223" t="s">
        <v>579</v>
      </c>
      <c r="B661" s="223" t="s">
        <v>510</v>
      </c>
      <c r="C661" s="223" t="s">
        <v>439</v>
      </c>
      <c r="D661" s="249">
        <v>2.2896078538315085E-4</v>
      </c>
    </row>
    <row r="662" spans="1:4" ht="15.75" x14ac:dyDescent="0.25">
      <c r="A662" s="223" t="s">
        <v>580</v>
      </c>
      <c r="B662" s="223" t="s">
        <v>510</v>
      </c>
      <c r="C662" s="223" t="s">
        <v>439</v>
      </c>
      <c r="D662" s="249">
        <v>5.180145147616849E-3</v>
      </c>
    </row>
    <row r="663" spans="1:4" x14ac:dyDescent="0.25">
      <c r="A663" s="200"/>
      <c r="B663" s="201"/>
      <c r="C663" s="223"/>
      <c r="D663" s="237"/>
    </row>
    <row r="664" spans="1:4" x14ac:dyDescent="0.25">
      <c r="A664" s="203" t="s">
        <v>467</v>
      </c>
      <c r="B664" s="201"/>
      <c r="C664" s="223"/>
      <c r="D664" s="237"/>
    </row>
    <row r="665" spans="1:4" x14ac:dyDescent="0.25">
      <c r="A665" s="223" t="s">
        <v>559</v>
      </c>
      <c r="B665" s="201"/>
      <c r="C665" s="235" t="s">
        <v>560</v>
      </c>
      <c r="D665" s="237">
        <v>4.7313470520000003</v>
      </c>
    </row>
    <row r="666" spans="1:4" ht="15.75" x14ac:dyDescent="0.25">
      <c r="A666" s="223" t="s">
        <v>561</v>
      </c>
      <c r="B666" s="201"/>
      <c r="C666" s="235" t="s">
        <v>560</v>
      </c>
      <c r="D666" s="237">
        <v>3.7850776416000005</v>
      </c>
    </row>
    <row r="667" spans="1:4" ht="15.75" x14ac:dyDescent="0.25">
      <c r="A667" s="223" t="s">
        <v>562</v>
      </c>
      <c r="B667" s="201"/>
      <c r="C667" s="235" t="s">
        <v>560</v>
      </c>
      <c r="D667" s="237">
        <v>0</v>
      </c>
    </row>
    <row r="668" spans="1:4" ht="15.75" x14ac:dyDescent="0.25">
      <c r="A668" s="223" t="s">
        <v>563</v>
      </c>
      <c r="B668" s="201"/>
      <c r="C668" s="235" t="s">
        <v>560</v>
      </c>
      <c r="D668" s="237">
        <v>0</v>
      </c>
    </row>
    <row r="669" spans="1:4" ht="15.75" x14ac:dyDescent="0.25">
      <c r="A669" s="223" t="s">
        <v>564</v>
      </c>
      <c r="B669" s="201"/>
      <c r="C669" s="235" t="s">
        <v>560</v>
      </c>
      <c r="D669" s="237">
        <v>0.16021767003484946</v>
      </c>
    </row>
    <row r="670" spans="1:4" x14ac:dyDescent="0.25">
      <c r="A670" s="223" t="s">
        <v>565</v>
      </c>
      <c r="B670" s="201"/>
      <c r="C670" s="235" t="s">
        <v>560</v>
      </c>
      <c r="D670" s="237">
        <v>4.5310749644564385</v>
      </c>
    </row>
    <row r="671" spans="1:4" ht="15.75" x14ac:dyDescent="0.25">
      <c r="A671" s="223" t="s">
        <v>566</v>
      </c>
      <c r="B671" s="223"/>
      <c r="C671" s="223" t="s">
        <v>439</v>
      </c>
      <c r="D671" s="237">
        <v>0</v>
      </c>
    </row>
    <row r="672" spans="1:4" ht="15.75" x14ac:dyDescent="0.25">
      <c r="A672" s="223" t="s">
        <v>567</v>
      </c>
      <c r="B672" s="223"/>
      <c r="C672" s="223" t="s">
        <v>439</v>
      </c>
      <c r="D672" s="237">
        <v>0</v>
      </c>
    </row>
    <row r="673" spans="1:4" ht="15.75" x14ac:dyDescent="0.25">
      <c r="A673" s="223" t="s">
        <v>568</v>
      </c>
      <c r="B673" s="223"/>
      <c r="C673" s="223" t="s">
        <v>439</v>
      </c>
      <c r="D673" s="237">
        <v>3.1471328042559717E-3</v>
      </c>
    </row>
    <row r="674" spans="1:4" ht="15.75" x14ac:dyDescent="0.25">
      <c r="A674" s="223" t="s">
        <v>569</v>
      </c>
      <c r="B674" s="201"/>
      <c r="C674" s="223" t="s">
        <v>439</v>
      </c>
      <c r="D674" s="237">
        <v>0.14240521316863092</v>
      </c>
    </row>
    <row r="675" spans="1:4" ht="15.75" x14ac:dyDescent="0.25">
      <c r="A675" s="223" t="s">
        <v>570</v>
      </c>
      <c r="B675" s="201"/>
      <c r="C675" s="223" t="s">
        <v>439</v>
      </c>
      <c r="D675" s="237">
        <v>3.1471328042559717E-3</v>
      </c>
    </row>
    <row r="676" spans="1:4" ht="15.75" x14ac:dyDescent="0.25">
      <c r="A676" s="223" t="s">
        <v>571</v>
      </c>
      <c r="B676" s="201"/>
      <c r="C676" s="223" t="s">
        <v>439</v>
      </c>
      <c r="D676" s="237">
        <v>6.2942656085119416E-3</v>
      </c>
    </row>
    <row r="677" spans="1:4" ht="15.75" x14ac:dyDescent="0.25">
      <c r="A677" s="223" t="s">
        <v>572</v>
      </c>
      <c r="B677" s="201"/>
      <c r="C677" s="223" t="s">
        <v>439</v>
      </c>
      <c r="D677" s="237">
        <v>0.15184661158139884</v>
      </c>
    </row>
    <row r="678" spans="1:4" ht="15.75" x14ac:dyDescent="0.25">
      <c r="A678" s="223" t="s">
        <v>573</v>
      </c>
      <c r="B678" s="223" t="s">
        <v>508</v>
      </c>
      <c r="C678" s="223" t="s">
        <v>439</v>
      </c>
      <c r="D678" s="234">
        <v>0</v>
      </c>
    </row>
    <row r="679" spans="1:4" ht="15.75" x14ac:dyDescent="0.25">
      <c r="A679" s="223" t="s">
        <v>574</v>
      </c>
      <c r="B679" s="223" t="s">
        <v>508</v>
      </c>
      <c r="C679" s="223" t="s">
        <v>439</v>
      </c>
      <c r="D679" s="234">
        <v>0</v>
      </c>
    </row>
    <row r="680" spans="1:4" ht="15.75" x14ac:dyDescent="0.25">
      <c r="A680" s="223" t="s">
        <v>575</v>
      </c>
      <c r="B680" s="223" t="s">
        <v>508</v>
      </c>
      <c r="C680" s="223" t="s">
        <v>439</v>
      </c>
      <c r="D680" s="234">
        <v>2.3603496031919789E-3</v>
      </c>
    </row>
    <row r="681" spans="1:4" ht="15.75" x14ac:dyDescent="0.25">
      <c r="A681" s="223" t="s">
        <v>576</v>
      </c>
      <c r="B681" s="223" t="s">
        <v>508</v>
      </c>
      <c r="C681" s="223" t="s">
        <v>439</v>
      </c>
      <c r="D681" s="234">
        <v>5.3401954938236594E-2</v>
      </c>
    </row>
    <row r="682" spans="1:4" ht="15.75" x14ac:dyDescent="0.25">
      <c r="A682" s="223" t="s">
        <v>577</v>
      </c>
      <c r="B682" s="223" t="s">
        <v>510</v>
      </c>
      <c r="C682" s="223" t="s">
        <v>439</v>
      </c>
      <c r="D682" s="249">
        <v>0</v>
      </c>
    </row>
    <row r="683" spans="1:4" ht="15.75" x14ac:dyDescent="0.25">
      <c r="A683" s="223" t="s">
        <v>578</v>
      </c>
      <c r="B683" s="223" t="s">
        <v>510</v>
      </c>
      <c r="C683" s="223" t="s">
        <v>439</v>
      </c>
      <c r="D683" s="249">
        <v>0</v>
      </c>
    </row>
    <row r="684" spans="1:4" ht="15.75" x14ac:dyDescent="0.25">
      <c r="A684" s="223" t="s">
        <v>579</v>
      </c>
      <c r="B684" s="223" t="s">
        <v>510</v>
      </c>
      <c r="C684" s="223" t="s">
        <v>439</v>
      </c>
      <c r="D684" s="249">
        <v>6.2942656085119436E-4</v>
      </c>
    </row>
    <row r="685" spans="1:4" ht="15.75" x14ac:dyDescent="0.25">
      <c r="A685" s="223" t="s">
        <v>580</v>
      </c>
      <c r="B685" s="223" t="s">
        <v>510</v>
      </c>
      <c r="C685" s="223" t="s">
        <v>439</v>
      </c>
      <c r="D685" s="249">
        <v>1.4240521316863094E-2</v>
      </c>
    </row>
    <row r="686" spans="1:4" x14ac:dyDescent="0.25">
      <c r="A686" s="200"/>
      <c r="B686" s="201"/>
      <c r="C686" s="223"/>
      <c r="D686" s="237"/>
    </row>
    <row r="687" spans="1:4" x14ac:dyDescent="0.25">
      <c r="A687" s="212" t="s">
        <v>597</v>
      </c>
      <c r="B687" s="202"/>
      <c r="C687" s="202"/>
      <c r="D687" s="251"/>
    </row>
    <row r="688" spans="1:4" x14ac:dyDescent="0.25">
      <c r="A688" s="203" t="s">
        <v>582</v>
      </c>
      <c r="B688" s="202"/>
      <c r="C688" s="202"/>
      <c r="D688" s="251">
        <v>0</v>
      </c>
    </row>
    <row r="689" spans="1:8" x14ac:dyDescent="0.25">
      <c r="A689" s="203" t="s">
        <v>583</v>
      </c>
      <c r="B689" s="202"/>
      <c r="C689" s="202"/>
      <c r="D689" s="251">
        <v>0</v>
      </c>
    </row>
    <row r="690" spans="1:8" x14ac:dyDescent="0.25">
      <c r="A690" s="203" t="s">
        <v>584</v>
      </c>
      <c r="B690" s="202"/>
      <c r="C690" s="202"/>
      <c r="D690" s="251">
        <v>4.9156887137052178E-2</v>
      </c>
    </row>
    <row r="691" spans="1:8" x14ac:dyDescent="0.25">
      <c r="A691" s="203" t="s">
        <v>585</v>
      </c>
      <c r="B691" s="202"/>
      <c r="C691" s="202"/>
      <c r="D691" s="251">
        <v>4.9156887137052178E-2</v>
      </c>
      <c r="E691" s="288">
        <f>SUM(D688:D690)</f>
        <v>4.9156887137052178E-2</v>
      </c>
    </row>
    <row r="692" spans="1:8" x14ac:dyDescent="0.25">
      <c r="A692" s="203" t="s">
        <v>586</v>
      </c>
      <c r="B692" s="202"/>
      <c r="C692" s="202"/>
      <c r="D692" s="251">
        <v>2.2243093720073244</v>
      </c>
    </row>
    <row r="693" spans="1:8" x14ac:dyDescent="0.25">
      <c r="A693" s="203" t="s">
        <v>587</v>
      </c>
      <c r="B693" s="202"/>
      <c r="C693" s="202"/>
      <c r="D693" s="251">
        <v>9.8313774274104371E-2</v>
      </c>
    </row>
    <row r="694" spans="1:8" x14ac:dyDescent="0.25">
      <c r="A694" s="203" t="s">
        <v>588</v>
      </c>
      <c r="B694" s="202"/>
      <c r="C694" s="202"/>
      <c r="D694" s="251">
        <v>2.3717800334184811</v>
      </c>
      <c r="E694" s="437">
        <f>SUM(D693,D692,D691)</f>
        <v>2.3717800334184811</v>
      </c>
    </row>
    <row r="695" spans="1:8" x14ac:dyDescent="0.25">
      <c r="A695" s="203" t="s">
        <v>589</v>
      </c>
      <c r="B695" s="202"/>
      <c r="C695" s="202"/>
      <c r="D695" s="251">
        <v>0</v>
      </c>
    </row>
    <row r="696" spans="1:8" x14ac:dyDescent="0.25">
      <c r="A696" s="203" t="s">
        <v>590</v>
      </c>
      <c r="B696" s="202"/>
      <c r="C696" s="202"/>
      <c r="D696" s="251">
        <v>0</v>
      </c>
    </row>
    <row r="697" spans="1:8" x14ac:dyDescent="0.25">
      <c r="A697" s="203" t="s">
        <v>591</v>
      </c>
      <c r="B697" s="202"/>
      <c r="C697" s="202"/>
      <c r="D697" s="251">
        <v>3.6867665352789132E-2</v>
      </c>
    </row>
    <row r="698" spans="1:8" x14ac:dyDescent="0.25">
      <c r="A698" s="203" t="s">
        <v>592</v>
      </c>
      <c r="B698" s="202"/>
      <c r="C698" s="202"/>
      <c r="D698" s="251">
        <v>0.83411601450274664</v>
      </c>
      <c r="E698" s="437"/>
    </row>
    <row r="699" spans="1:8" x14ac:dyDescent="0.25">
      <c r="A699" s="203" t="s">
        <v>577</v>
      </c>
      <c r="B699" s="202"/>
      <c r="C699" s="202"/>
      <c r="D699" s="251">
        <v>0</v>
      </c>
    </row>
    <row r="700" spans="1:8" x14ac:dyDescent="0.25">
      <c r="A700" s="203" t="s">
        <v>593</v>
      </c>
      <c r="B700" s="202"/>
      <c r="C700" s="202"/>
      <c r="D700" s="251">
        <v>0</v>
      </c>
    </row>
    <row r="701" spans="1:8" x14ac:dyDescent="0.25">
      <c r="A701" s="203" t="s">
        <v>594</v>
      </c>
      <c r="B701" s="202"/>
      <c r="C701" s="202"/>
      <c r="D701" s="251">
        <v>9.8313774274104374E-3</v>
      </c>
    </row>
    <row r="702" spans="1:8" x14ac:dyDescent="0.25">
      <c r="A702" s="203" t="s">
        <v>595</v>
      </c>
      <c r="B702" s="202"/>
      <c r="C702" s="202"/>
      <c r="D702" s="251">
        <v>0.22243093720073243</v>
      </c>
      <c r="G702" s="474">
        <f>(SUM(D694:D702)*1000)/(Methane!C272*1000)</f>
        <v>2.4403546865008031E-4</v>
      </c>
      <c r="H702" s="438"/>
    </row>
    <row r="703" spans="1:8" x14ac:dyDescent="0.25">
      <c r="A703" s="200"/>
      <c r="B703" s="201"/>
      <c r="C703" s="223"/>
      <c r="D703" s="249"/>
    </row>
    <row r="704" spans="1:8" x14ac:dyDescent="0.25">
      <c r="A704" s="203" t="s">
        <v>469</v>
      </c>
      <c r="B704" s="202"/>
      <c r="C704" s="203"/>
      <c r="D704" s="234"/>
    </row>
    <row r="705" spans="1:4" x14ac:dyDescent="0.25">
      <c r="A705" s="203" t="s">
        <v>559</v>
      </c>
      <c r="B705" s="202"/>
      <c r="C705" s="212" t="s">
        <v>560</v>
      </c>
      <c r="D705" s="251">
        <v>1.6256695999999999</v>
      </c>
    </row>
    <row r="706" spans="1:4" x14ac:dyDescent="0.25">
      <c r="A706" s="203" t="s">
        <v>598</v>
      </c>
      <c r="B706" s="202"/>
      <c r="C706" s="212" t="s">
        <v>560</v>
      </c>
      <c r="D706" s="251">
        <v>1.3005356800000001</v>
      </c>
    </row>
    <row r="707" spans="1:4" x14ac:dyDescent="0.25">
      <c r="A707" s="203" t="s">
        <v>565</v>
      </c>
      <c r="B707" s="202"/>
      <c r="C707" s="212" t="s">
        <v>560</v>
      </c>
      <c r="D707" s="251">
        <v>1.4920529205479451</v>
      </c>
    </row>
    <row r="708" spans="1:4" x14ac:dyDescent="0.25">
      <c r="A708" s="203" t="s">
        <v>599</v>
      </c>
      <c r="B708" s="202"/>
      <c r="C708" s="212" t="s">
        <v>560</v>
      </c>
      <c r="D708" s="251">
        <v>0.10689334356164383</v>
      </c>
    </row>
    <row r="709" spans="1:4" x14ac:dyDescent="0.25">
      <c r="A709" s="203" t="s">
        <v>600</v>
      </c>
      <c r="B709" s="202"/>
      <c r="C709" s="203" t="s">
        <v>453</v>
      </c>
      <c r="D709" s="251">
        <v>2.0996906771037186E-3</v>
      </c>
    </row>
    <row r="710" spans="1:4" x14ac:dyDescent="0.25">
      <c r="A710" s="203" t="s">
        <v>586</v>
      </c>
      <c r="B710" s="202"/>
      <c r="C710" s="203" t="s">
        <v>453</v>
      </c>
      <c r="D710" s="251">
        <v>4.6893091788649706E-2</v>
      </c>
    </row>
    <row r="711" spans="1:4" x14ac:dyDescent="0.25">
      <c r="A711" s="203" t="s">
        <v>587</v>
      </c>
      <c r="B711" s="202"/>
      <c r="C711" s="203" t="s">
        <v>453</v>
      </c>
      <c r="D711" s="251">
        <v>1.0498453385518591E-3</v>
      </c>
    </row>
    <row r="712" spans="1:4" x14ac:dyDescent="0.25">
      <c r="A712" s="203" t="s">
        <v>588</v>
      </c>
      <c r="B712" s="202"/>
      <c r="C712" s="203" t="s">
        <v>453</v>
      </c>
      <c r="D712" s="251">
        <v>5.0042627804305281E-2</v>
      </c>
    </row>
    <row r="713" spans="1:4" x14ac:dyDescent="0.25">
      <c r="A713" s="203" t="s">
        <v>601</v>
      </c>
      <c r="B713" s="203" t="s">
        <v>508</v>
      </c>
      <c r="C713" s="203" t="s">
        <v>453</v>
      </c>
      <c r="D713" s="252">
        <v>1.7584909420743641E-2</v>
      </c>
    </row>
    <row r="714" spans="1:4" x14ac:dyDescent="0.25">
      <c r="A714" s="203" t="s">
        <v>591</v>
      </c>
      <c r="B714" s="203" t="s">
        <v>508</v>
      </c>
      <c r="C714" s="203" t="s">
        <v>453</v>
      </c>
      <c r="D714" s="252">
        <v>1.5747680078277884E-3</v>
      </c>
    </row>
    <row r="715" spans="1:4" x14ac:dyDescent="0.25">
      <c r="A715" s="203" t="s">
        <v>602</v>
      </c>
      <c r="B715" s="203" t="s">
        <v>510</v>
      </c>
      <c r="C715" s="203" t="s">
        <v>453</v>
      </c>
      <c r="D715" s="253">
        <v>4.6893091788649697E-3</v>
      </c>
    </row>
    <row r="716" spans="1:4" x14ac:dyDescent="0.25">
      <c r="A716" s="203" t="s">
        <v>594</v>
      </c>
      <c r="B716" s="203" t="s">
        <v>510</v>
      </c>
      <c r="C716" s="203" t="s">
        <v>453</v>
      </c>
      <c r="D716" s="253">
        <v>4.1993813542074354E-4</v>
      </c>
    </row>
    <row r="717" spans="1:4" x14ac:dyDescent="0.25">
      <c r="A717" s="223"/>
      <c r="B717" s="201"/>
      <c r="C717" s="201"/>
      <c r="D717" s="237"/>
    </row>
    <row r="718" spans="1:4" x14ac:dyDescent="0.25">
      <c r="A718" s="203" t="s">
        <v>472</v>
      </c>
      <c r="B718" s="201"/>
      <c r="C718" s="206"/>
      <c r="D718" s="237"/>
    </row>
    <row r="719" spans="1:4" x14ac:dyDescent="0.25">
      <c r="A719" s="203" t="s">
        <v>473</v>
      </c>
      <c r="B719" s="201"/>
      <c r="C719" s="206"/>
      <c r="D719" s="237"/>
    </row>
    <row r="720" spans="1:4" x14ac:dyDescent="0.25">
      <c r="A720" s="223" t="s">
        <v>603</v>
      </c>
      <c r="B720" s="201"/>
      <c r="C720" s="235" t="s">
        <v>560</v>
      </c>
      <c r="D720" s="237">
        <v>4.0661399999999993E-2</v>
      </c>
    </row>
    <row r="721" spans="1:4" ht="15.75" x14ac:dyDescent="0.25">
      <c r="A721" s="223" t="s">
        <v>561</v>
      </c>
      <c r="B721" s="201"/>
      <c r="C721" s="235" t="s">
        <v>560</v>
      </c>
      <c r="D721" s="237">
        <v>3.2529119999999995E-2</v>
      </c>
    </row>
    <row r="722" spans="1:4" ht="15.75" x14ac:dyDescent="0.25">
      <c r="A722" s="223" t="s">
        <v>563</v>
      </c>
      <c r="B722" s="201"/>
      <c r="C722" s="235" t="s">
        <v>560</v>
      </c>
      <c r="D722" s="237">
        <v>0</v>
      </c>
    </row>
    <row r="723" spans="1:4" ht="15.75" x14ac:dyDescent="0.25">
      <c r="A723" s="223" t="s">
        <v>564</v>
      </c>
      <c r="B723" s="201"/>
      <c r="C723" s="235" t="s">
        <v>560</v>
      </c>
      <c r="D723" s="237">
        <v>0</v>
      </c>
    </row>
    <row r="724" spans="1:4" x14ac:dyDescent="0.25">
      <c r="A724" s="223" t="s">
        <v>565</v>
      </c>
      <c r="B724" s="201"/>
      <c r="C724" s="235" t="s">
        <v>560</v>
      </c>
      <c r="D724" s="237">
        <v>4.0661399999999993E-2</v>
      </c>
    </row>
    <row r="725" spans="1:4" ht="15.75" x14ac:dyDescent="0.25">
      <c r="A725" s="223" t="s">
        <v>567</v>
      </c>
      <c r="B725" s="201"/>
      <c r="C725" s="223" t="s">
        <v>439</v>
      </c>
      <c r="D725" s="237">
        <v>0</v>
      </c>
    </row>
    <row r="726" spans="1:4" ht="15.75" x14ac:dyDescent="0.25">
      <c r="A726" s="223" t="s">
        <v>568</v>
      </c>
      <c r="B726" s="201"/>
      <c r="C726" s="223" t="s">
        <v>439</v>
      </c>
      <c r="D726" s="237">
        <v>0</v>
      </c>
    </row>
    <row r="727" spans="1:4" ht="15.75" x14ac:dyDescent="0.25">
      <c r="A727" s="223" t="s">
        <v>569</v>
      </c>
      <c r="B727" s="201"/>
      <c r="C727" s="223" t="s">
        <v>439</v>
      </c>
      <c r="D727" s="237">
        <v>1.2779297142857143E-3</v>
      </c>
    </row>
    <row r="728" spans="1:4" ht="15.75" x14ac:dyDescent="0.25">
      <c r="A728" s="223" t="s">
        <v>570</v>
      </c>
      <c r="B728" s="201"/>
      <c r="C728" s="223" t="s">
        <v>439</v>
      </c>
      <c r="D728" s="237">
        <v>0</v>
      </c>
    </row>
    <row r="729" spans="1:4" ht="15.75" x14ac:dyDescent="0.25">
      <c r="A729" s="223" t="s">
        <v>571</v>
      </c>
      <c r="B729" s="201"/>
      <c r="C729" s="223" t="s">
        <v>439</v>
      </c>
      <c r="D729" s="237">
        <v>0</v>
      </c>
    </row>
    <row r="730" spans="1:4" ht="15.75" x14ac:dyDescent="0.25">
      <c r="A730" s="223" t="s">
        <v>572</v>
      </c>
      <c r="B730" s="201"/>
      <c r="C730" s="223" t="s">
        <v>439</v>
      </c>
      <c r="D730" s="237">
        <v>1.2779297142857143E-3</v>
      </c>
    </row>
    <row r="731" spans="1:4" ht="15.75" x14ac:dyDescent="0.25">
      <c r="A731" s="223" t="s">
        <v>574</v>
      </c>
      <c r="B731" s="223" t="s">
        <v>508</v>
      </c>
      <c r="C731" s="223" t="s">
        <v>439</v>
      </c>
      <c r="D731" s="234">
        <v>0</v>
      </c>
    </row>
    <row r="732" spans="1:4" ht="15.75" x14ac:dyDescent="0.25">
      <c r="A732" s="223" t="s">
        <v>575</v>
      </c>
      <c r="B732" s="223" t="s">
        <v>508</v>
      </c>
      <c r="C732" s="223" t="s">
        <v>439</v>
      </c>
      <c r="D732" s="234">
        <v>0</v>
      </c>
    </row>
    <row r="733" spans="1:4" ht="15.75" x14ac:dyDescent="0.25">
      <c r="A733" s="223" t="s">
        <v>576</v>
      </c>
      <c r="B733" s="223" t="s">
        <v>508</v>
      </c>
      <c r="C733" s="223" t="s">
        <v>439</v>
      </c>
      <c r="D733" s="234">
        <v>4.7922364285714282E-4</v>
      </c>
    </row>
    <row r="734" spans="1:4" ht="15.75" x14ac:dyDescent="0.25">
      <c r="A734" s="223" t="s">
        <v>578</v>
      </c>
      <c r="B734" s="223" t="s">
        <v>510</v>
      </c>
      <c r="C734" s="223" t="s">
        <v>439</v>
      </c>
      <c r="D734" s="249">
        <v>0</v>
      </c>
    </row>
    <row r="735" spans="1:4" ht="15.75" x14ac:dyDescent="0.25">
      <c r="A735" s="223" t="s">
        <v>579</v>
      </c>
      <c r="B735" s="223" t="s">
        <v>510</v>
      </c>
      <c r="C735" s="223" t="s">
        <v>439</v>
      </c>
      <c r="D735" s="249">
        <v>0</v>
      </c>
    </row>
    <row r="736" spans="1:4" ht="15.75" x14ac:dyDescent="0.25">
      <c r="A736" s="223" t="s">
        <v>580</v>
      </c>
      <c r="B736" s="223" t="s">
        <v>510</v>
      </c>
      <c r="C736" s="223" t="s">
        <v>439</v>
      </c>
      <c r="D736" s="249">
        <v>1.277929714285714E-4</v>
      </c>
    </row>
    <row r="737" spans="1:4" x14ac:dyDescent="0.25">
      <c r="A737" s="223"/>
      <c r="B737" s="201"/>
      <c r="C737" s="223"/>
      <c r="D737" s="237"/>
    </row>
    <row r="738" spans="1:4" x14ac:dyDescent="0.25">
      <c r="A738" s="203" t="s">
        <v>474</v>
      </c>
      <c r="B738" s="201"/>
      <c r="C738" s="223"/>
      <c r="D738" s="234"/>
    </row>
    <row r="739" spans="1:4" x14ac:dyDescent="0.25">
      <c r="A739" s="223" t="s">
        <v>603</v>
      </c>
      <c r="B739" s="201"/>
      <c r="C739" s="235" t="s">
        <v>560</v>
      </c>
      <c r="D739" s="237">
        <v>0.2304146</v>
      </c>
    </row>
    <row r="740" spans="1:4" ht="15.75" x14ac:dyDescent="0.25">
      <c r="A740" s="223" t="s">
        <v>561</v>
      </c>
      <c r="B740" s="201"/>
      <c r="C740" s="235" t="s">
        <v>560</v>
      </c>
      <c r="D740" s="237">
        <v>0.18433168</v>
      </c>
    </row>
    <row r="741" spans="1:4" ht="15.75" x14ac:dyDescent="0.25">
      <c r="A741" s="223" t="s">
        <v>563</v>
      </c>
      <c r="B741" s="201"/>
      <c r="C741" s="235" t="s">
        <v>560</v>
      </c>
      <c r="D741" s="237">
        <v>0</v>
      </c>
    </row>
    <row r="742" spans="1:4" ht="15.75" x14ac:dyDescent="0.25">
      <c r="A742" s="223" t="s">
        <v>564</v>
      </c>
      <c r="B742" s="201"/>
      <c r="C742" s="235" t="s">
        <v>560</v>
      </c>
      <c r="D742" s="237">
        <v>4.5956665424657532E-2</v>
      </c>
    </row>
    <row r="743" spans="1:4" x14ac:dyDescent="0.25">
      <c r="A743" s="223" t="s">
        <v>565</v>
      </c>
      <c r="B743" s="201"/>
      <c r="C743" s="235" t="s">
        <v>560</v>
      </c>
      <c r="D743" s="237">
        <v>0.17296876821917809</v>
      </c>
    </row>
    <row r="744" spans="1:4" ht="15.75" x14ac:dyDescent="0.25">
      <c r="A744" s="223" t="s">
        <v>567</v>
      </c>
      <c r="B744" s="201"/>
      <c r="C744" s="223" t="s">
        <v>439</v>
      </c>
      <c r="D744" s="237">
        <v>0</v>
      </c>
    </row>
    <row r="745" spans="1:4" ht="15.75" x14ac:dyDescent="0.25">
      <c r="A745" s="223" t="s">
        <v>568</v>
      </c>
      <c r="B745" s="201"/>
      <c r="C745" s="223" t="s">
        <v>439</v>
      </c>
      <c r="D745" s="237">
        <v>9.0272021369863017E-4</v>
      </c>
    </row>
    <row r="746" spans="1:4" ht="15.75" x14ac:dyDescent="0.25">
      <c r="A746" s="223" t="s">
        <v>569</v>
      </c>
      <c r="B746" s="201"/>
      <c r="C746" s="223" t="s">
        <v>439</v>
      </c>
      <c r="D746" s="237">
        <v>5.4361612868884541E-3</v>
      </c>
    </row>
    <row r="747" spans="1:4" ht="15.75" x14ac:dyDescent="0.25">
      <c r="A747" s="223" t="s">
        <v>570</v>
      </c>
      <c r="B747" s="201"/>
      <c r="C747" s="223" t="s">
        <v>439</v>
      </c>
      <c r="D747" s="234">
        <v>9.0272021369863017E-4</v>
      </c>
    </row>
    <row r="748" spans="1:4" ht="15.75" x14ac:dyDescent="0.25">
      <c r="A748" s="223" t="s">
        <v>571</v>
      </c>
      <c r="B748" s="201"/>
      <c r="C748" s="223" t="s">
        <v>439</v>
      </c>
      <c r="D748" s="234">
        <v>1.8054404273972597E-3</v>
      </c>
    </row>
    <row r="749" spans="1:4" ht="15.75" x14ac:dyDescent="0.25">
      <c r="A749" s="223" t="s">
        <v>572</v>
      </c>
      <c r="B749" s="201"/>
      <c r="C749" s="223" t="s">
        <v>439</v>
      </c>
      <c r="D749" s="237">
        <v>8.1443219279843434E-3</v>
      </c>
    </row>
    <row r="750" spans="1:4" ht="15.75" x14ac:dyDescent="0.25">
      <c r="A750" s="223" t="s">
        <v>574</v>
      </c>
      <c r="B750" s="223" t="s">
        <v>508</v>
      </c>
      <c r="C750" s="223" t="s">
        <v>439</v>
      </c>
      <c r="D750" s="234">
        <v>0</v>
      </c>
    </row>
    <row r="751" spans="1:4" ht="15.75" x14ac:dyDescent="0.25">
      <c r="A751" s="223" t="s">
        <v>575</v>
      </c>
      <c r="B751" s="223" t="s">
        <v>508</v>
      </c>
      <c r="C751" s="223" t="s">
        <v>439</v>
      </c>
      <c r="D751" s="234">
        <v>6.7704016027397254E-4</v>
      </c>
    </row>
    <row r="752" spans="1:4" ht="15.75" x14ac:dyDescent="0.25">
      <c r="A752" s="223" t="s">
        <v>576</v>
      </c>
      <c r="B752" s="223" t="s">
        <v>508</v>
      </c>
      <c r="C752" s="223" t="s">
        <v>439</v>
      </c>
      <c r="D752" s="234">
        <v>2.0385604825831701E-3</v>
      </c>
    </row>
    <row r="753" spans="1:4" ht="15.75" x14ac:dyDescent="0.25">
      <c r="A753" s="223" t="s">
        <v>578</v>
      </c>
      <c r="B753" s="223" t="s">
        <v>510</v>
      </c>
      <c r="C753" s="223" t="s">
        <v>439</v>
      </c>
      <c r="D753" s="249">
        <v>0</v>
      </c>
    </row>
    <row r="754" spans="1:4" ht="15.75" x14ac:dyDescent="0.25">
      <c r="A754" s="223" t="s">
        <v>579</v>
      </c>
      <c r="B754" s="223" t="s">
        <v>510</v>
      </c>
      <c r="C754" s="223" t="s">
        <v>439</v>
      </c>
      <c r="D754" s="249">
        <v>1.8054404273972602E-4</v>
      </c>
    </row>
    <row r="755" spans="1:4" ht="15.75" x14ac:dyDescent="0.25">
      <c r="A755" s="223" t="s">
        <v>580</v>
      </c>
      <c r="B755" s="223" t="s">
        <v>510</v>
      </c>
      <c r="C755" s="223" t="s">
        <v>439</v>
      </c>
      <c r="D755" s="249">
        <v>5.4361612868884552E-4</v>
      </c>
    </row>
    <row r="756" spans="1:4" x14ac:dyDescent="0.25">
      <c r="A756" s="223"/>
      <c r="B756" s="201"/>
      <c r="C756" s="201"/>
      <c r="D756" s="237"/>
    </row>
    <row r="757" spans="1:4" x14ac:dyDescent="0.25">
      <c r="A757" s="203" t="s">
        <v>604</v>
      </c>
      <c r="B757" s="202"/>
      <c r="C757" s="202"/>
      <c r="D757" s="251"/>
    </row>
    <row r="758" spans="1:4" x14ac:dyDescent="0.25">
      <c r="A758" s="203" t="s">
        <v>583</v>
      </c>
      <c r="B758" s="202"/>
      <c r="C758" s="202"/>
      <c r="D758" s="251">
        <v>0</v>
      </c>
    </row>
    <row r="759" spans="1:4" x14ac:dyDescent="0.25">
      <c r="A759" s="203" t="s">
        <v>584</v>
      </c>
      <c r="B759" s="202"/>
      <c r="C759" s="202"/>
      <c r="D759" s="251">
        <v>9.0272021369863017E-4</v>
      </c>
    </row>
    <row r="760" spans="1:4" x14ac:dyDescent="0.25">
      <c r="A760" s="203" t="s">
        <v>585</v>
      </c>
      <c r="B760" s="202"/>
      <c r="C760" s="202"/>
      <c r="D760" s="251">
        <v>9.0272021369863017E-4</v>
      </c>
    </row>
    <row r="761" spans="1:4" x14ac:dyDescent="0.25">
      <c r="A761" s="203" t="s">
        <v>586</v>
      </c>
      <c r="B761" s="202"/>
      <c r="C761" s="202"/>
      <c r="D761" s="251">
        <v>6.7140910011741686E-3</v>
      </c>
    </row>
    <row r="762" spans="1:4" x14ac:dyDescent="0.25">
      <c r="A762" s="203" t="s">
        <v>587</v>
      </c>
      <c r="B762" s="202"/>
      <c r="C762" s="202"/>
      <c r="D762" s="251">
        <v>1.8054404273972597E-3</v>
      </c>
    </row>
    <row r="763" spans="1:4" x14ac:dyDescent="0.25">
      <c r="A763" s="203" t="s">
        <v>588</v>
      </c>
      <c r="B763" s="202"/>
      <c r="C763" s="202"/>
      <c r="D763" s="251">
        <v>9.4222516422700579E-3</v>
      </c>
    </row>
    <row r="764" spans="1:4" x14ac:dyDescent="0.25">
      <c r="A764" s="203" t="s">
        <v>590</v>
      </c>
      <c r="B764" s="203" t="s">
        <v>508</v>
      </c>
      <c r="C764" s="203" t="s">
        <v>453</v>
      </c>
      <c r="D764" s="251">
        <v>0</v>
      </c>
    </row>
    <row r="765" spans="1:4" x14ac:dyDescent="0.25">
      <c r="A765" s="203" t="s">
        <v>591</v>
      </c>
      <c r="B765" s="203" t="s">
        <v>508</v>
      </c>
      <c r="C765" s="203" t="s">
        <v>453</v>
      </c>
      <c r="D765" s="251">
        <v>6.7704016027397254E-4</v>
      </c>
    </row>
    <row r="766" spans="1:4" x14ac:dyDescent="0.25">
      <c r="A766" s="203" t="s">
        <v>592</v>
      </c>
      <c r="B766" s="203" t="s">
        <v>508</v>
      </c>
      <c r="C766" s="203" t="s">
        <v>453</v>
      </c>
      <c r="D766" s="251">
        <v>2.517784125440313E-3</v>
      </c>
    </row>
    <row r="767" spans="1:4" x14ac:dyDescent="0.25">
      <c r="A767" s="203" t="s">
        <v>593</v>
      </c>
      <c r="B767" s="203" t="s">
        <v>510</v>
      </c>
      <c r="C767" s="203" t="s">
        <v>453</v>
      </c>
      <c r="D767" s="251">
        <v>0</v>
      </c>
    </row>
    <row r="768" spans="1:4" x14ac:dyDescent="0.25">
      <c r="A768" s="203" t="s">
        <v>594</v>
      </c>
      <c r="B768" s="203" t="s">
        <v>510</v>
      </c>
      <c r="C768" s="203" t="s">
        <v>453</v>
      </c>
      <c r="D768" s="251">
        <v>1.8054404273972602E-4</v>
      </c>
    </row>
    <row r="769" spans="1:4" x14ac:dyDescent="0.25">
      <c r="A769" s="203" t="s">
        <v>595</v>
      </c>
      <c r="B769" s="203" t="s">
        <v>510</v>
      </c>
      <c r="C769" s="203" t="s">
        <v>453</v>
      </c>
      <c r="D769" s="251">
        <v>6.7140910011741694E-4</v>
      </c>
    </row>
    <row r="770" spans="1:4" x14ac:dyDescent="0.25">
      <c r="A770" s="223"/>
      <c r="B770" s="201"/>
      <c r="C770" s="201"/>
      <c r="D770" s="237"/>
    </row>
    <row r="771" spans="1:4" x14ac:dyDescent="0.25">
      <c r="A771" s="203" t="s">
        <v>477</v>
      </c>
      <c r="B771" s="202"/>
      <c r="C771" s="203"/>
      <c r="D771" s="251"/>
    </row>
    <row r="772" spans="1:4" x14ac:dyDescent="0.25">
      <c r="A772" s="203" t="s">
        <v>603</v>
      </c>
      <c r="B772" s="202"/>
      <c r="C772" s="212" t="s">
        <v>560</v>
      </c>
      <c r="D772" s="251">
        <v>10.7014</v>
      </c>
    </row>
    <row r="773" spans="1:4" x14ac:dyDescent="0.25">
      <c r="A773" s="203" t="s">
        <v>598</v>
      </c>
      <c r="B773" s="202"/>
      <c r="C773" s="212" t="s">
        <v>560</v>
      </c>
      <c r="D773" s="251">
        <v>8.5611200000000007</v>
      </c>
    </row>
    <row r="774" spans="1:4" x14ac:dyDescent="0.25">
      <c r="A774" s="203" t="s">
        <v>605</v>
      </c>
      <c r="B774" s="202"/>
      <c r="C774" s="212" t="s">
        <v>560</v>
      </c>
      <c r="D774" s="251">
        <v>10.7014</v>
      </c>
    </row>
    <row r="775" spans="1:4" x14ac:dyDescent="0.25">
      <c r="A775" s="203" t="s">
        <v>606</v>
      </c>
      <c r="B775" s="202"/>
      <c r="C775" s="212" t="s">
        <v>560</v>
      </c>
      <c r="D775" s="251">
        <v>0</v>
      </c>
    </row>
    <row r="776" spans="1:4" x14ac:dyDescent="0.25">
      <c r="A776" s="203" t="s">
        <v>585</v>
      </c>
      <c r="B776" s="202"/>
      <c r="C776" s="203" t="s">
        <v>453</v>
      </c>
      <c r="D776" s="251">
        <v>0</v>
      </c>
    </row>
    <row r="777" spans="1:4" x14ac:dyDescent="0.25">
      <c r="A777" s="203" t="s">
        <v>586</v>
      </c>
      <c r="B777" s="202"/>
      <c r="C777" s="203" t="s">
        <v>453</v>
      </c>
      <c r="D777" s="251">
        <v>0.33632971428571429</v>
      </c>
    </row>
    <row r="778" spans="1:4" x14ac:dyDescent="0.25">
      <c r="A778" s="203" t="s">
        <v>587</v>
      </c>
      <c r="B778" s="202"/>
      <c r="C778" s="203" t="s">
        <v>453</v>
      </c>
      <c r="D778" s="251">
        <v>0</v>
      </c>
    </row>
    <row r="779" spans="1:4" x14ac:dyDescent="0.25">
      <c r="A779" s="203" t="s">
        <v>588</v>
      </c>
      <c r="B779" s="202"/>
      <c r="C779" s="203" t="s">
        <v>453</v>
      </c>
      <c r="D779" s="251">
        <v>0.33632971428571429</v>
      </c>
    </row>
    <row r="780" spans="1:4" x14ac:dyDescent="0.25">
      <c r="A780" s="203" t="s">
        <v>607</v>
      </c>
      <c r="B780" s="203" t="s">
        <v>508</v>
      </c>
      <c r="C780" s="203" t="s">
        <v>453</v>
      </c>
      <c r="D780" s="252">
        <v>0.12612364285714286</v>
      </c>
    </row>
    <row r="781" spans="1:4" x14ac:dyDescent="0.25">
      <c r="A781" s="203" t="s">
        <v>608</v>
      </c>
      <c r="B781" s="203" t="s">
        <v>508</v>
      </c>
      <c r="C781" s="203" t="s">
        <v>453</v>
      </c>
      <c r="D781" s="252">
        <v>0</v>
      </c>
    </row>
    <row r="782" spans="1:4" x14ac:dyDescent="0.25">
      <c r="A782" s="203" t="s">
        <v>609</v>
      </c>
      <c r="B782" s="203" t="s">
        <v>510</v>
      </c>
      <c r="C782" s="203" t="s">
        <v>453</v>
      </c>
      <c r="D782" s="253">
        <v>3.3632971428571433E-2</v>
      </c>
    </row>
    <row r="783" spans="1:4" x14ac:dyDescent="0.25">
      <c r="A783" s="203" t="s">
        <v>610</v>
      </c>
      <c r="B783" s="203" t="s">
        <v>510</v>
      </c>
      <c r="C783" s="203" t="s">
        <v>453</v>
      </c>
      <c r="D783" s="253">
        <v>0</v>
      </c>
    </row>
    <row r="784" spans="1:4" x14ac:dyDescent="0.25">
      <c r="A784" s="203"/>
      <c r="B784" s="201"/>
      <c r="C784" s="223"/>
      <c r="D784" s="237"/>
    </row>
    <row r="785" spans="1:4" x14ac:dyDescent="0.25">
      <c r="A785" s="227" t="s">
        <v>479</v>
      </c>
      <c r="B785" s="201"/>
      <c r="C785" s="223"/>
      <c r="D785" s="234"/>
    </row>
    <row r="786" spans="1:4" x14ac:dyDescent="0.25">
      <c r="A786" s="228" t="s">
        <v>480</v>
      </c>
      <c r="B786" s="201"/>
      <c r="C786" s="223"/>
      <c r="D786" s="237"/>
    </row>
    <row r="787" spans="1:4" x14ac:dyDescent="0.25">
      <c r="A787" s="254" t="s">
        <v>559</v>
      </c>
      <c r="B787" s="201"/>
      <c r="C787" s="235" t="s">
        <v>560</v>
      </c>
      <c r="D787" s="237">
        <v>2.2287011405104371</v>
      </c>
    </row>
    <row r="788" spans="1:4" ht="15.75" x14ac:dyDescent="0.25">
      <c r="A788" s="223" t="s">
        <v>561</v>
      </c>
      <c r="B788" s="201"/>
      <c r="C788" s="235" t="s">
        <v>560</v>
      </c>
      <c r="D788" s="237">
        <v>1.7829609124083499</v>
      </c>
    </row>
    <row r="789" spans="1:4" ht="15.75" x14ac:dyDescent="0.25">
      <c r="A789" s="223" t="s">
        <v>611</v>
      </c>
      <c r="B789" s="201"/>
      <c r="C789" s="235" t="s">
        <v>560</v>
      </c>
      <c r="D789" s="237">
        <v>0</v>
      </c>
    </row>
    <row r="790" spans="1:4" ht="15.75" x14ac:dyDescent="0.25">
      <c r="A790" s="223" t="s">
        <v>612</v>
      </c>
      <c r="B790" s="201"/>
      <c r="C790" s="235" t="s">
        <v>560</v>
      </c>
      <c r="D790" s="237">
        <v>0.88078269072972482</v>
      </c>
    </row>
    <row r="791" spans="1:4" ht="15.75" x14ac:dyDescent="0.25">
      <c r="A791" s="223" t="s">
        <v>563</v>
      </c>
      <c r="B791" s="201"/>
      <c r="C791" s="235" t="s">
        <v>560</v>
      </c>
      <c r="D791" s="237">
        <v>0.88078269072972482</v>
      </c>
    </row>
    <row r="792" spans="1:4" x14ac:dyDescent="0.25">
      <c r="A792" s="223" t="s">
        <v>565</v>
      </c>
      <c r="B792" s="201"/>
      <c r="C792" s="235" t="s">
        <v>560</v>
      </c>
      <c r="D792" s="237">
        <v>2.6744413686125245E-2</v>
      </c>
    </row>
    <row r="793" spans="1:4" ht="15.75" x14ac:dyDescent="0.25">
      <c r="A793" s="223" t="s">
        <v>613</v>
      </c>
      <c r="B793" s="201"/>
      <c r="C793" s="223" t="s">
        <v>439</v>
      </c>
      <c r="D793" s="237">
        <v>0</v>
      </c>
    </row>
    <row r="794" spans="1:4" ht="15.75" x14ac:dyDescent="0.25">
      <c r="A794" s="223" t="s">
        <v>614</v>
      </c>
      <c r="B794" s="201"/>
      <c r="C794" s="223" t="s">
        <v>439</v>
      </c>
      <c r="D794" s="237">
        <v>1.7301088567905309E-2</v>
      </c>
    </row>
    <row r="795" spans="1:4" ht="15.75" x14ac:dyDescent="0.25">
      <c r="A795" s="223" t="s">
        <v>567</v>
      </c>
      <c r="B795" s="201"/>
      <c r="C795" s="223" t="s">
        <v>439</v>
      </c>
      <c r="D795" s="237">
        <v>1.7301088567905309E-2</v>
      </c>
    </row>
    <row r="796" spans="1:4" ht="15.75" x14ac:dyDescent="0.25">
      <c r="A796" s="223" t="s">
        <v>569</v>
      </c>
      <c r="B796" s="201"/>
      <c r="C796" s="223" t="s">
        <v>439</v>
      </c>
      <c r="D796" s="237">
        <v>8.4053871584965055E-4</v>
      </c>
    </row>
    <row r="797" spans="1:4" ht="15.75" x14ac:dyDescent="0.25">
      <c r="A797" s="223" t="s">
        <v>570</v>
      </c>
      <c r="B797" s="201"/>
      <c r="C797" s="223" t="s">
        <v>439</v>
      </c>
      <c r="D797" s="237">
        <v>3.4602177135810618E-2</v>
      </c>
    </row>
    <row r="798" spans="1:4" ht="15.75" x14ac:dyDescent="0.25">
      <c r="A798" s="223" t="s">
        <v>571</v>
      </c>
      <c r="B798" s="201"/>
      <c r="C798" s="223" t="s">
        <v>439</v>
      </c>
      <c r="D798" s="237">
        <v>3.4602177135810618E-2</v>
      </c>
    </row>
    <row r="799" spans="1:4" ht="15.75" x14ac:dyDescent="0.25">
      <c r="A799" s="223" t="s">
        <v>572</v>
      </c>
      <c r="B799" s="201"/>
      <c r="C799" s="223" t="s">
        <v>439</v>
      </c>
      <c r="D799" s="237">
        <v>7.004489298747088E-2</v>
      </c>
    </row>
    <row r="800" spans="1:4" ht="15.75" x14ac:dyDescent="0.25">
      <c r="A800" s="223" t="s">
        <v>615</v>
      </c>
      <c r="B800" s="223" t="s">
        <v>508</v>
      </c>
      <c r="C800" s="223" t="s">
        <v>439</v>
      </c>
      <c r="D800" s="234">
        <v>0</v>
      </c>
    </row>
    <row r="801" spans="1:4" ht="15.75" x14ac:dyDescent="0.25">
      <c r="A801" s="223" t="s">
        <v>616</v>
      </c>
      <c r="B801" s="223" t="s">
        <v>508</v>
      </c>
      <c r="C801" s="223" t="s">
        <v>439</v>
      </c>
      <c r="D801" s="234">
        <v>1.2975816425928982E-2</v>
      </c>
    </row>
    <row r="802" spans="1:4" ht="15.75" x14ac:dyDescent="0.25">
      <c r="A802" s="223" t="s">
        <v>574</v>
      </c>
      <c r="B802" s="223" t="s">
        <v>508</v>
      </c>
      <c r="C802" s="223" t="s">
        <v>439</v>
      </c>
      <c r="D802" s="234">
        <v>1.2975816425928982E-2</v>
      </c>
    </row>
    <row r="803" spans="1:4" ht="15.75" x14ac:dyDescent="0.25">
      <c r="A803" s="223" t="s">
        <v>576</v>
      </c>
      <c r="B803" s="223" t="s">
        <v>508</v>
      </c>
      <c r="C803" s="223" t="s">
        <v>439</v>
      </c>
      <c r="D803" s="234">
        <v>3.1520201844361897E-4</v>
      </c>
    </row>
    <row r="804" spans="1:4" ht="15.75" x14ac:dyDescent="0.25">
      <c r="A804" s="223" t="s">
        <v>617</v>
      </c>
      <c r="B804" s="223" t="s">
        <v>510</v>
      </c>
      <c r="C804" s="223" t="s">
        <v>439</v>
      </c>
      <c r="D804" s="249">
        <v>0</v>
      </c>
    </row>
    <row r="805" spans="1:4" ht="15.75" x14ac:dyDescent="0.25">
      <c r="A805" s="223" t="s">
        <v>618</v>
      </c>
      <c r="B805" s="223" t="s">
        <v>510</v>
      </c>
      <c r="C805" s="223" t="s">
        <v>439</v>
      </c>
      <c r="D805" s="249">
        <v>3.4602177135810617E-3</v>
      </c>
    </row>
    <row r="806" spans="1:4" ht="15.75" x14ac:dyDescent="0.25">
      <c r="A806" s="223" t="s">
        <v>578</v>
      </c>
      <c r="B806" s="223" t="s">
        <v>510</v>
      </c>
      <c r="C806" s="223" t="s">
        <v>439</v>
      </c>
      <c r="D806" s="249">
        <v>3.4602177135810617E-3</v>
      </c>
    </row>
    <row r="807" spans="1:4" ht="15.75" x14ac:dyDescent="0.25">
      <c r="A807" s="223" t="s">
        <v>580</v>
      </c>
      <c r="B807" s="223" t="s">
        <v>510</v>
      </c>
      <c r="C807" s="223" t="s">
        <v>439</v>
      </c>
      <c r="D807" s="249">
        <v>8.4053871584965052E-5</v>
      </c>
    </row>
    <row r="808" spans="1:4" x14ac:dyDescent="0.25">
      <c r="A808" s="223"/>
      <c r="B808" s="201"/>
      <c r="C808" s="223"/>
      <c r="D808" s="237"/>
    </row>
    <row r="809" spans="1:4" x14ac:dyDescent="0.25">
      <c r="A809" s="228" t="s">
        <v>485</v>
      </c>
      <c r="B809" s="201"/>
      <c r="C809" s="223"/>
      <c r="D809" s="237"/>
    </row>
    <row r="810" spans="1:4" x14ac:dyDescent="0.25">
      <c r="A810" s="254" t="s">
        <v>559</v>
      </c>
      <c r="B810" s="201"/>
      <c r="C810" s="235" t="s">
        <v>560</v>
      </c>
      <c r="D810" s="237">
        <v>15.151869718733112</v>
      </c>
    </row>
    <row r="811" spans="1:4" ht="15.75" x14ac:dyDescent="0.25">
      <c r="A811" s="223" t="s">
        <v>561</v>
      </c>
      <c r="B811" s="201"/>
      <c r="C811" s="235" t="s">
        <v>560</v>
      </c>
      <c r="D811" s="237">
        <v>12.12149577498649</v>
      </c>
    </row>
    <row r="812" spans="1:4" ht="15.75" x14ac:dyDescent="0.25">
      <c r="A812" s="223" t="s">
        <v>611</v>
      </c>
      <c r="B812" s="201"/>
      <c r="C812" s="235" t="s">
        <v>560</v>
      </c>
      <c r="D812" s="237">
        <v>5.5274020733938398</v>
      </c>
    </row>
    <row r="813" spans="1:4" ht="15.75" x14ac:dyDescent="0.25">
      <c r="A813" s="223" t="s">
        <v>612</v>
      </c>
      <c r="B813" s="201"/>
      <c r="C813" s="235" t="s">
        <v>560</v>
      </c>
      <c r="D813" s="237">
        <v>0</v>
      </c>
    </row>
    <row r="814" spans="1:4" ht="15.75" x14ac:dyDescent="0.25">
      <c r="A814" s="223" t="s">
        <v>563</v>
      </c>
      <c r="B814" s="201"/>
      <c r="C814" s="235" t="s">
        <v>560</v>
      </c>
      <c r="D814" s="237">
        <v>5.5274020733938398</v>
      </c>
    </row>
    <row r="815" spans="1:4" x14ac:dyDescent="0.25">
      <c r="A815" s="223" t="s">
        <v>565</v>
      </c>
      <c r="B815" s="201"/>
      <c r="C815" s="235" t="s">
        <v>560</v>
      </c>
      <c r="D815" s="237">
        <v>1.3333645352485139</v>
      </c>
    </row>
    <row r="816" spans="1:4" ht="15.75" x14ac:dyDescent="0.25">
      <c r="A816" s="223" t="s">
        <v>613</v>
      </c>
      <c r="B816" s="201"/>
      <c r="C816" s="223" t="s">
        <v>439</v>
      </c>
      <c r="D816" s="237">
        <v>0.10857396929880757</v>
      </c>
    </row>
    <row r="817" spans="1:4" ht="15.75" x14ac:dyDescent="0.25">
      <c r="A817" s="223" t="s">
        <v>614</v>
      </c>
      <c r="B817" s="201"/>
      <c r="C817" s="223" t="s">
        <v>439</v>
      </c>
      <c r="D817" s="237">
        <v>0</v>
      </c>
    </row>
    <row r="818" spans="1:4" ht="15.75" x14ac:dyDescent="0.25">
      <c r="A818" s="223" t="s">
        <v>567</v>
      </c>
      <c r="B818" s="201"/>
      <c r="C818" s="223" t="s">
        <v>439</v>
      </c>
      <c r="D818" s="237">
        <v>0.10857396929880757</v>
      </c>
    </row>
    <row r="819" spans="1:4" ht="15.75" x14ac:dyDescent="0.25">
      <c r="A819" s="223" t="s">
        <v>569</v>
      </c>
      <c r="B819" s="201"/>
      <c r="C819" s="223" t="s">
        <v>439</v>
      </c>
      <c r="D819" s="237">
        <v>4.1905742536381865E-2</v>
      </c>
    </row>
    <row r="820" spans="1:4" ht="15.75" x14ac:dyDescent="0.25">
      <c r="A820" s="223" t="s">
        <v>570</v>
      </c>
      <c r="B820" s="201"/>
      <c r="C820" s="223" t="s">
        <v>439</v>
      </c>
      <c r="D820" s="237">
        <v>0.21714793859761514</v>
      </c>
    </row>
    <row r="821" spans="1:4" ht="15.75" x14ac:dyDescent="0.25">
      <c r="A821" s="223" t="s">
        <v>571</v>
      </c>
      <c r="B821" s="201"/>
      <c r="C821" s="223" t="s">
        <v>439</v>
      </c>
      <c r="D821" s="237">
        <v>5.4286984649403784E-2</v>
      </c>
    </row>
    <row r="822" spans="1:4" ht="15.75" x14ac:dyDescent="0.25">
      <c r="A822" s="223" t="s">
        <v>572</v>
      </c>
      <c r="B822" s="201"/>
      <c r="C822" s="223" t="s">
        <v>439</v>
      </c>
      <c r="D822" s="237">
        <v>0.31334066578340075</v>
      </c>
    </row>
    <row r="823" spans="1:4" ht="15.75" x14ac:dyDescent="0.25">
      <c r="A823" s="223" t="s">
        <v>615</v>
      </c>
      <c r="B823" s="223" t="s">
        <v>508</v>
      </c>
      <c r="C823" s="223" t="s">
        <v>439</v>
      </c>
      <c r="D823" s="234">
        <v>8.1430476974105673E-2</v>
      </c>
    </row>
    <row r="824" spans="1:4" ht="15.75" x14ac:dyDescent="0.25">
      <c r="A824" s="223" t="s">
        <v>616</v>
      </c>
      <c r="B824" s="223" t="s">
        <v>508</v>
      </c>
      <c r="C824" s="223" t="s">
        <v>439</v>
      </c>
      <c r="D824" s="234">
        <v>0</v>
      </c>
    </row>
    <row r="825" spans="1:4" ht="15.75" x14ac:dyDescent="0.25">
      <c r="A825" s="223" t="s">
        <v>574</v>
      </c>
      <c r="B825" s="223" t="s">
        <v>508</v>
      </c>
      <c r="C825" s="223" t="s">
        <v>439</v>
      </c>
      <c r="D825" s="234">
        <v>8.1430476974105673E-2</v>
      </c>
    </row>
    <row r="826" spans="1:4" ht="15.75" x14ac:dyDescent="0.25">
      <c r="A826" s="223" t="s">
        <v>576</v>
      </c>
      <c r="B826" s="223" t="s">
        <v>508</v>
      </c>
      <c r="C826" s="223" t="s">
        <v>439</v>
      </c>
      <c r="D826" s="234">
        <v>1.5714653451143198E-2</v>
      </c>
    </row>
    <row r="827" spans="1:4" ht="15.75" x14ac:dyDescent="0.25">
      <c r="A827" s="223" t="s">
        <v>617</v>
      </c>
      <c r="B827" s="223" t="s">
        <v>510</v>
      </c>
      <c r="C827" s="223" t="s">
        <v>439</v>
      </c>
      <c r="D827" s="249">
        <v>2.1714793859761515E-2</v>
      </c>
    </row>
    <row r="828" spans="1:4" ht="15.75" x14ac:dyDescent="0.25">
      <c r="A828" s="223" t="s">
        <v>618</v>
      </c>
      <c r="B828" s="223" t="s">
        <v>510</v>
      </c>
      <c r="C828" s="223" t="s">
        <v>439</v>
      </c>
      <c r="D828" s="249">
        <v>0</v>
      </c>
    </row>
    <row r="829" spans="1:4" ht="15.75" x14ac:dyDescent="0.25">
      <c r="A829" s="223" t="s">
        <v>578</v>
      </c>
      <c r="B829" s="223" t="s">
        <v>510</v>
      </c>
      <c r="C829" s="223" t="s">
        <v>439</v>
      </c>
      <c r="D829" s="249">
        <v>2.1714793859761515E-2</v>
      </c>
    </row>
    <row r="830" spans="1:4" ht="15.75" x14ac:dyDescent="0.25">
      <c r="A830" s="223" t="s">
        <v>580</v>
      </c>
      <c r="B830" s="223" t="s">
        <v>510</v>
      </c>
      <c r="C830" s="223" t="s">
        <v>439</v>
      </c>
      <c r="D830" s="249">
        <v>4.1905742536381867E-3</v>
      </c>
    </row>
    <row r="831" spans="1:4" x14ac:dyDescent="0.25">
      <c r="A831" s="228"/>
      <c r="B831" s="201"/>
      <c r="C831" s="223"/>
      <c r="D831" s="237"/>
    </row>
    <row r="832" spans="1:4" x14ac:dyDescent="0.25">
      <c r="A832" s="228" t="s">
        <v>486</v>
      </c>
      <c r="B832" s="201"/>
      <c r="C832" s="223"/>
      <c r="D832" s="237"/>
    </row>
    <row r="833" spans="1:4" x14ac:dyDescent="0.25">
      <c r="A833" s="254" t="s">
        <v>559</v>
      </c>
      <c r="B833" s="201"/>
      <c r="C833" s="235" t="s">
        <v>560</v>
      </c>
      <c r="D833" s="237">
        <v>7.2736195919999993</v>
      </c>
    </row>
    <row r="834" spans="1:4" ht="15.75" x14ac:dyDescent="0.25">
      <c r="A834" s="223" t="s">
        <v>561</v>
      </c>
      <c r="B834" s="201"/>
      <c r="C834" s="235" t="s">
        <v>560</v>
      </c>
      <c r="D834" s="237">
        <v>5.8188956736000002</v>
      </c>
    </row>
    <row r="835" spans="1:4" ht="15.75" x14ac:dyDescent="0.25">
      <c r="A835" s="223" t="s">
        <v>611</v>
      </c>
      <c r="B835" s="201"/>
      <c r="C835" s="235" t="s">
        <v>560</v>
      </c>
      <c r="D835" s="237">
        <v>0</v>
      </c>
    </row>
    <row r="836" spans="1:4" ht="15.75" x14ac:dyDescent="0.25">
      <c r="A836" s="223" t="s">
        <v>612</v>
      </c>
      <c r="B836" s="201"/>
      <c r="C836" s="235" t="s">
        <v>560</v>
      </c>
      <c r="D836" s="237">
        <v>2.9036289411264002</v>
      </c>
    </row>
    <row r="837" spans="1:4" ht="15.75" x14ac:dyDescent="0.25">
      <c r="A837" s="223" t="s">
        <v>563</v>
      </c>
      <c r="B837" s="201"/>
      <c r="C837" s="235" t="s">
        <v>560</v>
      </c>
      <c r="D837" s="237">
        <v>2.9036289411264002</v>
      </c>
    </row>
    <row r="838" spans="1:4" x14ac:dyDescent="0.25">
      <c r="A838" s="223" t="s">
        <v>565</v>
      </c>
      <c r="B838" s="201"/>
      <c r="C838" s="235" t="s">
        <v>560</v>
      </c>
      <c r="D838" s="237">
        <v>1.4547239183999999E-2</v>
      </c>
    </row>
    <row r="839" spans="1:4" ht="15.75" x14ac:dyDescent="0.25">
      <c r="A839" s="223" t="s">
        <v>613</v>
      </c>
      <c r="B839" s="201"/>
      <c r="C839" s="223" t="s">
        <v>439</v>
      </c>
      <c r="D839" s="237">
        <v>0</v>
      </c>
    </row>
    <row r="840" spans="1:4" ht="15.75" x14ac:dyDescent="0.25">
      <c r="A840" s="223" t="s">
        <v>614</v>
      </c>
      <c r="B840" s="201"/>
      <c r="C840" s="223" t="s">
        <v>439</v>
      </c>
      <c r="D840" s="237">
        <v>5.7035568486411441E-2</v>
      </c>
    </row>
    <row r="841" spans="1:4" ht="15.75" x14ac:dyDescent="0.25">
      <c r="A841" s="223" t="s">
        <v>567</v>
      </c>
      <c r="B841" s="201"/>
      <c r="C841" s="223" t="s">
        <v>439</v>
      </c>
      <c r="D841" s="237">
        <v>5.7035568486411441E-2</v>
      </c>
    </row>
    <row r="842" spans="1:4" ht="15.75" x14ac:dyDescent="0.25">
      <c r="A842" s="223" t="s">
        <v>569</v>
      </c>
      <c r="B842" s="201"/>
      <c r="C842" s="223" t="s">
        <v>439</v>
      </c>
      <c r="D842" s="237">
        <v>4.5719894578285711E-4</v>
      </c>
    </row>
    <row r="843" spans="1:4" ht="15.75" x14ac:dyDescent="0.25">
      <c r="A843" s="223" t="s">
        <v>570</v>
      </c>
      <c r="B843" s="201"/>
      <c r="C843" s="223" t="s">
        <v>439</v>
      </c>
      <c r="D843" s="237">
        <v>0.11407113697282288</v>
      </c>
    </row>
    <row r="844" spans="1:4" ht="15.75" x14ac:dyDescent="0.25">
      <c r="A844" s="223" t="s">
        <v>571</v>
      </c>
      <c r="B844" s="201"/>
      <c r="C844" s="223" t="s">
        <v>439</v>
      </c>
      <c r="D844" s="237">
        <v>0.11407113697282284</v>
      </c>
    </row>
    <row r="845" spans="1:4" ht="15.75" x14ac:dyDescent="0.25">
      <c r="A845" s="223" t="s">
        <v>572</v>
      </c>
      <c r="B845" s="201"/>
      <c r="C845" s="223" t="s">
        <v>439</v>
      </c>
      <c r="D845" s="237">
        <v>0.2285994728914286</v>
      </c>
    </row>
    <row r="846" spans="1:4" ht="15.75" x14ac:dyDescent="0.25">
      <c r="A846" s="223" t="s">
        <v>615</v>
      </c>
      <c r="B846" s="223" t="s">
        <v>508</v>
      </c>
      <c r="C846" s="223" t="s">
        <v>439</v>
      </c>
      <c r="D846" s="234">
        <v>0</v>
      </c>
    </row>
    <row r="847" spans="1:4" ht="15.75" x14ac:dyDescent="0.25">
      <c r="A847" s="223" t="s">
        <v>616</v>
      </c>
      <c r="B847" s="223" t="s">
        <v>508</v>
      </c>
      <c r="C847" s="223" t="s">
        <v>439</v>
      </c>
      <c r="D847" s="234">
        <v>4.2776676364808572E-2</v>
      </c>
    </row>
    <row r="848" spans="1:4" ht="15.75" x14ac:dyDescent="0.25">
      <c r="A848" s="223" t="s">
        <v>574</v>
      </c>
      <c r="B848" s="223" t="s">
        <v>508</v>
      </c>
      <c r="C848" s="223" t="s">
        <v>439</v>
      </c>
      <c r="D848" s="234">
        <v>4.2776676364808572E-2</v>
      </c>
    </row>
    <row r="849" spans="1:4" ht="15.75" x14ac:dyDescent="0.25">
      <c r="A849" s="223" t="s">
        <v>576</v>
      </c>
      <c r="B849" s="223" t="s">
        <v>508</v>
      </c>
      <c r="C849" s="223" t="s">
        <v>439</v>
      </c>
      <c r="D849" s="234">
        <v>1.7144960466857143E-4</v>
      </c>
    </row>
    <row r="850" spans="1:4" ht="15.75" x14ac:dyDescent="0.25">
      <c r="A850" s="223" t="s">
        <v>617</v>
      </c>
      <c r="B850" s="223" t="s">
        <v>510</v>
      </c>
      <c r="C850" s="223" t="s">
        <v>439</v>
      </c>
      <c r="D850" s="249">
        <v>0</v>
      </c>
    </row>
    <row r="851" spans="1:4" ht="15.75" x14ac:dyDescent="0.25">
      <c r="A851" s="223" t="s">
        <v>618</v>
      </c>
      <c r="B851" s="223" t="s">
        <v>510</v>
      </c>
      <c r="C851" s="223" t="s">
        <v>439</v>
      </c>
      <c r="D851" s="249">
        <v>1.1407113697282286E-2</v>
      </c>
    </row>
    <row r="852" spans="1:4" ht="15.75" x14ac:dyDescent="0.25">
      <c r="A852" s="223" t="s">
        <v>578</v>
      </c>
      <c r="B852" s="223" t="s">
        <v>510</v>
      </c>
      <c r="C852" s="223" t="s">
        <v>439</v>
      </c>
      <c r="D852" s="249">
        <v>1.1407113697282286E-2</v>
      </c>
    </row>
    <row r="853" spans="1:4" ht="15.75" x14ac:dyDescent="0.25">
      <c r="A853" s="223" t="s">
        <v>580</v>
      </c>
      <c r="B853" s="223" t="s">
        <v>510</v>
      </c>
      <c r="C853" s="223" t="s">
        <v>439</v>
      </c>
      <c r="D853" s="249">
        <v>4.571989457828571E-5</v>
      </c>
    </row>
    <row r="854" spans="1:4" x14ac:dyDescent="0.25">
      <c r="A854" s="219"/>
      <c r="B854" s="201"/>
      <c r="C854" s="223"/>
      <c r="D854" s="237"/>
    </row>
    <row r="855" spans="1:4" x14ac:dyDescent="0.25">
      <c r="A855" s="228" t="s">
        <v>487</v>
      </c>
      <c r="B855" s="201"/>
      <c r="C855" s="223"/>
      <c r="D855" s="237"/>
    </row>
    <row r="856" spans="1:4" x14ac:dyDescent="0.25">
      <c r="A856" s="254" t="s">
        <v>559</v>
      </c>
      <c r="B856" s="201"/>
      <c r="C856" s="235" t="s">
        <v>560</v>
      </c>
      <c r="D856" s="237">
        <v>31.515211999999998</v>
      </c>
    </row>
    <row r="857" spans="1:4" ht="15.75" x14ac:dyDescent="0.25">
      <c r="A857" s="223" t="s">
        <v>561</v>
      </c>
      <c r="B857" s="201"/>
      <c r="C857" s="235" t="s">
        <v>560</v>
      </c>
      <c r="D857" s="237">
        <v>25.212169599999999</v>
      </c>
    </row>
    <row r="858" spans="1:4" ht="15.75" x14ac:dyDescent="0.25">
      <c r="A858" s="223" t="s">
        <v>611</v>
      </c>
      <c r="B858" s="201"/>
      <c r="C858" s="235" t="s">
        <v>560</v>
      </c>
      <c r="D858" s="237">
        <v>0</v>
      </c>
    </row>
    <row r="859" spans="1:4" ht="15.75" x14ac:dyDescent="0.25">
      <c r="A859" s="223" t="s">
        <v>612</v>
      </c>
      <c r="B859" s="201"/>
      <c r="C859" s="235" t="s">
        <v>560</v>
      </c>
      <c r="D859" s="237">
        <v>7.5458156746022524</v>
      </c>
    </row>
    <row r="860" spans="1:4" ht="15.75" x14ac:dyDescent="0.25">
      <c r="A860" s="223" t="s">
        <v>563</v>
      </c>
      <c r="B860" s="201"/>
      <c r="C860" s="235" t="s">
        <v>560</v>
      </c>
      <c r="D860" s="237">
        <v>7.5458156746022524</v>
      </c>
    </row>
    <row r="861" spans="1:4" ht="15.75" x14ac:dyDescent="0.25">
      <c r="A861" s="223" t="s">
        <v>619</v>
      </c>
      <c r="B861" s="201"/>
      <c r="C861" s="235" t="s">
        <v>560</v>
      </c>
      <c r="D861" s="237">
        <v>0.26785349757715909</v>
      </c>
    </row>
    <row r="862" spans="1:4" ht="15.75" x14ac:dyDescent="0.25">
      <c r="A862" s="223" t="s">
        <v>613</v>
      </c>
      <c r="B862" s="201"/>
      <c r="C862" s="223" t="s">
        <v>439</v>
      </c>
      <c r="D862" s="237">
        <v>0</v>
      </c>
    </row>
    <row r="863" spans="1:4" ht="15.75" x14ac:dyDescent="0.25">
      <c r="A863" s="223" t="s">
        <v>614</v>
      </c>
      <c r="B863" s="201"/>
      <c r="C863" s="223" t="s">
        <v>439</v>
      </c>
      <c r="D863" s="237">
        <v>0.14822137932254426</v>
      </c>
    </row>
    <row r="864" spans="1:4" ht="15.75" x14ac:dyDescent="0.25">
      <c r="A864" s="223" t="s">
        <v>567</v>
      </c>
      <c r="B864" s="201"/>
      <c r="C864" s="223" t="s">
        <v>439</v>
      </c>
      <c r="D864" s="237">
        <v>0.14822137932254426</v>
      </c>
    </row>
    <row r="865" spans="1:4" ht="15.75" x14ac:dyDescent="0.25">
      <c r="A865" s="223" t="s">
        <v>569</v>
      </c>
      <c r="B865" s="201"/>
      <c r="C865" s="223" t="s">
        <v>439</v>
      </c>
      <c r="D865" s="237">
        <v>8.4182527809964283E-3</v>
      </c>
    </row>
    <row r="866" spans="1:4" ht="15.75" x14ac:dyDescent="0.25">
      <c r="A866" s="223" t="s">
        <v>620</v>
      </c>
      <c r="B866" s="201"/>
      <c r="C866" s="223" t="s">
        <v>439</v>
      </c>
      <c r="D866" s="237">
        <v>12.38281931591721</v>
      </c>
    </row>
    <row r="867" spans="1:4" ht="15.75" x14ac:dyDescent="0.25">
      <c r="A867" s="223" t="s">
        <v>570</v>
      </c>
      <c r="B867" s="201"/>
      <c r="C867" s="223" t="s">
        <v>439</v>
      </c>
      <c r="D867" s="237">
        <v>0.29644275864508851</v>
      </c>
    </row>
    <row r="868" spans="1:4" ht="15.75" x14ac:dyDescent="0.25">
      <c r="A868" s="223" t="s">
        <v>571</v>
      </c>
      <c r="B868" s="201"/>
      <c r="C868" s="223" t="s">
        <v>439</v>
      </c>
      <c r="D868" s="237">
        <v>0.68561708000248656</v>
      </c>
    </row>
    <row r="869" spans="1:4" ht="15.75" x14ac:dyDescent="0.25">
      <c r="A869" s="223" t="s">
        <v>572</v>
      </c>
      <c r="B869" s="201"/>
      <c r="C869" s="223" t="s">
        <v>439</v>
      </c>
      <c r="D869" s="237">
        <v>0.99047809142857146</v>
      </c>
    </row>
    <row r="870" spans="1:4" ht="15.75" x14ac:dyDescent="0.25">
      <c r="A870" s="223" t="s">
        <v>615</v>
      </c>
      <c r="B870" s="223" t="s">
        <v>508</v>
      </c>
      <c r="C870" s="223" t="s">
        <v>439</v>
      </c>
      <c r="D870" s="234">
        <v>0</v>
      </c>
    </row>
    <row r="871" spans="1:4" ht="15.75" x14ac:dyDescent="0.25">
      <c r="A871" s="223" t="s">
        <v>616</v>
      </c>
      <c r="B871" s="223" t="s">
        <v>508</v>
      </c>
      <c r="C871" s="223" t="s">
        <v>439</v>
      </c>
      <c r="D871" s="234">
        <v>0.11116603449190819</v>
      </c>
    </row>
    <row r="872" spans="1:4" ht="15.75" x14ac:dyDescent="0.25">
      <c r="A872" s="223" t="s">
        <v>574</v>
      </c>
      <c r="B872" s="223" t="s">
        <v>508</v>
      </c>
      <c r="C872" s="223" t="s">
        <v>439</v>
      </c>
      <c r="D872" s="234">
        <v>0.11116603449190819</v>
      </c>
    </row>
    <row r="873" spans="1:4" ht="15.75" x14ac:dyDescent="0.25">
      <c r="A873" s="223" t="s">
        <v>576</v>
      </c>
      <c r="B873" s="223" t="s">
        <v>508</v>
      </c>
      <c r="C873" s="223" t="s">
        <v>439</v>
      </c>
      <c r="D873" s="234">
        <v>3.1568447928736611E-3</v>
      </c>
    </row>
    <row r="874" spans="1:4" ht="15.75" x14ac:dyDescent="0.25">
      <c r="A874" s="223" t="s">
        <v>617</v>
      </c>
      <c r="B874" s="223" t="s">
        <v>510</v>
      </c>
      <c r="C874" s="223" t="s">
        <v>439</v>
      </c>
      <c r="D874" s="249">
        <v>0</v>
      </c>
    </row>
    <row r="875" spans="1:4" ht="15.75" x14ac:dyDescent="0.25">
      <c r="A875" s="223" t="s">
        <v>618</v>
      </c>
      <c r="B875" s="223" t="s">
        <v>510</v>
      </c>
      <c r="C875" s="223" t="s">
        <v>439</v>
      </c>
      <c r="D875" s="249">
        <v>2.9644275864508848E-2</v>
      </c>
    </row>
    <row r="876" spans="1:4" ht="15.75" x14ac:dyDescent="0.25">
      <c r="A876" s="223" t="s">
        <v>578</v>
      </c>
      <c r="B876" s="223" t="s">
        <v>510</v>
      </c>
      <c r="C876" s="223" t="s">
        <v>439</v>
      </c>
      <c r="D876" s="249">
        <v>2.9644275864508848E-2</v>
      </c>
    </row>
    <row r="877" spans="1:4" ht="15.75" x14ac:dyDescent="0.25">
      <c r="A877" s="223" t="s">
        <v>580</v>
      </c>
      <c r="B877" s="223" t="s">
        <v>510</v>
      </c>
      <c r="C877" s="223" t="s">
        <v>439</v>
      </c>
      <c r="D877" s="249">
        <v>8.4182527809964296E-4</v>
      </c>
    </row>
    <row r="878" spans="1:4" x14ac:dyDescent="0.25">
      <c r="A878" s="200"/>
      <c r="B878" s="201"/>
      <c r="C878" s="201"/>
      <c r="D878" s="237"/>
    </row>
    <row r="879" spans="1:4" x14ac:dyDescent="0.25">
      <c r="A879" s="203" t="s">
        <v>489</v>
      </c>
      <c r="B879" s="201"/>
      <c r="C879" s="201"/>
      <c r="D879" s="237"/>
    </row>
    <row r="880" spans="1:4" x14ac:dyDescent="0.25">
      <c r="A880" s="254" t="s">
        <v>559</v>
      </c>
      <c r="B880" s="201"/>
      <c r="C880" s="235" t="s">
        <v>560</v>
      </c>
      <c r="D880" s="237">
        <v>6.58875308</v>
      </c>
    </row>
    <row r="881" spans="1:4" ht="15.75" x14ac:dyDescent="0.25">
      <c r="A881" s="223" t="s">
        <v>561</v>
      </c>
      <c r="B881" s="201"/>
      <c r="C881" s="235" t="s">
        <v>560</v>
      </c>
      <c r="D881" s="237">
        <v>5.2710024640000004</v>
      </c>
    </row>
    <row r="882" spans="1:4" ht="15.75" x14ac:dyDescent="0.25">
      <c r="A882" s="223" t="s">
        <v>611</v>
      </c>
      <c r="B882" s="201"/>
      <c r="C882" s="235" t="s">
        <v>560</v>
      </c>
      <c r="D882" s="237">
        <v>0</v>
      </c>
    </row>
    <row r="883" spans="1:4" ht="15.75" x14ac:dyDescent="0.25">
      <c r="A883" s="223" t="s">
        <v>612</v>
      </c>
      <c r="B883" s="201"/>
      <c r="C883" s="235" t="s">
        <v>560</v>
      </c>
      <c r="D883" s="237">
        <v>2.5406231876479999</v>
      </c>
    </row>
    <row r="884" spans="1:4" ht="15.75" x14ac:dyDescent="0.25">
      <c r="A884" s="223" t="s">
        <v>563</v>
      </c>
      <c r="B884" s="201"/>
      <c r="C884" s="235" t="s">
        <v>560</v>
      </c>
      <c r="D884" s="237">
        <v>2.5406231876479999</v>
      </c>
    </row>
    <row r="885" spans="1:4" x14ac:dyDescent="0.25">
      <c r="A885" s="223" t="s">
        <v>565</v>
      </c>
      <c r="B885" s="201"/>
      <c r="C885" s="235" t="s">
        <v>560</v>
      </c>
      <c r="D885" s="237">
        <v>0.23719511087999998</v>
      </c>
    </row>
    <row r="886" spans="1:4" ht="15.75" x14ac:dyDescent="0.25">
      <c r="A886" s="223" t="s">
        <v>613</v>
      </c>
      <c r="B886" s="201"/>
      <c r="C886" s="223" t="s">
        <v>439</v>
      </c>
      <c r="D886" s="237">
        <v>0</v>
      </c>
    </row>
    <row r="887" spans="1:4" ht="15.75" x14ac:dyDescent="0.25">
      <c r="A887" s="223" t="s">
        <v>614</v>
      </c>
      <c r="B887" s="201"/>
      <c r="C887" s="223" t="s">
        <v>439</v>
      </c>
      <c r="D887" s="237">
        <v>4.9905098328800003E-2</v>
      </c>
    </row>
    <row r="888" spans="1:4" ht="15.75" x14ac:dyDescent="0.25">
      <c r="A888" s="223" t="s">
        <v>567</v>
      </c>
      <c r="B888" s="201"/>
      <c r="C888" s="223" t="s">
        <v>439</v>
      </c>
      <c r="D888" s="237">
        <v>4.9905098328800003E-2</v>
      </c>
    </row>
    <row r="889" spans="1:4" ht="15.75" x14ac:dyDescent="0.25">
      <c r="A889" s="223" t="s">
        <v>569</v>
      </c>
      <c r="B889" s="201"/>
      <c r="C889" s="223" t="s">
        <v>439</v>
      </c>
      <c r="D889" s="237">
        <v>7.4547034847999996E-3</v>
      </c>
    </row>
    <row r="890" spans="1:4" ht="15.75" x14ac:dyDescent="0.25">
      <c r="A890" s="223" t="s">
        <v>570</v>
      </c>
      <c r="B890" s="201"/>
      <c r="C890" s="223" t="s">
        <v>439</v>
      </c>
      <c r="D890" s="237">
        <v>9.9810196657600006E-2</v>
      </c>
    </row>
    <row r="891" spans="1:4" ht="15.75" x14ac:dyDescent="0.25">
      <c r="A891" s="223" t="s">
        <v>571</v>
      </c>
      <c r="B891" s="201"/>
      <c r="C891" s="223" t="s">
        <v>439</v>
      </c>
      <c r="D891" s="237">
        <v>9.9810196657599992E-2</v>
      </c>
    </row>
    <row r="892" spans="1:4" ht="15.75" x14ac:dyDescent="0.25">
      <c r="A892" s="223" t="s">
        <v>572</v>
      </c>
      <c r="B892" s="201"/>
      <c r="C892" s="223" t="s">
        <v>439</v>
      </c>
      <c r="D892" s="237">
        <v>0.2070750968</v>
      </c>
    </row>
    <row r="893" spans="1:4" ht="15.75" x14ac:dyDescent="0.25">
      <c r="A893" s="223" t="s">
        <v>615</v>
      </c>
      <c r="B893" s="223" t="s">
        <v>508</v>
      </c>
      <c r="C893" s="223" t="s">
        <v>439</v>
      </c>
      <c r="D893" s="234">
        <v>0</v>
      </c>
    </row>
    <row r="894" spans="1:4" ht="15.75" x14ac:dyDescent="0.25">
      <c r="A894" s="223" t="s">
        <v>616</v>
      </c>
      <c r="B894" s="223" t="s">
        <v>508</v>
      </c>
      <c r="C894" s="223" t="s">
        <v>439</v>
      </c>
      <c r="D894" s="234">
        <v>3.7428823746599997E-2</v>
      </c>
    </row>
    <row r="895" spans="1:4" ht="15.75" x14ac:dyDescent="0.25">
      <c r="A895" s="223" t="s">
        <v>574</v>
      </c>
      <c r="B895" s="223" t="s">
        <v>508</v>
      </c>
      <c r="C895" s="223" t="s">
        <v>439</v>
      </c>
      <c r="D895" s="234">
        <v>3.7428823746599997E-2</v>
      </c>
    </row>
    <row r="896" spans="1:4" ht="15.75" x14ac:dyDescent="0.25">
      <c r="A896" s="223" t="s">
        <v>576</v>
      </c>
      <c r="B896" s="223" t="s">
        <v>508</v>
      </c>
      <c r="C896" s="223" t="s">
        <v>439</v>
      </c>
      <c r="D896" s="234">
        <v>2.7955138068E-3</v>
      </c>
    </row>
    <row r="897" spans="1:4" ht="15.75" x14ac:dyDescent="0.25">
      <c r="A897" s="223" t="s">
        <v>617</v>
      </c>
      <c r="B897" s="223" t="s">
        <v>510</v>
      </c>
      <c r="C897" s="223" t="s">
        <v>439</v>
      </c>
      <c r="D897" s="249">
        <v>0</v>
      </c>
    </row>
    <row r="898" spans="1:4" ht="15.75" x14ac:dyDescent="0.25">
      <c r="A898" s="223" t="s">
        <v>618</v>
      </c>
      <c r="B898" s="223" t="s">
        <v>510</v>
      </c>
      <c r="C898" s="223" t="s">
        <v>439</v>
      </c>
      <c r="D898" s="249">
        <v>9.9810196657599999E-3</v>
      </c>
    </row>
    <row r="899" spans="1:4" ht="15.75" x14ac:dyDescent="0.25">
      <c r="A899" s="223" t="s">
        <v>578</v>
      </c>
      <c r="B899" s="223" t="s">
        <v>510</v>
      </c>
      <c r="C899" s="223" t="s">
        <v>439</v>
      </c>
      <c r="D899" s="249">
        <v>9.9810196657599999E-3</v>
      </c>
    </row>
    <row r="900" spans="1:4" ht="15.75" x14ac:dyDescent="0.25">
      <c r="A900" s="223" t="s">
        <v>580</v>
      </c>
      <c r="B900" s="223" t="s">
        <v>510</v>
      </c>
      <c r="C900" s="223" t="s">
        <v>439</v>
      </c>
      <c r="D900" s="249">
        <v>7.4547034847999999E-4</v>
      </c>
    </row>
    <row r="901" spans="1:4" x14ac:dyDescent="0.25">
      <c r="A901" s="200"/>
      <c r="B901" s="201"/>
      <c r="C901" s="223"/>
      <c r="D901" s="237"/>
    </row>
    <row r="902" spans="1:4" x14ac:dyDescent="0.25">
      <c r="A902" s="230" t="s">
        <v>490</v>
      </c>
      <c r="B902" s="201"/>
      <c r="C902" s="223"/>
      <c r="D902" s="237"/>
    </row>
    <row r="903" spans="1:4" x14ac:dyDescent="0.25">
      <c r="A903" s="254" t="s">
        <v>559</v>
      </c>
      <c r="B903" s="201"/>
      <c r="C903" s="235" t="s">
        <v>560</v>
      </c>
      <c r="D903" s="237">
        <v>12.2008329</v>
      </c>
    </row>
    <row r="904" spans="1:4" ht="15.75" x14ac:dyDescent="0.25">
      <c r="A904" s="223" t="s">
        <v>561</v>
      </c>
      <c r="B904" s="201"/>
      <c r="C904" s="235" t="s">
        <v>560</v>
      </c>
      <c r="D904" s="237">
        <v>9.7606663200000003</v>
      </c>
    </row>
    <row r="905" spans="1:4" ht="15.75" x14ac:dyDescent="0.25">
      <c r="A905" s="223" t="s">
        <v>611</v>
      </c>
      <c r="B905" s="201"/>
      <c r="C905" s="235" t="s">
        <v>560</v>
      </c>
      <c r="D905" s="237">
        <v>0</v>
      </c>
    </row>
    <row r="906" spans="1:4" ht="15.75" x14ac:dyDescent="0.25">
      <c r="A906" s="223" t="s">
        <v>612</v>
      </c>
      <c r="B906" s="201"/>
      <c r="C906" s="235" t="s">
        <v>560</v>
      </c>
      <c r="D906" s="237">
        <v>4.7827264968000005</v>
      </c>
    </row>
    <row r="907" spans="1:4" ht="15.75" x14ac:dyDescent="0.25">
      <c r="A907" s="223" t="s">
        <v>563</v>
      </c>
      <c r="B907" s="201"/>
      <c r="C907" s="235" t="s">
        <v>560</v>
      </c>
      <c r="D907" s="237">
        <v>4.7827264968000005</v>
      </c>
    </row>
    <row r="908" spans="1:4" x14ac:dyDescent="0.25">
      <c r="A908" s="223" t="s">
        <v>565</v>
      </c>
      <c r="B908" s="201"/>
      <c r="C908" s="235" t="s">
        <v>560</v>
      </c>
      <c r="D908" s="237">
        <v>0.244016658</v>
      </c>
    </row>
    <row r="909" spans="1:4" ht="15.75" x14ac:dyDescent="0.25">
      <c r="A909" s="223" t="s">
        <v>613</v>
      </c>
      <c r="B909" s="201"/>
      <c r="C909" s="223" t="s">
        <v>439</v>
      </c>
      <c r="D909" s="237">
        <v>0</v>
      </c>
    </row>
    <row r="910" spans="1:4" ht="15.75" x14ac:dyDescent="0.25">
      <c r="A910" s="223" t="s">
        <v>614</v>
      </c>
      <c r="B910" s="201"/>
      <c r="C910" s="223" t="s">
        <v>439</v>
      </c>
      <c r="D910" s="237">
        <v>9.3946413330000006E-2</v>
      </c>
    </row>
    <row r="911" spans="1:4" ht="15.75" x14ac:dyDescent="0.25">
      <c r="A911" s="223" t="s">
        <v>567</v>
      </c>
      <c r="B911" s="201"/>
      <c r="C911" s="223" t="s">
        <v>439</v>
      </c>
      <c r="D911" s="237">
        <v>9.3946413330000006E-2</v>
      </c>
    </row>
    <row r="912" spans="1:4" ht="15.75" x14ac:dyDescent="0.25">
      <c r="A912" s="223" t="s">
        <v>569</v>
      </c>
      <c r="B912" s="201"/>
      <c r="C912" s="223" t="s">
        <v>439</v>
      </c>
      <c r="D912" s="237">
        <v>7.6690949657142859E-3</v>
      </c>
    </row>
    <row r="913" spans="1:4" ht="15.75" x14ac:dyDescent="0.25">
      <c r="A913" s="223" t="s">
        <v>570</v>
      </c>
      <c r="B913" s="201"/>
      <c r="C913" s="223" t="s">
        <v>439</v>
      </c>
      <c r="D913" s="237">
        <v>0.18789282666000001</v>
      </c>
    </row>
    <row r="914" spans="1:4" ht="15.75" x14ac:dyDescent="0.25">
      <c r="A914" s="223" t="s">
        <v>571</v>
      </c>
      <c r="B914" s="201"/>
      <c r="C914" s="223" t="s">
        <v>439</v>
      </c>
      <c r="D914" s="237">
        <v>0.18789282665999996</v>
      </c>
    </row>
    <row r="915" spans="1:4" ht="15.75" x14ac:dyDescent="0.25">
      <c r="A915" s="223" t="s">
        <v>572</v>
      </c>
      <c r="B915" s="201"/>
      <c r="C915" s="223" t="s">
        <v>439</v>
      </c>
      <c r="D915" s="237">
        <v>0.38345474828571424</v>
      </c>
    </row>
    <row r="916" spans="1:4" ht="15.75" x14ac:dyDescent="0.25">
      <c r="A916" s="223" t="s">
        <v>615</v>
      </c>
      <c r="B916" s="223" t="s">
        <v>508</v>
      </c>
      <c r="C916" s="223" t="s">
        <v>439</v>
      </c>
      <c r="D916" s="234">
        <v>0</v>
      </c>
    </row>
    <row r="917" spans="1:4" ht="15.75" x14ac:dyDescent="0.25">
      <c r="A917" s="223" t="s">
        <v>616</v>
      </c>
      <c r="B917" s="223" t="s">
        <v>508</v>
      </c>
      <c r="C917" s="223" t="s">
        <v>439</v>
      </c>
      <c r="D917" s="234">
        <v>7.0459809997500011E-2</v>
      </c>
    </row>
    <row r="918" spans="1:4" ht="15.75" x14ac:dyDescent="0.25">
      <c r="A918" s="223" t="s">
        <v>574</v>
      </c>
      <c r="B918" s="223" t="s">
        <v>508</v>
      </c>
      <c r="C918" s="223" t="s">
        <v>439</v>
      </c>
      <c r="D918" s="234">
        <v>7.0459809997500011E-2</v>
      </c>
    </row>
    <row r="919" spans="1:4" ht="15.75" x14ac:dyDescent="0.25">
      <c r="A919" s="223" t="s">
        <v>576</v>
      </c>
      <c r="B919" s="223" t="s">
        <v>508</v>
      </c>
      <c r="C919" s="223" t="s">
        <v>439</v>
      </c>
      <c r="D919" s="234">
        <v>2.875910612142857E-3</v>
      </c>
    </row>
    <row r="920" spans="1:4" ht="15.75" x14ac:dyDescent="0.25">
      <c r="A920" s="223" t="s">
        <v>617</v>
      </c>
      <c r="B920" s="223" t="s">
        <v>510</v>
      </c>
      <c r="C920" s="223" t="s">
        <v>439</v>
      </c>
      <c r="D920" s="249">
        <v>0</v>
      </c>
    </row>
    <row r="921" spans="1:4" ht="15.75" x14ac:dyDescent="0.25">
      <c r="A921" s="223" t="s">
        <v>618</v>
      </c>
      <c r="B921" s="223" t="s">
        <v>510</v>
      </c>
      <c r="C921" s="223" t="s">
        <v>439</v>
      </c>
      <c r="D921" s="249">
        <v>1.8789282666000003E-2</v>
      </c>
    </row>
    <row r="922" spans="1:4" ht="15.75" x14ac:dyDescent="0.25">
      <c r="A922" s="223" t="s">
        <v>578</v>
      </c>
      <c r="B922" s="223" t="s">
        <v>510</v>
      </c>
      <c r="C922" s="223" t="s">
        <v>439</v>
      </c>
      <c r="D922" s="249">
        <v>1.8789282666000003E-2</v>
      </c>
    </row>
    <row r="923" spans="1:4" ht="15.75" x14ac:dyDescent="0.25">
      <c r="A923" s="223" t="s">
        <v>580</v>
      </c>
      <c r="B923" s="223" t="s">
        <v>510</v>
      </c>
      <c r="C923" s="223" t="s">
        <v>439</v>
      </c>
      <c r="D923" s="249">
        <v>7.6690949657142859E-4</v>
      </c>
    </row>
    <row r="924" spans="1:4" x14ac:dyDescent="0.25">
      <c r="A924" s="223"/>
      <c r="B924" s="201"/>
      <c r="C924" s="206"/>
      <c r="D924" s="237"/>
    </row>
    <row r="925" spans="1:4" x14ac:dyDescent="0.25">
      <c r="A925" s="212" t="s">
        <v>128</v>
      </c>
      <c r="B925" s="202"/>
      <c r="C925" s="202"/>
      <c r="D925" s="251"/>
    </row>
    <row r="926" spans="1:4" x14ac:dyDescent="0.25">
      <c r="A926" s="203" t="s">
        <v>621</v>
      </c>
      <c r="B926" s="202"/>
      <c r="C926" s="202"/>
      <c r="D926" s="251">
        <v>0.10857396929880757</v>
      </c>
    </row>
    <row r="927" spans="1:4" x14ac:dyDescent="0.25">
      <c r="A927" s="203" t="s">
        <v>622</v>
      </c>
      <c r="B927" s="202"/>
      <c r="C927" s="202"/>
      <c r="D927" s="251">
        <v>0.36640954803566106</v>
      </c>
    </row>
    <row r="928" spans="1:4" x14ac:dyDescent="0.25">
      <c r="A928" s="203" t="s">
        <v>583</v>
      </c>
      <c r="B928" s="202"/>
      <c r="C928" s="202"/>
      <c r="D928" s="251">
        <v>0.47498351733446864</v>
      </c>
    </row>
    <row r="929" spans="1:8" x14ac:dyDescent="0.25">
      <c r="A929" s="203" t="s">
        <v>585</v>
      </c>
      <c r="B929" s="202"/>
      <c r="C929" s="202"/>
      <c r="D929" s="251">
        <v>0.94996703466893728</v>
      </c>
      <c r="E929" s="288">
        <f>SUM(D926:D928)</f>
        <v>0.94996703466893728</v>
      </c>
    </row>
    <row r="930" spans="1:8" x14ac:dyDescent="0.25">
      <c r="A930" s="203" t="s">
        <v>586</v>
      </c>
      <c r="B930" s="202"/>
      <c r="C930" s="202"/>
      <c r="D930" s="251">
        <v>6.6745531429525079E-2</v>
      </c>
    </row>
    <row r="931" spans="1:8" x14ac:dyDescent="0.25">
      <c r="A931" s="203" t="s">
        <v>620</v>
      </c>
      <c r="B931" s="202"/>
      <c r="C931" s="202"/>
      <c r="D931" s="251">
        <v>12.38281931591721</v>
      </c>
    </row>
    <row r="932" spans="1:8" x14ac:dyDescent="0.25">
      <c r="A932" s="203" t="s">
        <v>587</v>
      </c>
      <c r="B932" s="202"/>
      <c r="C932" s="202"/>
      <c r="D932" s="251">
        <v>1.1762804020781237</v>
      </c>
      <c r="E932" s="437"/>
    </row>
    <row r="933" spans="1:8" x14ac:dyDescent="0.25">
      <c r="A933" s="203" t="s">
        <v>588</v>
      </c>
      <c r="B933" s="202"/>
      <c r="C933" s="202"/>
      <c r="D933" s="251">
        <v>2.1929929681765858</v>
      </c>
      <c r="E933" s="437">
        <f>SUM(D932,D930,D929)</f>
        <v>2.1929929681765863</v>
      </c>
    </row>
    <row r="934" spans="1:8" x14ac:dyDescent="0.25">
      <c r="A934" s="203" t="s">
        <v>623</v>
      </c>
      <c r="B934" s="203" t="s">
        <v>508</v>
      </c>
      <c r="C934" s="203" t="s">
        <v>453</v>
      </c>
      <c r="D934" s="251">
        <v>8.1430476974105673E-2</v>
      </c>
    </row>
    <row r="935" spans="1:8" x14ac:dyDescent="0.25">
      <c r="A935" s="203" t="s">
        <v>624</v>
      </c>
      <c r="B935" s="203" t="s">
        <v>508</v>
      </c>
      <c r="C935" s="203" t="s">
        <v>453</v>
      </c>
      <c r="D935" s="251">
        <v>0.27480716102674574</v>
      </c>
    </row>
    <row r="936" spans="1:8" x14ac:dyDescent="0.25">
      <c r="A936" s="203" t="s">
        <v>590</v>
      </c>
      <c r="B936" s="203" t="s">
        <v>508</v>
      </c>
      <c r="C936" s="203" t="s">
        <v>453</v>
      </c>
      <c r="D936" s="251">
        <v>0.35623763800085145</v>
      </c>
      <c r="E936" s="437"/>
    </row>
    <row r="937" spans="1:8" x14ac:dyDescent="0.25">
      <c r="A937" s="203" t="s">
        <v>592</v>
      </c>
      <c r="B937" s="203" t="s">
        <v>508</v>
      </c>
      <c r="C937" s="203" t="s">
        <v>453</v>
      </c>
      <c r="D937" s="251">
        <v>2.5029574286071908E-2</v>
      </c>
    </row>
    <row r="938" spans="1:8" x14ac:dyDescent="0.25">
      <c r="A938" s="203" t="s">
        <v>625</v>
      </c>
      <c r="B938" s="203" t="s">
        <v>510</v>
      </c>
      <c r="C938" s="203" t="s">
        <v>453</v>
      </c>
      <c r="D938" s="251">
        <v>2.1714793859761515E-2</v>
      </c>
    </row>
    <row r="939" spans="1:8" x14ac:dyDescent="0.25">
      <c r="A939" s="203" t="s">
        <v>626</v>
      </c>
      <c r="B939" s="203" t="s">
        <v>510</v>
      </c>
      <c r="C939" s="203" t="s">
        <v>453</v>
      </c>
      <c r="D939" s="251">
        <v>7.3281909607132184E-2</v>
      </c>
    </row>
    <row r="940" spans="1:8" x14ac:dyDescent="0.25">
      <c r="A940" s="203" t="s">
        <v>593</v>
      </c>
      <c r="B940" s="203" t="s">
        <v>510</v>
      </c>
      <c r="C940" s="203" t="s">
        <v>453</v>
      </c>
      <c r="D940" s="251">
        <v>9.4996703466893706E-2</v>
      </c>
    </row>
    <row r="941" spans="1:8" x14ac:dyDescent="0.25">
      <c r="A941" s="203" t="s">
        <v>595</v>
      </c>
      <c r="B941" s="203" t="s">
        <v>510</v>
      </c>
      <c r="C941" s="203" t="s">
        <v>453</v>
      </c>
      <c r="D941" s="251">
        <v>6.6745531429525098E-3</v>
      </c>
      <c r="G941" s="474">
        <f>(SUM(D931,D933,D934:D941)*1000)/(Methane!C419*1000)</f>
        <v>1.2390860239021691E-4</v>
      </c>
      <c r="H941" s="438"/>
    </row>
    <row r="942" spans="1:8" x14ac:dyDescent="0.25">
      <c r="A942" s="200"/>
      <c r="B942" s="201"/>
      <c r="C942" s="201"/>
      <c r="D942" s="237"/>
    </row>
    <row r="943" spans="1:8" x14ac:dyDescent="0.25">
      <c r="A943" s="203" t="s">
        <v>627</v>
      </c>
      <c r="B943" s="201"/>
      <c r="C943" s="201"/>
      <c r="D943" s="237"/>
    </row>
    <row r="944" spans="1:8" x14ac:dyDescent="0.25">
      <c r="A944" s="203" t="s">
        <v>582</v>
      </c>
      <c r="B944" s="201"/>
      <c r="C944" s="201"/>
      <c r="D944" s="251">
        <v>1.1339708046899253</v>
      </c>
    </row>
    <row r="945" spans="1:4" x14ac:dyDescent="0.25">
      <c r="A945" s="203" t="s">
        <v>583</v>
      </c>
      <c r="B945" s="201"/>
      <c r="C945" s="201"/>
      <c r="D945" s="251">
        <v>1.4083797836666667</v>
      </c>
    </row>
    <row r="946" spans="1:4" x14ac:dyDescent="0.25">
      <c r="A946" s="203" t="s">
        <v>584</v>
      </c>
      <c r="B946" s="201"/>
      <c r="C946" s="201"/>
      <c r="D946" s="251">
        <v>1.0642876961551855</v>
      </c>
    </row>
    <row r="947" spans="1:4" x14ac:dyDescent="0.25">
      <c r="A947" s="203" t="s">
        <v>628</v>
      </c>
      <c r="B947" s="201"/>
      <c r="C947" s="201"/>
      <c r="D947" s="251">
        <v>2.0996906771037186E-3</v>
      </c>
    </row>
    <row r="948" spans="1:4" x14ac:dyDescent="0.25">
      <c r="A948" s="203" t="s">
        <v>621</v>
      </c>
      <c r="B948" s="201"/>
      <c r="C948" s="201"/>
      <c r="D948" s="251">
        <v>0.10857396929880757</v>
      </c>
    </row>
    <row r="949" spans="1:4" x14ac:dyDescent="0.25">
      <c r="A949" s="203" t="s">
        <v>622</v>
      </c>
      <c r="B949" s="201"/>
      <c r="C949" s="201"/>
      <c r="D949" s="251">
        <v>0.36640954803566106</v>
      </c>
    </row>
    <row r="950" spans="1:4" x14ac:dyDescent="0.25">
      <c r="A950" s="203" t="s">
        <v>585</v>
      </c>
      <c r="B950" s="201"/>
      <c r="C950" s="201"/>
      <c r="D950" s="251">
        <v>4.0837214925233498</v>
      </c>
    </row>
    <row r="951" spans="1:4" x14ac:dyDescent="0.25">
      <c r="A951" s="203" t="s">
        <v>451</v>
      </c>
      <c r="B951" s="201"/>
      <c r="C951" s="201"/>
      <c r="D951" s="251">
        <v>0</v>
      </c>
    </row>
    <row r="952" spans="1:4" x14ac:dyDescent="0.25">
      <c r="A952" s="203"/>
      <c r="B952" s="201"/>
      <c r="C952" s="201"/>
      <c r="D952" s="251"/>
    </row>
    <row r="953" spans="1:4" x14ac:dyDescent="0.25">
      <c r="A953" s="203" t="s">
        <v>629</v>
      </c>
      <c r="B953" s="201"/>
      <c r="C953" s="201"/>
      <c r="D953" s="251">
        <v>9.4313642444063657</v>
      </c>
    </row>
    <row r="954" spans="1:4" x14ac:dyDescent="0.25">
      <c r="A954" s="203" t="s">
        <v>451</v>
      </c>
      <c r="B954" s="201"/>
      <c r="C954" s="201"/>
      <c r="D954" s="251">
        <v>0</v>
      </c>
    </row>
    <row r="955" spans="1:4" x14ac:dyDescent="0.25">
      <c r="A955" s="200"/>
      <c r="B955" s="201"/>
      <c r="C955" s="201"/>
      <c r="D955" s="237"/>
    </row>
    <row r="956" spans="1:4" x14ac:dyDescent="0.25">
      <c r="A956" s="203" t="s">
        <v>620</v>
      </c>
      <c r="B956" s="201"/>
      <c r="C956" s="201"/>
      <c r="D956" s="251">
        <v>12.38281931591721</v>
      </c>
    </row>
    <row r="957" spans="1:4" x14ac:dyDescent="0.25">
      <c r="A957" s="200"/>
      <c r="B957" s="201"/>
      <c r="C957" s="201"/>
      <c r="D957" s="251"/>
    </row>
    <row r="958" spans="1:4" x14ac:dyDescent="0.25">
      <c r="A958" s="203" t="s">
        <v>587</v>
      </c>
      <c r="B958" s="201"/>
      <c r="C958" s="201"/>
      <c r="D958" s="251">
        <v>3.4193027201960389</v>
      </c>
    </row>
    <row r="959" spans="1:4" x14ac:dyDescent="0.25">
      <c r="A959" s="203" t="s">
        <v>451</v>
      </c>
      <c r="B959" s="201"/>
      <c r="C959" s="201"/>
      <c r="D959" s="251">
        <v>0</v>
      </c>
    </row>
    <row r="960" spans="1:4" x14ac:dyDescent="0.25">
      <c r="A960" s="203"/>
      <c r="B960" s="201"/>
      <c r="C960" s="201"/>
      <c r="D960" s="214"/>
    </row>
    <row r="961" spans="1:4" x14ac:dyDescent="0.25">
      <c r="A961" s="203" t="s">
        <v>630</v>
      </c>
      <c r="B961" s="201"/>
      <c r="C961" s="201"/>
      <c r="D961" s="255">
        <v>1243069.5703958503</v>
      </c>
    </row>
    <row r="962" spans="1:4" x14ac:dyDescent="0.25">
      <c r="A962" s="203" t="s">
        <v>631</v>
      </c>
      <c r="B962" s="201"/>
      <c r="C962" s="201"/>
      <c r="D962" s="222">
        <v>0.70322221410965258</v>
      </c>
    </row>
    <row r="963" spans="1:4" x14ac:dyDescent="0.25">
      <c r="A963" s="203"/>
      <c r="B963" s="201"/>
      <c r="C963" s="201"/>
      <c r="D963" s="256"/>
    </row>
    <row r="964" spans="1:4" x14ac:dyDescent="0.25">
      <c r="A964" s="203" t="s">
        <v>588</v>
      </c>
      <c r="B964" s="201"/>
      <c r="C964" s="201"/>
      <c r="D964" s="214">
        <v>16.934388457125756</v>
      </c>
    </row>
    <row r="965" spans="1:4" x14ac:dyDescent="0.25">
      <c r="A965" s="203" t="s">
        <v>451</v>
      </c>
      <c r="B965" s="201"/>
      <c r="C965" s="201"/>
      <c r="D965" s="214">
        <v>0</v>
      </c>
    </row>
    <row r="966" spans="1:4" x14ac:dyDescent="0.25">
      <c r="A966" s="203"/>
      <c r="B966" s="201"/>
      <c r="C966" s="201"/>
      <c r="D966" s="257"/>
    </row>
    <row r="967" spans="1:4" x14ac:dyDescent="0.25">
      <c r="A967" s="203" t="s">
        <v>632</v>
      </c>
      <c r="B967" s="201"/>
      <c r="C967" s="201"/>
      <c r="D967" s="246">
        <v>3.0627911193925121</v>
      </c>
    </row>
    <row r="968" spans="1:4" x14ac:dyDescent="0.25">
      <c r="A968" s="203" t="s">
        <v>633</v>
      </c>
      <c r="B968" s="201"/>
      <c r="C968" s="201"/>
      <c r="D968" s="246">
        <v>3.5367615916523873</v>
      </c>
    </row>
    <row r="969" spans="1:4" x14ac:dyDescent="0.25">
      <c r="A969" s="203" t="s">
        <v>634</v>
      </c>
      <c r="B969" s="201"/>
      <c r="C969" s="201"/>
      <c r="D969" s="246">
        <v>6.5995527110448995</v>
      </c>
    </row>
    <row r="970" spans="1:4" x14ac:dyDescent="0.25">
      <c r="A970" s="203" t="s">
        <v>635</v>
      </c>
      <c r="B970" s="201"/>
      <c r="C970" s="201"/>
      <c r="D970" s="258">
        <v>0.52741666058223924</v>
      </c>
    </row>
    <row r="971" spans="1:4" x14ac:dyDescent="0.25">
      <c r="A971" s="203" t="s">
        <v>636</v>
      </c>
      <c r="B971" s="201"/>
      <c r="C971" s="201"/>
      <c r="D971" s="246">
        <v>0.81674429850467001</v>
      </c>
    </row>
    <row r="972" spans="1:4" x14ac:dyDescent="0.25">
      <c r="A972" s="203" t="s">
        <v>595</v>
      </c>
      <c r="B972" s="201"/>
      <c r="C972" s="201"/>
      <c r="D972" s="246">
        <v>0.9431364244406365</v>
      </c>
    </row>
    <row r="973" spans="1:4" x14ac:dyDescent="0.25">
      <c r="A973" s="203" t="s">
        <v>637</v>
      </c>
      <c r="B973" s="201"/>
      <c r="C973" s="201"/>
      <c r="D973" s="246">
        <v>1.7598807229453066</v>
      </c>
    </row>
    <row r="974" spans="1:4" x14ac:dyDescent="0.25">
      <c r="A974" s="203" t="s">
        <v>638</v>
      </c>
      <c r="B974" s="201"/>
      <c r="C974" s="201"/>
      <c r="D974" s="258">
        <v>0.14064444282193048</v>
      </c>
    </row>
    <row r="975" spans="1:4" x14ac:dyDescent="0.25">
      <c r="A975" s="203" t="s">
        <v>639</v>
      </c>
      <c r="B975" s="203"/>
      <c r="C975" s="201"/>
      <c r="D975" s="246">
        <v>9.0274945373943751</v>
      </c>
    </row>
    <row r="976" spans="1:4" x14ac:dyDescent="0.25">
      <c r="A976" s="200"/>
      <c r="B976" s="201"/>
      <c r="C976" s="201"/>
      <c r="D976" s="201"/>
    </row>
    <row r="977" spans="1:4" x14ac:dyDescent="0.25">
      <c r="A977" s="212" t="s">
        <v>640</v>
      </c>
      <c r="B977" s="201"/>
      <c r="C977" s="201"/>
      <c r="D977" s="251">
        <v>25.293821891115964</v>
      </c>
    </row>
    <row r="978" spans="1:4" x14ac:dyDescent="0.25">
      <c r="A978" s="200"/>
      <c r="B978" s="201"/>
      <c r="C978" s="201"/>
      <c r="D978" s="201"/>
    </row>
    <row r="979" spans="1:4" x14ac:dyDescent="0.25">
      <c r="A979" s="202" t="s">
        <v>641</v>
      </c>
      <c r="B979" s="202"/>
      <c r="C979" s="202"/>
      <c r="D979" s="214">
        <v>60.97180231361326</v>
      </c>
    </row>
    <row r="980" spans="1:4" x14ac:dyDescent="0.25">
      <c r="A980" s="200"/>
      <c r="B980" s="201"/>
      <c r="C980" s="201"/>
      <c r="D980" s="201"/>
    </row>
    <row r="981" spans="1:4" x14ac:dyDescent="0.25">
      <c r="A981" s="223"/>
      <c r="B981" s="201"/>
      <c r="C981" s="223"/>
      <c r="D981" s="259"/>
    </row>
    <row r="982" spans="1:4" x14ac:dyDescent="0.25">
      <c r="A982" s="223"/>
      <c r="B982" s="201"/>
      <c r="C982" s="223"/>
      <c r="D982" s="207"/>
    </row>
    <row r="983" spans="1:4" x14ac:dyDescent="0.25">
      <c r="A983" s="223"/>
      <c r="B983" s="201"/>
      <c r="C983" s="223"/>
      <c r="D983" s="207"/>
    </row>
    <row r="984" spans="1:4" x14ac:dyDescent="0.25">
      <c r="A984" s="202"/>
      <c r="B984" s="202"/>
      <c r="C984" s="201"/>
      <c r="D984" s="207"/>
    </row>
    <row r="985" spans="1:4" x14ac:dyDescent="0.25">
      <c r="A985" s="212"/>
      <c r="B985" s="202"/>
      <c r="C985" s="201"/>
      <c r="D985" s="201"/>
    </row>
    <row r="986" spans="1:4" x14ac:dyDescent="0.25">
      <c r="A986" s="223"/>
      <c r="B986" s="223"/>
      <c r="C986" s="200"/>
      <c r="D986" s="260"/>
    </row>
    <row r="987" spans="1:4" x14ac:dyDescent="0.25">
      <c r="A987" s="223"/>
      <c r="B987" s="223"/>
      <c r="C987" s="233"/>
      <c r="D987" s="261"/>
    </row>
    <row r="988" spans="1:4" x14ac:dyDescent="0.25">
      <c r="A988" s="223"/>
      <c r="B988" s="223"/>
      <c r="C988" s="223"/>
      <c r="D988" s="242"/>
    </row>
    <row r="989" spans="1:4" x14ac:dyDescent="0.25">
      <c r="A989" s="223"/>
      <c r="B989" s="223"/>
      <c r="C989" s="223"/>
      <c r="D989" s="232"/>
    </row>
    <row r="990" spans="1:4" x14ac:dyDescent="0.25">
      <c r="A990" s="223"/>
      <c r="B990" s="200"/>
      <c r="C990" s="223"/>
      <c r="D990" s="236"/>
    </row>
    <row r="991" spans="1:4" x14ac:dyDescent="0.25">
      <c r="A991" s="223"/>
      <c r="B991" s="223"/>
      <c r="C991" s="223"/>
      <c r="D991" s="236"/>
    </row>
    <row r="992" spans="1:4" x14ac:dyDescent="0.25">
      <c r="A992" s="223"/>
      <c r="B992" s="200"/>
      <c r="C992" s="223"/>
      <c r="D992" s="201"/>
    </row>
    <row r="993" spans="1:4" x14ac:dyDescent="0.25">
      <c r="A993" s="223"/>
      <c r="B993" s="202"/>
      <c r="C993" s="223"/>
      <c r="D993" s="201"/>
    </row>
    <row r="994" spans="1:4" x14ac:dyDescent="0.25">
      <c r="A994" s="235"/>
      <c r="B994" s="202"/>
      <c r="C994" s="201"/>
      <c r="D994" s="201"/>
    </row>
    <row r="995" spans="1:4" x14ac:dyDescent="0.25">
      <c r="A995" s="212"/>
      <c r="B995" s="202"/>
      <c r="C995" s="201"/>
      <c r="D995" s="201"/>
    </row>
    <row r="996" spans="1:4" x14ac:dyDescent="0.25">
      <c r="A996" s="223"/>
      <c r="B996" s="223"/>
      <c r="C996" s="200"/>
      <c r="D996" s="260"/>
    </row>
    <row r="997" spans="1:4" x14ac:dyDescent="0.25">
      <c r="A997" s="223"/>
      <c r="B997" s="223"/>
      <c r="C997" s="233"/>
      <c r="D997" s="261"/>
    </row>
    <row r="998" spans="1:4" x14ac:dyDescent="0.25">
      <c r="A998" s="223"/>
      <c r="B998" s="223"/>
      <c r="C998" s="223"/>
      <c r="D998" s="242"/>
    </row>
    <row r="999" spans="1:4" x14ac:dyDescent="0.25">
      <c r="A999" s="223"/>
      <c r="B999" s="223"/>
      <c r="C999" s="223"/>
      <c r="D999" s="232"/>
    </row>
    <row r="1000" spans="1:4" x14ac:dyDescent="0.25">
      <c r="A1000" s="223"/>
      <c r="B1000" s="200"/>
      <c r="C1000" s="223"/>
      <c r="D1000" s="236"/>
    </row>
    <row r="1001" spans="1:4" x14ac:dyDescent="0.25">
      <c r="A1001" s="223"/>
      <c r="B1001" s="223"/>
      <c r="C1001" s="223"/>
      <c r="D1001" s="236"/>
    </row>
    <row r="1002" spans="1:4" x14ac:dyDescent="0.25">
      <c r="A1002" s="223"/>
      <c r="B1002" s="200"/>
      <c r="C1002" s="223"/>
      <c r="D1002" s="236"/>
    </row>
    <row r="1003" spans="1:4" x14ac:dyDescent="0.25">
      <c r="A1003" s="223"/>
      <c r="B1003" s="202"/>
      <c r="C1003" s="223"/>
      <c r="D1003" s="236"/>
    </row>
    <row r="1004" spans="1:4" x14ac:dyDescent="0.25">
      <c r="A1004" s="235"/>
      <c r="B1004" s="202"/>
      <c r="C1004" s="201"/>
      <c r="D1004" s="201"/>
    </row>
    <row r="1005" spans="1:4" x14ac:dyDescent="0.25">
      <c r="A1005" s="212"/>
      <c r="B1005" s="202"/>
      <c r="C1005" s="201"/>
      <c r="D1005" s="201"/>
    </row>
    <row r="1006" spans="1:4" x14ac:dyDescent="0.25">
      <c r="A1006" s="223"/>
      <c r="B1006" s="223"/>
      <c r="C1006" s="200"/>
      <c r="D1006" s="260"/>
    </row>
    <row r="1007" spans="1:4" x14ac:dyDescent="0.25">
      <c r="A1007" s="223"/>
      <c r="B1007" s="223"/>
      <c r="C1007" s="233"/>
      <c r="D1007" s="261"/>
    </row>
    <row r="1008" spans="1:4" x14ac:dyDescent="0.25">
      <c r="A1008" s="223"/>
      <c r="B1008" s="223"/>
      <c r="C1008" s="223"/>
      <c r="D1008" s="242"/>
    </row>
    <row r="1009" spans="1:4" x14ac:dyDescent="0.25">
      <c r="A1009" s="223"/>
      <c r="B1009" s="223"/>
      <c r="C1009" s="223"/>
      <c r="D1009" s="232"/>
    </row>
    <row r="1010" spans="1:4" x14ac:dyDescent="0.25">
      <c r="A1010" s="223"/>
      <c r="B1010" s="200"/>
      <c r="C1010" s="223"/>
      <c r="D1010" s="236"/>
    </row>
    <row r="1011" spans="1:4" x14ac:dyDescent="0.25">
      <c r="A1011" s="223"/>
      <c r="B1011" s="223"/>
      <c r="C1011" s="223"/>
      <c r="D1011" s="236"/>
    </row>
    <row r="1012" spans="1:4" x14ac:dyDescent="0.25">
      <c r="A1012" s="223"/>
      <c r="B1012" s="200"/>
      <c r="C1012" s="223"/>
      <c r="D1012" s="236"/>
    </row>
    <row r="1013" spans="1:4" x14ac:dyDescent="0.25">
      <c r="A1013" s="223"/>
      <c r="B1013" s="202"/>
      <c r="C1013" s="223"/>
      <c r="D1013" s="236"/>
    </row>
    <row r="1014" spans="1:4" x14ac:dyDescent="0.25">
      <c r="A1014" s="235"/>
      <c r="B1014" s="202"/>
      <c r="C1014" s="201"/>
      <c r="D1014" s="201"/>
    </row>
    <row r="1015" spans="1:4" x14ac:dyDescent="0.25">
      <c r="A1015" s="212"/>
      <c r="B1015" s="202"/>
      <c r="C1015" s="201"/>
      <c r="D1015" s="201"/>
    </row>
    <row r="1016" spans="1:4" x14ac:dyDescent="0.25">
      <c r="A1016" s="223"/>
      <c r="B1016" s="223"/>
      <c r="C1016" s="200"/>
      <c r="D1016" s="260"/>
    </row>
    <row r="1017" spans="1:4" x14ac:dyDescent="0.25">
      <c r="A1017" s="223"/>
      <c r="B1017" s="223"/>
      <c r="C1017" s="233"/>
      <c r="D1017" s="261"/>
    </row>
    <row r="1018" spans="1:4" x14ac:dyDescent="0.25">
      <c r="A1018" s="223"/>
      <c r="B1018" s="223"/>
      <c r="C1018" s="223"/>
      <c r="D1018" s="242"/>
    </row>
    <row r="1019" spans="1:4" x14ac:dyDescent="0.25">
      <c r="A1019" s="223"/>
      <c r="B1019" s="223"/>
      <c r="C1019" s="223"/>
      <c r="D1019" s="232"/>
    </row>
    <row r="1020" spans="1:4" x14ac:dyDescent="0.25">
      <c r="A1020" s="223"/>
      <c r="B1020" s="200"/>
      <c r="C1020" s="223"/>
      <c r="D1020" s="236"/>
    </row>
    <row r="1021" spans="1:4" x14ac:dyDescent="0.25">
      <c r="A1021" s="223"/>
      <c r="B1021" s="223"/>
      <c r="C1021" s="223"/>
      <c r="D1021" s="236"/>
    </row>
    <row r="1022" spans="1:4" x14ac:dyDescent="0.25">
      <c r="A1022" s="235"/>
      <c r="B1022" s="202"/>
      <c r="C1022" s="201"/>
      <c r="D1022" s="201"/>
    </row>
    <row r="1023" spans="1:4" x14ac:dyDescent="0.25">
      <c r="A1023" s="212"/>
      <c r="B1023" s="202"/>
      <c r="C1023" s="201"/>
      <c r="D1023" s="201"/>
    </row>
    <row r="1024" spans="1:4" x14ac:dyDescent="0.25">
      <c r="A1024" s="223"/>
      <c r="B1024" s="223"/>
      <c r="C1024" s="200"/>
      <c r="D1024" s="260"/>
    </row>
    <row r="1025" spans="1:4" x14ac:dyDescent="0.25">
      <c r="A1025" s="223"/>
      <c r="B1025" s="223"/>
      <c r="C1025" s="233"/>
      <c r="D1025" s="261"/>
    </row>
    <row r="1026" spans="1:4" x14ac:dyDescent="0.25">
      <c r="A1026" s="223"/>
      <c r="B1026" s="223"/>
      <c r="C1026" s="223"/>
      <c r="D1026" s="242"/>
    </row>
    <row r="1027" spans="1:4" x14ac:dyDescent="0.25">
      <c r="A1027" s="223"/>
      <c r="B1027" s="223"/>
      <c r="C1027" s="223"/>
      <c r="D1027" s="232"/>
    </row>
    <row r="1028" spans="1:4" x14ac:dyDescent="0.25">
      <c r="A1028" s="223"/>
      <c r="B1028" s="200"/>
      <c r="C1028" s="223"/>
      <c r="D1028" s="236"/>
    </row>
    <row r="1029" spans="1:4" x14ac:dyDescent="0.25">
      <c r="A1029" s="223"/>
      <c r="B1029" s="223"/>
      <c r="C1029" s="223"/>
      <c r="D1029" s="236"/>
    </row>
    <row r="1030" spans="1:4" x14ac:dyDescent="0.25">
      <c r="A1030" s="235"/>
      <c r="B1030" s="202"/>
      <c r="C1030" s="201"/>
      <c r="D1030" s="201"/>
    </row>
    <row r="1031" spans="1:4" x14ac:dyDescent="0.25">
      <c r="A1031" s="212"/>
      <c r="B1031" s="202"/>
      <c r="C1031" s="201"/>
      <c r="D1031" s="201"/>
    </row>
    <row r="1032" spans="1:4" x14ac:dyDescent="0.25">
      <c r="A1032" s="223"/>
      <c r="B1032" s="223"/>
      <c r="C1032" s="200"/>
      <c r="D1032" s="260"/>
    </row>
    <row r="1033" spans="1:4" x14ac:dyDescent="0.25">
      <c r="A1033" s="223"/>
      <c r="B1033" s="223"/>
      <c r="C1033" s="233"/>
      <c r="D1033" s="261"/>
    </row>
    <row r="1034" spans="1:4" x14ac:dyDescent="0.25">
      <c r="A1034" s="223"/>
      <c r="B1034" s="223"/>
      <c r="C1034" s="223"/>
      <c r="D1034" s="242"/>
    </row>
    <row r="1035" spans="1:4" x14ac:dyDescent="0.25">
      <c r="A1035" s="223"/>
      <c r="B1035" s="223"/>
      <c r="C1035" s="223"/>
      <c r="D1035" s="232"/>
    </row>
    <row r="1036" spans="1:4" x14ac:dyDescent="0.25">
      <c r="A1036" s="223"/>
      <c r="B1036" s="200"/>
      <c r="C1036" s="223"/>
      <c r="D1036" s="236"/>
    </row>
    <row r="1037" spans="1:4" x14ac:dyDescent="0.25">
      <c r="A1037" s="223"/>
      <c r="B1037" s="223"/>
      <c r="C1037" s="223"/>
      <c r="D1037" s="236"/>
    </row>
    <row r="1038" spans="1:4" x14ac:dyDescent="0.25">
      <c r="A1038" s="235"/>
      <c r="B1038" s="202"/>
      <c r="C1038" s="201"/>
      <c r="D1038" s="201"/>
    </row>
    <row r="1039" spans="1:4" x14ac:dyDescent="0.25">
      <c r="A1039" s="212"/>
      <c r="B1039" s="202"/>
      <c r="C1039" s="201"/>
      <c r="D1039" s="201"/>
    </row>
    <row r="1040" spans="1:4" x14ac:dyDescent="0.25">
      <c r="A1040" s="223"/>
      <c r="B1040" s="223"/>
      <c r="C1040" s="200"/>
      <c r="D1040" s="260"/>
    </row>
    <row r="1041" spans="1:4" x14ac:dyDescent="0.25">
      <c r="A1041" s="223"/>
      <c r="B1041" s="223"/>
      <c r="C1041" s="233"/>
      <c r="D1041" s="261"/>
    </row>
    <row r="1042" spans="1:4" x14ac:dyDescent="0.25">
      <c r="A1042" s="223"/>
      <c r="B1042" s="223"/>
      <c r="C1042" s="223"/>
      <c r="D1042" s="242"/>
    </row>
    <row r="1043" spans="1:4" x14ac:dyDescent="0.25">
      <c r="A1043" s="223"/>
      <c r="B1043" s="223"/>
      <c r="C1043" s="223"/>
      <c r="D1043" s="232"/>
    </row>
    <row r="1044" spans="1:4" x14ac:dyDescent="0.25">
      <c r="A1044" s="223"/>
      <c r="B1044" s="200"/>
      <c r="C1044" s="223"/>
      <c r="D1044" s="236"/>
    </row>
    <row r="1045" spans="1:4" x14ac:dyDescent="0.25">
      <c r="A1045" s="223"/>
      <c r="B1045" s="223"/>
      <c r="C1045" s="223"/>
      <c r="D1045" s="236"/>
    </row>
    <row r="1046" spans="1:4" x14ac:dyDescent="0.25">
      <c r="A1046" s="235"/>
      <c r="B1046" s="202"/>
      <c r="C1046" s="201"/>
      <c r="D1046" s="201"/>
    </row>
    <row r="1047" spans="1:4" x14ac:dyDescent="0.25">
      <c r="A1047" s="212"/>
      <c r="B1047" s="202"/>
      <c r="C1047" s="201"/>
      <c r="D1047" s="201"/>
    </row>
    <row r="1048" spans="1:4" x14ac:dyDescent="0.25">
      <c r="A1048" s="223"/>
      <c r="B1048" s="223"/>
      <c r="C1048" s="200"/>
      <c r="D1048" s="260"/>
    </row>
    <row r="1049" spans="1:4" x14ac:dyDescent="0.25">
      <c r="A1049" s="223"/>
      <c r="B1049" s="223"/>
      <c r="C1049" s="233"/>
      <c r="D1049" s="261"/>
    </row>
    <row r="1050" spans="1:4" x14ac:dyDescent="0.25">
      <c r="A1050" s="223"/>
      <c r="B1050" s="223"/>
      <c r="C1050" s="223"/>
      <c r="D1050" s="242"/>
    </row>
    <row r="1051" spans="1:4" x14ac:dyDescent="0.25">
      <c r="A1051" s="223"/>
      <c r="B1051" s="223"/>
      <c r="C1051" s="223"/>
      <c r="D1051" s="232"/>
    </row>
    <row r="1052" spans="1:4" x14ac:dyDescent="0.25">
      <c r="A1052" s="223"/>
      <c r="B1052" s="200"/>
      <c r="C1052" s="223"/>
      <c r="D1052" s="236"/>
    </row>
    <row r="1053" spans="1:4" x14ac:dyDescent="0.25">
      <c r="A1053" s="223"/>
      <c r="B1053" s="223"/>
      <c r="C1053" s="223"/>
      <c r="D1053" s="236"/>
    </row>
    <row r="1054" spans="1:4" x14ac:dyDescent="0.25">
      <c r="A1054" s="235"/>
      <c r="B1054" s="202"/>
      <c r="C1054" s="201"/>
      <c r="D1054" s="201"/>
    </row>
    <row r="1055" spans="1:4" x14ac:dyDescent="0.25">
      <c r="A1055" s="238"/>
      <c r="B1055" s="212"/>
      <c r="C1055" s="201"/>
      <c r="D1055" s="201"/>
    </row>
    <row r="1056" spans="1:4" x14ac:dyDescent="0.25">
      <c r="A1056" s="223"/>
      <c r="B1056" s="223"/>
      <c r="C1056" s="200"/>
      <c r="D1056" s="260"/>
    </row>
    <row r="1057" spans="1:4" x14ac:dyDescent="0.25">
      <c r="A1057" s="223"/>
      <c r="B1057" s="223"/>
      <c r="C1057" s="233"/>
      <c r="D1057" s="261"/>
    </row>
    <row r="1058" spans="1:4" x14ac:dyDescent="0.25">
      <c r="A1058" s="223"/>
      <c r="B1058" s="223"/>
      <c r="C1058" s="223"/>
      <c r="D1058" s="242"/>
    </row>
    <row r="1059" spans="1:4" x14ac:dyDescent="0.25">
      <c r="A1059" s="223"/>
      <c r="B1059" s="223"/>
      <c r="C1059" s="223"/>
      <c r="D1059" s="262"/>
    </row>
    <row r="1060" spans="1:4" x14ac:dyDescent="0.25">
      <c r="A1060" s="223"/>
      <c r="B1060" s="223"/>
      <c r="C1060" s="223"/>
      <c r="D1060" s="232"/>
    </row>
    <row r="1061" spans="1:4" x14ac:dyDescent="0.25">
      <c r="A1061" s="223"/>
      <c r="B1061" s="200"/>
      <c r="C1061" s="223"/>
      <c r="D1061" s="236"/>
    </row>
    <row r="1062" spans="1:4" x14ac:dyDescent="0.25">
      <c r="A1062" s="223"/>
      <c r="B1062" s="223"/>
      <c r="C1062" s="223"/>
      <c r="D1062" s="236"/>
    </row>
    <row r="1063" spans="1:4" x14ac:dyDescent="0.25">
      <c r="A1063" s="223"/>
      <c r="B1063" s="223"/>
      <c r="C1063" s="223"/>
      <c r="D1063" s="262"/>
    </row>
    <row r="1064" spans="1:4" x14ac:dyDescent="0.25">
      <c r="A1064" s="238"/>
      <c r="B1064" s="212"/>
      <c r="C1064" s="201"/>
      <c r="D1064" s="201"/>
    </row>
    <row r="1065" spans="1:4" x14ac:dyDescent="0.25">
      <c r="A1065" s="223"/>
      <c r="B1065" s="223"/>
      <c r="C1065" s="200"/>
      <c r="D1065" s="260"/>
    </row>
    <row r="1066" spans="1:4" x14ac:dyDescent="0.25">
      <c r="A1066" s="223"/>
      <c r="B1066" s="223"/>
      <c r="C1066" s="233"/>
      <c r="D1066" s="261"/>
    </row>
    <row r="1067" spans="1:4" x14ac:dyDescent="0.25">
      <c r="A1067" s="223"/>
      <c r="B1067" s="223"/>
      <c r="C1067" s="223"/>
      <c r="D1067" s="242"/>
    </row>
    <row r="1068" spans="1:4" x14ac:dyDescent="0.25">
      <c r="A1068" s="223"/>
      <c r="B1068" s="223"/>
      <c r="C1068" s="223"/>
      <c r="D1068" s="262"/>
    </row>
    <row r="1069" spans="1:4" x14ac:dyDescent="0.25">
      <c r="A1069" s="223"/>
      <c r="B1069" s="223"/>
      <c r="C1069" s="223"/>
      <c r="D1069" s="232"/>
    </row>
    <row r="1070" spans="1:4" x14ac:dyDescent="0.25">
      <c r="A1070" s="223"/>
      <c r="B1070" s="200"/>
      <c r="C1070" s="223"/>
      <c r="D1070" s="236"/>
    </row>
    <row r="1071" spans="1:4" x14ac:dyDescent="0.25">
      <c r="A1071" s="223"/>
      <c r="B1071" s="223"/>
      <c r="C1071" s="223"/>
      <c r="D1071" s="236"/>
    </row>
    <row r="1072" spans="1:4" x14ac:dyDescent="0.25">
      <c r="A1072" s="223"/>
      <c r="B1072" s="223"/>
      <c r="C1072" s="223"/>
      <c r="D1072" s="262"/>
    </row>
    <row r="1073" spans="1:4" x14ac:dyDescent="0.25">
      <c r="A1073" s="212"/>
      <c r="B1073" s="202"/>
      <c r="C1073" s="201"/>
      <c r="D1073" s="201"/>
    </row>
    <row r="1074" spans="1:4" x14ac:dyDescent="0.25">
      <c r="A1074" s="223"/>
      <c r="B1074" s="223"/>
      <c r="C1074" s="200"/>
      <c r="D1074" s="260"/>
    </row>
    <row r="1075" spans="1:4" x14ac:dyDescent="0.25">
      <c r="A1075" s="223"/>
      <c r="B1075" s="223"/>
      <c r="C1075" s="233"/>
      <c r="D1075" s="261"/>
    </row>
    <row r="1076" spans="1:4" x14ac:dyDescent="0.25">
      <c r="A1076" s="223"/>
      <c r="B1076" s="223"/>
      <c r="C1076" s="223"/>
      <c r="D1076" s="242"/>
    </row>
    <row r="1077" spans="1:4" x14ac:dyDescent="0.25">
      <c r="A1077" s="223"/>
      <c r="B1077" s="223"/>
      <c r="C1077" s="223"/>
      <c r="D1077" s="262"/>
    </row>
    <row r="1078" spans="1:4" x14ac:dyDescent="0.25">
      <c r="A1078" s="223"/>
      <c r="B1078" s="223"/>
      <c r="C1078" s="223"/>
      <c r="D1078" s="232"/>
    </row>
    <row r="1079" spans="1:4" x14ac:dyDescent="0.25">
      <c r="A1079" s="223"/>
      <c r="B1079" s="200"/>
      <c r="C1079" s="223"/>
      <c r="D1079" s="236"/>
    </row>
    <row r="1080" spans="1:4" x14ac:dyDescent="0.25">
      <c r="A1080" s="223"/>
      <c r="B1080" s="223"/>
      <c r="C1080" s="223"/>
      <c r="D1080" s="236"/>
    </row>
    <row r="1081" spans="1:4" x14ac:dyDescent="0.25">
      <c r="A1081" s="235"/>
      <c r="B1081" s="202"/>
      <c r="C1081" s="201"/>
      <c r="D1081" s="201"/>
    </row>
    <row r="1082" spans="1:4" x14ac:dyDescent="0.25">
      <c r="A1082" s="212"/>
      <c r="B1082" s="202"/>
      <c r="C1082" s="201"/>
      <c r="D1082" s="201"/>
    </row>
    <row r="1083" spans="1:4" x14ac:dyDescent="0.25">
      <c r="A1083" s="223"/>
      <c r="B1083" s="223"/>
      <c r="C1083" s="200"/>
      <c r="D1083" s="260"/>
    </row>
    <row r="1084" spans="1:4" x14ac:dyDescent="0.25">
      <c r="A1084" s="223"/>
      <c r="B1084" s="240"/>
      <c r="C1084" s="233"/>
      <c r="D1084" s="261"/>
    </row>
    <row r="1085" spans="1:4" x14ac:dyDescent="0.25">
      <c r="A1085" s="223"/>
      <c r="B1085" s="223"/>
      <c r="C1085" s="223"/>
      <c r="D1085" s="242"/>
    </row>
    <row r="1086" spans="1:4" x14ac:dyDescent="0.25">
      <c r="A1086" s="223"/>
      <c r="B1086" s="223"/>
      <c r="C1086" s="223"/>
      <c r="D1086" s="232"/>
    </row>
    <row r="1087" spans="1:4" x14ac:dyDescent="0.25">
      <c r="A1087" s="223"/>
      <c r="B1087" s="200"/>
      <c r="C1087" s="223"/>
      <c r="D1087" s="236"/>
    </row>
    <row r="1088" spans="1:4" x14ac:dyDescent="0.25">
      <c r="A1088" s="223"/>
      <c r="B1088" s="223"/>
      <c r="C1088" s="223"/>
      <c r="D1088" s="236"/>
    </row>
    <row r="1089" spans="1:4" x14ac:dyDescent="0.25">
      <c r="A1089" s="235"/>
      <c r="B1089" s="202"/>
      <c r="C1089" s="201"/>
      <c r="D1089" s="201"/>
    </row>
    <row r="1090" spans="1:4" x14ac:dyDescent="0.25">
      <c r="A1090" s="212"/>
      <c r="B1090" s="202"/>
      <c r="C1090" s="201"/>
      <c r="D1090" s="201"/>
    </row>
    <row r="1091" spans="1:4" x14ac:dyDescent="0.25">
      <c r="A1091" s="223"/>
      <c r="B1091" s="223"/>
      <c r="C1091" s="200"/>
      <c r="D1091" s="260"/>
    </row>
    <row r="1092" spans="1:4" x14ac:dyDescent="0.25">
      <c r="A1092" s="223"/>
      <c r="B1092" s="223"/>
      <c r="C1092" s="233"/>
      <c r="D1092" s="261"/>
    </row>
    <row r="1093" spans="1:4" x14ac:dyDescent="0.25">
      <c r="A1093" s="223"/>
      <c r="B1093" s="223"/>
      <c r="C1093" s="223"/>
      <c r="D1093" s="242"/>
    </row>
    <row r="1094" spans="1:4" x14ac:dyDescent="0.25">
      <c r="A1094" s="223"/>
      <c r="B1094" s="223"/>
      <c r="C1094" s="223"/>
      <c r="D1094" s="262"/>
    </row>
    <row r="1095" spans="1:4" x14ac:dyDescent="0.25">
      <c r="A1095" s="223"/>
      <c r="B1095" s="223"/>
      <c r="C1095" s="223"/>
      <c r="D1095" s="232"/>
    </row>
    <row r="1096" spans="1:4" x14ac:dyDescent="0.25">
      <c r="A1096" s="223"/>
      <c r="B1096" s="200"/>
      <c r="C1096" s="223"/>
      <c r="D1096" s="236"/>
    </row>
    <row r="1097" spans="1:4" x14ac:dyDescent="0.25">
      <c r="A1097" s="223"/>
      <c r="B1097" s="223"/>
      <c r="C1097" s="223"/>
      <c r="D1097" s="236"/>
    </row>
    <row r="1098" spans="1:4" x14ac:dyDescent="0.25">
      <c r="A1098" s="223"/>
      <c r="B1098" s="223"/>
      <c r="C1098" s="223"/>
      <c r="D1098" s="262"/>
    </row>
    <row r="1099" spans="1:4" x14ac:dyDescent="0.25">
      <c r="A1099" s="212"/>
      <c r="B1099" s="202"/>
      <c r="C1099" s="201"/>
      <c r="D1099" s="201"/>
    </row>
    <row r="1100" spans="1:4" x14ac:dyDescent="0.25">
      <c r="A1100" s="223"/>
      <c r="B1100" s="223"/>
      <c r="C1100" s="200"/>
      <c r="D1100" s="260"/>
    </row>
    <row r="1101" spans="1:4" x14ac:dyDescent="0.25">
      <c r="A1101" s="223"/>
      <c r="B1101" s="240"/>
      <c r="C1101" s="233"/>
      <c r="D1101" s="201"/>
    </row>
    <row r="1102" spans="1:4" x14ac:dyDescent="0.25">
      <c r="A1102" s="223"/>
      <c r="B1102" s="223"/>
      <c r="C1102" s="223"/>
      <c r="D1102" s="242"/>
    </row>
    <row r="1103" spans="1:4" x14ac:dyDescent="0.25">
      <c r="A1103" s="223"/>
      <c r="B1103" s="223"/>
      <c r="C1103" s="223"/>
      <c r="D1103" s="242"/>
    </row>
    <row r="1104" spans="1:4" x14ac:dyDescent="0.25">
      <c r="A1104" s="223"/>
      <c r="B1104" s="200"/>
      <c r="C1104" s="223"/>
      <c r="D1104" s="236"/>
    </row>
    <row r="1105" spans="1:4" x14ac:dyDescent="0.25">
      <c r="A1105" s="223"/>
      <c r="B1105" s="223"/>
      <c r="C1105" s="223"/>
      <c r="D1105" s="236"/>
    </row>
    <row r="1106" spans="1:4" x14ac:dyDescent="0.25">
      <c r="A1106" s="223"/>
      <c r="B1106" s="223"/>
      <c r="C1106" s="223"/>
      <c r="D1106" s="201"/>
    </row>
    <row r="1107" spans="1:4" x14ac:dyDescent="0.25">
      <c r="A1107" s="212"/>
      <c r="B1107" s="202"/>
      <c r="C1107" s="201"/>
      <c r="D1107" s="201"/>
    </row>
    <row r="1108" spans="1:4" x14ac:dyDescent="0.25">
      <c r="A1108" s="223"/>
      <c r="B1108" s="223"/>
      <c r="C1108" s="200"/>
      <c r="D1108" s="260"/>
    </row>
    <row r="1109" spans="1:4" x14ac:dyDescent="0.25">
      <c r="A1109" s="223"/>
      <c r="B1109" s="240"/>
      <c r="C1109" s="233"/>
      <c r="D1109" s="201"/>
    </row>
    <row r="1110" spans="1:4" x14ac:dyDescent="0.25">
      <c r="A1110" s="223"/>
      <c r="B1110" s="223"/>
      <c r="C1110" s="223"/>
      <c r="D1110" s="242"/>
    </row>
    <row r="1111" spans="1:4" x14ac:dyDescent="0.25">
      <c r="A1111" s="223"/>
      <c r="B1111" s="223"/>
      <c r="C1111" s="223"/>
      <c r="D1111" s="242"/>
    </row>
    <row r="1112" spans="1:4" x14ac:dyDescent="0.25">
      <c r="A1112" s="223"/>
      <c r="B1112" s="200"/>
      <c r="C1112" s="223"/>
      <c r="D1112" s="236"/>
    </row>
    <row r="1113" spans="1:4" x14ac:dyDescent="0.25">
      <c r="A1113" s="223"/>
      <c r="B1113" s="223"/>
      <c r="C1113" s="223"/>
      <c r="D1113" s="236"/>
    </row>
    <row r="1114" spans="1:4" x14ac:dyDescent="0.25">
      <c r="A1114" s="235"/>
      <c r="B1114" s="202"/>
      <c r="C1114" s="201"/>
      <c r="D1114" s="201"/>
    </row>
    <row r="1115" spans="1:4" x14ac:dyDescent="0.25">
      <c r="A1115" s="212"/>
      <c r="B1115" s="202"/>
      <c r="C1115" s="201"/>
      <c r="D1115" s="201"/>
    </row>
    <row r="1116" spans="1:4" x14ac:dyDescent="0.25">
      <c r="A1116" s="223"/>
      <c r="B1116" s="223"/>
      <c r="C1116" s="200"/>
      <c r="D1116" s="260"/>
    </row>
    <row r="1117" spans="1:4" x14ac:dyDescent="0.25">
      <c r="A1117" s="223"/>
      <c r="B1117" s="240"/>
      <c r="C1117" s="233"/>
      <c r="D1117" s="201"/>
    </row>
    <row r="1118" spans="1:4" x14ac:dyDescent="0.25">
      <c r="A1118" s="223"/>
      <c r="B1118" s="223"/>
      <c r="C1118" s="223"/>
      <c r="D1118" s="242"/>
    </row>
    <row r="1119" spans="1:4" x14ac:dyDescent="0.25">
      <c r="A1119" s="223"/>
      <c r="B1119" s="223"/>
      <c r="C1119" s="223"/>
      <c r="D1119" s="242"/>
    </row>
    <row r="1120" spans="1:4" x14ac:dyDescent="0.25">
      <c r="A1120" s="223"/>
      <c r="B1120" s="200"/>
      <c r="C1120" s="223"/>
      <c r="D1120" s="236"/>
    </row>
    <row r="1121" spans="1:4" x14ac:dyDescent="0.25">
      <c r="A1121" s="223"/>
      <c r="B1121" s="223"/>
      <c r="C1121" s="223"/>
      <c r="D1121" s="236"/>
    </row>
    <row r="1122" spans="1:4" x14ac:dyDescent="0.25">
      <c r="A1122" s="235"/>
      <c r="B1122" s="202"/>
      <c r="C1122" s="201"/>
      <c r="D1122" s="201"/>
    </row>
    <row r="1123" spans="1:4" x14ac:dyDescent="0.25">
      <c r="A1123" s="212"/>
      <c r="B1123" s="202"/>
      <c r="C1123" s="201"/>
      <c r="D1123" s="201"/>
    </row>
    <row r="1124" spans="1:4" x14ac:dyDescent="0.25">
      <c r="A1124" s="223"/>
      <c r="B1124" s="223"/>
      <c r="C1124" s="200"/>
      <c r="D1124" s="260"/>
    </row>
    <row r="1125" spans="1:4" x14ac:dyDescent="0.25">
      <c r="A1125" s="223"/>
      <c r="B1125" s="223"/>
      <c r="C1125" s="233"/>
      <c r="D1125" s="261"/>
    </row>
    <row r="1126" spans="1:4" x14ac:dyDescent="0.25">
      <c r="A1126" s="223"/>
      <c r="B1126" s="223"/>
      <c r="C1126" s="223"/>
      <c r="D1126" s="242"/>
    </row>
    <row r="1127" spans="1:4" x14ac:dyDescent="0.25">
      <c r="A1127" s="223"/>
      <c r="B1127" s="223"/>
      <c r="C1127" s="223"/>
      <c r="D1127" s="232"/>
    </row>
    <row r="1128" spans="1:4" x14ac:dyDescent="0.25">
      <c r="A1128" s="223"/>
      <c r="B1128" s="200"/>
      <c r="C1128" s="223"/>
      <c r="D1128" s="236"/>
    </row>
    <row r="1129" spans="1:4" x14ac:dyDescent="0.25">
      <c r="A1129" s="223"/>
      <c r="B1129" s="223"/>
      <c r="C1129" s="223"/>
      <c r="D1129" s="236"/>
    </row>
    <row r="1130" spans="1:4" x14ac:dyDescent="0.25">
      <c r="A1130" s="235"/>
      <c r="B1130" s="202"/>
      <c r="C1130" s="201"/>
      <c r="D1130" s="201"/>
    </row>
    <row r="1131" spans="1:4" x14ac:dyDescent="0.25">
      <c r="A1131" s="212"/>
      <c r="B1131" s="202"/>
      <c r="C1131" s="201"/>
      <c r="D1131" s="201"/>
    </row>
    <row r="1132" spans="1:4" x14ac:dyDescent="0.25">
      <c r="A1132" s="223"/>
      <c r="B1132" s="223"/>
      <c r="C1132" s="200"/>
      <c r="D1132" s="260"/>
    </row>
    <row r="1133" spans="1:4" x14ac:dyDescent="0.25">
      <c r="A1133" s="223"/>
      <c r="B1133" s="240"/>
      <c r="C1133" s="233"/>
      <c r="D1133" s="261"/>
    </row>
    <row r="1134" spans="1:4" x14ac:dyDescent="0.25">
      <c r="A1134" s="223"/>
      <c r="B1134" s="223"/>
      <c r="C1134" s="223"/>
      <c r="D1134" s="242"/>
    </row>
    <row r="1135" spans="1:4" x14ac:dyDescent="0.25">
      <c r="A1135" s="223"/>
      <c r="B1135" s="223"/>
      <c r="C1135" s="223"/>
      <c r="D1135" s="232"/>
    </row>
    <row r="1136" spans="1:4" x14ac:dyDescent="0.25">
      <c r="A1136" s="223"/>
      <c r="B1136" s="200"/>
      <c r="C1136" s="223"/>
      <c r="D1136" s="236"/>
    </row>
    <row r="1137" spans="1:4" x14ac:dyDescent="0.25">
      <c r="A1137" s="223"/>
      <c r="B1137" s="223"/>
      <c r="C1137" s="223"/>
      <c r="D1137" s="236"/>
    </row>
    <row r="1138" spans="1:4" x14ac:dyDescent="0.25">
      <c r="A1138" s="235"/>
      <c r="B1138" s="202"/>
      <c r="C1138" s="201"/>
      <c r="D1138" s="201"/>
    </row>
    <row r="1139" spans="1:4" x14ac:dyDescent="0.25">
      <c r="A1139" s="212"/>
      <c r="B1139" s="202"/>
      <c r="C1139" s="201"/>
      <c r="D1139" s="201"/>
    </row>
    <row r="1140" spans="1:4" x14ac:dyDescent="0.25">
      <c r="A1140" s="223"/>
      <c r="B1140" s="223"/>
      <c r="C1140" s="200"/>
      <c r="D1140" s="260"/>
    </row>
    <row r="1141" spans="1:4" x14ac:dyDescent="0.25">
      <c r="A1141" s="223"/>
      <c r="B1141" s="240"/>
      <c r="C1141" s="233"/>
      <c r="D1141" s="201"/>
    </row>
    <row r="1142" spans="1:4" x14ac:dyDescent="0.25">
      <c r="A1142" s="223"/>
      <c r="B1142" s="223"/>
      <c r="C1142" s="223"/>
      <c r="D1142" s="242"/>
    </row>
    <row r="1143" spans="1:4" x14ac:dyDescent="0.25">
      <c r="A1143" s="223"/>
      <c r="B1143" s="223"/>
      <c r="C1143" s="223"/>
      <c r="D1143" s="242"/>
    </row>
    <row r="1144" spans="1:4" x14ac:dyDescent="0.25">
      <c r="A1144" s="223"/>
      <c r="B1144" s="200"/>
      <c r="C1144" s="223"/>
      <c r="D1144" s="236"/>
    </row>
    <row r="1145" spans="1:4" x14ac:dyDescent="0.25">
      <c r="A1145" s="223"/>
      <c r="B1145" s="223"/>
      <c r="C1145" s="223"/>
      <c r="D1145" s="236"/>
    </row>
    <row r="1146" spans="1:4" x14ac:dyDescent="0.25">
      <c r="A1146" s="235"/>
      <c r="B1146" s="202"/>
      <c r="C1146" s="201"/>
      <c r="D1146" s="201"/>
    </row>
    <row r="1147" spans="1:4" x14ac:dyDescent="0.25">
      <c r="A1147" s="212"/>
      <c r="B1147" s="202"/>
      <c r="C1147" s="201"/>
      <c r="D1147" s="201"/>
    </row>
    <row r="1148" spans="1:4" x14ac:dyDescent="0.25">
      <c r="A1148" s="223"/>
      <c r="B1148" s="223"/>
      <c r="C1148" s="200"/>
      <c r="D1148" s="260"/>
    </row>
    <row r="1149" spans="1:4" x14ac:dyDescent="0.25">
      <c r="A1149" s="223"/>
      <c r="B1149" s="240"/>
      <c r="C1149" s="233"/>
      <c r="D1149" s="201"/>
    </row>
    <row r="1150" spans="1:4" x14ac:dyDescent="0.25">
      <c r="A1150" s="223"/>
      <c r="B1150" s="223"/>
      <c r="C1150" s="223"/>
      <c r="D1150" s="242"/>
    </row>
    <row r="1151" spans="1:4" x14ac:dyDescent="0.25">
      <c r="A1151" s="223"/>
      <c r="B1151" s="223"/>
      <c r="C1151" s="223"/>
      <c r="D1151" s="242"/>
    </row>
    <row r="1152" spans="1:4" x14ac:dyDescent="0.25">
      <c r="A1152" s="223"/>
      <c r="B1152" s="200"/>
      <c r="C1152" s="223"/>
      <c r="D1152" s="236"/>
    </row>
    <row r="1153" spans="1:4" x14ac:dyDescent="0.25">
      <c r="A1153" s="223"/>
      <c r="B1153" s="223"/>
      <c r="C1153" s="223"/>
      <c r="D1153" s="236"/>
    </row>
    <row r="1154" spans="1:4" x14ac:dyDescent="0.25">
      <c r="A1154" s="235"/>
      <c r="B1154" s="202"/>
      <c r="C1154" s="201"/>
      <c r="D1154" s="201"/>
    </row>
    <row r="1155" spans="1:4" x14ac:dyDescent="0.25">
      <c r="A1155" s="212"/>
      <c r="B1155" s="202"/>
      <c r="C1155" s="201"/>
      <c r="D1155" s="201"/>
    </row>
    <row r="1156" spans="1:4" x14ac:dyDescent="0.25">
      <c r="A1156" s="223"/>
      <c r="B1156" s="223"/>
      <c r="C1156" s="200"/>
      <c r="D1156" s="260"/>
    </row>
    <row r="1157" spans="1:4" x14ac:dyDescent="0.25">
      <c r="A1157" s="223"/>
      <c r="B1157" s="223"/>
      <c r="C1157" s="233"/>
      <c r="D1157" s="261"/>
    </row>
    <row r="1158" spans="1:4" x14ac:dyDescent="0.25">
      <c r="A1158" s="223"/>
      <c r="B1158" s="223"/>
      <c r="C1158" s="223"/>
      <c r="D1158" s="242"/>
    </row>
    <row r="1159" spans="1:4" x14ac:dyDescent="0.25">
      <c r="A1159" s="223"/>
      <c r="B1159" s="223"/>
      <c r="C1159" s="223"/>
      <c r="D1159" s="232"/>
    </row>
    <row r="1160" spans="1:4" x14ac:dyDescent="0.25">
      <c r="A1160" s="223"/>
      <c r="B1160" s="200"/>
      <c r="C1160" s="223"/>
      <c r="D1160" s="236"/>
    </row>
    <row r="1161" spans="1:4" x14ac:dyDescent="0.25">
      <c r="A1161" s="223"/>
      <c r="B1161" s="223"/>
      <c r="C1161" s="223"/>
      <c r="D1161" s="236"/>
    </row>
    <row r="1162" spans="1:4" x14ac:dyDescent="0.25">
      <c r="A1162" s="235"/>
      <c r="B1162" s="202"/>
      <c r="C1162" s="201"/>
      <c r="D1162" s="201"/>
    </row>
    <row r="1163" spans="1:4" x14ac:dyDescent="0.25">
      <c r="A1163" s="212"/>
      <c r="B1163" s="202"/>
      <c r="C1163" s="201"/>
      <c r="D1163" s="201"/>
    </row>
    <row r="1164" spans="1:4" x14ac:dyDescent="0.25">
      <c r="A1164" s="223"/>
      <c r="B1164" s="223"/>
      <c r="C1164" s="200"/>
      <c r="D1164" s="260"/>
    </row>
    <row r="1165" spans="1:4" x14ac:dyDescent="0.25">
      <c r="A1165" s="223"/>
      <c r="B1165" s="223"/>
      <c r="C1165" s="233"/>
      <c r="D1165" s="261"/>
    </row>
    <row r="1166" spans="1:4" x14ac:dyDescent="0.25">
      <c r="A1166" s="223"/>
      <c r="B1166" s="223"/>
      <c r="C1166" s="223"/>
      <c r="D1166" s="242"/>
    </row>
    <row r="1167" spans="1:4" x14ac:dyDescent="0.25">
      <c r="A1167" s="223"/>
      <c r="B1167" s="223"/>
      <c r="C1167" s="223"/>
      <c r="D1167" s="232"/>
    </row>
    <row r="1168" spans="1:4" x14ac:dyDescent="0.25">
      <c r="A1168" s="223"/>
      <c r="B1168" s="200"/>
      <c r="C1168" s="223"/>
      <c r="D1168" s="236"/>
    </row>
    <row r="1169" spans="1:4" x14ac:dyDescent="0.25">
      <c r="A1169" s="223"/>
      <c r="B1169" s="223"/>
      <c r="C1169" s="223"/>
      <c r="D1169" s="236"/>
    </row>
    <row r="1170" spans="1:4" x14ac:dyDescent="0.25">
      <c r="A1170" s="223"/>
      <c r="B1170" s="200"/>
      <c r="C1170" s="223"/>
      <c r="D1170" s="207"/>
    </row>
    <row r="1171" spans="1:4" x14ac:dyDescent="0.25">
      <c r="A1171" s="223"/>
      <c r="B1171" s="202"/>
      <c r="C1171" s="223"/>
      <c r="D1171" s="207"/>
    </row>
    <row r="1172" spans="1:4" x14ac:dyDescent="0.25">
      <c r="A1172" s="212"/>
      <c r="B1172" s="202"/>
      <c r="C1172" s="201"/>
      <c r="D1172" s="201"/>
    </row>
    <row r="1173" spans="1:4" x14ac:dyDescent="0.25">
      <c r="A1173" s="223"/>
      <c r="B1173" s="223"/>
      <c r="C1173" s="200"/>
      <c r="D1173" s="260"/>
    </row>
    <row r="1174" spans="1:4" x14ac:dyDescent="0.25">
      <c r="A1174" s="223"/>
      <c r="B1174" s="223"/>
      <c r="C1174" s="233"/>
      <c r="D1174" s="261"/>
    </row>
    <row r="1175" spans="1:4" x14ac:dyDescent="0.25">
      <c r="A1175" s="223"/>
      <c r="B1175" s="223"/>
      <c r="C1175" s="223"/>
      <c r="D1175" s="242"/>
    </row>
    <row r="1176" spans="1:4" x14ac:dyDescent="0.25">
      <c r="A1176" s="223"/>
      <c r="B1176" s="223"/>
      <c r="C1176" s="223"/>
      <c r="D1176" s="232"/>
    </row>
    <row r="1177" spans="1:4" x14ac:dyDescent="0.25">
      <c r="A1177" s="223"/>
      <c r="B1177" s="200"/>
      <c r="C1177" s="223"/>
      <c r="D1177" s="236"/>
    </row>
    <row r="1178" spans="1:4" x14ac:dyDescent="0.25">
      <c r="A1178" s="223"/>
      <c r="B1178" s="223"/>
      <c r="C1178" s="223"/>
      <c r="D1178" s="236"/>
    </row>
    <row r="1179" spans="1:4" x14ac:dyDescent="0.25">
      <c r="A1179" s="235"/>
      <c r="B1179" s="202"/>
      <c r="C1179" s="201"/>
      <c r="D1179" s="201"/>
    </row>
    <row r="1180" spans="1:4" x14ac:dyDescent="0.25">
      <c r="A1180" s="212"/>
      <c r="B1180" s="202"/>
      <c r="C1180" s="201"/>
      <c r="D1180" s="201"/>
    </row>
    <row r="1181" spans="1:4" x14ac:dyDescent="0.25">
      <c r="A1181" s="223"/>
      <c r="B1181" s="223"/>
      <c r="C1181" s="200"/>
      <c r="D1181" s="260"/>
    </row>
    <row r="1182" spans="1:4" x14ac:dyDescent="0.25">
      <c r="A1182" s="223"/>
      <c r="B1182" s="223"/>
      <c r="C1182" s="223"/>
      <c r="D1182" s="242"/>
    </row>
    <row r="1183" spans="1:4" x14ac:dyDescent="0.25">
      <c r="A1183" s="223"/>
      <c r="B1183" s="241"/>
      <c r="C1183" s="223"/>
      <c r="D1183" s="262"/>
    </row>
    <row r="1184" spans="1:4" x14ac:dyDescent="0.25">
      <c r="A1184" s="223"/>
      <c r="B1184" s="200"/>
      <c r="C1184" s="223"/>
      <c r="D1184" s="236"/>
    </row>
    <row r="1185" spans="1:4" x14ac:dyDescent="0.25">
      <c r="A1185" s="223"/>
      <c r="B1185" s="223"/>
      <c r="C1185" s="223"/>
      <c r="D1185" s="236"/>
    </row>
    <row r="1186" spans="1:4" x14ac:dyDescent="0.25">
      <c r="A1186" s="235"/>
      <c r="B1186" s="202"/>
      <c r="C1186" s="201"/>
      <c r="D1186" s="201"/>
    </row>
    <row r="1187" spans="1:4" x14ac:dyDescent="0.25">
      <c r="A1187" s="212"/>
      <c r="B1187" s="202"/>
      <c r="C1187" s="201"/>
      <c r="D1187" s="201"/>
    </row>
    <row r="1188" spans="1:4" x14ac:dyDescent="0.25">
      <c r="A1188" s="223"/>
      <c r="B1188" s="223"/>
      <c r="C1188" s="200"/>
      <c r="D1188" s="260"/>
    </row>
    <row r="1189" spans="1:4" x14ac:dyDescent="0.25">
      <c r="A1189" s="223"/>
      <c r="B1189" s="223"/>
      <c r="C1189" s="223"/>
      <c r="D1189" s="242"/>
    </row>
    <row r="1190" spans="1:4" x14ac:dyDescent="0.25">
      <c r="A1190" s="223"/>
      <c r="B1190" s="241"/>
      <c r="C1190" s="223"/>
      <c r="D1190" s="262"/>
    </row>
    <row r="1191" spans="1:4" x14ac:dyDescent="0.25">
      <c r="A1191" s="223"/>
      <c r="B1191" s="200"/>
      <c r="C1191" s="223"/>
      <c r="D1191" s="236"/>
    </row>
    <row r="1192" spans="1:4" x14ac:dyDescent="0.25">
      <c r="A1192" s="223"/>
      <c r="B1192" s="223"/>
      <c r="C1192" s="223"/>
      <c r="D1192" s="236"/>
    </row>
    <row r="1193" spans="1:4" x14ac:dyDescent="0.25">
      <c r="A1193" s="223"/>
      <c r="B1193" s="201"/>
      <c r="C1193" s="201"/>
      <c r="D1193" s="207"/>
    </row>
    <row r="1194" spans="1:4" x14ac:dyDescent="0.25">
      <c r="A1194" s="203"/>
      <c r="B1194" s="201"/>
      <c r="C1194" s="201"/>
      <c r="D1194" s="242"/>
    </row>
    <row r="1195" spans="1:4" x14ac:dyDescent="0.25">
      <c r="A1195" s="203"/>
      <c r="B1195" s="202"/>
      <c r="C1195" s="203"/>
      <c r="D1195" s="243"/>
    </row>
    <row r="1196" spans="1:4" x14ac:dyDescent="0.25">
      <c r="A1196" s="203"/>
      <c r="B1196" s="244"/>
      <c r="C1196" s="203"/>
      <c r="D1196" s="245"/>
    </row>
    <row r="1197" spans="1:4" x14ac:dyDescent="0.25">
      <c r="A1197" s="212"/>
      <c r="B1197" s="212"/>
      <c r="C1197" s="203"/>
      <c r="D1197" s="246"/>
    </row>
    <row r="1198" spans="1:4" x14ac:dyDescent="0.25">
      <c r="A1198" s="202"/>
      <c r="B1198" s="202"/>
      <c r="C1198" s="203"/>
      <c r="D1198" s="246"/>
    </row>
    <row r="1199" spans="1:4" x14ac:dyDescent="0.25">
      <c r="A1199" s="203"/>
      <c r="B1199" s="212"/>
      <c r="C1199" s="203"/>
      <c r="D1199" s="214"/>
    </row>
    <row r="1200" spans="1:4" x14ac:dyDescent="0.25">
      <c r="A1200" s="212"/>
      <c r="B1200" s="212"/>
      <c r="C1200" s="203"/>
      <c r="D1200" s="214"/>
    </row>
    <row r="1201" spans="1:4" x14ac:dyDescent="0.25">
      <c r="A1201" s="212"/>
      <c r="B1201" s="202"/>
      <c r="C1201" s="203"/>
      <c r="D1201" s="214"/>
    </row>
    <row r="1202" spans="1:4" x14ac:dyDescent="0.25">
      <c r="A1202" s="203"/>
      <c r="B1202" s="212"/>
      <c r="C1202" s="202"/>
      <c r="D1202" s="263"/>
    </row>
    <row r="1203" spans="1:4" x14ac:dyDescent="0.25">
      <c r="A1203" s="235"/>
      <c r="B1203" s="235"/>
      <c r="C1203" s="203"/>
      <c r="D1203" s="248"/>
    </row>
    <row r="1204" spans="1:4" x14ac:dyDescent="0.25">
      <c r="A1204" s="212"/>
      <c r="B1204" s="235"/>
      <c r="C1204" s="203"/>
      <c r="D1204" s="246"/>
    </row>
    <row r="1205" spans="1:4" x14ac:dyDescent="0.25">
      <c r="A1205" s="235"/>
      <c r="B1205" s="235"/>
      <c r="C1205" s="201"/>
      <c r="D1205" s="201"/>
    </row>
    <row r="1206" spans="1:4" x14ac:dyDescent="0.25">
      <c r="A1206" s="203"/>
      <c r="B1206" s="212"/>
      <c r="C1206" s="203"/>
      <c r="D1206" s="246"/>
    </row>
    <row r="1207" spans="1:4" x14ac:dyDescent="0.25">
      <c r="A1207" s="203"/>
      <c r="B1207" s="212"/>
      <c r="C1207" s="203"/>
      <c r="D1207" s="246"/>
    </row>
    <row r="1208" spans="1:4" x14ac:dyDescent="0.25">
      <c r="A1208" s="235"/>
      <c r="B1208" s="235"/>
      <c r="C1208" s="201"/>
      <c r="D1208" s="201"/>
    </row>
    <row r="1209" spans="1:4" x14ac:dyDescent="0.25">
      <c r="A1209" s="212"/>
      <c r="B1209" s="235"/>
      <c r="C1209" s="203"/>
      <c r="D1209" s="246"/>
    </row>
    <row r="1210" spans="1:4" x14ac:dyDescent="0.25">
      <c r="A1210" s="212"/>
      <c r="B1210" s="235"/>
      <c r="C1210" s="203"/>
      <c r="D1210" s="246"/>
    </row>
    <row r="1211" spans="1:4" x14ac:dyDescent="0.25">
      <c r="A1211" s="203"/>
      <c r="B1211" s="202"/>
      <c r="C1211" s="203"/>
      <c r="D1211" s="214"/>
    </row>
    <row r="1212" spans="1:4" x14ac:dyDescent="0.25">
      <c r="A1212" s="203"/>
      <c r="B1212" s="202"/>
      <c r="C1212" s="203"/>
      <c r="D1212" s="214"/>
    </row>
    <row r="1213" spans="1:4" x14ac:dyDescent="0.25">
      <c r="A1213" s="212"/>
      <c r="B1213" s="212"/>
      <c r="C1213" s="203"/>
      <c r="D1213" s="246"/>
    </row>
    <row r="1214" spans="1:4" x14ac:dyDescent="0.25">
      <c r="A1214" s="235"/>
      <c r="B1214" s="235"/>
      <c r="C1214" s="201"/>
      <c r="D1214" s="201"/>
    </row>
    <row r="1215" spans="1:4" x14ac:dyDescent="0.25">
      <c r="A1215" s="200"/>
      <c r="B1215" s="201"/>
      <c r="C1215" s="201"/>
      <c r="D1215" s="207"/>
    </row>
    <row r="1216" spans="1:4" x14ac:dyDescent="0.25">
      <c r="A1216" s="202"/>
      <c r="B1216" s="201"/>
      <c r="C1216" s="201"/>
      <c r="D1216" s="207"/>
    </row>
    <row r="1217" spans="1:4" x14ac:dyDescent="0.25">
      <c r="A1217" s="203"/>
      <c r="B1217" s="201"/>
      <c r="C1217" s="201"/>
      <c r="D1217" s="207"/>
    </row>
    <row r="1218" spans="1:4" x14ac:dyDescent="0.25">
      <c r="A1218" s="223"/>
      <c r="B1218" s="201"/>
      <c r="C1218" s="235"/>
      <c r="D1218" s="237"/>
    </row>
    <row r="1219" spans="1:4" x14ac:dyDescent="0.25">
      <c r="A1219" s="223"/>
      <c r="B1219" s="201"/>
      <c r="C1219" s="235"/>
      <c r="D1219" s="237"/>
    </row>
    <row r="1220" spans="1:4" x14ac:dyDescent="0.25">
      <c r="A1220" s="223"/>
      <c r="B1220" s="201"/>
      <c r="C1220" s="235"/>
      <c r="D1220" s="237"/>
    </row>
    <row r="1221" spans="1:4" x14ac:dyDescent="0.25">
      <c r="A1221" s="223"/>
      <c r="B1221" s="201"/>
      <c r="C1221" s="235"/>
      <c r="D1221" s="237"/>
    </row>
    <row r="1222" spans="1:4" x14ac:dyDescent="0.25">
      <c r="A1222" s="223"/>
      <c r="B1222" s="201"/>
      <c r="C1222" s="235"/>
      <c r="D1222" s="237"/>
    </row>
    <row r="1223" spans="1:4" x14ac:dyDescent="0.25">
      <c r="A1223" s="223"/>
      <c r="B1223" s="201"/>
      <c r="C1223" s="235"/>
      <c r="D1223" s="237"/>
    </row>
    <row r="1224" spans="1:4" x14ac:dyDescent="0.25">
      <c r="A1224" s="223"/>
      <c r="B1224" s="223"/>
      <c r="C1224" s="223"/>
      <c r="D1224" s="237"/>
    </row>
    <row r="1225" spans="1:4" x14ac:dyDescent="0.25">
      <c r="A1225" s="223"/>
      <c r="B1225" s="223"/>
      <c r="C1225" s="223"/>
      <c r="D1225" s="237"/>
    </row>
    <row r="1226" spans="1:4" x14ac:dyDescent="0.25">
      <c r="A1226" s="223"/>
      <c r="B1226" s="223"/>
      <c r="C1226" s="223"/>
      <c r="D1226" s="237"/>
    </row>
    <row r="1227" spans="1:4" x14ac:dyDescent="0.25">
      <c r="A1227" s="223"/>
      <c r="B1227" s="201"/>
      <c r="C1227" s="223"/>
      <c r="D1227" s="237"/>
    </row>
    <row r="1228" spans="1:4" x14ac:dyDescent="0.25">
      <c r="A1228" s="223"/>
      <c r="B1228" s="201"/>
      <c r="C1228" s="223"/>
      <c r="D1228" s="237"/>
    </row>
    <row r="1229" spans="1:4" x14ac:dyDescent="0.25">
      <c r="A1229" s="223"/>
      <c r="B1229" s="201"/>
      <c r="C1229" s="223"/>
      <c r="D1229" s="237"/>
    </row>
    <row r="1230" spans="1:4" x14ac:dyDescent="0.25">
      <c r="A1230" s="223"/>
      <c r="B1230" s="201"/>
      <c r="C1230" s="223"/>
      <c r="D1230" s="237"/>
    </row>
    <row r="1231" spans="1:4" x14ac:dyDescent="0.25">
      <c r="A1231" s="223"/>
      <c r="B1231" s="223"/>
      <c r="C1231" s="223"/>
      <c r="D1231" s="234"/>
    </row>
    <row r="1232" spans="1:4" x14ac:dyDescent="0.25">
      <c r="A1232" s="223"/>
      <c r="B1232" s="223"/>
      <c r="C1232" s="223"/>
      <c r="D1232" s="234"/>
    </row>
    <row r="1233" spans="1:4" x14ac:dyDescent="0.25">
      <c r="A1233" s="223"/>
      <c r="B1233" s="223"/>
      <c r="C1233" s="223"/>
      <c r="D1233" s="234"/>
    </row>
    <row r="1234" spans="1:4" x14ac:dyDescent="0.25">
      <c r="A1234" s="223"/>
      <c r="B1234" s="223"/>
      <c r="C1234" s="223"/>
      <c r="D1234" s="234"/>
    </row>
    <row r="1235" spans="1:4" x14ac:dyDescent="0.25">
      <c r="A1235" s="223"/>
      <c r="B1235" s="223"/>
      <c r="C1235" s="223"/>
      <c r="D1235" s="249"/>
    </row>
    <row r="1236" spans="1:4" x14ac:dyDescent="0.25">
      <c r="A1236" s="223"/>
      <c r="B1236" s="223"/>
      <c r="C1236" s="223"/>
      <c r="D1236" s="249"/>
    </row>
    <row r="1237" spans="1:4" x14ac:dyDescent="0.25">
      <c r="A1237" s="223"/>
      <c r="B1237" s="223"/>
      <c r="C1237" s="223"/>
      <c r="D1237" s="249"/>
    </row>
    <row r="1238" spans="1:4" x14ac:dyDescent="0.25">
      <c r="A1238" s="223"/>
      <c r="B1238" s="223"/>
      <c r="C1238" s="223"/>
      <c r="D1238" s="249"/>
    </row>
    <row r="1239" spans="1:4" x14ac:dyDescent="0.25">
      <c r="A1239" s="223"/>
      <c r="B1239" s="201"/>
      <c r="C1239" s="223"/>
      <c r="D1239" s="237"/>
    </row>
    <row r="1240" spans="1:4" x14ac:dyDescent="0.25">
      <c r="A1240" s="203"/>
      <c r="B1240" s="201"/>
      <c r="C1240" s="223"/>
      <c r="D1240" s="237"/>
    </row>
    <row r="1241" spans="1:4" x14ac:dyDescent="0.25">
      <c r="A1241" s="223"/>
      <c r="B1241" s="201"/>
      <c r="C1241" s="235"/>
      <c r="D1241" s="237"/>
    </row>
    <row r="1242" spans="1:4" x14ac:dyDescent="0.25">
      <c r="A1242" s="223"/>
      <c r="B1242" s="201"/>
      <c r="C1242" s="235"/>
      <c r="D1242" s="237"/>
    </row>
    <row r="1243" spans="1:4" x14ac:dyDescent="0.25">
      <c r="A1243" s="223"/>
      <c r="B1243" s="201"/>
      <c r="C1243" s="235"/>
      <c r="D1243" s="237"/>
    </row>
    <row r="1244" spans="1:4" x14ac:dyDescent="0.25">
      <c r="A1244" s="223"/>
      <c r="B1244" s="201"/>
      <c r="C1244" s="235"/>
      <c r="D1244" s="237"/>
    </row>
    <row r="1245" spans="1:4" x14ac:dyDescent="0.25">
      <c r="A1245" s="223"/>
      <c r="B1245" s="201"/>
      <c r="C1245" s="235"/>
      <c r="D1245" s="237"/>
    </row>
    <row r="1246" spans="1:4" x14ac:dyDescent="0.25">
      <c r="A1246" s="223"/>
      <c r="B1246" s="201"/>
      <c r="C1246" s="235"/>
      <c r="D1246" s="237"/>
    </row>
    <row r="1247" spans="1:4" x14ac:dyDescent="0.25">
      <c r="A1247" s="223"/>
      <c r="B1247" s="223"/>
      <c r="C1247" s="223"/>
      <c r="D1247" s="237"/>
    </row>
    <row r="1248" spans="1:4" x14ac:dyDescent="0.25">
      <c r="A1248" s="223"/>
      <c r="B1248" s="223"/>
      <c r="C1248" s="223"/>
      <c r="D1248" s="237"/>
    </row>
    <row r="1249" spans="1:4" x14ac:dyDescent="0.25">
      <c r="A1249" s="223"/>
      <c r="B1249" s="223"/>
      <c r="C1249" s="223"/>
      <c r="D1249" s="237"/>
    </row>
    <row r="1250" spans="1:4" x14ac:dyDescent="0.25">
      <c r="A1250" s="223"/>
      <c r="B1250" s="201"/>
      <c r="C1250" s="223"/>
      <c r="D1250" s="237"/>
    </row>
    <row r="1251" spans="1:4" x14ac:dyDescent="0.25">
      <c r="A1251" s="223"/>
      <c r="B1251" s="201"/>
      <c r="C1251" s="223"/>
      <c r="D1251" s="237"/>
    </row>
    <row r="1252" spans="1:4" x14ac:dyDescent="0.25">
      <c r="A1252" s="223"/>
      <c r="B1252" s="201"/>
      <c r="C1252" s="223"/>
      <c r="D1252" s="237"/>
    </row>
    <row r="1253" spans="1:4" x14ac:dyDescent="0.25">
      <c r="A1253" s="223"/>
      <c r="B1253" s="201"/>
      <c r="C1253" s="223"/>
      <c r="D1253" s="237"/>
    </row>
    <row r="1254" spans="1:4" x14ac:dyDescent="0.25">
      <c r="A1254" s="223"/>
      <c r="B1254" s="223"/>
      <c r="C1254" s="223"/>
      <c r="D1254" s="234"/>
    </row>
    <row r="1255" spans="1:4" x14ac:dyDescent="0.25">
      <c r="A1255" s="223"/>
      <c r="B1255" s="223"/>
      <c r="C1255" s="223"/>
      <c r="D1255" s="234"/>
    </row>
    <row r="1256" spans="1:4" x14ac:dyDescent="0.25">
      <c r="A1256" s="223"/>
      <c r="B1256" s="223"/>
      <c r="C1256" s="223"/>
      <c r="D1256" s="234"/>
    </row>
    <row r="1257" spans="1:4" x14ac:dyDescent="0.25">
      <c r="A1257" s="223"/>
      <c r="B1257" s="223"/>
      <c r="C1257" s="223"/>
      <c r="D1257" s="234"/>
    </row>
    <row r="1258" spans="1:4" x14ac:dyDescent="0.25">
      <c r="A1258" s="223"/>
      <c r="B1258" s="223"/>
      <c r="C1258" s="223"/>
      <c r="D1258" s="249"/>
    </row>
    <row r="1259" spans="1:4" x14ac:dyDescent="0.25">
      <c r="A1259" s="223"/>
      <c r="B1259" s="223"/>
      <c r="C1259" s="223"/>
      <c r="D1259" s="249"/>
    </row>
    <row r="1260" spans="1:4" x14ac:dyDescent="0.25">
      <c r="A1260" s="223"/>
      <c r="B1260" s="223"/>
      <c r="C1260" s="223"/>
      <c r="D1260" s="249"/>
    </row>
    <row r="1261" spans="1:4" x14ac:dyDescent="0.25">
      <c r="A1261" s="223"/>
      <c r="B1261" s="223"/>
      <c r="C1261" s="223"/>
      <c r="D1261" s="249"/>
    </row>
    <row r="1262" spans="1:4" x14ac:dyDescent="0.25">
      <c r="A1262" s="223"/>
      <c r="B1262" s="201"/>
      <c r="C1262" s="223"/>
      <c r="D1262" s="237"/>
    </row>
    <row r="1263" spans="1:4" x14ac:dyDescent="0.25">
      <c r="A1263" s="203"/>
      <c r="B1263" s="201"/>
      <c r="C1263" s="201"/>
      <c r="D1263" s="237"/>
    </row>
    <row r="1264" spans="1:4" x14ac:dyDescent="0.25">
      <c r="A1264" s="223"/>
      <c r="B1264" s="201"/>
      <c r="C1264" s="235"/>
      <c r="D1264" s="237"/>
    </row>
    <row r="1265" spans="1:4" x14ac:dyDescent="0.25">
      <c r="A1265" s="223"/>
      <c r="B1265" s="201"/>
      <c r="C1265" s="235"/>
      <c r="D1265" s="237"/>
    </row>
    <row r="1266" spans="1:4" x14ac:dyDescent="0.25">
      <c r="A1266" s="223"/>
      <c r="B1266" s="201"/>
      <c r="C1266" s="235"/>
      <c r="D1266" s="237"/>
    </row>
    <row r="1267" spans="1:4" x14ac:dyDescent="0.25">
      <c r="A1267" s="223"/>
      <c r="B1267" s="201"/>
      <c r="C1267" s="235"/>
      <c r="D1267" s="237"/>
    </row>
    <row r="1268" spans="1:4" x14ac:dyDescent="0.25">
      <c r="A1268" s="223"/>
      <c r="B1268" s="201"/>
      <c r="C1268" s="235"/>
      <c r="D1268" s="237"/>
    </row>
    <row r="1269" spans="1:4" x14ac:dyDescent="0.25">
      <c r="A1269" s="223"/>
      <c r="B1269" s="201"/>
      <c r="C1269" s="235"/>
      <c r="D1269" s="237"/>
    </row>
    <row r="1270" spans="1:4" x14ac:dyDescent="0.25">
      <c r="A1270" s="223"/>
      <c r="B1270" s="223"/>
      <c r="C1270" s="223"/>
      <c r="D1270" s="237"/>
    </row>
    <row r="1271" spans="1:4" x14ac:dyDescent="0.25">
      <c r="A1271" s="223"/>
      <c r="B1271" s="223"/>
      <c r="C1271" s="223"/>
      <c r="D1271" s="237"/>
    </row>
    <row r="1272" spans="1:4" x14ac:dyDescent="0.25">
      <c r="A1272" s="223"/>
      <c r="B1272" s="223"/>
      <c r="C1272" s="223"/>
      <c r="D1272" s="237"/>
    </row>
    <row r="1273" spans="1:4" x14ac:dyDescent="0.25">
      <c r="A1273" s="223"/>
      <c r="B1273" s="201"/>
      <c r="C1273" s="223"/>
      <c r="D1273" s="237"/>
    </row>
    <row r="1274" spans="1:4" x14ac:dyDescent="0.25">
      <c r="A1274" s="223"/>
      <c r="B1274" s="201"/>
      <c r="C1274" s="223"/>
      <c r="D1274" s="237"/>
    </row>
    <row r="1275" spans="1:4" x14ac:dyDescent="0.25">
      <c r="A1275" s="223"/>
      <c r="B1275" s="201"/>
      <c r="C1275" s="223"/>
      <c r="D1275" s="237"/>
    </row>
    <row r="1276" spans="1:4" x14ac:dyDescent="0.25">
      <c r="A1276" s="223"/>
      <c r="B1276" s="201"/>
      <c r="C1276" s="223"/>
      <c r="D1276" s="237"/>
    </row>
    <row r="1277" spans="1:4" x14ac:dyDescent="0.25">
      <c r="A1277" s="223"/>
      <c r="B1277" s="223"/>
      <c r="C1277" s="223"/>
      <c r="D1277" s="234"/>
    </row>
    <row r="1278" spans="1:4" x14ac:dyDescent="0.25">
      <c r="A1278" s="223"/>
      <c r="B1278" s="223"/>
      <c r="C1278" s="223"/>
      <c r="D1278" s="234"/>
    </row>
    <row r="1279" spans="1:4" x14ac:dyDescent="0.25">
      <c r="A1279" s="223"/>
      <c r="B1279" s="223"/>
      <c r="C1279" s="223"/>
      <c r="D1279" s="234"/>
    </row>
    <row r="1280" spans="1:4" x14ac:dyDescent="0.25">
      <c r="A1280" s="223"/>
      <c r="B1280" s="223"/>
      <c r="C1280" s="223"/>
      <c r="D1280" s="234"/>
    </row>
    <row r="1281" spans="1:4" x14ac:dyDescent="0.25">
      <c r="A1281" s="223"/>
      <c r="B1281" s="223"/>
      <c r="C1281" s="223"/>
      <c r="D1281" s="249"/>
    </row>
    <row r="1282" spans="1:4" x14ac:dyDescent="0.25">
      <c r="A1282" s="223"/>
      <c r="B1282" s="223"/>
      <c r="C1282" s="223"/>
      <c r="D1282" s="249"/>
    </row>
    <row r="1283" spans="1:4" x14ac:dyDescent="0.25">
      <c r="A1283" s="223"/>
      <c r="B1283" s="223"/>
      <c r="C1283" s="223"/>
      <c r="D1283" s="249"/>
    </row>
    <row r="1284" spans="1:4" x14ac:dyDescent="0.25">
      <c r="A1284" s="223"/>
      <c r="B1284" s="223"/>
      <c r="C1284" s="223"/>
      <c r="D1284" s="249"/>
    </row>
    <row r="1285" spans="1:4" x14ac:dyDescent="0.25">
      <c r="A1285" s="223"/>
      <c r="B1285" s="201"/>
      <c r="C1285" s="223"/>
      <c r="D1285" s="237"/>
    </row>
    <row r="1286" spans="1:4" x14ac:dyDescent="0.25">
      <c r="A1286" s="203"/>
      <c r="B1286" s="201"/>
      <c r="C1286" s="201"/>
      <c r="D1286" s="237"/>
    </row>
    <row r="1287" spans="1:4" x14ac:dyDescent="0.25">
      <c r="A1287" s="223"/>
      <c r="B1287" s="201"/>
      <c r="C1287" s="235"/>
      <c r="D1287" s="232"/>
    </row>
    <row r="1288" spans="1:4" x14ac:dyDescent="0.25">
      <c r="A1288" s="223"/>
      <c r="B1288" s="201"/>
      <c r="C1288" s="235"/>
      <c r="D1288" s="232"/>
    </row>
    <row r="1289" spans="1:4" x14ac:dyDescent="0.25">
      <c r="A1289" s="223"/>
      <c r="B1289" s="201"/>
      <c r="C1289" s="235"/>
      <c r="D1289" s="232"/>
    </row>
    <row r="1290" spans="1:4" x14ac:dyDescent="0.25">
      <c r="A1290" s="223"/>
      <c r="B1290" s="201"/>
      <c r="C1290" s="235"/>
      <c r="D1290" s="232"/>
    </row>
    <row r="1291" spans="1:4" x14ac:dyDescent="0.25">
      <c r="A1291" s="223"/>
      <c r="B1291" s="201"/>
      <c r="C1291" s="235"/>
      <c r="D1291" s="232"/>
    </row>
    <row r="1292" spans="1:4" x14ac:dyDescent="0.25">
      <c r="A1292" s="223"/>
      <c r="B1292" s="201"/>
      <c r="C1292" s="235"/>
      <c r="D1292" s="232"/>
    </row>
    <row r="1293" spans="1:4" x14ac:dyDescent="0.25">
      <c r="A1293" s="223"/>
      <c r="B1293" s="223"/>
      <c r="C1293" s="223"/>
      <c r="D1293" s="237"/>
    </row>
    <row r="1294" spans="1:4" x14ac:dyDescent="0.25">
      <c r="A1294" s="223"/>
      <c r="B1294" s="223"/>
      <c r="C1294" s="223"/>
      <c r="D1294" s="237"/>
    </row>
    <row r="1295" spans="1:4" x14ac:dyDescent="0.25">
      <c r="A1295" s="223"/>
      <c r="B1295" s="223"/>
      <c r="C1295" s="223"/>
      <c r="D1295" s="237"/>
    </row>
    <row r="1296" spans="1:4" x14ac:dyDescent="0.25">
      <c r="A1296" s="223"/>
      <c r="B1296" s="201"/>
      <c r="C1296" s="223"/>
      <c r="D1296" s="237"/>
    </row>
    <row r="1297" spans="1:4" x14ac:dyDescent="0.25">
      <c r="A1297" s="223"/>
      <c r="B1297" s="201"/>
      <c r="C1297" s="223"/>
      <c r="D1297" s="237"/>
    </row>
    <row r="1298" spans="1:4" x14ac:dyDescent="0.25">
      <c r="A1298" s="223"/>
      <c r="B1298" s="201"/>
      <c r="C1298" s="223"/>
      <c r="D1298" s="237"/>
    </row>
    <row r="1299" spans="1:4" x14ac:dyDescent="0.25">
      <c r="A1299" s="223"/>
      <c r="B1299" s="201"/>
      <c r="C1299" s="223"/>
      <c r="D1299" s="237"/>
    </row>
    <row r="1300" spans="1:4" x14ac:dyDescent="0.25">
      <c r="A1300" s="223"/>
      <c r="B1300" s="223"/>
      <c r="C1300" s="223"/>
      <c r="D1300" s="234"/>
    </row>
    <row r="1301" spans="1:4" x14ac:dyDescent="0.25">
      <c r="A1301" s="223"/>
      <c r="B1301" s="223"/>
      <c r="C1301" s="223"/>
      <c r="D1301" s="234"/>
    </row>
    <row r="1302" spans="1:4" x14ac:dyDescent="0.25">
      <c r="A1302" s="223"/>
      <c r="B1302" s="223"/>
      <c r="C1302" s="223"/>
      <c r="D1302" s="234"/>
    </row>
    <row r="1303" spans="1:4" x14ac:dyDescent="0.25">
      <c r="A1303" s="223"/>
      <c r="B1303" s="223"/>
      <c r="C1303" s="223"/>
      <c r="D1303" s="234"/>
    </row>
    <row r="1304" spans="1:4" x14ac:dyDescent="0.25">
      <c r="A1304" s="223"/>
      <c r="B1304" s="223"/>
      <c r="C1304" s="223"/>
      <c r="D1304" s="249"/>
    </row>
    <row r="1305" spans="1:4" x14ac:dyDescent="0.25">
      <c r="A1305" s="223"/>
      <c r="B1305" s="223"/>
      <c r="C1305" s="223"/>
      <c r="D1305" s="249"/>
    </row>
    <row r="1306" spans="1:4" x14ac:dyDescent="0.25">
      <c r="A1306" s="223"/>
      <c r="B1306" s="223"/>
      <c r="C1306" s="223"/>
      <c r="D1306" s="249"/>
    </row>
    <row r="1307" spans="1:4" x14ac:dyDescent="0.25">
      <c r="A1307" s="223"/>
      <c r="B1307" s="223"/>
      <c r="C1307" s="223"/>
      <c r="D1307" s="249"/>
    </row>
    <row r="1308" spans="1:4" x14ac:dyDescent="0.25">
      <c r="A1308" s="200"/>
      <c r="B1308" s="201"/>
      <c r="C1308" s="201"/>
      <c r="D1308" s="237"/>
    </row>
    <row r="1309" spans="1:4" x14ac:dyDescent="0.25">
      <c r="A1309" s="250"/>
      <c r="B1309" s="201"/>
      <c r="C1309" s="201"/>
      <c r="D1309" s="237"/>
    </row>
    <row r="1310" spans="1:4" x14ac:dyDescent="0.25">
      <c r="A1310" s="223"/>
      <c r="B1310" s="201"/>
      <c r="C1310" s="235"/>
      <c r="D1310" s="237"/>
    </row>
    <row r="1311" spans="1:4" x14ac:dyDescent="0.25">
      <c r="A1311" s="223"/>
      <c r="B1311" s="201"/>
      <c r="C1311" s="235"/>
      <c r="D1311" s="237"/>
    </row>
    <row r="1312" spans="1:4" x14ac:dyDescent="0.25">
      <c r="A1312" s="223"/>
      <c r="B1312" s="201"/>
      <c r="C1312" s="235"/>
      <c r="D1312" s="237"/>
    </row>
    <row r="1313" spans="1:4" x14ac:dyDescent="0.25">
      <c r="A1313" s="223"/>
      <c r="B1313" s="201"/>
      <c r="C1313" s="235"/>
      <c r="D1313" s="237"/>
    </row>
    <row r="1314" spans="1:4" x14ac:dyDescent="0.25">
      <c r="A1314" s="223"/>
      <c r="B1314" s="201"/>
      <c r="C1314" s="235"/>
      <c r="D1314" s="237"/>
    </row>
    <row r="1315" spans="1:4" x14ac:dyDescent="0.25">
      <c r="A1315" s="223"/>
      <c r="B1315" s="201"/>
      <c r="C1315" s="235"/>
      <c r="D1315" s="237"/>
    </row>
    <row r="1316" spans="1:4" x14ac:dyDescent="0.25">
      <c r="A1316" s="223"/>
      <c r="B1316" s="223"/>
      <c r="C1316" s="223"/>
      <c r="D1316" s="237"/>
    </row>
    <row r="1317" spans="1:4" x14ac:dyDescent="0.25">
      <c r="A1317" s="223"/>
      <c r="B1317" s="223"/>
      <c r="C1317" s="223"/>
      <c r="D1317" s="237"/>
    </row>
    <row r="1318" spans="1:4" x14ac:dyDescent="0.25">
      <c r="A1318" s="223"/>
      <c r="B1318" s="223"/>
      <c r="C1318" s="223"/>
      <c r="D1318" s="237"/>
    </row>
    <row r="1319" spans="1:4" x14ac:dyDescent="0.25">
      <c r="A1319" s="223"/>
      <c r="B1319" s="201"/>
      <c r="C1319" s="223"/>
      <c r="D1319" s="237"/>
    </row>
    <row r="1320" spans="1:4" x14ac:dyDescent="0.25">
      <c r="A1320" s="223"/>
      <c r="B1320" s="201"/>
      <c r="C1320" s="223"/>
      <c r="D1320" s="237"/>
    </row>
    <row r="1321" spans="1:4" x14ac:dyDescent="0.25">
      <c r="A1321" s="223"/>
      <c r="B1321" s="201"/>
      <c r="C1321" s="223"/>
      <c r="D1321" s="237"/>
    </row>
    <row r="1322" spans="1:4" x14ac:dyDescent="0.25">
      <c r="A1322" s="223"/>
      <c r="B1322" s="201"/>
      <c r="C1322" s="223"/>
      <c r="D1322" s="237"/>
    </row>
    <row r="1323" spans="1:4" x14ac:dyDescent="0.25">
      <c r="A1323" s="223"/>
      <c r="B1323" s="223"/>
      <c r="C1323" s="223"/>
      <c r="D1323" s="234"/>
    </row>
    <row r="1324" spans="1:4" x14ac:dyDescent="0.25">
      <c r="A1324" s="223"/>
      <c r="B1324" s="223"/>
      <c r="C1324" s="223"/>
      <c r="D1324" s="234"/>
    </row>
    <row r="1325" spans="1:4" x14ac:dyDescent="0.25">
      <c r="A1325" s="223"/>
      <c r="B1325" s="223"/>
      <c r="C1325" s="223"/>
      <c r="D1325" s="234"/>
    </row>
    <row r="1326" spans="1:4" x14ac:dyDescent="0.25">
      <c r="A1326" s="223"/>
      <c r="B1326" s="223"/>
      <c r="C1326" s="223"/>
      <c r="D1326" s="234"/>
    </row>
    <row r="1327" spans="1:4" x14ac:dyDescent="0.25">
      <c r="A1327" s="223"/>
      <c r="B1327" s="223"/>
      <c r="C1327" s="223"/>
      <c r="D1327" s="249"/>
    </row>
    <row r="1328" spans="1:4" x14ac:dyDescent="0.25">
      <c r="A1328" s="223"/>
      <c r="B1328" s="223"/>
      <c r="C1328" s="223"/>
      <c r="D1328" s="249"/>
    </row>
    <row r="1329" spans="1:4" x14ac:dyDescent="0.25">
      <c r="A1329" s="223"/>
      <c r="B1329" s="223"/>
      <c r="C1329" s="223"/>
      <c r="D1329" s="249"/>
    </row>
    <row r="1330" spans="1:4" x14ac:dyDescent="0.25">
      <c r="A1330" s="223"/>
      <c r="B1330" s="223"/>
      <c r="C1330" s="223"/>
      <c r="D1330" s="249"/>
    </row>
    <row r="1331" spans="1:4" x14ac:dyDescent="0.25">
      <c r="A1331" s="223"/>
      <c r="B1331" s="201"/>
      <c r="C1331" s="223"/>
      <c r="D1331" s="237"/>
    </row>
    <row r="1332" spans="1:4" x14ac:dyDescent="0.25">
      <c r="A1332" s="250"/>
      <c r="B1332" s="201"/>
      <c r="C1332" s="201"/>
      <c r="D1332" s="237"/>
    </row>
    <row r="1333" spans="1:4" x14ac:dyDescent="0.25">
      <c r="A1333" s="223"/>
      <c r="B1333" s="201"/>
      <c r="C1333" s="235"/>
      <c r="D1333" s="237"/>
    </row>
    <row r="1334" spans="1:4" x14ac:dyDescent="0.25">
      <c r="A1334" s="223"/>
      <c r="B1334" s="201"/>
      <c r="C1334" s="235"/>
      <c r="D1334" s="237"/>
    </row>
    <row r="1335" spans="1:4" x14ac:dyDescent="0.25">
      <c r="A1335" s="223"/>
      <c r="B1335" s="201"/>
      <c r="C1335" s="235"/>
      <c r="D1335" s="237"/>
    </row>
    <row r="1336" spans="1:4" x14ac:dyDescent="0.25">
      <c r="A1336" s="223"/>
      <c r="B1336" s="201"/>
      <c r="C1336" s="235"/>
      <c r="D1336" s="237"/>
    </row>
    <row r="1337" spans="1:4" x14ac:dyDescent="0.25">
      <c r="A1337" s="223"/>
      <c r="B1337" s="201"/>
      <c r="C1337" s="235"/>
      <c r="D1337" s="237"/>
    </row>
    <row r="1338" spans="1:4" x14ac:dyDescent="0.25">
      <c r="A1338" s="223"/>
      <c r="B1338" s="201"/>
      <c r="C1338" s="235"/>
      <c r="D1338" s="237"/>
    </row>
    <row r="1339" spans="1:4" x14ac:dyDescent="0.25">
      <c r="A1339" s="223"/>
      <c r="B1339" s="223"/>
      <c r="C1339" s="223"/>
      <c r="D1339" s="237"/>
    </row>
    <row r="1340" spans="1:4" x14ac:dyDescent="0.25">
      <c r="A1340" s="223"/>
      <c r="B1340" s="223"/>
      <c r="C1340" s="223"/>
      <c r="D1340" s="237"/>
    </row>
    <row r="1341" spans="1:4" x14ac:dyDescent="0.25">
      <c r="A1341" s="223"/>
      <c r="B1341" s="223"/>
      <c r="C1341" s="223"/>
      <c r="D1341" s="237"/>
    </row>
    <row r="1342" spans="1:4" x14ac:dyDescent="0.25">
      <c r="A1342" s="223"/>
      <c r="B1342" s="201"/>
      <c r="C1342" s="223"/>
      <c r="D1342" s="237"/>
    </row>
    <row r="1343" spans="1:4" x14ac:dyDescent="0.25">
      <c r="A1343" s="223"/>
      <c r="B1343" s="201"/>
      <c r="C1343" s="223"/>
      <c r="D1343" s="237"/>
    </row>
    <row r="1344" spans="1:4" x14ac:dyDescent="0.25">
      <c r="A1344" s="223"/>
      <c r="B1344" s="201"/>
      <c r="C1344" s="223"/>
      <c r="D1344" s="237"/>
    </row>
    <row r="1345" spans="1:4" x14ac:dyDescent="0.25">
      <c r="A1345" s="223"/>
      <c r="B1345" s="201"/>
      <c r="C1345" s="223"/>
      <c r="D1345" s="237"/>
    </row>
    <row r="1346" spans="1:4" x14ac:dyDescent="0.25">
      <c r="A1346" s="223"/>
      <c r="B1346" s="223"/>
      <c r="C1346" s="223"/>
      <c r="D1346" s="234"/>
    </row>
    <row r="1347" spans="1:4" x14ac:dyDescent="0.25">
      <c r="A1347" s="223"/>
      <c r="B1347" s="223"/>
      <c r="C1347" s="223"/>
      <c r="D1347" s="234"/>
    </row>
    <row r="1348" spans="1:4" x14ac:dyDescent="0.25">
      <c r="A1348" s="223"/>
      <c r="B1348" s="223"/>
      <c r="C1348" s="223"/>
      <c r="D1348" s="234"/>
    </row>
    <row r="1349" spans="1:4" x14ac:dyDescent="0.25">
      <c r="A1349" s="223"/>
      <c r="B1349" s="223"/>
      <c r="C1349" s="223"/>
      <c r="D1349" s="234"/>
    </row>
    <row r="1350" spans="1:4" x14ac:dyDescent="0.25">
      <c r="A1350" s="223"/>
      <c r="B1350" s="223"/>
      <c r="C1350" s="223"/>
      <c r="D1350" s="249"/>
    </row>
    <row r="1351" spans="1:4" x14ac:dyDescent="0.25">
      <c r="A1351" s="223"/>
      <c r="B1351" s="223"/>
      <c r="C1351" s="223"/>
      <c r="D1351" s="249"/>
    </row>
    <row r="1352" spans="1:4" x14ac:dyDescent="0.25">
      <c r="A1352" s="223"/>
      <c r="B1352" s="223"/>
      <c r="C1352" s="223"/>
      <c r="D1352" s="249"/>
    </row>
    <row r="1353" spans="1:4" x14ac:dyDescent="0.25">
      <c r="A1353" s="223"/>
      <c r="B1353" s="223"/>
      <c r="C1353" s="223"/>
      <c r="D1353" s="249"/>
    </row>
    <row r="1354" spans="1:4" x14ac:dyDescent="0.25">
      <c r="A1354" s="223"/>
      <c r="B1354" s="201"/>
      <c r="C1354" s="223"/>
      <c r="D1354" s="237"/>
    </row>
    <row r="1355" spans="1:4" x14ac:dyDescent="0.25">
      <c r="A1355" s="250"/>
      <c r="B1355" s="201"/>
      <c r="C1355" s="201"/>
      <c r="D1355" s="237"/>
    </row>
    <row r="1356" spans="1:4" x14ac:dyDescent="0.25">
      <c r="A1356" s="223"/>
      <c r="B1356" s="201"/>
      <c r="C1356" s="235"/>
      <c r="D1356" s="237"/>
    </row>
    <row r="1357" spans="1:4" x14ac:dyDescent="0.25">
      <c r="A1357" s="223"/>
      <c r="B1357" s="201"/>
      <c r="C1357" s="235"/>
      <c r="D1357" s="237"/>
    </row>
    <row r="1358" spans="1:4" x14ac:dyDescent="0.25">
      <c r="A1358" s="223"/>
      <c r="B1358" s="201"/>
      <c r="C1358" s="235"/>
      <c r="D1358" s="237"/>
    </row>
    <row r="1359" spans="1:4" x14ac:dyDescent="0.25">
      <c r="A1359" s="223"/>
      <c r="B1359" s="201"/>
      <c r="C1359" s="235"/>
      <c r="D1359" s="237"/>
    </row>
    <row r="1360" spans="1:4" x14ac:dyDescent="0.25">
      <c r="A1360" s="223"/>
      <c r="B1360" s="201"/>
      <c r="C1360" s="235"/>
      <c r="D1360" s="237"/>
    </row>
    <row r="1361" spans="1:4" x14ac:dyDescent="0.25">
      <c r="A1361" s="223"/>
      <c r="B1361" s="201"/>
      <c r="C1361" s="235"/>
      <c r="D1361" s="237"/>
    </row>
    <row r="1362" spans="1:4" x14ac:dyDescent="0.25">
      <c r="A1362" s="223"/>
      <c r="B1362" s="223"/>
      <c r="C1362" s="223"/>
      <c r="D1362" s="237"/>
    </row>
    <row r="1363" spans="1:4" x14ac:dyDescent="0.25">
      <c r="A1363" s="223"/>
      <c r="B1363" s="223"/>
      <c r="C1363" s="223"/>
      <c r="D1363" s="237"/>
    </row>
    <row r="1364" spans="1:4" x14ac:dyDescent="0.25">
      <c r="A1364" s="223"/>
      <c r="B1364" s="223"/>
      <c r="C1364" s="223"/>
      <c r="D1364" s="237"/>
    </row>
    <row r="1365" spans="1:4" x14ac:dyDescent="0.25">
      <c r="A1365" s="223"/>
      <c r="B1365" s="201"/>
      <c r="C1365" s="223"/>
      <c r="D1365" s="237"/>
    </row>
    <row r="1366" spans="1:4" x14ac:dyDescent="0.25">
      <c r="A1366" s="223"/>
      <c r="B1366" s="201"/>
      <c r="C1366" s="223"/>
      <c r="D1366" s="237"/>
    </row>
    <row r="1367" spans="1:4" x14ac:dyDescent="0.25">
      <c r="A1367" s="223"/>
      <c r="B1367" s="201"/>
      <c r="C1367" s="223"/>
      <c r="D1367" s="237"/>
    </row>
    <row r="1368" spans="1:4" x14ac:dyDescent="0.25">
      <c r="A1368" s="223"/>
      <c r="B1368" s="201"/>
      <c r="C1368" s="223"/>
      <c r="D1368" s="237"/>
    </row>
    <row r="1369" spans="1:4" x14ac:dyDescent="0.25">
      <c r="A1369" s="223"/>
      <c r="B1369" s="223"/>
      <c r="C1369" s="223"/>
      <c r="D1369" s="234"/>
    </row>
    <row r="1370" spans="1:4" x14ac:dyDescent="0.25">
      <c r="A1370" s="223"/>
      <c r="B1370" s="223"/>
      <c r="C1370" s="223"/>
      <c r="D1370" s="234"/>
    </row>
    <row r="1371" spans="1:4" x14ac:dyDescent="0.25">
      <c r="A1371" s="223"/>
      <c r="B1371" s="223"/>
      <c r="C1371" s="223"/>
      <c r="D1371" s="234"/>
    </row>
    <row r="1372" spans="1:4" x14ac:dyDescent="0.25">
      <c r="A1372" s="223"/>
      <c r="B1372" s="223"/>
      <c r="C1372" s="223"/>
      <c r="D1372" s="234"/>
    </row>
    <row r="1373" spans="1:4" x14ac:dyDescent="0.25">
      <c r="A1373" s="223"/>
      <c r="B1373" s="223"/>
      <c r="C1373" s="223"/>
      <c r="D1373" s="249"/>
    </row>
    <row r="1374" spans="1:4" x14ac:dyDescent="0.25">
      <c r="A1374" s="223"/>
      <c r="B1374" s="223"/>
      <c r="C1374" s="223"/>
      <c r="D1374" s="249"/>
    </row>
    <row r="1375" spans="1:4" x14ac:dyDescent="0.25">
      <c r="A1375" s="223"/>
      <c r="B1375" s="223"/>
      <c r="C1375" s="223"/>
      <c r="D1375" s="249"/>
    </row>
    <row r="1376" spans="1:4" x14ac:dyDescent="0.25">
      <c r="A1376" s="223"/>
      <c r="B1376" s="223"/>
      <c r="C1376" s="223"/>
      <c r="D1376" s="249"/>
    </row>
    <row r="1377" spans="1:4" x14ac:dyDescent="0.25">
      <c r="A1377" s="200"/>
      <c r="B1377" s="201"/>
      <c r="C1377" s="201"/>
      <c r="D1377" s="237"/>
    </row>
    <row r="1378" spans="1:4" x14ac:dyDescent="0.25">
      <c r="A1378" s="250"/>
      <c r="B1378" s="201"/>
      <c r="C1378" s="201"/>
      <c r="D1378" s="237"/>
    </row>
    <row r="1379" spans="1:4" x14ac:dyDescent="0.25">
      <c r="A1379" s="223"/>
      <c r="B1379" s="201"/>
      <c r="C1379" s="235"/>
      <c r="D1379" s="237"/>
    </row>
    <row r="1380" spans="1:4" x14ac:dyDescent="0.25">
      <c r="A1380" s="223"/>
      <c r="B1380" s="201"/>
      <c r="C1380" s="235"/>
      <c r="D1380" s="237"/>
    </row>
    <row r="1381" spans="1:4" x14ac:dyDescent="0.25">
      <c r="A1381" s="223"/>
      <c r="B1381" s="201"/>
      <c r="C1381" s="235"/>
      <c r="D1381" s="237"/>
    </row>
    <row r="1382" spans="1:4" x14ac:dyDescent="0.25">
      <c r="A1382" s="223"/>
      <c r="B1382" s="201"/>
      <c r="C1382" s="235"/>
      <c r="D1382" s="237"/>
    </row>
    <row r="1383" spans="1:4" x14ac:dyDescent="0.25">
      <c r="A1383" s="223"/>
      <c r="B1383" s="201"/>
      <c r="C1383" s="235"/>
      <c r="D1383" s="237"/>
    </row>
    <row r="1384" spans="1:4" x14ac:dyDescent="0.25">
      <c r="A1384" s="223"/>
      <c r="B1384" s="201"/>
      <c r="C1384" s="235"/>
      <c r="D1384" s="237"/>
    </row>
    <row r="1385" spans="1:4" x14ac:dyDescent="0.25">
      <c r="A1385" s="223"/>
      <c r="B1385" s="223"/>
      <c r="C1385" s="223"/>
      <c r="D1385" s="237"/>
    </row>
    <row r="1386" spans="1:4" x14ac:dyDescent="0.25">
      <c r="A1386" s="223"/>
      <c r="B1386" s="223"/>
      <c r="C1386" s="223"/>
      <c r="D1386" s="237"/>
    </row>
    <row r="1387" spans="1:4" x14ac:dyDescent="0.25">
      <c r="A1387" s="223"/>
      <c r="B1387" s="223"/>
      <c r="C1387" s="223"/>
      <c r="D1387" s="237"/>
    </row>
    <row r="1388" spans="1:4" x14ac:dyDescent="0.25">
      <c r="A1388" s="223"/>
      <c r="B1388" s="201"/>
      <c r="C1388" s="223"/>
      <c r="D1388" s="237"/>
    </row>
    <row r="1389" spans="1:4" x14ac:dyDescent="0.25">
      <c r="A1389" s="223"/>
      <c r="B1389" s="201"/>
      <c r="C1389" s="223"/>
      <c r="D1389" s="237"/>
    </row>
    <row r="1390" spans="1:4" x14ac:dyDescent="0.25">
      <c r="A1390" s="223"/>
      <c r="B1390" s="201"/>
      <c r="C1390" s="223"/>
      <c r="D1390" s="237"/>
    </row>
    <row r="1391" spans="1:4" x14ac:dyDescent="0.25">
      <c r="A1391" s="223"/>
      <c r="B1391" s="201"/>
      <c r="C1391" s="223"/>
      <c r="D1391" s="237"/>
    </row>
    <row r="1392" spans="1:4" x14ac:dyDescent="0.25">
      <c r="A1392" s="223"/>
      <c r="B1392" s="223"/>
      <c r="C1392" s="223"/>
      <c r="D1392" s="234"/>
    </row>
    <row r="1393" spans="1:4" x14ac:dyDescent="0.25">
      <c r="A1393" s="223"/>
      <c r="B1393" s="223"/>
      <c r="C1393" s="223"/>
      <c r="D1393" s="234"/>
    </row>
    <row r="1394" spans="1:4" x14ac:dyDescent="0.25">
      <c r="A1394" s="223"/>
      <c r="B1394" s="223"/>
      <c r="C1394" s="223"/>
      <c r="D1394" s="234"/>
    </row>
    <row r="1395" spans="1:4" x14ac:dyDescent="0.25">
      <c r="A1395" s="223"/>
      <c r="B1395" s="223"/>
      <c r="C1395" s="223"/>
      <c r="D1395" s="234"/>
    </row>
    <row r="1396" spans="1:4" x14ac:dyDescent="0.25">
      <c r="A1396" s="223"/>
      <c r="B1396" s="223"/>
      <c r="C1396" s="223"/>
      <c r="D1396" s="249"/>
    </row>
    <row r="1397" spans="1:4" x14ac:dyDescent="0.25">
      <c r="A1397" s="223"/>
      <c r="B1397" s="223"/>
      <c r="C1397" s="223"/>
      <c r="D1397" s="249"/>
    </row>
    <row r="1398" spans="1:4" x14ac:dyDescent="0.25">
      <c r="A1398" s="223"/>
      <c r="B1398" s="223"/>
      <c r="C1398" s="223"/>
      <c r="D1398" s="249"/>
    </row>
    <row r="1399" spans="1:4" x14ac:dyDescent="0.25">
      <c r="A1399" s="223"/>
      <c r="B1399" s="223"/>
      <c r="C1399" s="223"/>
      <c r="D1399" s="249"/>
    </row>
    <row r="1400" spans="1:4" x14ac:dyDescent="0.25">
      <c r="A1400" s="200"/>
      <c r="B1400" s="201"/>
      <c r="C1400" s="201"/>
      <c r="D1400" s="237"/>
    </row>
    <row r="1401" spans="1:4" x14ac:dyDescent="0.25">
      <c r="A1401" s="212"/>
      <c r="B1401" s="201"/>
      <c r="C1401" s="201"/>
      <c r="D1401" s="237"/>
    </row>
    <row r="1402" spans="1:4" x14ac:dyDescent="0.25">
      <c r="A1402" s="203"/>
      <c r="B1402" s="202"/>
      <c r="C1402" s="202"/>
      <c r="D1402" s="251"/>
    </row>
    <row r="1403" spans="1:4" x14ac:dyDescent="0.25">
      <c r="A1403" s="203"/>
      <c r="B1403" s="202"/>
      <c r="C1403" s="202"/>
      <c r="D1403" s="251"/>
    </row>
    <row r="1404" spans="1:4" x14ac:dyDescent="0.25">
      <c r="A1404" s="203"/>
      <c r="B1404" s="202"/>
      <c r="C1404" s="202"/>
      <c r="D1404" s="251"/>
    </row>
    <row r="1405" spans="1:4" x14ac:dyDescent="0.25">
      <c r="A1405" s="203"/>
      <c r="B1405" s="202"/>
      <c r="C1405" s="202"/>
      <c r="D1405" s="251"/>
    </row>
    <row r="1406" spans="1:4" x14ac:dyDescent="0.25">
      <c r="A1406" s="203"/>
      <c r="B1406" s="202"/>
      <c r="C1406" s="202"/>
      <c r="D1406" s="251"/>
    </row>
    <row r="1407" spans="1:4" x14ac:dyDescent="0.25">
      <c r="A1407" s="203"/>
      <c r="B1407" s="202"/>
      <c r="C1407" s="202"/>
      <c r="D1407" s="251"/>
    </row>
    <row r="1408" spans="1:4" x14ac:dyDescent="0.25">
      <c r="A1408" s="203"/>
      <c r="B1408" s="202"/>
      <c r="C1408" s="202"/>
      <c r="D1408" s="251"/>
    </row>
    <row r="1409" spans="1:4" x14ac:dyDescent="0.25">
      <c r="A1409" s="203"/>
      <c r="B1409" s="202"/>
      <c r="C1409" s="202"/>
      <c r="D1409" s="251"/>
    </row>
    <row r="1410" spans="1:4" x14ac:dyDescent="0.25">
      <c r="A1410" s="203"/>
      <c r="B1410" s="202"/>
      <c r="C1410" s="202"/>
      <c r="D1410" s="251"/>
    </row>
    <row r="1411" spans="1:4" x14ac:dyDescent="0.25">
      <c r="A1411" s="203"/>
      <c r="B1411" s="202"/>
      <c r="C1411" s="202"/>
      <c r="D1411" s="251"/>
    </row>
    <row r="1412" spans="1:4" x14ac:dyDescent="0.25">
      <c r="A1412" s="203"/>
      <c r="B1412" s="202"/>
      <c r="C1412" s="202"/>
      <c r="D1412" s="251"/>
    </row>
    <row r="1413" spans="1:4" x14ac:dyDescent="0.25">
      <c r="A1413" s="203"/>
      <c r="B1413" s="202"/>
      <c r="C1413" s="202"/>
      <c r="D1413" s="251"/>
    </row>
    <row r="1414" spans="1:4" x14ac:dyDescent="0.25">
      <c r="A1414" s="203"/>
      <c r="B1414" s="202"/>
      <c r="C1414" s="202"/>
      <c r="D1414" s="251"/>
    </row>
    <row r="1415" spans="1:4" x14ac:dyDescent="0.25">
      <c r="A1415" s="203"/>
      <c r="B1415" s="202"/>
      <c r="C1415" s="202"/>
      <c r="D1415" s="251"/>
    </row>
    <row r="1416" spans="1:4" x14ac:dyDescent="0.25">
      <c r="A1416" s="203"/>
      <c r="B1416" s="202"/>
      <c r="C1416" s="202"/>
      <c r="D1416" s="251"/>
    </row>
    <row r="1417" spans="1:4" x14ac:dyDescent="0.25">
      <c r="A1417" s="200"/>
      <c r="B1417" s="201"/>
      <c r="C1417" s="201"/>
      <c r="D1417" s="237"/>
    </row>
    <row r="1418" spans="1:4" x14ac:dyDescent="0.25">
      <c r="A1418" s="202"/>
      <c r="B1418" s="201"/>
      <c r="C1418" s="201"/>
      <c r="D1418" s="237"/>
    </row>
    <row r="1419" spans="1:4" x14ac:dyDescent="0.25">
      <c r="A1419" s="219"/>
      <c r="B1419" s="201"/>
      <c r="C1419" s="206"/>
      <c r="D1419" s="237"/>
    </row>
    <row r="1420" spans="1:4" x14ac:dyDescent="0.25">
      <c r="A1420" s="223"/>
      <c r="B1420" s="201"/>
      <c r="C1420" s="235"/>
      <c r="D1420" s="237"/>
    </row>
    <row r="1421" spans="1:4" x14ac:dyDescent="0.25">
      <c r="A1421" s="223"/>
      <c r="B1421" s="201"/>
      <c r="C1421" s="235"/>
      <c r="D1421" s="237"/>
    </row>
    <row r="1422" spans="1:4" x14ac:dyDescent="0.25">
      <c r="A1422" s="223"/>
      <c r="B1422" s="201"/>
      <c r="C1422" s="235"/>
      <c r="D1422" s="237"/>
    </row>
    <row r="1423" spans="1:4" x14ac:dyDescent="0.25">
      <c r="A1423" s="223"/>
      <c r="B1423" s="201"/>
      <c r="C1423" s="235"/>
      <c r="D1423" s="237"/>
    </row>
    <row r="1424" spans="1:4" x14ac:dyDescent="0.25">
      <c r="A1424" s="223"/>
      <c r="B1424" s="201"/>
      <c r="C1424" s="235"/>
      <c r="D1424" s="237"/>
    </row>
    <row r="1425" spans="1:4" x14ac:dyDescent="0.25">
      <c r="A1425" s="223"/>
      <c r="B1425" s="201"/>
      <c r="C1425" s="235"/>
      <c r="D1425" s="237"/>
    </row>
    <row r="1426" spans="1:4" x14ac:dyDescent="0.25">
      <c r="A1426" s="223"/>
      <c r="B1426" s="223"/>
      <c r="C1426" s="223"/>
      <c r="D1426" s="237"/>
    </row>
    <row r="1427" spans="1:4" x14ac:dyDescent="0.25">
      <c r="A1427" s="223"/>
      <c r="B1427" s="223"/>
      <c r="C1427" s="223"/>
      <c r="D1427" s="237"/>
    </row>
    <row r="1428" spans="1:4" x14ac:dyDescent="0.25">
      <c r="A1428" s="223"/>
      <c r="B1428" s="223"/>
      <c r="C1428" s="223"/>
      <c r="D1428" s="237"/>
    </row>
    <row r="1429" spans="1:4" x14ac:dyDescent="0.25">
      <c r="A1429" s="223"/>
      <c r="B1429" s="201"/>
      <c r="C1429" s="223"/>
      <c r="D1429" s="237"/>
    </row>
    <row r="1430" spans="1:4" x14ac:dyDescent="0.25">
      <c r="A1430" s="223"/>
      <c r="B1430" s="201"/>
      <c r="C1430" s="223"/>
      <c r="D1430" s="237"/>
    </row>
    <row r="1431" spans="1:4" x14ac:dyDescent="0.25">
      <c r="A1431" s="223"/>
      <c r="B1431" s="201"/>
      <c r="C1431" s="223"/>
      <c r="D1431" s="237"/>
    </row>
    <row r="1432" spans="1:4" x14ac:dyDescent="0.25">
      <c r="A1432" s="223"/>
      <c r="B1432" s="201"/>
      <c r="C1432" s="223"/>
      <c r="D1432" s="237"/>
    </row>
    <row r="1433" spans="1:4" x14ac:dyDescent="0.25">
      <c r="A1433" s="223"/>
      <c r="B1433" s="223"/>
      <c r="C1433" s="223"/>
      <c r="D1433" s="234"/>
    </row>
    <row r="1434" spans="1:4" x14ac:dyDescent="0.25">
      <c r="A1434" s="223"/>
      <c r="B1434" s="223"/>
      <c r="C1434" s="223"/>
      <c r="D1434" s="234"/>
    </row>
    <row r="1435" spans="1:4" x14ac:dyDescent="0.25">
      <c r="A1435" s="223"/>
      <c r="B1435" s="223"/>
      <c r="C1435" s="223"/>
      <c r="D1435" s="234"/>
    </row>
    <row r="1436" spans="1:4" x14ac:dyDescent="0.25">
      <c r="A1436" s="223"/>
      <c r="B1436" s="223"/>
      <c r="C1436" s="223"/>
      <c r="D1436" s="234"/>
    </row>
    <row r="1437" spans="1:4" x14ac:dyDescent="0.25">
      <c r="A1437" s="223"/>
      <c r="B1437" s="223"/>
      <c r="C1437" s="223"/>
      <c r="D1437" s="249"/>
    </row>
    <row r="1438" spans="1:4" x14ac:dyDescent="0.25">
      <c r="A1438" s="223"/>
      <c r="B1438" s="223"/>
      <c r="C1438" s="223"/>
      <c r="D1438" s="249"/>
    </row>
    <row r="1439" spans="1:4" x14ac:dyDescent="0.25">
      <c r="A1439" s="223"/>
      <c r="B1439" s="223"/>
      <c r="C1439" s="223"/>
      <c r="D1439" s="249"/>
    </row>
    <row r="1440" spans="1:4" x14ac:dyDescent="0.25">
      <c r="A1440" s="223"/>
      <c r="B1440" s="223"/>
      <c r="C1440" s="223"/>
      <c r="D1440" s="249"/>
    </row>
    <row r="1441" spans="1:4" x14ac:dyDescent="0.25">
      <c r="A1441" s="223"/>
      <c r="B1441" s="201"/>
      <c r="C1441" s="223"/>
      <c r="D1441" s="237"/>
    </row>
    <row r="1442" spans="1:4" x14ac:dyDescent="0.25">
      <c r="A1442" s="219"/>
      <c r="B1442" s="201"/>
      <c r="C1442" s="223"/>
      <c r="D1442" s="237"/>
    </row>
    <row r="1443" spans="1:4" x14ac:dyDescent="0.25">
      <c r="A1443" s="223"/>
      <c r="B1443" s="201"/>
      <c r="C1443" s="235"/>
      <c r="D1443" s="237"/>
    </row>
    <row r="1444" spans="1:4" x14ac:dyDescent="0.25">
      <c r="A1444" s="223"/>
      <c r="B1444" s="201"/>
      <c r="C1444" s="235"/>
      <c r="D1444" s="237"/>
    </row>
    <row r="1445" spans="1:4" x14ac:dyDescent="0.25">
      <c r="A1445" s="223"/>
      <c r="B1445" s="201"/>
      <c r="C1445" s="235"/>
      <c r="D1445" s="237"/>
    </row>
    <row r="1446" spans="1:4" x14ac:dyDescent="0.25">
      <c r="A1446" s="223"/>
      <c r="B1446" s="201"/>
      <c r="C1446" s="235"/>
      <c r="D1446" s="237"/>
    </row>
    <row r="1447" spans="1:4" x14ac:dyDescent="0.25">
      <c r="A1447" s="223"/>
      <c r="B1447" s="201"/>
      <c r="C1447" s="235"/>
      <c r="D1447" s="237"/>
    </row>
    <row r="1448" spans="1:4" x14ac:dyDescent="0.25">
      <c r="A1448" s="223"/>
      <c r="B1448" s="201"/>
      <c r="C1448" s="235"/>
      <c r="D1448" s="237"/>
    </row>
    <row r="1449" spans="1:4" x14ac:dyDescent="0.25">
      <c r="A1449" s="223"/>
      <c r="B1449" s="223"/>
      <c r="C1449" s="223"/>
      <c r="D1449" s="237"/>
    </row>
    <row r="1450" spans="1:4" x14ac:dyDescent="0.25">
      <c r="A1450" s="223"/>
      <c r="B1450" s="223"/>
      <c r="C1450" s="223"/>
      <c r="D1450" s="237"/>
    </row>
    <row r="1451" spans="1:4" x14ac:dyDescent="0.25">
      <c r="A1451" s="223"/>
      <c r="B1451" s="223"/>
      <c r="C1451" s="223"/>
      <c r="D1451" s="237"/>
    </row>
    <row r="1452" spans="1:4" x14ac:dyDescent="0.25">
      <c r="A1452" s="223"/>
      <c r="B1452" s="201"/>
      <c r="C1452" s="223"/>
      <c r="D1452" s="237"/>
    </row>
    <row r="1453" spans="1:4" x14ac:dyDescent="0.25">
      <c r="A1453" s="223"/>
      <c r="B1453" s="201"/>
      <c r="C1453" s="223"/>
      <c r="D1453" s="237"/>
    </row>
    <row r="1454" spans="1:4" x14ac:dyDescent="0.25">
      <c r="A1454" s="223"/>
      <c r="B1454" s="201"/>
      <c r="C1454" s="223"/>
      <c r="D1454" s="237"/>
    </row>
    <row r="1455" spans="1:4" x14ac:dyDescent="0.25">
      <c r="A1455" s="223"/>
      <c r="B1455" s="201"/>
      <c r="C1455" s="223"/>
      <c r="D1455" s="237"/>
    </row>
    <row r="1456" spans="1:4" x14ac:dyDescent="0.25">
      <c r="A1456" s="223"/>
      <c r="B1456" s="223"/>
      <c r="C1456" s="223"/>
      <c r="D1456" s="234"/>
    </row>
    <row r="1457" spans="1:4" x14ac:dyDescent="0.25">
      <c r="A1457" s="223"/>
      <c r="B1457" s="223"/>
      <c r="C1457" s="223"/>
      <c r="D1457" s="234"/>
    </row>
    <row r="1458" spans="1:4" x14ac:dyDescent="0.25">
      <c r="A1458" s="223"/>
      <c r="B1458" s="223"/>
      <c r="C1458" s="223"/>
      <c r="D1458" s="234"/>
    </row>
    <row r="1459" spans="1:4" x14ac:dyDescent="0.25">
      <c r="A1459" s="223"/>
      <c r="B1459" s="223"/>
      <c r="C1459" s="223"/>
      <c r="D1459" s="234"/>
    </row>
    <row r="1460" spans="1:4" x14ac:dyDescent="0.25">
      <c r="A1460" s="223"/>
      <c r="B1460" s="223"/>
      <c r="C1460" s="223"/>
      <c r="D1460" s="249"/>
    </row>
    <row r="1461" spans="1:4" x14ac:dyDescent="0.25">
      <c r="A1461" s="223"/>
      <c r="B1461" s="223"/>
      <c r="C1461" s="223"/>
      <c r="D1461" s="249"/>
    </row>
    <row r="1462" spans="1:4" x14ac:dyDescent="0.25">
      <c r="A1462" s="223"/>
      <c r="B1462" s="223"/>
      <c r="C1462" s="223"/>
      <c r="D1462" s="249"/>
    </row>
    <row r="1463" spans="1:4" x14ac:dyDescent="0.25">
      <c r="A1463" s="223"/>
      <c r="B1463" s="223"/>
      <c r="C1463" s="223"/>
      <c r="D1463" s="249"/>
    </row>
    <row r="1464" spans="1:4" x14ac:dyDescent="0.25">
      <c r="A1464" s="223"/>
      <c r="B1464" s="201"/>
      <c r="C1464" s="206"/>
      <c r="D1464" s="237"/>
    </row>
    <row r="1465" spans="1:4" x14ac:dyDescent="0.25">
      <c r="A1465" s="219"/>
      <c r="B1465" s="201"/>
      <c r="C1465" s="206"/>
      <c r="D1465" s="237"/>
    </row>
    <row r="1466" spans="1:4" x14ac:dyDescent="0.25">
      <c r="A1466" s="223"/>
      <c r="B1466" s="201"/>
      <c r="C1466" s="235"/>
      <c r="D1466" s="237"/>
    </row>
    <row r="1467" spans="1:4" x14ac:dyDescent="0.25">
      <c r="A1467" s="223"/>
      <c r="B1467" s="201"/>
      <c r="C1467" s="235"/>
      <c r="D1467" s="237"/>
    </row>
    <row r="1468" spans="1:4" x14ac:dyDescent="0.25">
      <c r="A1468" s="223"/>
      <c r="B1468" s="201"/>
      <c r="C1468" s="235"/>
      <c r="D1468" s="237"/>
    </row>
    <row r="1469" spans="1:4" x14ac:dyDescent="0.25">
      <c r="A1469" s="223"/>
      <c r="B1469" s="201"/>
      <c r="C1469" s="235"/>
      <c r="D1469" s="237"/>
    </row>
    <row r="1470" spans="1:4" x14ac:dyDescent="0.25">
      <c r="A1470" s="223"/>
      <c r="B1470" s="201"/>
      <c r="C1470" s="235"/>
      <c r="D1470" s="237"/>
    </row>
    <row r="1471" spans="1:4" x14ac:dyDescent="0.25">
      <c r="A1471" s="223"/>
      <c r="B1471" s="201"/>
      <c r="C1471" s="235"/>
      <c r="D1471" s="237"/>
    </row>
    <row r="1472" spans="1:4" x14ac:dyDescent="0.25">
      <c r="A1472" s="223"/>
      <c r="B1472" s="223"/>
      <c r="C1472" s="223"/>
      <c r="D1472" s="237"/>
    </row>
    <row r="1473" spans="1:4" x14ac:dyDescent="0.25">
      <c r="A1473" s="223"/>
      <c r="B1473" s="223"/>
      <c r="C1473" s="223"/>
      <c r="D1473" s="237"/>
    </row>
    <row r="1474" spans="1:4" x14ac:dyDescent="0.25">
      <c r="A1474" s="223"/>
      <c r="B1474" s="223"/>
      <c r="C1474" s="223"/>
      <c r="D1474" s="237"/>
    </row>
    <row r="1475" spans="1:4" x14ac:dyDescent="0.25">
      <c r="A1475" s="223"/>
      <c r="B1475" s="201"/>
      <c r="C1475" s="223"/>
      <c r="D1475" s="237"/>
    </row>
    <row r="1476" spans="1:4" x14ac:dyDescent="0.25">
      <c r="A1476" s="223"/>
      <c r="B1476" s="201"/>
      <c r="C1476" s="223"/>
      <c r="D1476" s="237"/>
    </row>
    <row r="1477" spans="1:4" x14ac:dyDescent="0.25">
      <c r="A1477" s="223"/>
      <c r="B1477" s="201"/>
      <c r="C1477" s="223"/>
      <c r="D1477" s="237"/>
    </row>
    <row r="1478" spans="1:4" x14ac:dyDescent="0.25">
      <c r="A1478" s="223"/>
      <c r="B1478" s="201"/>
      <c r="C1478" s="223"/>
      <c r="D1478" s="237"/>
    </row>
    <row r="1479" spans="1:4" x14ac:dyDescent="0.25">
      <c r="A1479" s="223"/>
      <c r="B1479" s="223"/>
      <c r="C1479" s="223"/>
      <c r="D1479" s="234"/>
    </row>
    <row r="1480" spans="1:4" x14ac:dyDescent="0.25">
      <c r="A1480" s="223"/>
      <c r="B1480" s="223"/>
      <c r="C1480" s="223"/>
      <c r="D1480" s="234"/>
    </row>
    <row r="1481" spans="1:4" x14ac:dyDescent="0.25">
      <c r="A1481" s="223"/>
      <c r="B1481" s="223"/>
      <c r="C1481" s="223"/>
      <c r="D1481" s="234"/>
    </row>
    <row r="1482" spans="1:4" x14ac:dyDescent="0.25">
      <c r="A1482" s="223"/>
      <c r="B1482" s="223"/>
      <c r="C1482" s="223"/>
      <c r="D1482" s="234"/>
    </row>
    <row r="1483" spans="1:4" x14ac:dyDescent="0.25">
      <c r="A1483" s="223"/>
      <c r="B1483" s="223"/>
      <c r="C1483" s="223"/>
      <c r="D1483" s="249"/>
    </row>
    <row r="1484" spans="1:4" x14ac:dyDescent="0.25">
      <c r="A1484" s="223"/>
      <c r="B1484" s="223"/>
      <c r="C1484" s="223"/>
      <c r="D1484" s="249"/>
    </row>
    <row r="1485" spans="1:4" x14ac:dyDescent="0.25">
      <c r="A1485" s="223"/>
      <c r="B1485" s="223"/>
      <c r="C1485" s="223"/>
      <c r="D1485" s="249"/>
    </row>
    <row r="1486" spans="1:4" x14ac:dyDescent="0.25">
      <c r="A1486" s="223"/>
      <c r="B1486" s="223"/>
      <c r="C1486" s="223"/>
      <c r="D1486" s="249"/>
    </row>
    <row r="1487" spans="1:4" x14ac:dyDescent="0.25">
      <c r="A1487" s="223"/>
      <c r="B1487" s="201"/>
      <c r="C1487" s="201"/>
      <c r="D1487" s="237"/>
    </row>
    <row r="1488" spans="1:4" x14ac:dyDescent="0.25">
      <c r="A1488" s="219"/>
      <c r="B1488" s="201"/>
      <c r="C1488" s="206"/>
      <c r="D1488" s="237"/>
    </row>
    <row r="1489" spans="1:4" x14ac:dyDescent="0.25">
      <c r="A1489" s="223"/>
      <c r="B1489" s="201"/>
      <c r="C1489" s="235"/>
      <c r="D1489" s="237"/>
    </row>
    <row r="1490" spans="1:4" x14ac:dyDescent="0.25">
      <c r="A1490" s="223"/>
      <c r="B1490" s="201"/>
      <c r="C1490" s="235"/>
      <c r="D1490" s="237"/>
    </row>
    <row r="1491" spans="1:4" x14ac:dyDescent="0.25">
      <c r="A1491" s="223"/>
      <c r="B1491" s="201"/>
      <c r="C1491" s="235"/>
      <c r="D1491" s="237"/>
    </row>
    <row r="1492" spans="1:4" x14ac:dyDescent="0.25">
      <c r="A1492" s="223"/>
      <c r="B1492" s="201"/>
      <c r="C1492" s="235"/>
      <c r="D1492" s="237"/>
    </row>
    <row r="1493" spans="1:4" x14ac:dyDescent="0.25">
      <c r="A1493" s="223"/>
      <c r="B1493" s="201"/>
      <c r="C1493" s="235"/>
      <c r="D1493" s="237"/>
    </row>
    <row r="1494" spans="1:4" x14ac:dyDescent="0.25">
      <c r="A1494" s="223"/>
      <c r="B1494" s="201"/>
      <c r="C1494" s="235"/>
      <c r="D1494" s="237"/>
    </row>
    <row r="1495" spans="1:4" x14ac:dyDescent="0.25">
      <c r="A1495" s="223"/>
      <c r="B1495" s="223"/>
      <c r="C1495" s="223"/>
      <c r="D1495" s="237"/>
    </row>
    <row r="1496" spans="1:4" x14ac:dyDescent="0.25">
      <c r="A1496" s="223"/>
      <c r="B1496" s="223"/>
      <c r="C1496" s="223"/>
      <c r="D1496" s="237"/>
    </row>
    <row r="1497" spans="1:4" x14ac:dyDescent="0.25">
      <c r="A1497" s="223"/>
      <c r="B1497" s="223"/>
      <c r="C1497" s="223"/>
      <c r="D1497" s="237"/>
    </row>
    <row r="1498" spans="1:4" x14ac:dyDescent="0.25">
      <c r="A1498" s="223"/>
      <c r="B1498" s="201"/>
      <c r="C1498" s="223"/>
      <c r="D1498" s="237"/>
    </row>
    <row r="1499" spans="1:4" x14ac:dyDescent="0.25">
      <c r="A1499" s="223"/>
      <c r="B1499" s="201"/>
      <c r="C1499" s="223"/>
      <c r="D1499" s="237"/>
    </row>
    <row r="1500" spans="1:4" x14ac:dyDescent="0.25">
      <c r="A1500" s="223"/>
      <c r="B1500" s="201"/>
      <c r="C1500" s="223"/>
      <c r="D1500" s="237"/>
    </row>
    <row r="1501" spans="1:4" x14ac:dyDescent="0.25">
      <c r="A1501" s="223"/>
      <c r="B1501" s="201"/>
      <c r="C1501" s="223"/>
      <c r="D1501" s="237"/>
    </row>
    <row r="1502" spans="1:4" x14ac:dyDescent="0.25">
      <c r="A1502" s="223"/>
      <c r="B1502" s="223"/>
      <c r="C1502" s="223"/>
      <c r="D1502" s="234"/>
    </row>
    <row r="1503" spans="1:4" x14ac:dyDescent="0.25">
      <c r="A1503" s="223"/>
      <c r="B1503" s="223"/>
      <c r="C1503" s="223"/>
      <c r="D1503" s="234"/>
    </row>
    <row r="1504" spans="1:4" x14ac:dyDescent="0.25">
      <c r="A1504" s="223"/>
      <c r="B1504" s="223"/>
      <c r="C1504" s="223"/>
      <c r="D1504" s="234"/>
    </row>
    <row r="1505" spans="1:4" x14ac:dyDescent="0.25">
      <c r="A1505" s="223"/>
      <c r="B1505" s="223"/>
      <c r="C1505" s="223"/>
      <c r="D1505" s="234"/>
    </row>
    <row r="1506" spans="1:4" x14ac:dyDescent="0.25">
      <c r="A1506" s="223"/>
      <c r="B1506" s="223"/>
      <c r="C1506" s="223"/>
      <c r="D1506" s="249"/>
    </row>
    <row r="1507" spans="1:4" x14ac:dyDescent="0.25">
      <c r="A1507" s="223"/>
      <c r="B1507" s="223"/>
      <c r="C1507" s="223"/>
      <c r="D1507" s="249"/>
    </row>
    <row r="1508" spans="1:4" x14ac:dyDescent="0.25">
      <c r="A1508" s="223"/>
      <c r="B1508" s="223"/>
      <c r="C1508" s="223"/>
      <c r="D1508" s="249"/>
    </row>
    <row r="1509" spans="1:4" x14ac:dyDescent="0.25">
      <c r="A1509" s="223"/>
      <c r="B1509" s="223"/>
      <c r="C1509" s="223"/>
      <c r="D1509" s="249"/>
    </row>
    <row r="1510" spans="1:4" x14ac:dyDescent="0.25">
      <c r="A1510" s="223"/>
      <c r="B1510" s="201"/>
      <c r="C1510" s="223"/>
      <c r="D1510" s="237"/>
    </row>
    <row r="1511" spans="1:4" x14ac:dyDescent="0.25">
      <c r="A1511" s="219"/>
      <c r="B1511" s="201"/>
      <c r="C1511" s="223"/>
      <c r="D1511" s="237"/>
    </row>
    <row r="1512" spans="1:4" x14ac:dyDescent="0.25">
      <c r="A1512" s="223"/>
      <c r="B1512" s="201"/>
      <c r="C1512" s="235"/>
      <c r="D1512" s="237"/>
    </row>
    <row r="1513" spans="1:4" x14ac:dyDescent="0.25">
      <c r="A1513" s="223"/>
      <c r="B1513" s="201"/>
      <c r="C1513" s="235"/>
      <c r="D1513" s="237"/>
    </row>
    <row r="1514" spans="1:4" x14ac:dyDescent="0.25">
      <c r="A1514" s="223"/>
      <c r="B1514" s="201"/>
      <c r="C1514" s="235"/>
      <c r="D1514" s="237"/>
    </row>
    <row r="1515" spans="1:4" x14ac:dyDescent="0.25">
      <c r="A1515" s="223"/>
      <c r="B1515" s="201"/>
      <c r="C1515" s="235"/>
      <c r="D1515" s="237"/>
    </row>
    <row r="1516" spans="1:4" x14ac:dyDescent="0.25">
      <c r="A1516" s="223"/>
      <c r="B1516" s="201"/>
      <c r="C1516" s="235"/>
      <c r="D1516" s="237"/>
    </row>
    <row r="1517" spans="1:4" x14ac:dyDescent="0.25">
      <c r="A1517" s="223"/>
      <c r="B1517" s="201"/>
      <c r="C1517" s="235"/>
      <c r="D1517" s="237"/>
    </row>
    <row r="1518" spans="1:4" x14ac:dyDescent="0.25">
      <c r="A1518" s="223"/>
      <c r="B1518" s="223"/>
      <c r="C1518" s="223"/>
      <c r="D1518" s="237"/>
    </row>
    <row r="1519" spans="1:4" x14ac:dyDescent="0.25">
      <c r="A1519" s="223"/>
      <c r="B1519" s="223"/>
      <c r="C1519" s="223"/>
      <c r="D1519" s="237"/>
    </row>
    <row r="1520" spans="1:4" x14ac:dyDescent="0.25">
      <c r="A1520" s="223"/>
      <c r="B1520" s="223"/>
      <c r="C1520" s="223"/>
      <c r="D1520" s="237"/>
    </row>
    <row r="1521" spans="1:4" x14ac:dyDescent="0.25">
      <c r="A1521" s="223"/>
      <c r="B1521" s="201"/>
      <c r="C1521" s="223"/>
      <c r="D1521" s="237"/>
    </row>
    <row r="1522" spans="1:4" x14ac:dyDescent="0.25">
      <c r="A1522" s="223"/>
      <c r="B1522" s="201"/>
      <c r="C1522" s="223"/>
      <c r="D1522" s="237"/>
    </row>
    <row r="1523" spans="1:4" x14ac:dyDescent="0.25">
      <c r="A1523" s="223"/>
      <c r="B1523" s="201"/>
      <c r="C1523" s="223"/>
      <c r="D1523" s="237"/>
    </row>
    <row r="1524" spans="1:4" x14ac:dyDescent="0.25">
      <c r="A1524" s="223"/>
      <c r="B1524" s="201"/>
      <c r="C1524" s="223"/>
      <c r="D1524" s="237"/>
    </row>
    <row r="1525" spans="1:4" x14ac:dyDescent="0.25">
      <c r="A1525" s="223"/>
      <c r="B1525" s="223"/>
      <c r="C1525" s="223"/>
      <c r="D1525" s="234"/>
    </row>
    <row r="1526" spans="1:4" x14ac:dyDescent="0.25">
      <c r="A1526" s="223"/>
      <c r="B1526" s="223"/>
      <c r="C1526" s="223"/>
      <c r="D1526" s="234"/>
    </row>
    <row r="1527" spans="1:4" x14ac:dyDescent="0.25">
      <c r="A1527" s="223"/>
      <c r="B1527" s="223"/>
      <c r="C1527" s="223"/>
      <c r="D1527" s="234"/>
    </row>
    <row r="1528" spans="1:4" x14ac:dyDescent="0.25">
      <c r="A1528" s="223"/>
      <c r="B1528" s="223"/>
      <c r="C1528" s="223"/>
      <c r="D1528" s="234"/>
    </row>
    <row r="1529" spans="1:4" x14ac:dyDescent="0.25">
      <c r="A1529" s="223"/>
      <c r="B1529" s="223"/>
      <c r="C1529" s="223"/>
      <c r="D1529" s="249"/>
    </row>
    <row r="1530" spans="1:4" x14ac:dyDescent="0.25">
      <c r="A1530" s="223"/>
      <c r="B1530" s="223"/>
      <c r="C1530" s="223"/>
      <c r="D1530" s="249"/>
    </row>
    <row r="1531" spans="1:4" x14ac:dyDescent="0.25">
      <c r="A1531" s="223"/>
      <c r="B1531" s="223"/>
      <c r="C1531" s="223"/>
      <c r="D1531" s="249"/>
    </row>
    <row r="1532" spans="1:4" x14ac:dyDescent="0.25">
      <c r="A1532" s="223"/>
      <c r="B1532" s="223"/>
      <c r="C1532" s="223"/>
      <c r="D1532" s="249"/>
    </row>
    <row r="1533" spans="1:4" x14ac:dyDescent="0.25">
      <c r="A1533" s="223"/>
      <c r="B1533" s="201"/>
      <c r="C1533" s="206"/>
      <c r="D1533" s="237"/>
    </row>
    <row r="1534" spans="1:4" x14ac:dyDescent="0.25">
      <c r="A1534" s="219"/>
      <c r="B1534" s="201"/>
      <c r="C1534" s="206"/>
      <c r="D1534" s="237"/>
    </row>
    <row r="1535" spans="1:4" x14ac:dyDescent="0.25">
      <c r="A1535" s="223"/>
      <c r="B1535" s="201"/>
      <c r="C1535" s="235"/>
      <c r="D1535" s="237"/>
    </row>
    <row r="1536" spans="1:4" x14ac:dyDescent="0.25">
      <c r="A1536" s="223"/>
      <c r="B1536" s="201"/>
      <c r="C1536" s="235"/>
      <c r="D1536" s="237"/>
    </row>
    <row r="1537" spans="1:4" x14ac:dyDescent="0.25">
      <c r="A1537" s="223"/>
      <c r="B1537" s="201"/>
      <c r="C1537" s="235"/>
      <c r="D1537" s="237"/>
    </row>
    <row r="1538" spans="1:4" x14ac:dyDescent="0.25">
      <c r="A1538" s="223"/>
      <c r="B1538" s="201"/>
      <c r="C1538" s="235"/>
      <c r="D1538" s="237"/>
    </row>
    <row r="1539" spans="1:4" x14ac:dyDescent="0.25">
      <c r="A1539" s="223"/>
      <c r="B1539" s="201"/>
      <c r="C1539" s="235"/>
      <c r="D1539" s="237"/>
    </row>
    <row r="1540" spans="1:4" x14ac:dyDescent="0.25">
      <c r="A1540" s="223"/>
      <c r="B1540" s="201"/>
      <c r="C1540" s="235"/>
      <c r="D1540" s="237"/>
    </row>
    <row r="1541" spans="1:4" x14ac:dyDescent="0.25">
      <c r="A1541" s="223"/>
      <c r="B1541" s="223"/>
      <c r="C1541" s="223"/>
      <c r="D1541" s="237"/>
    </row>
    <row r="1542" spans="1:4" x14ac:dyDescent="0.25">
      <c r="A1542" s="223"/>
      <c r="B1542" s="223"/>
      <c r="C1542" s="223"/>
      <c r="D1542" s="237"/>
    </row>
    <row r="1543" spans="1:4" x14ac:dyDescent="0.25">
      <c r="A1543" s="223"/>
      <c r="B1543" s="223"/>
      <c r="C1543" s="223"/>
      <c r="D1543" s="237"/>
    </row>
    <row r="1544" spans="1:4" x14ac:dyDescent="0.25">
      <c r="A1544" s="223"/>
      <c r="B1544" s="201"/>
      <c r="C1544" s="223"/>
      <c r="D1544" s="237"/>
    </row>
    <row r="1545" spans="1:4" x14ac:dyDescent="0.25">
      <c r="A1545" s="223"/>
      <c r="B1545" s="201"/>
      <c r="C1545" s="223"/>
      <c r="D1545" s="237"/>
    </row>
    <row r="1546" spans="1:4" x14ac:dyDescent="0.25">
      <c r="A1546" s="223"/>
      <c r="B1546" s="201"/>
      <c r="C1546" s="223"/>
      <c r="D1546" s="237"/>
    </row>
    <row r="1547" spans="1:4" x14ac:dyDescent="0.25">
      <c r="A1547" s="223"/>
      <c r="B1547" s="201"/>
      <c r="C1547" s="223"/>
      <c r="D1547" s="237"/>
    </row>
    <row r="1548" spans="1:4" x14ac:dyDescent="0.25">
      <c r="A1548" s="223"/>
      <c r="B1548" s="223"/>
      <c r="C1548" s="223"/>
      <c r="D1548" s="234"/>
    </row>
    <row r="1549" spans="1:4" x14ac:dyDescent="0.25">
      <c r="A1549" s="223"/>
      <c r="B1549" s="223"/>
      <c r="C1549" s="223"/>
      <c r="D1549" s="234"/>
    </row>
    <row r="1550" spans="1:4" x14ac:dyDescent="0.25">
      <c r="A1550" s="223"/>
      <c r="B1550" s="223"/>
      <c r="C1550" s="223"/>
      <c r="D1550" s="234"/>
    </row>
    <row r="1551" spans="1:4" x14ac:dyDescent="0.25">
      <c r="A1551" s="223"/>
      <c r="B1551" s="223"/>
      <c r="C1551" s="223"/>
      <c r="D1551" s="234"/>
    </row>
    <row r="1552" spans="1:4" x14ac:dyDescent="0.25">
      <c r="A1552" s="223"/>
      <c r="B1552" s="223"/>
      <c r="C1552" s="223"/>
      <c r="D1552" s="249"/>
    </row>
    <row r="1553" spans="1:4" x14ac:dyDescent="0.25">
      <c r="A1553" s="223"/>
      <c r="B1553" s="223"/>
      <c r="C1553" s="223"/>
      <c r="D1553" s="249"/>
    </row>
    <row r="1554" spans="1:4" x14ac:dyDescent="0.25">
      <c r="A1554" s="223"/>
      <c r="B1554" s="223"/>
      <c r="C1554" s="223"/>
      <c r="D1554" s="249"/>
    </row>
    <row r="1555" spans="1:4" x14ac:dyDescent="0.25">
      <c r="A1555" s="223"/>
      <c r="B1555" s="223"/>
      <c r="C1555" s="223"/>
      <c r="D1555" s="249"/>
    </row>
    <row r="1556" spans="1:4" x14ac:dyDescent="0.25">
      <c r="A1556" s="223"/>
      <c r="B1556" s="201"/>
      <c r="C1556" s="223"/>
      <c r="D1556" s="234"/>
    </row>
    <row r="1557" spans="1:4" x14ac:dyDescent="0.25">
      <c r="A1557" s="219"/>
      <c r="B1557" s="201"/>
      <c r="C1557" s="223"/>
      <c r="D1557" s="237"/>
    </row>
    <row r="1558" spans="1:4" x14ac:dyDescent="0.25">
      <c r="A1558" s="223"/>
      <c r="B1558" s="201"/>
      <c r="C1558" s="235"/>
      <c r="D1558" s="237"/>
    </row>
    <row r="1559" spans="1:4" x14ac:dyDescent="0.25">
      <c r="A1559" s="223"/>
      <c r="B1559" s="201"/>
      <c r="C1559" s="235"/>
      <c r="D1559" s="237"/>
    </row>
    <row r="1560" spans="1:4" x14ac:dyDescent="0.25">
      <c r="A1560" s="223"/>
      <c r="B1560" s="201"/>
      <c r="C1560" s="235"/>
      <c r="D1560" s="237"/>
    </row>
    <row r="1561" spans="1:4" x14ac:dyDescent="0.25">
      <c r="A1561" s="223"/>
      <c r="B1561" s="201"/>
      <c r="C1561" s="235"/>
      <c r="D1561" s="237"/>
    </row>
    <row r="1562" spans="1:4" x14ac:dyDescent="0.25">
      <c r="A1562" s="223"/>
      <c r="B1562" s="201"/>
      <c r="C1562" s="235"/>
      <c r="D1562" s="237"/>
    </row>
    <row r="1563" spans="1:4" x14ac:dyDescent="0.25">
      <c r="A1563" s="223"/>
      <c r="B1563" s="201"/>
      <c r="C1563" s="235"/>
      <c r="D1563" s="237"/>
    </row>
    <row r="1564" spans="1:4" x14ac:dyDescent="0.25">
      <c r="A1564" s="223"/>
      <c r="B1564" s="223"/>
      <c r="C1564" s="223"/>
      <c r="D1564" s="237"/>
    </row>
    <row r="1565" spans="1:4" x14ac:dyDescent="0.25">
      <c r="A1565" s="223"/>
      <c r="B1565" s="223"/>
      <c r="C1565" s="223"/>
      <c r="D1565" s="237"/>
    </row>
    <row r="1566" spans="1:4" x14ac:dyDescent="0.25">
      <c r="A1566" s="223"/>
      <c r="B1566" s="223"/>
      <c r="C1566" s="223"/>
      <c r="D1566" s="237"/>
    </row>
    <row r="1567" spans="1:4" x14ac:dyDescent="0.25">
      <c r="A1567" s="223"/>
      <c r="B1567" s="201"/>
      <c r="C1567" s="223"/>
      <c r="D1567" s="237"/>
    </row>
    <row r="1568" spans="1:4" x14ac:dyDescent="0.25">
      <c r="A1568" s="223"/>
      <c r="B1568" s="201"/>
      <c r="C1568" s="223"/>
      <c r="D1568" s="237"/>
    </row>
    <row r="1569" spans="1:4" x14ac:dyDescent="0.25">
      <c r="A1569" s="223"/>
      <c r="B1569" s="201"/>
      <c r="C1569" s="223"/>
      <c r="D1569" s="237"/>
    </row>
    <row r="1570" spans="1:4" x14ac:dyDescent="0.25">
      <c r="A1570" s="223"/>
      <c r="B1570" s="201"/>
      <c r="C1570" s="223"/>
      <c r="D1570" s="237"/>
    </row>
    <row r="1571" spans="1:4" x14ac:dyDescent="0.25">
      <c r="A1571" s="223"/>
      <c r="B1571" s="223"/>
      <c r="C1571" s="223"/>
      <c r="D1571" s="234"/>
    </row>
    <row r="1572" spans="1:4" x14ac:dyDescent="0.25">
      <c r="A1572" s="223"/>
      <c r="B1572" s="223"/>
      <c r="C1572" s="223"/>
      <c r="D1572" s="234"/>
    </row>
    <row r="1573" spans="1:4" x14ac:dyDescent="0.25">
      <c r="A1573" s="223"/>
      <c r="B1573" s="223"/>
      <c r="C1573" s="223"/>
      <c r="D1573" s="234"/>
    </row>
    <row r="1574" spans="1:4" x14ac:dyDescent="0.25">
      <c r="A1574" s="223"/>
      <c r="B1574" s="223"/>
      <c r="C1574" s="223"/>
      <c r="D1574" s="234"/>
    </row>
    <row r="1575" spans="1:4" x14ac:dyDescent="0.25">
      <c r="A1575" s="223"/>
      <c r="B1575" s="223"/>
      <c r="C1575" s="223"/>
      <c r="D1575" s="249"/>
    </row>
    <row r="1576" spans="1:4" x14ac:dyDescent="0.25">
      <c r="A1576" s="223"/>
      <c r="B1576" s="223"/>
      <c r="C1576" s="223"/>
      <c r="D1576" s="249"/>
    </row>
    <row r="1577" spans="1:4" x14ac:dyDescent="0.25">
      <c r="A1577" s="223"/>
      <c r="B1577" s="223"/>
      <c r="C1577" s="223"/>
      <c r="D1577" s="249"/>
    </row>
    <row r="1578" spans="1:4" x14ac:dyDescent="0.25">
      <c r="A1578" s="223"/>
      <c r="B1578" s="223"/>
      <c r="C1578" s="223"/>
      <c r="D1578" s="249"/>
    </row>
    <row r="1579" spans="1:4" x14ac:dyDescent="0.25">
      <c r="A1579" s="223"/>
      <c r="B1579" s="201"/>
      <c r="C1579" s="223"/>
      <c r="D1579" s="249"/>
    </row>
    <row r="1580" spans="1:4" x14ac:dyDescent="0.25">
      <c r="A1580" s="212"/>
      <c r="B1580" s="202"/>
      <c r="C1580" s="202"/>
      <c r="D1580" s="251"/>
    </row>
    <row r="1581" spans="1:4" x14ac:dyDescent="0.25">
      <c r="A1581" s="203"/>
      <c r="B1581" s="202"/>
      <c r="C1581" s="202"/>
      <c r="D1581" s="251"/>
    </row>
    <row r="1582" spans="1:4" x14ac:dyDescent="0.25">
      <c r="A1582" s="203"/>
      <c r="B1582" s="202"/>
      <c r="C1582" s="202"/>
      <c r="D1582" s="251"/>
    </row>
    <row r="1583" spans="1:4" x14ac:dyDescent="0.25">
      <c r="A1583" s="203"/>
      <c r="B1583" s="202"/>
      <c r="C1583" s="202"/>
      <c r="D1583" s="251"/>
    </row>
    <row r="1584" spans="1:4" x14ac:dyDescent="0.25">
      <c r="A1584" s="203"/>
      <c r="B1584" s="202"/>
      <c r="C1584" s="202"/>
      <c r="D1584" s="251"/>
    </row>
    <row r="1585" spans="1:4" x14ac:dyDescent="0.25">
      <c r="A1585" s="203"/>
      <c r="B1585" s="202"/>
      <c r="C1585" s="202"/>
      <c r="D1585" s="251"/>
    </row>
    <row r="1586" spans="1:4" x14ac:dyDescent="0.25">
      <c r="A1586" s="203"/>
      <c r="B1586" s="202"/>
      <c r="C1586" s="202"/>
      <c r="D1586" s="251"/>
    </row>
    <row r="1587" spans="1:4" x14ac:dyDescent="0.25">
      <c r="A1587" s="203"/>
      <c r="B1587" s="202"/>
      <c r="C1587" s="202"/>
      <c r="D1587" s="251"/>
    </row>
    <row r="1588" spans="1:4" x14ac:dyDescent="0.25">
      <c r="A1588" s="203"/>
      <c r="B1588" s="202"/>
      <c r="C1588" s="202"/>
      <c r="D1588" s="251"/>
    </row>
    <row r="1589" spans="1:4" x14ac:dyDescent="0.25">
      <c r="A1589" s="203"/>
      <c r="B1589" s="202"/>
      <c r="C1589" s="202"/>
      <c r="D1589" s="251"/>
    </row>
    <row r="1590" spans="1:4" x14ac:dyDescent="0.25">
      <c r="A1590" s="203"/>
      <c r="B1590" s="202"/>
      <c r="C1590" s="202"/>
      <c r="D1590" s="251"/>
    </row>
    <row r="1591" spans="1:4" x14ac:dyDescent="0.25">
      <c r="A1591" s="203"/>
      <c r="B1591" s="202"/>
      <c r="C1591" s="202"/>
      <c r="D1591" s="251"/>
    </row>
    <row r="1592" spans="1:4" x14ac:dyDescent="0.25">
      <c r="A1592" s="203"/>
      <c r="B1592" s="202"/>
      <c r="C1592" s="202"/>
      <c r="D1592" s="251"/>
    </row>
    <row r="1593" spans="1:4" x14ac:dyDescent="0.25">
      <c r="A1593" s="203"/>
      <c r="B1593" s="202"/>
      <c r="C1593" s="202"/>
      <c r="D1593" s="251"/>
    </row>
    <row r="1594" spans="1:4" x14ac:dyDescent="0.25">
      <c r="A1594" s="203"/>
      <c r="B1594" s="202"/>
      <c r="C1594" s="202"/>
      <c r="D1594" s="251"/>
    </row>
    <row r="1595" spans="1:4" x14ac:dyDescent="0.25">
      <c r="A1595" s="203"/>
      <c r="B1595" s="202"/>
      <c r="C1595" s="202"/>
      <c r="D1595" s="251"/>
    </row>
    <row r="1596" spans="1:4" x14ac:dyDescent="0.25">
      <c r="A1596" s="223"/>
      <c r="B1596" s="201"/>
      <c r="C1596" s="223"/>
      <c r="D1596" s="249"/>
    </row>
    <row r="1597" spans="1:4" x14ac:dyDescent="0.25">
      <c r="A1597" s="203"/>
      <c r="B1597" s="201"/>
      <c r="C1597" s="223"/>
      <c r="D1597" s="234"/>
    </row>
    <row r="1598" spans="1:4" x14ac:dyDescent="0.25">
      <c r="A1598" s="203"/>
      <c r="B1598" s="201"/>
      <c r="C1598" s="223"/>
      <c r="D1598" s="237"/>
    </row>
    <row r="1599" spans="1:4" x14ac:dyDescent="0.25">
      <c r="A1599" s="223"/>
      <c r="B1599" s="201"/>
      <c r="C1599" s="235"/>
      <c r="D1599" s="237"/>
    </row>
    <row r="1600" spans="1:4" x14ac:dyDescent="0.25">
      <c r="A1600" s="223"/>
      <c r="B1600" s="201"/>
      <c r="C1600" s="235"/>
      <c r="D1600" s="237"/>
    </row>
    <row r="1601" spans="1:4" x14ac:dyDescent="0.25">
      <c r="A1601" s="223"/>
      <c r="B1601" s="201"/>
      <c r="C1601" s="235"/>
      <c r="D1601" s="237"/>
    </row>
    <row r="1602" spans="1:4" x14ac:dyDescent="0.25">
      <c r="A1602" s="223"/>
      <c r="B1602" s="201"/>
      <c r="C1602" s="235"/>
      <c r="D1602" s="237"/>
    </row>
    <row r="1603" spans="1:4" x14ac:dyDescent="0.25">
      <c r="A1603" s="223"/>
      <c r="B1603" s="201"/>
      <c r="C1603" s="235"/>
      <c r="D1603" s="237"/>
    </row>
    <row r="1604" spans="1:4" x14ac:dyDescent="0.25">
      <c r="A1604" s="223"/>
      <c r="B1604" s="201"/>
      <c r="C1604" s="235"/>
      <c r="D1604" s="237"/>
    </row>
    <row r="1605" spans="1:4" x14ac:dyDescent="0.25">
      <c r="A1605" s="223"/>
      <c r="B1605" s="223"/>
      <c r="C1605" s="223"/>
      <c r="D1605" s="237"/>
    </row>
    <row r="1606" spans="1:4" x14ac:dyDescent="0.25">
      <c r="A1606" s="223"/>
      <c r="B1606" s="223"/>
      <c r="C1606" s="223"/>
      <c r="D1606" s="237"/>
    </row>
    <row r="1607" spans="1:4" x14ac:dyDescent="0.25">
      <c r="A1607" s="223"/>
      <c r="B1607" s="223"/>
      <c r="C1607" s="223"/>
      <c r="D1607" s="237"/>
    </row>
    <row r="1608" spans="1:4" x14ac:dyDescent="0.25">
      <c r="A1608" s="223"/>
      <c r="B1608" s="201"/>
      <c r="C1608" s="223"/>
      <c r="D1608" s="237"/>
    </row>
    <row r="1609" spans="1:4" x14ac:dyDescent="0.25">
      <c r="A1609" s="223"/>
      <c r="B1609" s="201"/>
      <c r="C1609" s="223"/>
      <c r="D1609" s="237"/>
    </row>
    <row r="1610" spans="1:4" x14ac:dyDescent="0.25">
      <c r="A1610" s="223"/>
      <c r="B1610" s="201"/>
      <c r="C1610" s="223"/>
      <c r="D1610" s="237"/>
    </row>
    <row r="1611" spans="1:4" x14ac:dyDescent="0.25">
      <c r="A1611" s="223"/>
      <c r="B1611" s="201"/>
      <c r="C1611" s="223"/>
      <c r="D1611" s="237"/>
    </row>
    <row r="1612" spans="1:4" x14ac:dyDescent="0.25">
      <c r="A1612" s="223"/>
      <c r="B1612" s="223"/>
      <c r="C1612" s="223"/>
      <c r="D1612" s="234"/>
    </row>
    <row r="1613" spans="1:4" x14ac:dyDescent="0.25">
      <c r="A1613" s="223"/>
      <c r="B1613" s="223"/>
      <c r="C1613" s="223"/>
      <c r="D1613" s="234"/>
    </row>
    <row r="1614" spans="1:4" x14ac:dyDescent="0.25">
      <c r="A1614" s="223"/>
      <c r="B1614" s="223"/>
      <c r="C1614" s="223"/>
      <c r="D1614" s="234"/>
    </row>
    <row r="1615" spans="1:4" x14ac:dyDescent="0.25">
      <c r="A1615" s="223"/>
      <c r="B1615" s="223"/>
      <c r="C1615" s="223"/>
      <c r="D1615" s="234"/>
    </row>
    <row r="1616" spans="1:4" x14ac:dyDescent="0.25">
      <c r="A1616" s="223"/>
      <c r="B1616" s="223"/>
      <c r="C1616" s="223"/>
      <c r="D1616" s="249"/>
    </row>
    <row r="1617" spans="1:4" x14ac:dyDescent="0.25">
      <c r="A1617" s="223"/>
      <c r="B1617" s="223"/>
      <c r="C1617" s="223"/>
      <c r="D1617" s="249"/>
    </row>
    <row r="1618" spans="1:4" x14ac:dyDescent="0.25">
      <c r="A1618" s="223"/>
      <c r="B1618" s="223"/>
      <c r="C1618" s="223"/>
      <c r="D1618" s="249"/>
    </row>
    <row r="1619" spans="1:4" x14ac:dyDescent="0.25">
      <c r="A1619" s="223"/>
      <c r="B1619" s="223"/>
      <c r="C1619" s="223"/>
      <c r="D1619" s="249"/>
    </row>
    <row r="1620" spans="1:4" x14ac:dyDescent="0.25">
      <c r="A1620" s="220"/>
      <c r="B1620" s="201"/>
      <c r="C1620" s="206"/>
      <c r="D1620" s="237"/>
    </row>
    <row r="1621" spans="1:4" x14ac:dyDescent="0.25">
      <c r="A1621" s="203"/>
      <c r="B1621" s="201"/>
      <c r="C1621" s="223"/>
      <c r="D1621" s="237"/>
    </row>
    <row r="1622" spans="1:4" x14ac:dyDescent="0.25">
      <c r="A1622" s="223"/>
      <c r="B1622" s="201"/>
      <c r="C1622" s="235"/>
      <c r="D1622" s="237"/>
    </row>
    <row r="1623" spans="1:4" x14ac:dyDescent="0.25">
      <c r="A1623" s="223"/>
      <c r="B1623" s="201"/>
      <c r="C1623" s="235"/>
      <c r="D1623" s="237"/>
    </row>
    <row r="1624" spans="1:4" x14ac:dyDescent="0.25">
      <c r="A1624" s="223"/>
      <c r="B1624" s="201"/>
      <c r="C1624" s="235"/>
      <c r="D1624" s="237"/>
    </row>
    <row r="1625" spans="1:4" x14ac:dyDescent="0.25">
      <c r="A1625" s="223"/>
      <c r="B1625" s="201"/>
      <c r="C1625" s="235"/>
      <c r="D1625" s="237"/>
    </row>
    <row r="1626" spans="1:4" x14ac:dyDescent="0.25">
      <c r="A1626" s="223"/>
      <c r="B1626" s="201"/>
      <c r="C1626" s="235"/>
      <c r="D1626" s="237"/>
    </row>
    <row r="1627" spans="1:4" x14ac:dyDescent="0.25">
      <c r="A1627" s="223"/>
      <c r="B1627" s="201"/>
      <c r="C1627" s="235"/>
      <c r="D1627" s="237"/>
    </row>
    <row r="1628" spans="1:4" x14ac:dyDescent="0.25">
      <c r="A1628" s="223"/>
      <c r="B1628" s="223"/>
      <c r="C1628" s="223"/>
      <c r="D1628" s="237"/>
    </row>
    <row r="1629" spans="1:4" x14ac:dyDescent="0.25">
      <c r="A1629" s="223"/>
      <c r="B1629" s="223"/>
      <c r="C1629" s="223"/>
      <c r="D1629" s="237"/>
    </row>
    <row r="1630" spans="1:4" x14ac:dyDescent="0.25">
      <c r="A1630" s="223"/>
      <c r="B1630" s="223"/>
      <c r="C1630" s="223"/>
      <c r="D1630" s="237"/>
    </row>
    <row r="1631" spans="1:4" x14ac:dyDescent="0.25">
      <c r="A1631" s="223"/>
      <c r="B1631" s="201"/>
      <c r="C1631" s="223"/>
      <c r="D1631" s="237"/>
    </row>
    <row r="1632" spans="1:4" x14ac:dyDescent="0.25">
      <c r="A1632" s="223"/>
      <c r="B1632" s="201"/>
      <c r="C1632" s="223"/>
      <c r="D1632" s="237"/>
    </row>
    <row r="1633" spans="1:4" x14ac:dyDescent="0.25">
      <c r="A1633" s="223"/>
      <c r="B1633" s="201"/>
      <c r="C1633" s="223"/>
      <c r="D1633" s="237"/>
    </row>
    <row r="1634" spans="1:4" x14ac:dyDescent="0.25">
      <c r="A1634" s="223"/>
      <c r="B1634" s="201"/>
      <c r="C1634" s="223"/>
      <c r="D1634" s="237"/>
    </row>
    <row r="1635" spans="1:4" x14ac:dyDescent="0.25">
      <c r="A1635" s="223"/>
      <c r="B1635" s="223"/>
      <c r="C1635" s="223"/>
      <c r="D1635" s="234"/>
    </row>
    <row r="1636" spans="1:4" x14ac:dyDescent="0.25">
      <c r="A1636" s="223"/>
      <c r="B1636" s="223"/>
      <c r="C1636" s="223"/>
      <c r="D1636" s="234"/>
    </row>
    <row r="1637" spans="1:4" x14ac:dyDescent="0.25">
      <c r="A1637" s="223"/>
      <c r="B1637" s="223"/>
      <c r="C1637" s="223"/>
      <c r="D1637" s="234"/>
    </row>
    <row r="1638" spans="1:4" x14ac:dyDescent="0.25">
      <c r="A1638" s="223"/>
      <c r="B1638" s="223"/>
      <c r="C1638" s="223"/>
      <c r="D1638" s="234"/>
    </row>
    <row r="1639" spans="1:4" x14ac:dyDescent="0.25">
      <c r="A1639" s="223"/>
      <c r="B1639" s="223"/>
      <c r="C1639" s="223"/>
      <c r="D1639" s="249"/>
    </row>
    <row r="1640" spans="1:4" x14ac:dyDescent="0.25">
      <c r="A1640" s="223"/>
      <c r="B1640" s="223"/>
      <c r="C1640" s="223"/>
      <c r="D1640" s="249"/>
    </row>
    <row r="1641" spans="1:4" x14ac:dyDescent="0.25">
      <c r="A1641" s="223"/>
      <c r="B1641" s="223"/>
      <c r="C1641" s="223"/>
      <c r="D1641" s="249"/>
    </row>
    <row r="1642" spans="1:4" x14ac:dyDescent="0.25">
      <c r="A1642" s="223"/>
      <c r="B1642" s="223"/>
      <c r="C1642" s="223"/>
      <c r="D1642" s="249"/>
    </row>
    <row r="1643" spans="1:4" x14ac:dyDescent="0.25">
      <c r="A1643" s="200"/>
      <c r="B1643" s="201"/>
      <c r="C1643" s="223"/>
      <c r="D1643" s="237"/>
    </row>
    <row r="1644" spans="1:4" x14ac:dyDescent="0.25">
      <c r="A1644" s="203"/>
      <c r="B1644" s="201"/>
      <c r="C1644" s="223"/>
      <c r="D1644" s="237"/>
    </row>
    <row r="1645" spans="1:4" x14ac:dyDescent="0.25">
      <c r="A1645" s="223"/>
      <c r="B1645" s="201"/>
      <c r="C1645" s="235"/>
      <c r="D1645" s="237"/>
    </row>
    <row r="1646" spans="1:4" x14ac:dyDescent="0.25">
      <c r="A1646" s="223"/>
      <c r="B1646" s="201"/>
      <c r="C1646" s="235"/>
      <c r="D1646" s="237"/>
    </row>
    <row r="1647" spans="1:4" x14ac:dyDescent="0.25">
      <c r="A1647" s="223"/>
      <c r="B1647" s="201"/>
      <c r="C1647" s="235"/>
      <c r="D1647" s="237"/>
    </row>
    <row r="1648" spans="1:4" x14ac:dyDescent="0.25">
      <c r="A1648" s="223"/>
      <c r="B1648" s="201"/>
      <c r="C1648" s="235"/>
      <c r="D1648" s="237"/>
    </row>
    <row r="1649" spans="1:4" x14ac:dyDescent="0.25">
      <c r="A1649" s="223"/>
      <c r="B1649" s="201"/>
      <c r="C1649" s="235"/>
      <c r="D1649" s="237"/>
    </row>
    <row r="1650" spans="1:4" x14ac:dyDescent="0.25">
      <c r="A1650" s="223"/>
      <c r="B1650" s="201"/>
      <c r="C1650" s="235"/>
      <c r="D1650" s="237"/>
    </row>
    <row r="1651" spans="1:4" x14ac:dyDescent="0.25">
      <c r="A1651" s="223"/>
      <c r="B1651" s="223"/>
      <c r="C1651" s="223"/>
      <c r="D1651" s="237"/>
    </row>
    <row r="1652" spans="1:4" x14ac:dyDescent="0.25">
      <c r="A1652" s="223"/>
      <c r="B1652" s="223"/>
      <c r="C1652" s="223"/>
      <c r="D1652" s="237"/>
    </row>
    <row r="1653" spans="1:4" x14ac:dyDescent="0.25">
      <c r="A1653" s="223"/>
      <c r="B1653" s="223"/>
      <c r="C1653" s="223"/>
      <c r="D1653" s="237"/>
    </row>
    <row r="1654" spans="1:4" x14ac:dyDescent="0.25">
      <c r="A1654" s="223"/>
      <c r="B1654" s="201"/>
      <c r="C1654" s="223"/>
      <c r="D1654" s="237"/>
    </row>
    <row r="1655" spans="1:4" x14ac:dyDescent="0.25">
      <c r="A1655" s="223"/>
      <c r="B1655" s="201"/>
      <c r="C1655" s="223"/>
      <c r="D1655" s="237"/>
    </row>
    <row r="1656" spans="1:4" x14ac:dyDescent="0.25">
      <c r="A1656" s="223"/>
      <c r="B1656" s="201"/>
      <c r="C1656" s="223"/>
      <c r="D1656" s="237"/>
    </row>
    <row r="1657" spans="1:4" x14ac:dyDescent="0.25">
      <c r="A1657" s="223"/>
      <c r="B1657" s="201"/>
      <c r="C1657" s="223"/>
      <c r="D1657" s="237"/>
    </row>
    <row r="1658" spans="1:4" x14ac:dyDescent="0.25">
      <c r="A1658" s="223"/>
      <c r="B1658" s="223"/>
      <c r="C1658" s="223"/>
      <c r="D1658" s="234"/>
    </row>
    <row r="1659" spans="1:4" x14ac:dyDescent="0.25">
      <c r="A1659" s="223"/>
      <c r="B1659" s="223"/>
      <c r="C1659" s="223"/>
      <c r="D1659" s="234"/>
    </row>
    <row r="1660" spans="1:4" x14ac:dyDescent="0.25">
      <c r="A1660" s="223"/>
      <c r="B1660" s="223"/>
      <c r="C1660" s="223"/>
      <c r="D1660" s="234"/>
    </row>
    <row r="1661" spans="1:4" x14ac:dyDescent="0.25">
      <c r="A1661" s="223"/>
      <c r="B1661" s="223"/>
      <c r="C1661" s="223"/>
      <c r="D1661" s="234"/>
    </row>
    <row r="1662" spans="1:4" x14ac:dyDescent="0.25">
      <c r="A1662" s="223"/>
      <c r="B1662" s="223"/>
      <c r="C1662" s="223"/>
      <c r="D1662" s="249"/>
    </row>
    <row r="1663" spans="1:4" x14ac:dyDescent="0.25">
      <c r="A1663" s="223"/>
      <c r="B1663" s="223"/>
      <c r="C1663" s="223"/>
      <c r="D1663" s="249"/>
    </row>
    <row r="1664" spans="1:4" x14ac:dyDescent="0.25">
      <c r="A1664" s="223"/>
      <c r="B1664" s="223"/>
      <c r="C1664" s="223"/>
      <c r="D1664" s="249"/>
    </row>
    <row r="1665" spans="1:4" x14ac:dyDescent="0.25">
      <c r="A1665" s="223"/>
      <c r="B1665" s="223"/>
      <c r="C1665" s="223"/>
      <c r="D1665" s="249"/>
    </row>
    <row r="1666" spans="1:4" x14ac:dyDescent="0.25">
      <c r="A1666" s="200"/>
      <c r="B1666" s="201"/>
      <c r="C1666" s="223"/>
      <c r="D1666" s="237"/>
    </row>
    <row r="1667" spans="1:4" x14ac:dyDescent="0.25">
      <c r="A1667" s="212"/>
      <c r="B1667" s="202"/>
      <c r="C1667" s="202"/>
      <c r="D1667" s="251"/>
    </row>
    <row r="1668" spans="1:4" x14ac:dyDescent="0.25">
      <c r="A1668" s="203"/>
      <c r="B1668" s="202"/>
      <c r="C1668" s="202"/>
      <c r="D1668" s="251"/>
    </row>
    <row r="1669" spans="1:4" x14ac:dyDescent="0.25">
      <c r="A1669" s="203"/>
      <c r="B1669" s="202"/>
      <c r="C1669" s="202"/>
      <c r="D1669" s="251"/>
    </row>
    <row r="1670" spans="1:4" x14ac:dyDescent="0.25">
      <c r="A1670" s="203"/>
      <c r="B1670" s="202"/>
      <c r="C1670" s="202"/>
      <c r="D1670" s="251"/>
    </row>
    <row r="1671" spans="1:4" x14ac:dyDescent="0.25">
      <c r="A1671" s="203"/>
      <c r="B1671" s="202"/>
      <c r="C1671" s="202"/>
      <c r="D1671" s="251"/>
    </row>
    <row r="1672" spans="1:4" x14ac:dyDescent="0.25">
      <c r="A1672" s="203"/>
      <c r="B1672" s="202"/>
      <c r="C1672" s="202"/>
      <c r="D1672" s="251"/>
    </row>
    <row r="1673" spans="1:4" x14ac:dyDescent="0.25">
      <c r="A1673" s="203"/>
      <c r="B1673" s="202"/>
      <c r="C1673" s="202"/>
      <c r="D1673" s="251"/>
    </row>
    <row r="1674" spans="1:4" x14ac:dyDescent="0.25">
      <c r="A1674" s="203"/>
      <c r="B1674" s="202"/>
      <c r="C1674" s="202"/>
      <c r="D1674" s="251"/>
    </row>
    <row r="1675" spans="1:4" x14ac:dyDescent="0.25">
      <c r="A1675" s="203"/>
      <c r="B1675" s="202"/>
      <c r="C1675" s="202"/>
      <c r="D1675" s="251"/>
    </row>
    <row r="1676" spans="1:4" x14ac:dyDescent="0.25">
      <c r="A1676" s="203"/>
      <c r="B1676" s="202"/>
      <c r="C1676" s="202"/>
      <c r="D1676" s="251"/>
    </row>
    <row r="1677" spans="1:4" x14ac:dyDescent="0.25">
      <c r="A1677" s="203"/>
      <c r="B1677" s="202"/>
      <c r="C1677" s="202"/>
      <c r="D1677" s="251"/>
    </row>
    <row r="1678" spans="1:4" x14ac:dyDescent="0.25">
      <c r="A1678" s="203"/>
      <c r="B1678" s="202"/>
      <c r="C1678" s="202"/>
      <c r="D1678" s="251"/>
    </row>
    <row r="1679" spans="1:4" x14ac:dyDescent="0.25">
      <c r="A1679" s="203"/>
      <c r="B1679" s="202"/>
      <c r="C1679" s="202"/>
      <c r="D1679" s="251"/>
    </row>
    <row r="1680" spans="1:4" x14ac:dyDescent="0.25">
      <c r="A1680" s="203"/>
      <c r="B1680" s="202"/>
      <c r="C1680" s="202"/>
      <c r="D1680" s="251"/>
    </row>
    <row r="1681" spans="1:4" x14ac:dyDescent="0.25">
      <c r="A1681" s="203"/>
      <c r="B1681" s="202"/>
      <c r="C1681" s="202"/>
      <c r="D1681" s="251"/>
    </row>
    <row r="1682" spans="1:4" x14ac:dyDescent="0.25">
      <c r="A1682" s="203"/>
      <c r="B1682" s="202"/>
      <c r="C1682" s="202"/>
      <c r="D1682" s="251"/>
    </row>
    <row r="1683" spans="1:4" x14ac:dyDescent="0.25">
      <c r="A1683" s="200"/>
      <c r="B1683" s="201"/>
      <c r="C1683" s="223"/>
      <c r="D1683" s="237"/>
    </row>
    <row r="1684" spans="1:4" x14ac:dyDescent="0.25">
      <c r="A1684" s="203"/>
      <c r="B1684" s="202"/>
      <c r="C1684" s="203"/>
      <c r="D1684" s="251"/>
    </row>
    <row r="1685" spans="1:4" x14ac:dyDescent="0.25">
      <c r="A1685" s="203"/>
      <c r="B1685" s="202"/>
      <c r="C1685" s="212"/>
      <c r="D1685" s="251"/>
    </row>
    <row r="1686" spans="1:4" x14ac:dyDescent="0.25">
      <c r="A1686" s="203"/>
      <c r="B1686" s="202"/>
      <c r="C1686" s="212"/>
      <c r="D1686" s="251"/>
    </row>
    <row r="1687" spans="1:4" x14ac:dyDescent="0.25">
      <c r="A1687" s="203"/>
      <c r="B1687" s="202"/>
      <c r="C1687" s="212"/>
      <c r="D1687" s="251"/>
    </row>
    <row r="1688" spans="1:4" x14ac:dyDescent="0.25">
      <c r="A1688" s="203"/>
      <c r="B1688" s="202"/>
      <c r="C1688" s="212"/>
      <c r="D1688" s="251"/>
    </row>
    <row r="1689" spans="1:4" x14ac:dyDescent="0.25">
      <c r="A1689" s="203"/>
      <c r="B1689" s="202"/>
      <c r="C1689" s="203"/>
      <c r="D1689" s="251"/>
    </row>
    <row r="1690" spans="1:4" x14ac:dyDescent="0.25">
      <c r="A1690" s="203"/>
      <c r="B1690" s="202"/>
      <c r="C1690" s="203"/>
      <c r="D1690" s="251"/>
    </row>
    <row r="1691" spans="1:4" x14ac:dyDescent="0.25">
      <c r="A1691" s="203"/>
      <c r="B1691" s="202"/>
      <c r="C1691" s="203"/>
      <c r="D1691" s="251"/>
    </row>
    <row r="1692" spans="1:4" x14ac:dyDescent="0.25">
      <c r="A1692" s="203"/>
      <c r="B1692" s="202"/>
      <c r="C1692" s="203"/>
      <c r="D1692" s="251"/>
    </row>
    <row r="1693" spans="1:4" x14ac:dyDescent="0.25">
      <c r="A1693" s="203"/>
      <c r="B1693" s="203"/>
      <c r="C1693" s="203"/>
      <c r="D1693" s="252"/>
    </row>
    <row r="1694" spans="1:4" x14ac:dyDescent="0.25">
      <c r="A1694" s="203"/>
      <c r="B1694" s="203"/>
      <c r="C1694" s="203"/>
      <c r="D1694" s="252"/>
    </row>
    <row r="1695" spans="1:4" x14ac:dyDescent="0.25">
      <c r="A1695" s="203"/>
      <c r="B1695" s="203"/>
      <c r="C1695" s="203"/>
      <c r="D1695" s="253"/>
    </row>
    <row r="1696" spans="1:4" x14ac:dyDescent="0.25">
      <c r="A1696" s="203"/>
      <c r="B1696" s="203"/>
      <c r="C1696" s="203"/>
      <c r="D1696" s="253"/>
    </row>
    <row r="1697" spans="1:4" x14ac:dyDescent="0.25">
      <c r="A1697" s="223"/>
      <c r="B1697" s="201"/>
      <c r="C1697" s="201"/>
      <c r="D1697" s="237"/>
    </row>
    <row r="1698" spans="1:4" x14ac:dyDescent="0.25">
      <c r="A1698" s="203"/>
      <c r="B1698" s="201"/>
      <c r="C1698" s="206"/>
      <c r="D1698" s="237"/>
    </row>
    <row r="1699" spans="1:4" x14ac:dyDescent="0.25">
      <c r="A1699" s="203"/>
      <c r="B1699" s="201"/>
      <c r="C1699" s="206"/>
      <c r="D1699" s="237"/>
    </row>
    <row r="1700" spans="1:4" x14ac:dyDescent="0.25">
      <c r="A1700" s="223"/>
      <c r="B1700" s="201"/>
      <c r="C1700" s="235"/>
      <c r="D1700" s="237"/>
    </row>
    <row r="1701" spans="1:4" x14ac:dyDescent="0.25">
      <c r="A1701" s="223"/>
      <c r="B1701" s="201"/>
      <c r="C1701" s="235"/>
      <c r="D1701" s="237"/>
    </row>
    <row r="1702" spans="1:4" x14ac:dyDescent="0.25">
      <c r="A1702" s="223"/>
      <c r="B1702" s="201"/>
      <c r="C1702" s="235"/>
      <c r="D1702" s="237"/>
    </row>
    <row r="1703" spans="1:4" x14ac:dyDescent="0.25">
      <c r="A1703" s="223"/>
      <c r="B1703" s="201"/>
      <c r="C1703" s="235"/>
      <c r="D1703" s="237"/>
    </row>
    <row r="1704" spans="1:4" x14ac:dyDescent="0.25">
      <c r="A1704" s="223"/>
      <c r="B1704" s="201"/>
      <c r="C1704" s="235"/>
      <c r="D1704" s="237"/>
    </row>
    <row r="1705" spans="1:4" x14ac:dyDescent="0.25">
      <c r="A1705" s="223"/>
      <c r="B1705" s="201"/>
      <c r="C1705" s="223"/>
      <c r="D1705" s="237"/>
    </row>
    <row r="1706" spans="1:4" x14ac:dyDescent="0.25">
      <c r="A1706" s="223"/>
      <c r="B1706" s="201"/>
      <c r="C1706" s="223"/>
      <c r="D1706" s="237"/>
    </row>
    <row r="1707" spans="1:4" x14ac:dyDescent="0.25">
      <c r="A1707" s="223"/>
      <c r="B1707" s="201"/>
      <c r="C1707" s="223"/>
      <c r="D1707" s="237"/>
    </row>
    <row r="1708" spans="1:4" x14ac:dyDescent="0.25">
      <c r="A1708" s="223"/>
      <c r="B1708" s="201"/>
      <c r="C1708" s="223"/>
      <c r="D1708" s="237"/>
    </row>
    <row r="1709" spans="1:4" x14ac:dyDescent="0.25">
      <c r="A1709" s="223"/>
      <c r="B1709" s="201"/>
      <c r="C1709" s="223"/>
      <c r="D1709" s="237"/>
    </row>
    <row r="1710" spans="1:4" x14ac:dyDescent="0.25">
      <c r="A1710" s="223"/>
      <c r="B1710" s="201"/>
      <c r="C1710" s="223"/>
      <c r="D1710" s="237"/>
    </row>
    <row r="1711" spans="1:4" x14ac:dyDescent="0.25">
      <c r="A1711" s="223"/>
      <c r="B1711" s="223"/>
      <c r="C1711" s="223"/>
      <c r="D1711" s="234"/>
    </row>
    <row r="1712" spans="1:4" x14ac:dyDescent="0.25">
      <c r="A1712" s="223"/>
      <c r="B1712" s="223"/>
      <c r="C1712" s="223"/>
      <c r="D1712" s="234"/>
    </row>
    <row r="1713" spans="1:4" x14ac:dyDescent="0.25">
      <c r="A1713" s="223"/>
      <c r="B1713" s="223"/>
      <c r="C1713" s="223"/>
      <c r="D1713" s="234"/>
    </row>
    <row r="1714" spans="1:4" x14ac:dyDescent="0.25">
      <c r="A1714" s="223"/>
      <c r="B1714" s="223"/>
      <c r="C1714" s="223"/>
      <c r="D1714" s="249"/>
    </row>
    <row r="1715" spans="1:4" x14ac:dyDescent="0.25">
      <c r="A1715" s="223"/>
      <c r="B1715" s="223"/>
      <c r="C1715" s="223"/>
      <c r="D1715" s="249"/>
    </row>
    <row r="1716" spans="1:4" x14ac:dyDescent="0.25">
      <c r="A1716" s="223"/>
      <c r="B1716" s="223"/>
      <c r="C1716" s="223"/>
      <c r="D1716" s="249"/>
    </row>
    <row r="1717" spans="1:4" x14ac:dyDescent="0.25">
      <c r="A1717" s="223"/>
      <c r="B1717" s="201"/>
      <c r="C1717" s="223"/>
      <c r="D1717" s="237"/>
    </row>
    <row r="1718" spans="1:4" x14ac:dyDescent="0.25">
      <c r="A1718" s="203"/>
      <c r="B1718" s="201"/>
      <c r="C1718" s="223"/>
      <c r="D1718" s="234"/>
    </row>
    <row r="1719" spans="1:4" x14ac:dyDescent="0.25">
      <c r="A1719" s="223"/>
      <c r="B1719" s="201"/>
      <c r="C1719" s="235"/>
      <c r="D1719" s="237"/>
    </row>
    <row r="1720" spans="1:4" x14ac:dyDescent="0.25">
      <c r="A1720" s="223"/>
      <c r="B1720" s="201"/>
      <c r="C1720" s="235"/>
      <c r="D1720" s="237"/>
    </row>
    <row r="1721" spans="1:4" x14ac:dyDescent="0.25">
      <c r="A1721" s="223"/>
      <c r="B1721" s="201"/>
      <c r="C1721" s="235"/>
      <c r="D1721" s="237"/>
    </row>
    <row r="1722" spans="1:4" x14ac:dyDescent="0.25">
      <c r="A1722" s="223"/>
      <c r="B1722" s="201"/>
      <c r="C1722" s="235"/>
      <c r="D1722" s="237"/>
    </row>
    <row r="1723" spans="1:4" x14ac:dyDescent="0.25">
      <c r="A1723" s="223"/>
      <c r="B1723" s="201"/>
      <c r="C1723" s="235"/>
      <c r="D1723" s="237"/>
    </row>
    <row r="1724" spans="1:4" x14ac:dyDescent="0.25">
      <c r="A1724" s="223"/>
      <c r="B1724" s="201"/>
      <c r="C1724" s="223"/>
      <c r="D1724" s="237"/>
    </row>
    <row r="1725" spans="1:4" x14ac:dyDescent="0.25">
      <c r="A1725" s="223"/>
      <c r="B1725" s="201"/>
      <c r="C1725" s="223"/>
      <c r="D1725" s="237"/>
    </row>
    <row r="1726" spans="1:4" x14ac:dyDescent="0.25">
      <c r="A1726" s="223"/>
      <c r="B1726" s="201"/>
      <c r="C1726" s="223"/>
      <c r="D1726" s="237"/>
    </row>
    <row r="1727" spans="1:4" x14ac:dyDescent="0.25">
      <c r="A1727" s="223"/>
      <c r="B1727" s="201"/>
      <c r="C1727" s="223"/>
      <c r="D1727" s="234"/>
    </row>
    <row r="1728" spans="1:4" x14ac:dyDescent="0.25">
      <c r="A1728" s="223"/>
      <c r="B1728" s="201"/>
      <c r="C1728" s="223"/>
      <c r="D1728" s="234"/>
    </row>
    <row r="1729" spans="1:4" x14ac:dyDescent="0.25">
      <c r="A1729" s="223"/>
      <c r="B1729" s="201"/>
      <c r="C1729" s="223"/>
      <c r="D1729" s="237"/>
    </row>
    <row r="1730" spans="1:4" x14ac:dyDescent="0.25">
      <c r="A1730" s="223"/>
      <c r="B1730" s="223"/>
      <c r="C1730" s="223"/>
      <c r="D1730" s="234"/>
    </row>
    <row r="1731" spans="1:4" x14ac:dyDescent="0.25">
      <c r="A1731" s="223"/>
      <c r="B1731" s="223"/>
      <c r="C1731" s="223"/>
      <c r="D1731" s="234"/>
    </row>
    <row r="1732" spans="1:4" x14ac:dyDescent="0.25">
      <c r="A1732" s="223"/>
      <c r="B1732" s="223"/>
      <c r="C1732" s="223"/>
      <c r="D1732" s="234"/>
    </row>
    <row r="1733" spans="1:4" x14ac:dyDescent="0.25">
      <c r="A1733" s="223"/>
      <c r="B1733" s="223"/>
      <c r="C1733" s="223"/>
      <c r="D1733" s="249"/>
    </row>
    <row r="1734" spans="1:4" x14ac:dyDescent="0.25">
      <c r="A1734" s="223"/>
      <c r="B1734" s="223"/>
      <c r="C1734" s="223"/>
      <c r="D1734" s="249"/>
    </row>
    <row r="1735" spans="1:4" x14ac:dyDescent="0.25">
      <c r="A1735" s="223"/>
      <c r="B1735" s="223"/>
      <c r="C1735" s="223"/>
      <c r="D1735" s="249"/>
    </row>
    <row r="1736" spans="1:4" x14ac:dyDescent="0.25">
      <c r="A1736" s="223"/>
      <c r="B1736" s="201"/>
      <c r="C1736" s="201"/>
      <c r="D1736" s="237"/>
    </row>
    <row r="1737" spans="1:4" x14ac:dyDescent="0.25">
      <c r="A1737" s="203"/>
      <c r="B1737" s="202"/>
      <c r="C1737" s="202"/>
      <c r="D1737" s="251"/>
    </row>
    <row r="1738" spans="1:4" x14ac:dyDescent="0.25">
      <c r="A1738" s="203"/>
      <c r="B1738" s="202"/>
      <c r="C1738" s="202"/>
      <c r="D1738" s="251"/>
    </row>
    <row r="1739" spans="1:4" x14ac:dyDescent="0.25">
      <c r="A1739" s="203"/>
      <c r="B1739" s="202"/>
      <c r="C1739" s="202"/>
      <c r="D1739" s="251"/>
    </row>
    <row r="1740" spans="1:4" x14ac:dyDescent="0.25">
      <c r="A1740" s="203"/>
      <c r="B1740" s="202"/>
      <c r="C1740" s="202"/>
      <c r="D1740" s="251"/>
    </row>
    <row r="1741" spans="1:4" x14ac:dyDescent="0.25">
      <c r="A1741" s="203"/>
      <c r="B1741" s="202"/>
      <c r="C1741" s="202"/>
      <c r="D1741" s="251"/>
    </row>
    <row r="1742" spans="1:4" x14ac:dyDescent="0.25">
      <c r="A1742" s="203"/>
      <c r="B1742" s="202"/>
      <c r="C1742" s="202"/>
      <c r="D1742" s="251"/>
    </row>
    <row r="1743" spans="1:4" x14ac:dyDescent="0.25">
      <c r="A1743" s="203"/>
      <c r="B1743" s="202"/>
      <c r="C1743" s="202"/>
      <c r="D1743" s="251"/>
    </row>
    <row r="1744" spans="1:4" x14ac:dyDescent="0.25">
      <c r="A1744" s="203"/>
      <c r="B1744" s="203"/>
      <c r="C1744" s="203"/>
      <c r="D1744" s="251"/>
    </row>
    <row r="1745" spans="1:4" x14ac:dyDescent="0.25">
      <c r="A1745" s="203"/>
      <c r="B1745" s="203"/>
      <c r="C1745" s="203"/>
      <c r="D1745" s="251"/>
    </row>
    <row r="1746" spans="1:4" x14ac:dyDescent="0.25">
      <c r="A1746" s="203"/>
      <c r="B1746" s="203"/>
      <c r="C1746" s="203"/>
      <c r="D1746" s="251"/>
    </row>
    <row r="1747" spans="1:4" x14ac:dyDescent="0.25">
      <c r="A1747" s="203"/>
      <c r="B1747" s="203"/>
      <c r="C1747" s="203"/>
      <c r="D1747" s="251"/>
    </row>
    <row r="1748" spans="1:4" x14ac:dyDescent="0.25">
      <c r="A1748" s="203"/>
      <c r="B1748" s="203"/>
      <c r="C1748" s="203"/>
      <c r="D1748" s="251"/>
    </row>
    <row r="1749" spans="1:4" x14ac:dyDescent="0.25">
      <c r="A1749" s="203"/>
      <c r="B1749" s="203"/>
      <c r="C1749" s="203"/>
      <c r="D1749" s="251"/>
    </row>
    <row r="1750" spans="1:4" x14ac:dyDescent="0.25">
      <c r="A1750" s="223"/>
      <c r="B1750" s="201"/>
      <c r="C1750" s="201"/>
      <c r="D1750" s="237"/>
    </row>
    <row r="1751" spans="1:4" x14ac:dyDescent="0.25">
      <c r="A1751" s="203"/>
      <c r="B1751" s="202"/>
      <c r="C1751" s="203"/>
      <c r="D1751" s="251"/>
    </row>
    <row r="1752" spans="1:4" x14ac:dyDescent="0.25">
      <c r="A1752" s="203"/>
      <c r="B1752" s="202"/>
      <c r="C1752" s="212"/>
      <c r="D1752" s="251"/>
    </row>
    <row r="1753" spans="1:4" x14ac:dyDescent="0.25">
      <c r="A1753" s="203"/>
      <c r="B1753" s="202"/>
      <c r="C1753" s="212"/>
      <c r="D1753" s="251"/>
    </row>
    <row r="1754" spans="1:4" x14ac:dyDescent="0.25">
      <c r="A1754" s="203"/>
      <c r="B1754" s="202"/>
      <c r="C1754" s="212"/>
      <c r="D1754" s="251"/>
    </row>
    <row r="1755" spans="1:4" x14ac:dyDescent="0.25">
      <c r="A1755" s="203"/>
      <c r="B1755" s="202"/>
      <c r="C1755" s="212"/>
      <c r="D1755" s="251"/>
    </row>
    <row r="1756" spans="1:4" x14ac:dyDescent="0.25">
      <c r="A1756" s="203"/>
      <c r="B1756" s="202"/>
      <c r="C1756" s="203"/>
      <c r="D1756" s="251"/>
    </row>
    <row r="1757" spans="1:4" x14ac:dyDescent="0.25">
      <c r="A1757" s="203"/>
      <c r="B1757" s="202"/>
      <c r="C1757" s="203"/>
      <c r="D1757" s="251"/>
    </row>
    <row r="1758" spans="1:4" x14ac:dyDescent="0.25">
      <c r="A1758" s="203"/>
      <c r="B1758" s="202"/>
      <c r="C1758" s="203"/>
      <c r="D1758" s="251"/>
    </row>
    <row r="1759" spans="1:4" x14ac:dyDescent="0.25">
      <c r="A1759" s="203"/>
      <c r="B1759" s="202"/>
      <c r="C1759" s="203"/>
      <c r="D1759" s="251"/>
    </row>
    <row r="1760" spans="1:4" x14ac:dyDescent="0.25">
      <c r="A1760" s="203"/>
      <c r="B1760" s="203"/>
      <c r="C1760" s="203"/>
      <c r="D1760" s="252"/>
    </row>
    <row r="1761" spans="1:4" x14ac:dyDescent="0.25">
      <c r="A1761" s="203"/>
      <c r="B1761" s="203"/>
      <c r="C1761" s="203"/>
      <c r="D1761" s="252"/>
    </row>
    <row r="1762" spans="1:4" x14ac:dyDescent="0.25">
      <c r="A1762" s="203"/>
      <c r="B1762" s="203"/>
      <c r="C1762" s="203"/>
      <c r="D1762" s="253"/>
    </row>
    <row r="1763" spans="1:4" x14ac:dyDescent="0.25">
      <c r="A1763" s="203"/>
      <c r="B1763" s="203"/>
      <c r="C1763" s="203"/>
      <c r="D1763" s="253"/>
    </row>
    <row r="1764" spans="1:4" x14ac:dyDescent="0.25">
      <c r="A1764" s="203"/>
      <c r="B1764" s="201"/>
      <c r="C1764" s="223"/>
      <c r="D1764" s="237"/>
    </row>
    <row r="1765" spans="1:4" x14ac:dyDescent="0.25">
      <c r="A1765" s="227"/>
      <c r="B1765" s="201"/>
      <c r="C1765" s="223"/>
      <c r="D1765" s="234"/>
    </row>
    <row r="1766" spans="1:4" x14ac:dyDescent="0.25">
      <c r="A1766" s="228"/>
      <c r="B1766" s="201"/>
      <c r="C1766" s="223"/>
      <c r="D1766" s="237"/>
    </row>
    <row r="1767" spans="1:4" x14ac:dyDescent="0.25">
      <c r="A1767" s="254"/>
      <c r="B1767" s="201"/>
      <c r="C1767" s="235"/>
      <c r="D1767" s="237"/>
    </row>
    <row r="1768" spans="1:4" x14ac:dyDescent="0.25">
      <c r="A1768" s="223"/>
      <c r="B1768" s="201"/>
      <c r="C1768" s="235"/>
      <c r="D1768" s="237"/>
    </row>
    <row r="1769" spans="1:4" x14ac:dyDescent="0.25">
      <c r="A1769" s="223"/>
      <c r="B1769" s="201"/>
      <c r="C1769" s="235"/>
      <c r="D1769" s="237"/>
    </row>
    <row r="1770" spans="1:4" x14ac:dyDescent="0.25">
      <c r="A1770" s="223"/>
      <c r="B1770" s="201"/>
      <c r="C1770" s="235"/>
      <c r="D1770" s="237"/>
    </row>
    <row r="1771" spans="1:4" x14ac:dyDescent="0.25">
      <c r="A1771" s="223"/>
      <c r="B1771" s="201"/>
      <c r="C1771" s="235"/>
      <c r="D1771" s="237"/>
    </row>
    <row r="1772" spans="1:4" x14ac:dyDescent="0.25">
      <c r="A1772" s="223"/>
      <c r="B1772" s="201"/>
      <c r="C1772" s="235"/>
      <c r="D1772" s="237"/>
    </row>
    <row r="1773" spans="1:4" x14ac:dyDescent="0.25">
      <c r="A1773" s="223"/>
      <c r="B1773" s="201"/>
      <c r="C1773" s="223"/>
      <c r="D1773" s="237"/>
    </row>
    <row r="1774" spans="1:4" x14ac:dyDescent="0.25">
      <c r="A1774" s="223"/>
      <c r="B1774" s="201"/>
      <c r="C1774" s="223"/>
      <c r="D1774" s="237"/>
    </row>
    <row r="1775" spans="1:4" x14ac:dyDescent="0.25">
      <c r="A1775" s="223"/>
      <c r="B1775" s="201"/>
      <c r="C1775" s="223"/>
      <c r="D1775" s="237"/>
    </row>
    <row r="1776" spans="1:4" x14ac:dyDescent="0.25">
      <c r="A1776" s="223"/>
      <c r="B1776" s="201"/>
      <c r="C1776" s="223"/>
      <c r="D1776" s="237"/>
    </row>
    <row r="1777" spans="1:4" x14ac:dyDescent="0.25">
      <c r="A1777" s="223"/>
      <c r="B1777" s="201"/>
      <c r="C1777" s="223"/>
      <c r="D1777" s="237"/>
    </row>
    <row r="1778" spans="1:4" x14ac:dyDescent="0.25">
      <c r="A1778" s="223"/>
      <c r="B1778" s="201"/>
      <c r="C1778" s="223"/>
      <c r="D1778" s="237"/>
    </row>
    <row r="1779" spans="1:4" x14ac:dyDescent="0.25">
      <c r="A1779" s="223"/>
      <c r="B1779" s="201"/>
      <c r="C1779" s="223"/>
      <c r="D1779" s="237"/>
    </row>
    <row r="1780" spans="1:4" x14ac:dyDescent="0.25">
      <c r="A1780" s="223"/>
      <c r="B1780" s="223"/>
      <c r="C1780" s="223"/>
      <c r="D1780" s="234"/>
    </row>
    <row r="1781" spans="1:4" x14ac:dyDescent="0.25">
      <c r="A1781" s="223"/>
      <c r="B1781" s="223"/>
      <c r="C1781" s="223"/>
      <c r="D1781" s="234"/>
    </row>
    <row r="1782" spans="1:4" x14ac:dyDescent="0.25">
      <c r="A1782" s="223"/>
      <c r="B1782" s="223"/>
      <c r="C1782" s="223"/>
      <c r="D1782" s="234"/>
    </row>
    <row r="1783" spans="1:4" x14ac:dyDescent="0.25">
      <c r="A1783" s="223"/>
      <c r="B1783" s="223"/>
      <c r="C1783" s="223"/>
      <c r="D1783" s="234"/>
    </row>
    <row r="1784" spans="1:4" x14ac:dyDescent="0.25">
      <c r="A1784" s="223"/>
      <c r="B1784" s="223"/>
      <c r="C1784" s="223"/>
      <c r="D1784" s="249"/>
    </row>
    <row r="1785" spans="1:4" x14ac:dyDescent="0.25">
      <c r="A1785" s="223"/>
      <c r="B1785" s="223"/>
      <c r="C1785" s="223"/>
      <c r="D1785" s="249"/>
    </row>
    <row r="1786" spans="1:4" x14ac:dyDescent="0.25">
      <c r="A1786" s="223"/>
      <c r="B1786" s="223"/>
      <c r="C1786" s="223"/>
      <c r="D1786" s="249"/>
    </row>
    <row r="1787" spans="1:4" x14ac:dyDescent="0.25">
      <c r="A1787" s="223"/>
      <c r="B1787" s="223"/>
      <c r="C1787" s="223"/>
      <c r="D1787" s="249"/>
    </row>
    <row r="1788" spans="1:4" x14ac:dyDescent="0.25">
      <c r="A1788" s="223"/>
      <c r="B1788" s="201"/>
      <c r="C1788" s="223"/>
      <c r="D1788" s="237"/>
    </row>
    <row r="1789" spans="1:4" x14ac:dyDescent="0.25">
      <c r="A1789" s="228"/>
      <c r="B1789" s="201"/>
      <c r="C1789" s="223"/>
      <c r="D1789" s="237"/>
    </row>
    <row r="1790" spans="1:4" x14ac:dyDescent="0.25">
      <c r="A1790" s="254"/>
      <c r="B1790" s="201"/>
      <c r="C1790" s="235"/>
      <c r="D1790" s="237"/>
    </row>
    <row r="1791" spans="1:4" x14ac:dyDescent="0.25">
      <c r="A1791" s="223"/>
      <c r="B1791" s="201"/>
      <c r="C1791" s="235"/>
      <c r="D1791" s="237"/>
    </row>
    <row r="1792" spans="1:4" x14ac:dyDescent="0.25">
      <c r="A1792" s="223"/>
      <c r="B1792" s="201"/>
      <c r="C1792" s="235"/>
      <c r="D1792" s="237"/>
    </row>
    <row r="1793" spans="1:4" x14ac:dyDescent="0.25">
      <c r="A1793" s="223"/>
      <c r="B1793" s="201"/>
      <c r="C1793" s="235"/>
      <c r="D1793" s="237"/>
    </row>
    <row r="1794" spans="1:4" x14ac:dyDescent="0.25">
      <c r="A1794" s="223"/>
      <c r="B1794" s="201"/>
      <c r="C1794" s="235"/>
      <c r="D1794" s="237"/>
    </row>
    <row r="1795" spans="1:4" x14ac:dyDescent="0.25">
      <c r="A1795" s="223"/>
      <c r="B1795" s="201"/>
      <c r="C1795" s="235"/>
      <c r="D1795" s="237"/>
    </row>
    <row r="1796" spans="1:4" x14ac:dyDescent="0.25">
      <c r="A1796" s="223"/>
      <c r="B1796" s="201"/>
      <c r="C1796" s="223"/>
      <c r="D1796" s="237"/>
    </row>
    <row r="1797" spans="1:4" x14ac:dyDescent="0.25">
      <c r="A1797" s="223"/>
      <c r="B1797" s="201"/>
      <c r="C1797" s="223"/>
      <c r="D1797" s="237"/>
    </row>
    <row r="1798" spans="1:4" x14ac:dyDescent="0.25">
      <c r="A1798" s="223"/>
      <c r="B1798" s="201"/>
      <c r="C1798" s="223"/>
      <c r="D1798" s="237"/>
    </row>
    <row r="1799" spans="1:4" x14ac:dyDescent="0.25">
      <c r="A1799" s="223"/>
      <c r="B1799" s="201"/>
      <c r="C1799" s="223"/>
      <c r="D1799" s="237"/>
    </row>
    <row r="1800" spans="1:4" x14ac:dyDescent="0.25">
      <c r="A1800" s="223"/>
      <c r="B1800" s="201"/>
      <c r="C1800" s="223"/>
      <c r="D1800" s="237"/>
    </row>
    <row r="1801" spans="1:4" x14ac:dyDescent="0.25">
      <c r="A1801" s="223"/>
      <c r="B1801" s="201"/>
      <c r="C1801" s="223"/>
      <c r="D1801" s="237"/>
    </row>
    <row r="1802" spans="1:4" x14ac:dyDescent="0.25">
      <c r="A1802" s="223"/>
      <c r="B1802" s="201"/>
      <c r="C1802" s="223"/>
      <c r="D1802" s="237"/>
    </row>
    <row r="1803" spans="1:4" x14ac:dyDescent="0.25">
      <c r="A1803" s="223"/>
      <c r="B1803" s="223"/>
      <c r="C1803" s="223"/>
      <c r="D1803" s="234"/>
    </row>
    <row r="1804" spans="1:4" x14ac:dyDescent="0.25">
      <c r="A1804" s="223"/>
      <c r="B1804" s="223"/>
      <c r="C1804" s="223"/>
      <c r="D1804" s="234"/>
    </row>
    <row r="1805" spans="1:4" x14ac:dyDescent="0.25">
      <c r="A1805" s="223"/>
      <c r="B1805" s="223"/>
      <c r="C1805" s="223"/>
      <c r="D1805" s="234"/>
    </row>
    <row r="1806" spans="1:4" x14ac:dyDescent="0.25">
      <c r="A1806" s="223"/>
      <c r="B1806" s="223"/>
      <c r="C1806" s="223"/>
      <c r="D1806" s="234"/>
    </row>
    <row r="1807" spans="1:4" x14ac:dyDescent="0.25">
      <c r="A1807" s="223"/>
      <c r="B1807" s="223"/>
      <c r="C1807" s="223"/>
      <c r="D1807" s="249"/>
    </row>
    <row r="1808" spans="1:4" x14ac:dyDescent="0.25">
      <c r="A1808" s="223"/>
      <c r="B1808" s="223"/>
      <c r="C1808" s="223"/>
      <c r="D1808" s="249"/>
    </row>
    <row r="1809" spans="1:4" x14ac:dyDescent="0.25">
      <c r="A1809" s="223"/>
      <c r="B1809" s="223"/>
      <c r="C1809" s="223"/>
      <c r="D1809" s="249"/>
    </row>
    <row r="1810" spans="1:4" x14ac:dyDescent="0.25">
      <c r="A1810" s="223"/>
      <c r="B1810" s="223"/>
      <c r="C1810" s="223"/>
      <c r="D1810" s="249"/>
    </row>
    <row r="1811" spans="1:4" x14ac:dyDescent="0.25">
      <c r="A1811" s="228"/>
      <c r="B1811" s="201"/>
      <c r="C1811" s="223"/>
      <c r="D1811" s="237"/>
    </row>
    <row r="1812" spans="1:4" x14ac:dyDescent="0.25">
      <c r="A1812" s="228"/>
      <c r="B1812" s="201"/>
      <c r="C1812" s="223"/>
      <c r="D1812" s="237"/>
    </row>
    <row r="1813" spans="1:4" x14ac:dyDescent="0.25">
      <c r="A1813" s="254"/>
      <c r="B1813" s="201"/>
      <c r="C1813" s="235"/>
      <c r="D1813" s="237"/>
    </row>
    <row r="1814" spans="1:4" x14ac:dyDescent="0.25">
      <c r="A1814" s="223"/>
      <c r="B1814" s="201"/>
      <c r="C1814" s="235"/>
      <c r="D1814" s="237"/>
    </row>
    <row r="1815" spans="1:4" x14ac:dyDescent="0.25">
      <c r="A1815" s="223"/>
      <c r="B1815" s="201"/>
      <c r="C1815" s="235"/>
      <c r="D1815" s="237"/>
    </row>
    <row r="1816" spans="1:4" x14ac:dyDescent="0.25">
      <c r="A1816" s="223"/>
      <c r="B1816" s="201"/>
      <c r="C1816" s="235"/>
      <c r="D1816" s="237"/>
    </row>
    <row r="1817" spans="1:4" x14ac:dyDescent="0.25">
      <c r="A1817" s="223"/>
      <c r="B1817" s="201"/>
      <c r="C1817" s="235"/>
      <c r="D1817" s="237"/>
    </row>
    <row r="1818" spans="1:4" x14ac:dyDescent="0.25">
      <c r="A1818" s="223"/>
      <c r="B1818" s="201"/>
      <c r="C1818" s="235"/>
      <c r="D1818" s="237"/>
    </row>
    <row r="1819" spans="1:4" x14ac:dyDescent="0.25">
      <c r="A1819" s="223"/>
      <c r="B1819" s="201"/>
      <c r="C1819" s="223"/>
      <c r="D1819" s="237"/>
    </row>
    <row r="1820" spans="1:4" x14ac:dyDescent="0.25">
      <c r="A1820" s="223"/>
      <c r="B1820" s="201"/>
      <c r="C1820" s="223"/>
      <c r="D1820" s="237"/>
    </row>
    <row r="1821" spans="1:4" x14ac:dyDescent="0.25">
      <c r="A1821" s="223"/>
      <c r="B1821" s="201"/>
      <c r="C1821" s="223"/>
      <c r="D1821" s="237"/>
    </row>
    <row r="1822" spans="1:4" x14ac:dyDescent="0.25">
      <c r="A1822" s="223"/>
      <c r="B1822" s="201"/>
      <c r="C1822" s="223"/>
      <c r="D1822" s="237"/>
    </row>
    <row r="1823" spans="1:4" x14ac:dyDescent="0.25">
      <c r="A1823" s="223"/>
      <c r="B1823" s="201"/>
      <c r="C1823" s="223"/>
      <c r="D1823" s="237"/>
    </row>
    <row r="1824" spans="1:4" x14ac:dyDescent="0.25">
      <c r="A1824" s="223"/>
      <c r="B1824" s="201"/>
      <c r="C1824" s="223"/>
      <c r="D1824" s="237"/>
    </row>
    <row r="1825" spans="1:4" x14ac:dyDescent="0.25">
      <c r="A1825" s="223"/>
      <c r="B1825" s="201"/>
      <c r="C1825" s="223"/>
      <c r="D1825" s="237"/>
    </row>
    <row r="1826" spans="1:4" x14ac:dyDescent="0.25">
      <c r="A1826" s="223"/>
      <c r="B1826" s="223"/>
      <c r="C1826" s="223"/>
      <c r="D1826" s="234"/>
    </row>
    <row r="1827" spans="1:4" x14ac:dyDescent="0.25">
      <c r="A1827" s="223"/>
      <c r="B1827" s="223"/>
      <c r="C1827" s="223"/>
      <c r="D1827" s="234"/>
    </row>
    <row r="1828" spans="1:4" x14ac:dyDescent="0.25">
      <c r="A1828" s="223"/>
      <c r="B1828" s="223"/>
      <c r="C1828" s="223"/>
      <c r="D1828" s="234"/>
    </row>
    <row r="1829" spans="1:4" x14ac:dyDescent="0.25">
      <c r="A1829" s="223"/>
      <c r="B1829" s="223"/>
      <c r="C1829" s="223"/>
      <c r="D1829" s="234"/>
    </row>
    <row r="1830" spans="1:4" x14ac:dyDescent="0.25">
      <c r="A1830" s="223"/>
      <c r="B1830" s="223"/>
      <c r="C1830" s="223"/>
      <c r="D1830" s="249"/>
    </row>
    <row r="1831" spans="1:4" x14ac:dyDescent="0.25">
      <c r="A1831" s="223"/>
      <c r="B1831" s="223"/>
      <c r="C1831" s="223"/>
      <c r="D1831" s="249"/>
    </row>
    <row r="1832" spans="1:4" x14ac:dyDescent="0.25">
      <c r="A1832" s="223"/>
      <c r="B1832" s="223"/>
      <c r="C1832" s="223"/>
      <c r="D1832" s="249"/>
    </row>
    <row r="1833" spans="1:4" x14ac:dyDescent="0.25">
      <c r="A1833" s="223"/>
      <c r="B1833" s="223"/>
      <c r="C1833" s="223"/>
      <c r="D1833" s="249"/>
    </row>
    <row r="1834" spans="1:4" x14ac:dyDescent="0.25">
      <c r="A1834" s="219"/>
      <c r="B1834" s="201"/>
      <c r="C1834" s="223"/>
      <c r="D1834" s="237"/>
    </row>
    <row r="1835" spans="1:4" x14ac:dyDescent="0.25">
      <c r="A1835" s="228"/>
      <c r="B1835" s="201"/>
      <c r="C1835" s="223"/>
      <c r="D1835" s="237"/>
    </row>
    <row r="1836" spans="1:4" x14ac:dyDescent="0.25">
      <c r="A1836" s="254"/>
      <c r="B1836" s="201"/>
      <c r="C1836" s="235"/>
      <c r="D1836" s="237"/>
    </row>
    <row r="1837" spans="1:4" x14ac:dyDescent="0.25">
      <c r="A1837" s="223"/>
      <c r="B1837" s="201"/>
      <c r="C1837" s="235"/>
      <c r="D1837" s="237"/>
    </row>
    <row r="1838" spans="1:4" x14ac:dyDescent="0.25">
      <c r="A1838" s="223"/>
      <c r="B1838" s="201"/>
      <c r="C1838" s="235"/>
      <c r="D1838" s="237"/>
    </row>
    <row r="1839" spans="1:4" x14ac:dyDescent="0.25">
      <c r="A1839" s="223"/>
      <c r="B1839" s="201"/>
      <c r="C1839" s="235"/>
      <c r="D1839" s="237"/>
    </row>
    <row r="1840" spans="1:4" x14ac:dyDescent="0.25">
      <c r="A1840" s="223"/>
      <c r="B1840" s="201"/>
      <c r="C1840" s="235"/>
      <c r="D1840" s="237"/>
    </row>
    <row r="1841" spans="1:4" x14ac:dyDescent="0.25">
      <c r="A1841" s="223"/>
      <c r="B1841" s="201"/>
      <c r="C1841" s="235"/>
      <c r="D1841" s="237"/>
    </row>
    <row r="1842" spans="1:4" x14ac:dyDescent="0.25">
      <c r="A1842" s="223"/>
      <c r="B1842" s="201"/>
      <c r="C1842" s="223"/>
      <c r="D1842" s="237"/>
    </row>
    <row r="1843" spans="1:4" x14ac:dyDescent="0.25">
      <c r="A1843" s="223"/>
      <c r="B1843" s="201"/>
      <c r="C1843" s="223"/>
      <c r="D1843" s="237"/>
    </row>
    <row r="1844" spans="1:4" x14ac:dyDescent="0.25">
      <c r="A1844" s="223"/>
      <c r="B1844" s="201"/>
      <c r="C1844" s="223"/>
      <c r="D1844" s="237"/>
    </row>
    <row r="1845" spans="1:4" x14ac:dyDescent="0.25">
      <c r="A1845" s="223"/>
      <c r="B1845" s="201"/>
      <c r="C1845" s="223"/>
      <c r="D1845" s="237"/>
    </row>
    <row r="1846" spans="1:4" x14ac:dyDescent="0.25">
      <c r="A1846" s="223"/>
      <c r="B1846" s="201"/>
      <c r="C1846" s="223"/>
      <c r="D1846" s="237"/>
    </row>
    <row r="1847" spans="1:4" x14ac:dyDescent="0.25">
      <c r="A1847" s="223"/>
      <c r="B1847" s="201"/>
      <c r="C1847" s="223"/>
      <c r="D1847" s="237"/>
    </row>
    <row r="1848" spans="1:4" x14ac:dyDescent="0.25">
      <c r="A1848" s="223"/>
      <c r="B1848" s="201"/>
      <c r="C1848" s="223"/>
      <c r="D1848" s="237"/>
    </row>
    <row r="1849" spans="1:4" x14ac:dyDescent="0.25">
      <c r="A1849" s="223"/>
      <c r="B1849" s="201"/>
      <c r="C1849" s="223"/>
      <c r="D1849" s="237"/>
    </row>
    <row r="1850" spans="1:4" x14ac:dyDescent="0.25">
      <c r="A1850" s="223"/>
      <c r="B1850" s="223"/>
      <c r="C1850" s="223"/>
      <c r="D1850" s="234"/>
    </row>
    <row r="1851" spans="1:4" x14ac:dyDescent="0.25">
      <c r="A1851" s="223"/>
      <c r="B1851" s="223"/>
      <c r="C1851" s="223"/>
      <c r="D1851" s="234"/>
    </row>
    <row r="1852" spans="1:4" x14ac:dyDescent="0.25">
      <c r="A1852" s="223"/>
      <c r="B1852" s="223"/>
      <c r="C1852" s="223"/>
      <c r="D1852" s="234"/>
    </row>
    <row r="1853" spans="1:4" x14ac:dyDescent="0.25">
      <c r="A1853" s="223"/>
      <c r="B1853" s="223"/>
      <c r="C1853" s="223"/>
      <c r="D1853" s="234"/>
    </row>
    <row r="1854" spans="1:4" x14ac:dyDescent="0.25">
      <c r="A1854" s="223"/>
      <c r="B1854" s="223"/>
      <c r="C1854" s="223"/>
      <c r="D1854" s="249"/>
    </row>
    <row r="1855" spans="1:4" x14ac:dyDescent="0.25">
      <c r="A1855" s="223"/>
      <c r="B1855" s="223"/>
      <c r="C1855" s="223"/>
      <c r="D1855" s="249"/>
    </row>
    <row r="1856" spans="1:4" x14ac:dyDescent="0.25">
      <c r="A1856" s="223"/>
      <c r="B1856" s="223"/>
      <c r="C1856" s="223"/>
      <c r="D1856" s="249"/>
    </row>
    <row r="1857" spans="1:4" x14ac:dyDescent="0.25">
      <c r="A1857" s="223"/>
      <c r="B1857" s="223"/>
      <c r="C1857" s="223"/>
      <c r="D1857" s="249"/>
    </row>
    <row r="1858" spans="1:4" x14ac:dyDescent="0.25">
      <c r="A1858" s="200"/>
      <c r="B1858" s="201"/>
      <c r="C1858" s="201"/>
      <c r="D1858" s="237"/>
    </row>
    <row r="1859" spans="1:4" x14ac:dyDescent="0.25">
      <c r="A1859" s="203"/>
      <c r="B1859" s="201"/>
      <c r="C1859" s="201"/>
      <c r="D1859" s="237"/>
    </row>
    <row r="1860" spans="1:4" x14ac:dyDescent="0.25">
      <c r="A1860" s="254"/>
      <c r="B1860" s="201"/>
      <c r="C1860" s="235"/>
      <c r="D1860" s="237"/>
    </row>
    <row r="1861" spans="1:4" x14ac:dyDescent="0.25">
      <c r="A1861" s="223"/>
      <c r="B1861" s="201"/>
      <c r="C1861" s="235"/>
      <c r="D1861" s="237"/>
    </row>
    <row r="1862" spans="1:4" x14ac:dyDescent="0.25">
      <c r="A1862" s="223"/>
      <c r="B1862" s="201"/>
      <c r="C1862" s="235"/>
      <c r="D1862" s="237"/>
    </row>
    <row r="1863" spans="1:4" x14ac:dyDescent="0.25">
      <c r="A1863" s="223"/>
      <c r="B1863" s="201"/>
      <c r="C1863" s="235"/>
      <c r="D1863" s="237"/>
    </row>
    <row r="1864" spans="1:4" x14ac:dyDescent="0.25">
      <c r="A1864" s="223"/>
      <c r="B1864" s="201"/>
      <c r="C1864" s="235"/>
      <c r="D1864" s="237"/>
    </row>
    <row r="1865" spans="1:4" x14ac:dyDescent="0.25">
      <c r="A1865" s="223"/>
      <c r="B1865" s="201"/>
      <c r="C1865" s="235"/>
      <c r="D1865" s="237"/>
    </row>
    <row r="1866" spans="1:4" x14ac:dyDescent="0.25">
      <c r="A1866" s="223"/>
      <c r="B1866" s="201"/>
      <c r="C1866" s="223"/>
      <c r="D1866" s="237"/>
    </row>
    <row r="1867" spans="1:4" x14ac:dyDescent="0.25">
      <c r="A1867" s="223"/>
      <c r="B1867" s="201"/>
      <c r="C1867" s="223"/>
      <c r="D1867" s="237"/>
    </row>
    <row r="1868" spans="1:4" x14ac:dyDescent="0.25">
      <c r="A1868" s="223"/>
      <c r="B1868" s="201"/>
      <c r="C1868" s="223"/>
      <c r="D1868" s="237"/>
    </row>
    <row r="1869" spans="1:4" x14ac:dyDescent="0.25">
      <c r="A1869" s="223"/>
      <c r="B1869" s="201"/>
      <c r="C1869" s="223"/>
      <c r="D1869" s="237"/>
    </row>
    <row r="1870" spans="1:4" x14ac:dyDescent="0.25">
      <c r="A1870" s="223"/>
      <c r="B1870" s="201"/>
      <c r="C1870" s="223"/>
      <c r="D1870" s="237"/>
    </row>
    <row r="1871" spans="1:4" x14ac:dyDescent="0.25">
      <c r="A1871" s="223"/>
      <c r="B1871" s="201"/>
      <c r="C1871" s="223"/>
      <c r="D1871" s="237"/>
    </row>
    <row r="1872" spans="1:4" x14ac:dyDescent="0.25">
      <c r="A1872" s="223"/>
      <c r="B1872" s="201"/>
      <c r="C1872" s="223"/>
      <c r="D1872" s="237"/>
    </row>
    <row r="1873" spans="1:4" x14ac:dyDescent="0.25">
      <c r="A1873" s="223"/>
      <c r="B1873" s="223"/>
      <c r="C1873" s="223"/>
      <c r="D1873" s="234"/>
    </row>
    <row r="1874" spans="1:4" x14ac:dyDescent="0.25">
      <c r="A1874" s="223"/>
      <c r="B1874" s="223"/>
      <c r="C1874" s="223"/>
      <c r="D1874" s="234"/>
    </row>
    <row r="1875" spans="1:4" x14ac:dyDescent="0.25">
      <c r="A1875" s="223"/>
      <c r="B1875" s="223"/>
      <c r="C1875" s="223"/>
      <c r="D1875" s="234"/>
    </row>
    <row r="1876" spans="1:4" x14ac:dyDescent="0.25">
      <c r="A1876" s="223"/>
      <c r="B1876" s="223"/>
      <c r="C1876" s="223"/>
      <c r="D1876" s="234"/>
    </row>
    <row r="1877" spans="1:4" x14ac:dyDescent="0.25">
      <c r="A1877" s="223"/>
      <c r="B1877" s="223"/>
      <c r="C1877" s="223"/>
      <c r="D1877" s="249"/>
    </row>
    <row r="1878" spans="1:4" x14ac:dyDescent="0.25">
      <c r="A1878" s="223"/>
      <c r="B1878" s="223"/>
      <c r="C1878" s="223"/>
      <c r="D1878" s="249"/>
    </row>
    <row r="1879" spans="1:4" x14ac:dyDescent="0.25">
      <c r="A1879" s="223"/>
      <c r="B1879" s="223"/>
      <c r="C1879" s="223"/>
      <c r="D1879" s="249"/>
    </row>
    <row r="1880" spans="1:4" x14ac:dyDescent="0.25">
      <c r="A1880" s="223"/>
      <c r="B1880" s="223"/>
      <c r="C1880" s="223"/>
      <c r="D1880" s="249"/>
    </row>
    <row r="1881" spans="1:4" x14ac:dyDescent="0.25">
      <c r="A1881" s="200"/>
      <c r="B1881" s="201"/>
      <c r="C1881" s="223"/>
      <c r="D1881" s="237"/>
    </row>
    <row r="1882" spans="1:4" x14ac:dyDescent="0.25">
      <c r="A1882" s="230"/>
      <c r="B1882" s="201"/>
      <c r="C1882" s="223"/>
      <c r="D1882" s="237"/>
    </row>
    <row r="1883" spans="1:4" x14ac:dyDescent="0.25">
      <c r="A1883" s="254"/>
      <c r="B1883" s="201"/>
      <c r="C1883" s="235"/>
      <c r="D1883" s="237"/>
    </row>
    <row r="1884" spans="1:4" x14ac:dyDescent="0.25">
      <c r="A1884" s="223"/>
      <c r="B1884" s="201"/>
      <c r="C1884" s="235"/>
      <c r="D1884" s="237"/>
    </row>
    <row r="1885" spans="1:4" x14ac:dyDescent="0.25">
      <c r="A1885" s="223"/>
      <c r="B1885" s="201"/>
      <c r="C1885" s="235"/>
      <c r="D1885" s="237"/>
    </row>
    <row r="1886" spans="1:4" x14ac:dyDescent="0.25">
      <c r="A1886" s="223"/>
      <c r="B1886" s="201"/>
      <c r="C1886" s="235"/>
      <c r="D1886" s="237"/>
    </row>
    <row r="1887" spans="1:4" x14ac:dyDescent="0.25">
      <c r="A1887" s="223"/>
      <c r="B1887" s="201"/>
      <c r="C1887" s="235"/>
      <c r="D1887" s="237"/>
    </row>
    <row r="1888" spans="1:4" x14ac:dyDescent="0.25">
      <c r="A1888" s="223"/>
      <c r="B1888" s="201"/>
      <c r="C1888" s="235"/>
      <c r="D1888" s="237"/>
    </row>
    <row r="1889" spans="1:4" x14ac:dyDescent="0.25">
      <c r="A1889" s="223"/>
      <c r="B1889" s="201"/>
      <c r="C1889" s="223"/>
      <c r="D1889" s="237"/>
    </row>
    <row r="1890" spans="1:4" x14ac:dyDescent="0.25">
      <c r="A1890" s="223"/>
      <c r="B1890" s="201"/>
      <c r="C1890" s="223"/>
      <c r="D1890" s="237"/>
    </row>
    <row r="1891" spans="1:4" x14ac:dyDescent="0.25">
      <c r="A1891" s="223"/>
      <c r="B1891" s="201"/>
      <c r="C1891" s="223"/>
      <c r="D1891" s="237"/>
    </row>
    <row r="1892" spans="1:4" x14ac:dyDescent="0.25">
      <c r="A1892" s="223"/>
      <c r="B1892" s="201"/>
      <c r="C1892" s="223"/>
      <c r="D1892" s="237"/>
    </row>
    <row r="1893" spans="1:4" x14ac:dyDescent="0.25">
      <c r="A1893" s="223"/>
      <c r="B1893" s="201"/>
      <c r="C1893" s="223"/>
      <c r="D1893" s="237"/>
    </row>
    <row r="1894" spans="1:4" x14ac:dyDescent="0.25">
      <c r="A1894" s="223"/>
      <c r="B1894" s="201"/>
      <c r="C1894" s="223"/>
      <c r="D1894" s="237"/>
    </row>
    <row r="1895" spans="1:4" x14ac:dyDescent="0.25">
      <c r="A1895" s="223"/>
      <c r="B1895" s="201"/>
      <c r="C1895" s="223"/>
      <c r="D1895" s="237"/>
    </row>
    <row r="1896" spans="1:4" x14ac:dyDescent="0.25">
      <c r="A1896" s="223"/>
      <c r="B1896" s="223"/>
      <c r="C1896" s="223"/>
      <c r="D1896" s="234"/>
    </row>
    <row r="1897" spans="1:4" x14ac:dyDescent="0.25">
      <c r="A1897" s="223"/>
      <c r="B1897" s="223"/>
      <c r="C1897" s="223"/>
      <c r="D1897" s="234"/>
    </row>
    <row r="1898" spans="1:4" x14ac:dyDescent="0.25">
      <c r="A1898" s="223"/>
      <c r="B1898" s="223"/>
      <c r="C1898" s="223"/>
      <c r="D1898" s="234"/>
    </row>
    <row r="1899" spans="1:4" x14ac:dyDescent="0.25">
      <c r="A1899" s="223"/>
      <c r="B1899" s="223"/>
      <c r="C1899" s="223"/>
      <c r="D1899" s="234"/>
    </row>
    <row r="1900" spans="1:4" x14ac:dyDescent="0.25">
      <c r="A1900" s="223"/>
      <c r="B1900" s="223"/>
      <c r="C1900" s="223"/>
      <c r="D1900" s="249"/>
    </row>
    <row r="1901" spans="1:4" x14ac:dyDescent="0.25">
      <c r="A1901" s="223"/>
      <c r="B1901" s="223"/>
      <c r="C1901" s="223"/>
      <c r="D1901" s="249"/>
    </row>
    <row r="1902" spans="1:4" x14ac:dyDescent="0.25">
      <c r="A1902" s="223"/>
      <c r="B1902" s="223"/>
      <c r="C1902" s="223"/>
      <c r="D1902" s="249"/>
    </row>
    <row r="1903" spans="1:4" x14ac:dyDescent="0.25">
      <c r="A1903" s="223"/>
      <c r="B1903" s="223"/>
      <c r="C1903" s="223"/>
      <c r="D1903" s="249"/>
    </row>
    <row r="1904" spans="1:4" x14ac:dyDescent="0.25">
      <c r="A1904" s="223"/>
      <c r="B1904" s="201"/>
      <c r="C1904" s="206"/>
      <c r="D1904" s="237"/>
    </row>
    <row r="1905" spans="1:4" x14ac:dyDescent="0.25">
      <c r="A1905" s="212"/>
      <c r="B1905" s="202"/>
      <c r="C1905" s="202"/>
      <c r="D1905" s="251"/>
    </row>
    <row r="1906" spans="1:4" x14ac:dyDescent="0.25">
      <c r="A1906" s="203"/>
      <c r="B1906" s="202"/>
      <c r="C1906" s="202"/>
      <c r="D1906" s="251"/>
    </row>
    <row r="1907" spans="1:4" x14ac:dyDescent="0.25">
      <c r="A1907" s="203"/>
      <c r="B1907" s="202"/>
      <c r="C1907" s="202"/>
      <c r="D1907" s="251"/>
    </row>
    <row r="1908" spans="1:4" x14ac:dyDescent="0.25">
      <c r="A1908" s="203"/>
      <c r="B1908" s="202"/>
      <c r="C1908" s="202"/>
      <c r="D1908" s="251"/>
    </row>
    <row r="1909" spans="1:4" x14ac:dyDescent="0.25">
      <c r="A1909" s="203"/>
      <c r="B1909" s="202"/>
      <c r="C1909" s="202"/>
      <c r="D1909" s="251"/>
    </row>
    <row r="1910" spans="1:4" x14ac:dyDescent="0.25">
      <c r="A1910" s="203"/>
      <c r="B1910" s="202"/>
      <c r="C1910" s="202"/>
      <c r="D1910" s="251"/>
    </row>
    <row r="1911" spans="1:4" x14ac:dyDescent="0.25">
      <c r="A1911" s="203"/>
      <c r="B1911" s="202"/>
      <c r="C1911" s="202"/>
      <c r="D1911" s="251"/>
    </row>
    <row r="1912" spans="1:4" x14ac:dyDescent="0.25">
      <c r="A1912" s="203"/>
      <c r="B1912" s="202"/>
      <c r="C1912" s="202"/>
      <c r="D1912" s="251"/>
    </row>
    <row r="1913" spans="1:4" x14ac:dyDescent="0.25">
      <c r="A1913" s="203"/>
      <c r="B1913" s="202"/>
      <c r="C1913" s="202"/>
      <c r="D1913" s="251"/>
    </row>
    <row r="1914" spans="1:4" x14ac:dyDescent="0.25">
      <c r="A1914" s="203"/>
      <c r="B1914" s="203"/>
      <c r="C1914" s="203"/>
      <c r="D1914" s="251"/>
    </row>
    <row r="1915" spans="1:4" x14ac:dyDescent="0.25">
      <c r="A1915" s="203"/>
      <c r="B1915" s="203"/>
      <c r="C1915" s="203"/>
      <c r="D1915" s="251"/>
    </row>
    <row r="1916" spans="1:4" x14ac:dyDescent="0.25">
      <c r="A1916" s="203"/>
      <c r="B1916" s="203"/>
      <c r="C1916" s="203"/>
      <c r="D1916" s="251"/>
    </row>
    <row r="1917" spans="1:4" x14ac:dyDescent="0.25">
      <c r="A1917" s="203"/>
      <c r="B1917" s="203"/>
      <c r="C1917" s="203"/>
      <c r="D1917" s="251"/>
    </row>
    <row r="1918" spans="1:4" x14ac:dyDescent="0.25">
      <c r="A1918" s="203"/>
      <c r="B1918" s="203"/>
      <c r="C1918" s="203"/>
      <c r="D1918" s="251"/>
    </row>
    <row r="1919" spans="1:4" x14ac:dyDescent="0.25">
      <c r="A1919" s="203"/>
      <c r="B1919" s="203"/>
      <c r="C1919" s="203"/>
      <c r="D1919" s="251"/>
    </row>
    <row r="1920" spans="1:4" x14ac:dyDescent="0.25">
      <c r="A1920" s="203"/>
      <c r="B1920" s="203"/>
      <c r="C1920" s="203"/>
      <c r="D1920" s="251"/>
    </row>
    <row r="1921" spans="1:4" x14ac:dyDescent="0.25">
      <c r="A1921" s="203"/>
      <c r="B1921" s="203"/>
      <c r="C1921" s="203"/>
      <c r="D1921" s="251"/>
    </row>
    <row r="1922" spans="1:4" x14ac:dyDescent="0.25">
      <c r="A1922" s="200"/>
      <c r="B1922" s="201"/>
      <c r="C1922" s="201"/>
      <c r="D1922" s="237"/>
    </row>
    <row r="1923" spans="1:4" x14ac:dyDescent="0.25">
      <c r="A1923" s="203"/>
      <c r="B1923" s="201"/>
      <c r="C1923" s="201"/>
      <c r="D1923" s="237"/>
    </row>
    <row r="1924" spans="1:4" x14ac:dyDescent="0.25">
      <c r="A1924" s="203"/>
      <c r="B1924" s="201"/>
      <c r="C1924" s="201"/>
      <c r="D1924" s="251"/>
    </row>
    <row r="1925" spans="1:4" x14ac:dyDescent="0.25">
      <c r="A1925" s="203"/>
      <c r="B1925" s="201"/>
      <c r="C1925" s="201"/>
      <c r="D1925" s="251"/>
    </row>
    <row r="1926" spans="1:4" x14ac:dyDescent="0.25">
      <c r="A1926" s="203"/>
      <c r="B1926" s="201"/>
      <c r="C1926" s="201"/>
      <c r="D1926" s="251"/>
    </row>
    <row r="1927" spans="1:4" x14ac:dyDescent="0.25">
      <c r="A1927" s="203"/>
      <c r="B1927" s="201"/>
      <c r="C1927" s="201"/>
      <c r="D1927" s="251"/>
    </row>
    <row r="1928" spans="1:4" x14ac:dyDescent="0.25">
      <c r="A1928" s="203"/>
      <c r="B1928" s="201"/>
      <c r="C1928" s="201"/>
      <c r="D1928" s="251"/>
    </row>
    <row r="1929" spans="1:4" x14ac:dyDescent="0.25">
      <c r="A1929" s="203"/>
      <c r="B1929" s="201"/>
      <c r="C1929" s="201"/>
      <c r="D1929" s="251"/>
    </row>
    <row r="1930" spans="1:4" x14ac:dyDescent="0.25">
      <c r="A1930" s="203"/>
      <c r="B1930" s="201"/>
      <c r="C1930" s="201"/>
      <c r="D1930" s="251"/>
    </row>
    <row r="1931" spans="1:4" x14ac:dyDescent="0.25">
      <c r="A1931" s="203"/>
      <c r="B1931" s="201"/>
      <c r="C1931" s="201"/>
      <c r="D1931" s="251"/>
    </row>
    <row r="1932" spans="1:4" x14ac:dyDescent="0.25">
      <c r="A1932" s="203"/>
      <c r="B1932" s="201"/>
      <c r="C1932" s="201"/>
      <c r="D1932" s="251"/>
    </row>
    <row r="1933" spans="1:4" x14ac:dyDescent="0.25">
      <c r="A1933" s="203"/>
      <c r="B1933" s="201"/>
      <c r="C1933" s="201"/>
      <c r="D1933" s="251"/>
    </row>
    <row r="1934" spans="1:4" x14ac:dyDescent="0.25">
      <c r="A1934" s="203"/>
      <c r="B1934" s="201"/>
      <c r="C1934" s="201"/>
      <c r="D1934" s="251"/>
    </row>
    <row r="1935" spans="1:4" x14ac:dyDescent="0.25">
      <c r="A1935" s="200"/>
      <c r="B1935" s="201"/>
      <c r="C1935" s="201"/>
      <c r="D1935" s="237"/>
    </row>
    <row r="1936" spans="1:4" x14ac:dyDescent="0.25">
      <c r="A1936" s="203"/>
      <c r="B1936" s="201"/>
      <c r="C1936" s="201"/>
      <c r="D1936" s="251"/>
    </row>
    <row r="1937" spans="1:4" x14ac:dyDescent="0.25">
      <c r="A1937" s="200"/>
      <c r="B1937" s="201"/>
      <c r="C1937" s="201"/>
      <c r="D1937" s="251"/>
    </row>
    <row r="1938" spans="1:4" x14ac:dyDescent="0.25">
      <c r="A1938" s="203"/>
      <c r="B1938" s="201"/>
      <c r="C1938" s="201"/>
      <c r="D1938" s="251"/>
    </row>
    <row r="1939" spans="1:4" x14ac:dyDescent="0.25">
      <c r="A1939" s="203"/>
      <c r="B1939" s="201"/>
      <c r="C1939" s="201"/>
      <c r="D1939" s="251"/>
    </row>
    <row r="1940" spans="1:4" x14ac:dyDescent="0.25">
      <c r="A1940" s="203"/>
      <c r="B1940" s="201"/>
      <c r="C1940" s="201"/>
      <c r="D1940" s="214"/>
    </row>
    <row r="1941" spans="1:4" x14ac:dyDescent="0.25">
      <c r="A1941" s="203"/>
      <c r="B1941" s="201"/>
      <c r="C1941" s="201"/>
      <c r="D1941" s="255"/>
    </row>
    <row r="1942" spans="1:4" x14ac:dyDescent="0.25">
      <c r="A1942" s="203"/>
      <c r="B1942" s="201"/>
      <c r="C1942" s="201"/>
      <c r="D1942" s="222"/>
    </row>
    <row r="1943" spans="1:4" x14ac:dyDescent="0.25">
      <c r="A1943" s="203"/>
      <c r="B1943" s="201"/>
      <c r="C1943" s="201"/>
      <c r="D1943" s="214"/>
    </row>
    <row r="1944" spans="1:4" x14ac:dyDescent="0.25">
      <c r="A1944" s="203"/>
      <c r="B1944" s="201"/>
      <c r="C1944" s="201"/>
      <c r="D1944" s="251"/>
    </row>
    <row r="1945" spans="1:4" x14ac:dyDescent="0.25">
      <c r="A1945" s="203"/>
      <c r="B1945" s="201"/>
      <c r="C1945" s="201"/>
      <c r="D1945" s="251"/>
    </row>
    <row r="1946" spans="1:4" x14ac:dyDescent="0.25">
      <c r="A1946" s="203"/>
      <c r="B1946" s="201"/>
      <c r="C1946" s="201"/>
      <c r="D1946" s="237"/>
    </row>
    <row r="1947" spans="1:4" x14ac:dyDescent="0.25">
      <c r="A1947" s="203"/>
      <c r="B1947" s="201"/>
      <c r="C1947" s="201"/>
      <c r="D1947" s="246"/>
    </row>
    <row r="1948" spans="1:4" x14ac:dyDescent="0.25">
      <c r="A1948" s="203"/>
      <c r="B1948" s="201"/>
      <c r="C1948" s="201"/>
      <c r="D1948" s="246"/>
    </row>
    <row r="1949" spans="1:4" x14ac:dyDescent="0.25">
      <c r="A1949" s="203"/>
      <c r="B1949" s="201"/>
      <c r="C1949" s="201"/>
      <c r="D1949" s="246"/>
    </row>
    <row r="1950" spans="1:4" x14ac:dyDescent="0.25">
      <c r="A1950" s="203"/>
      <c r="B1950" s="201"/>
      <c r="C1950" s="201"/>
      <c r="D1950" s="251"/>
    </row>
    <row r="1951" spans="1:4" x14ac:dyDescent="0.25">
      <c r="A1951" s="203"/>
      <c r="B1951" s="201"/>
      <c r="C1951" s="201"/>
      <c r="D1951" s="251"/>
    </row>
    <row r="1952" spans="1:4" x14ac:dyDescent="0.25">
      <c r="A1952" s="203"/>
      <c r="B1952" s="201"/>
      <c r="C1952" s="201"/>
      <c r="D1952" s="251"/>
    </row>
    <row r="1953" spans="1:4" x14ac:dyDescent="0.25">
      <c r="A1953" s="203"/>
      <c r="B1953" s="201"/>
      <c r="C1953" s="201"/>
      <c r="D1953" s="251"/>
    </row>
    <row r="1954" spans="1:4" x14ac:dyDescent="0.25">
      <c r="A1954" s="203"/>
      <c r="B1954" s="201"/>
      <c r="C1954" s="201"/>
      <c r="D1954" s="251"/>
    </row>
    <row r="1955" spans="1:4" x14ac:dyDescent="0.25">
      <c r="A1955" s="203"/>
      <c r="B1955" s="203"/>
      <c r="C1955" s="201"/>
      <c r="D1955" s="251"/>
    </row>
    <row r="1956" spans="1:4" x14ac:dyDescent="0.25">
      <c r="A1956" s="200"/>
      <c r="B1956" s="201"/>
      <c r="C1956" s="201"/>
      <c r="D1956" s="237"/>
    </row>
    <row r="1957" spans="1:4" x14ac:dyDescent="0.25">
      <c r="A1957" s="212"/>
      <c r="B1957" s="212"/>
      <c r="C1957" s="201"/>
      <c r="D1957" s="251"/>
    </row>
    <row r="1958" spans="1:4" x14ac:dyDescent="0.25">
      <c r="A1958" s="200"/>
      <c r="B1958" s="201"/>
      <c r="C1958" s="201"/>
      <c r="D1958" s="237"/>
    </row>
    <row r="1959" spans="1:4" x14ac:dyDescent="0.25">
      <c r="A1959" s="202"/>
      <c r="B1959" s="202"/>
      <c r="C1959" s="202"/>
      <c r="D1959" s="251"/>
    </row>
    <row r="1960" spans="1:4" x14ac:dyDescent="0.25">
      <c r="A1960" s="200"/>
      <c r="B1960" s="201"/>
      <c r="C1960" s="201"/>
      <c r="D1960" s="201"/>
    </row>
    <row r="1961" spans="1:4" x14ac:dyDescent="0.25">
      <c r="A1961" s="200"/>
      <c r="B1961" s="201"/>
      <c r="C1961" s="201"/>
      <c r="D1961" s="201"/>
    </row>
    <row r="1962" spans="1:4" x14ac:dyDescent="0.25">
      <c r="A1962" s="200"/>
      <c r="B1962" s="201"/>
      <c r="C1962" s="201"/>
      <c r="D1962" s="201"/>
    </row>
    <row r="1963" spans="1:4" x14ac:dyDescent="0.25">
      <c r="A1963" s="200"/>
      <c r="B1963" s="201"/>
      <c r="C1963" s="201"/>
      <c r="D1963" s="201"/>
    </row>
    <row r="1964" spans="1:4" x14ac:dyDescent="0.25">
      <c r="A1964" s="202"/>
      <c r="B1964" s="201"/>
      <c r="C1964" s="201"/>
      <c r="D1964" s="201"/>
    </row>
    <row r="1965" spans="1:4" x14ac:dyDescent="0.25">
      <c r="A1965" s="212"/>
      <c r="B1965" s="202"/>
      <c r="C1965" s="201"/>
      <c r="D1965" s="201"/>
    </row>
    <row r="1966" spans="1:4" x14ac:dyDescent="0.25">
      <c r="A1966" s="223"/>
      <c r="B1966" s="223"/>
      <c r="C1966" s="200"/>
      <c r="D1966" s="260"/>
    </row>
    <row r="1967" spans="1:4" x14ac:dyDescent="0.25">
      <c r="A1967" s="223"/>
      <c r="B1967" s="223"/>
      <c r="C1967" s="233"/>
      <c r="D1967" s="261"/>
    </row>
    <row r="1968" spans="1:4" x14ac:dyDescent="0.25">
      <c r="A1968" s="223"/>
      <c r="B1968" s="223"/>
      <c r="C1968" s="223"/>
      <c r="D1968" s="242"/>
    </row>
    <row r="1969" spans="1:4" x14ac:dyDescent="0.25">
      <c r="A1969" s="223"/>
      <c r="B1969" s="223"/>
      <c r="C1969" s="223"/>
      <c r="D1969" s="232"/>
    </row>
    <row r="1970" spans="1:4" x14ac:dyDescent="0.25">
      <c r="A1970" s="223"/>
      <c r="B1970" s="200"/>
      <c r="C1970" s="223"/>
      <c r="D1970" s="236"/>
    </row>
    <row r="1971" spans="1:4" x14ac:dyDescent="0.25">
      <c r="A1971" s="223"/>
      <c r="B1971" s="223"/>
      <c r="C1971" s="223"/>
      <c r="D1971" s="236"/>
    </row>
    <row r="1972" spans="1:4" x14ac:dyDescent="0.25">
      <c r="A1972" s="223"/>
      <c r="B1972" s="200"/>
      <c r="C1972" s="223"/>
      <c r="D1972" s="201"/>
    </row>
    <row r="1973" spans="1:4" x14ac:dyDescent="0.25">
      <c r="A1973" s="223"/>
      <c r="B1973" s="202"/>
      <c r="C1973" s="223"/>
      <c r="D1973" s="201"/>
    </row>
    <row r="1974" spans="1:4" x14ac:dyDescent="0.25">
      <c r="A1974" s="235"/>
      <c r="B1974" s="202"/>
      <c r="C1974" s="201"/>
      <c r="D1974" s="201"/>
    </row>
    <row r="1975" spans="1:4" x14ac:dyDescent="0.25">
      <c r="A1975" s="212"/>
      <c r="B1975" s="202"/>
      <c r="C1975" s="201"/>
      <c r="D1975" s="201"/>
    </row>
    <row r="1976" spans="1:4" x14ac:dyDescent="0.25">
      <c r="A1976" s="223"/>
      <c r="B1976" s="223"/>
      <c r="C1976" s="200"/>
      <c r="D1976" s="260"/>
    </row>
    <row r="1977" spans="1:4" x14ac:dyDescent="0.25">
      <c r="A1977" s="223"/>
      <c r="B1977" s="223"/>
      <c r="C1977" s="233"/>
      <c r="D1977" s="261"/>
    </row>
    <row r="1978" spans="1:4" x14ac:dyDescent="0.25">
      <c r="A1978" s="223"/>
      <c r="B1978" s="223"/>
      <c r="C1978" s="223"/>
      <c r="D1978" s="242"/>
    </row>
    <row r="1979" spans="1:4" x14ac:dyDescent="0.25">
      <c r="A1979" s="223"/>
      <c r="B1979" s="223"/>
      <c r="C1979" s="223"/>
      <c r="D1979" s="232"/>
    </row>
    <row r="1980" spans="1:4" x14ac:dyDescent="0.25">
      <c r="A1980" s="223"/>
      <c r="B1980" s="200"/>
      <c r="C1980" s="223"/>
      <c r="D1980" s="236"/>
    </row>
    <row r="1981" spans="1:4" x14ac:dyDescent="0.25">
      <c r="A1981" s="223"/>
      <c r="B1981" s="223"/>
      <c r="C1981" s="223"/>
      <c r="D1981" s="236"/>
    </row>
    <row r="1982" spans="1:4" x14ac:dyDescent="0.25">
      <c r="A1982" s="223"/>
      <c r="B1982" s="200"/>
      <c r="C1982" s="223"/>
      <c r="D1982" s="236"/>
    </row>
    <row r="1983" spans="1:4" x14ac:dyDescent="0.25">
      <c r="A1983" s="223"/>
      <c r="B1983" s="202"/>
      <c r="C1983" s="223"/>
      <c r="D1983" s="236"/>
    </row>
    <row r="1984" spans="1:4" x14ac:dyDescent="0.25">
      <c r="A1984" s="235"/>
      <c r="B1984" s="202"/>
      <c r="C1984" s="201"/>
      <c r="D1984" s="201"/>
    </row>
    <row r="1985" spans="1:4" x14ac:dyDescent="0.25">
      <c r="A1985" s="212"/>
      <c r="B1985" s="202"/>
      <c r="C1985" s="201"/>
      <c r="D1985" s="201"/>
    </row>
    <row r="1986" spans="1:4" x14ac:dyDescent="0.25">
      <c r="A1986" s="223"/>
      <c r="B1986" s="223"/>
      <c r="C1986" s="200"/>
      <c r="D1986" s="260"/>
    </row>
    <row r="1987" spans="1:4" x14ac:dyDescent="0.25">
      <c r="A1987" s="223"/>
      <c r="B1987" s="223"/>
      <c r="C1987" s="233"/>
      <c r="D1987" s="261"/>
    </row>
    <row r="1988" spans="1:4" x14ac:dyDescent="0.25">
      <c r="A1988" s="223"/>
      <c r="B1988" s="223"/>
      <c r="C1988" s="223"/>
      <c r="D1988" s="242"/>
    </row>
    <row r="1989" spans="1:4" x14ac:dyDescent="0.25">
      <c r="A1989" s="223"/>
      <c r="B1989" s="223"/>
      <c r="C1989" s="223"/>
      <c r="D1989" s="232"/>
    </row>
    <row r="1990" spans="1:4" x14ac:dyDescent="0.25">
      <c r="A1990" s="223"/>
      <c r="B1990" s="200"/>
      <c r="C1990" s="223"/>
      <c r="D1990" s="236"/>
    </row>
    <row r="1991" spans="1:4" x14ac:dyDescent="0.25">
      <c r="A1991" s="223"/>
      <c r="B1991" s="223"/>
      <c r="C1991" s="223"/>
      <c r="D1991" s="236"/>
    </row>
    <row r="1992" spans="1:4" x14ac:dyDescent="0.25">
      <c r="A1992" s="223"/>
      <c r="B1992" s="200"/>
      <c r="C1992" s="223"/>
      <c r="D1992" s="236"/>
    </row>
    <row r="1993" spans="1:4" x14ac:dyDescent="0.25">
      <c r="A1993" s="223"/>
      <c r="B1993" s="202"/>
      <c r="C1993" s="223"/>
      <c r="D1993" s="236"/>
    </row>
    <row r="1994" spans="1:4" x14ac:dyDescent="0.25">
      <c r="A1994" s="235"/>
      <c r="B1994" s="202"/>
      <c r="C1994" s="201"/>
      <c r="D1994" s="201"/>
    </row>
    <row r="1995" spans="1:4" x14ac:dyDescent="0.25">
      <c r="A1995" s="212"/>
      <c r="B1995" s="202"/>
      <c r="C1995" s="201"/>
      <c r="D1995" s="201"/>
    </row>
    <row r="1996" spans="1:4" x14ac:dyDescent="0.25">
      <c r="A1996" s="223"/>
      <c r="B1996" s="223"/>
      <c r="C1996" s="200"/>
      <c r="D1996" s="260"/>
    </row>
    <row r="1997" spans="1:4" x14ac:dyDescent="0.25">
      <c r="A1997" s="223"/>
      <c r="B1997" s="223"/>
      <c r="C1997" s="233"/>
      <c r="D1997" s="261"/>
    </row>
    <row r="1998" spans="1:4" x14ac:dyDescent="0.25">
      <c r="A1998" s="223"/>
      <c r="B1998" s="223"/>
      <c r="C1998" s="223"/>
      <c r="D1998" s="242"/>
    </row>
    <row r="1999" spans="1:4" x14ac:dyDescent="0.25">
      <c r="A1999" s="223"/>
      <c r="B1999" s="223"/>
      <c r="C1999" s="223"/>
      <c r="D1999" s="232"/>
    </row>
    <row r="2000" spans="1:4" x14ac:dyDescent="0.25">
      <c r="A2000" s="223"/>
      <c r="B2000" s="200"/>
      <c r="C2000" s="223"/>
      <c r="D2000" s="236"/>
    </row>
    <row r="2001" spans="1:4" x14ac:dyDescent="0.25">
      <c r="A2001" s="223"/>
      <c r="B2001" s="223"/>
      <c r="C2001" s="223"/>
      <c r="D2001" s="236"/>
    </row>
    <row r="2002" spans="1:4" x14ac:dyDescent="0.25">
      <c r="A2002" s="235"/>
      <c r="B2002" s="202"/>
      <c r="C2002" s="201"/>
      <c r="D2002" s="201"/>
    </row>
    <row r="2003" spans="1:4" x14ac:dyDescent="0.25">
      <c r="A2003" s="212"/>
      <c r="B2003" s="202"/>
      <c r="C2003" s="201"/>
      <c r="D2003" s="201"/>
    </row>
    <row r="2004" spans="1:4" x14ac:dyDescent="0.25">
      <c r="A2004" s="223"/>
      <c r="B2004" s="223"/>
      <c r="C2004" s="200"/>
      <c r="D2004" s="260"/>
    </row>
    <row r="2005" spans="1:4" x14ac:dyDescent="0.25">
      <c r="A2005" s="223"/>
      <c r="B2005" s="223"/>
      <c r="C2005" s="233"/>
      <c r="D2005" s="261"/>
    </row>
    <row r="2006" spans="1:4" x14ac:dyDescent="0.25">
      <c r="A2006" s="223"/>
      <c r="B2006" s="223"/>
      <c r="C2006" s="223"/>
      <c r="D2006" s="242"/>
    </row>
    <row r="2007" spans="1:4" x14ac:dyDescent="0.25">
      <c r="A2007" s="223"/>
      <c r="B2007" s="223"/>
      <c r="C2007" s="223"/>
      <c r="D2007" s="232"/>
    </row>
    <row r="2008" spans="1:4" x14ac:dyDescent="0.25">
      <c r="A2008" s="223"/>
      <c r="B2008" s="200"/>
      <c r="C2008" s="223"/>
      <c r="D2008" s="236"/>
    </row>
    <row r="2009" spans="1:4" x14ac:dyDescent="0.25">
      <c r="A2009" s="223"/>
      <c r="B2009" s="223"/>
      <c r="C2009" s="223"/>
      <c r="D2009" s="236"/>
    </row>
    <row r="2010" spans="1:4" x14ac:dyDescent="0.25">
      <c r="A2010" s="235"/>
      <c r="B2010" s="202"/>
      <c r="C2010" s="201"/>
      <c r="D2010" s="201"/>
    </row>
    <row r="2011" spans="1:4" x14ac:dyDescent="0.25">
      <c r="A2011" s="212"/>
      <c r="B2011" s="202"/>
      <c r="C2011" s="201"/>
      <c r="D2011" s="201"/>
    </row>
    <row r="2012" spans="1:4" x14ac:dyDescent="0.25">
      <c r="A2012" s="223"/>
      <c r="B2012" s="223"/>
      <c r="C2012" s="200"/>
      <c r="D2012" s="260"/>
    </row>
    <row r="2013" spans="1:4" x14ac:dyDescent="0.25">
      <c r="A2013" s="223"/>
      <c r="B2013" s="223"/>
      <c r="C2013" s="233"/>
      <c r="D2013" s="261"/>
    </row>
    <row r="2014" spans="1:4" x14ac:dyDescent="0.25">
      <c r="A2014" s="223"/>
      <c r="B2014" s="223"/>
      <c r="C2014" s="223"/>
      <c r="D2014" s="242"/>
    </row>
    <row r="2015" spans="1:4" x14ac:dyDescent="0.25">
      <c r="A2015" s="223"/>
      <c r="B2015" s="223"/>
      <c r="C2015" s="223"/>
      <c r="D2015" s="232"/>
    </row>
    <row r="2016" spans="1:4" x14ac:dyDescent="0.25">
      <c r="A2016" s="223"/>
      <c r="B2016" s="200"/>
      <c r="C2016" s="223"/>
      <c r="D2016" s="236"/>
    </row>
    <row r="2017" spans="1:4" x14ac:dyDescent="0.25">
      <c r="A2017" s="223"/>
      <c r="B2017" s="223"/>
      <c r="C2017" s="223"/>
      <c r="D2017" s="236"/>
    </row>
    <row r="2018" spans="1:4" x14ac:dyDescent="0.25">
      <c r="A2018" s="235"/>
      <c r="B2018" s="202"/>
      <c r="C2018" s="201"/>
      <c r="D2018" s="201"/>
    </row>
    <row r="2019" spans="1:4" x14ac:dyDescent="0.25">
      <c r="A2019" s="212"/>
      <c r="B2019" s="202"/>
      <c r="C2019" s="201"/>
      <c r="D2019" s="201"/>
    </row>
    <row r="2020" spans="1:4" x14ac:dyDescent="0.25">
      <c r="A2020" s="223"/>
      <c r="B2020" s="223"/>
      <c r="C2020" s="200"/>
      <c r="D2020" s="260"/>
    </row>
    <row r="2021" spans="1:4" x14ac:dyDescent="0.25">
      <c r="A2021" s="223"/>
      <c r="B2021" s="223"/>
      <c r="C2021" s="233"/>
      <c r="D2021" s="261"/>
    </row>
    <row r="2022" spans="1:4" x14ac:dyDescent="0.25">
      <c r="A2022" s="223"/>
      <c r="B2022" s="223"/>
      <c r="C2022" s="223"/>
      <c r="D2022" s="242"/>
    </row>
    <row r="2023" spans="1:4" x14ac:dyDescent="0.25">
      <c r="A2023" s="223"/>
      <c r="B2023" s="223"/>
      <c r="C2023" s="223"/>
      <c r="D2023" s="232"/>
    </row>
    <row r="2024" spans="1:4" x14ac:dyDescent="0.25">
      <c r="A2024" s="223"/>
      <c r="B2024" s="200"/>
      <c r="C2024" s="223"/>
      <c r="D2024" s="236"/>
    </row>
    <row r="2025" spans="1:4" x14ac:dyDescent="0.25">
      <c r="A2025" s="223"/>
      <c r="B2025" s="223"/>
      <c r="C2025" s="223"/>
      <c r="D2025" s="236"/>
    </row>
    <row r="2026" spans="1:4" x14ac:dyDescent="0.25">
      <c r="A2026" s="235"/>
      <c r="B2026" s="202"/>
      <c r="C2026" s="201"/>
      <c r="D2026" s="201"/>
    </row>
    <row r="2027" spans="1:4" x14ac:dyDescent="0.25">
      <c r="A2027" s="212"/>
      <c r="B2027" s="202"/>
      <c r="C2027" s="201"/>
      <c r="D2027" s="201"/>
    </row>
    <row r="2028" spans="1:4" x14ac:dyDescent="0.25">
      <c r="A2028" s="223"/>
      <c r="B2028" s="223"/>
      <c r="C2028" s="200"/>
      <c r="D2028" s="260"/>
    </row>
    <row r="2029" spans="1:4" x14ac:dyDescent="0.25">
      <c r="A2029" s="223"/>
      <c r="B2029" s="223"/>
      <c r="C2029" s="233"/>
      <c r="D2029" s="261"/>
    </row>
    <row r="2030" spans="1:4" x14ac:dyDescent="0.25">
      <c r="A2030" s="223"/>
      <c r="B2030" s="223"/>
      <c r="C2030" s="223"/>
      <c r="D2030" s="242"/>
    </row>
    <row r="2031" spans="1:4" x14ac:dyDescent="0.25">
      <c r="A2031" s="223"/>
      <c r="B2031" s="223"/>
      <c r="C2031" s="223"/>
      <c r="D2031" s="232"/>
    </row>
    <row r="2032" spans="1:4" x14ac:dyDescent="0.25">
      <c r="A2032" s="223"/>
      <c r="B2032" s="200"/>
      <c r="C2032" s="223"/>
      <c r="D2032" s="236"/>
    </row>
    <row r="2033" spans="1:4" x14ac:dyDescent="0.25">
      <c r="A2033" s="223"/>
      <c r="B2033" s="223"/>
      <c r="C2033" s="223"/>
      <c r="D2033" s="236"/>
    </row>
    <row r="2034" spans="1:4" x14ac:dyDescent="0.25">
      <c r="A2034" s="235"/>
      <c r="B2034" s="202"/>
      <c r="C2034" s="201"/>
      <c r="D2034" s="201"/>
    </row>
    <row r="2035" spans="1:4" x14ac:dyDescent="0.25">
      <c r="A2035" s="238"/>
      <c r="B2035" s="212"/>
      <c r="C2035" s="201"/>
      <c r="D2035" s="201"/>
    </row>
    <row r="2036" spans="1:4" x14ac:dyDescent="0.25">
      <c r="A2036" s="223"/>
      <c r="B2036" s="223"/>
      <c r="C2036" s="200"/>
      <c r="D2036" s="260"/>
    </row>
    <row r="2037" spans="1:4" x14ac:dyDescent="0.25">
      <c r="A2037" s="223"/>
      <c r="B2037" s="223"/>
      <c r="C2037" s="233"/>
      <c r="D2037" s="261"/>
    </row>
    <row r="2038" spans="1:4" x14ac:dyDescent="0.25">
      <c r="A2038" s="223"/>
      <c r="B2038" s="223"/>
      <c r="C2038" s="223"/>
      <c r="D2038" s="242"/>
    </row>
    <row r="2039" spans="1:4" x14ac:dyDescent="0.25">
      <c r="A2039" s="223"/>
      <c r="B2039" s="223"/>
      <c r="C2039" s="223"/>
      <c r="D2039" s="262"/>
    </row>
    <row r="2040" spans="1:4" x14ac:dyDescent="0.25">
      <c r="A2040" s="223"/>
      <c r="B2040" s="223"/>
      <c r="C2040" s="223"/>
      <c r="D2040" s="232"/>
    </row>
    <row r="2041" spans="1:4" x14ac:dyDescent="0.25">
      <c r="A2041" s="223"/>
      <c r="B2041" s="200"/>
      <c r="C2041" s="223"/>
      <c r="D2041" s="236"/>
    </row>
    <row r="2042" spans="1:4" x14ac:dyDescent="0.25">
      <c r="A2042" s="223"/>
      <c r="B2042" s="223"/>
      <c r="C2042" s="223"/>
      <c r="D2042" s="236"/>
    </row>
    <row r="2043" spans="1:4" x14ac:dyDescent="0.25">
      <c r="A2043" s="223"/>
      <c r="B2043" s="223"/>
      <c r="C2043" s="223"/>
      <c r="D2043" s="262"/>
    </row>
    <row r="2044" spans="1:4" x14ac:dyDescent="0.25">
      <c r="A2044" s="238"/>
      <c r="B2044" s="212"/>
      <c r="C2044" s="201"/>
      <c r="D2044" s="201"/>
    </row>
    <row r="2045" spans="1:4" x14ac:dyDescent="0.25">
      <c r="A2045" s="223"/>
      <c r="B2045" s="223"/>
      <c r="C2045" s="200"/>
      <c r="D2045" s="260"/>
    </row>
    <row r="2046" spans="1:4" x14ac:dyDescent="0.25">
      <c r="A2046" s="223"/>
      <c r="B2046" s="223"/>
      <c r="C2046" s="233"/>
      <c r="D2046" s="261"/>
    </row>
    <row r="2047" spans="1:4" x14ac:dyDescent="0.25">
      <c r="A2047" s="223"/>
      <c r="B2047" s="223"/>
      <c r="C2047" s="223"/>
      <c r="D2047" s="242"/>
    </row>
    <row r="2048" spans="1:4" x14ac:dyDescent="0.25">
      <c r="A2048" s="223"/>
      <c r="B2048" s="223"/>
      <c r="C2048" s="223"/>
      <c r="D2048" s="262"/>
    </row>
    <row r="2049" spans="1:4" x14ac:dyDescent="0.25">
      <c r="A2049" s="223"/>
      <c r="B2049" s="223"/>
      <c r="C2049" s="223"/>
      <c r="D2049" s="232"/>
    </row>
    <row r="2050" spans="1:4" x14ac:dyDescent="0.25">
      <c r="A2050" s="223"/>
      <c r="B2050" s="200"/>
      <c r="C2050" s="223"/>
      <c r="D2050" s="236"/>
    </row>
    <row r="2051" spans="1:4" x14ac:dyDescent="0.25">
      <c r="A2051" s="223"/>
      <c r="B2051" s="223"/>
      <c r="C2051" s="223"/>
      <c r="D2051" s="236"/>
    </row>
    <row r="2052" spans="1:4" x14ac:dyDescent="0.25">
      <c r="A2052" s="223"/>
      <c r="B2052" s="223"/>
      <c r="C2052" s="223"/>
      <c r="D2052" s="262"/>
    </row>
    <row r="2053" spans="1:4" x14ac:dyDescent="0.25">
      <c r="A2053" s="212"/>
      <c r="B2053" s="202"/>
      <c r="C2053" s="201"/>
      <c r="D2053" s="201"/>
    </row>
    <row r="2054" spans="1:4" x14ac:dyDescent="0.25">
      <c r="A2054" s="223"/>
      <c r="B2054" s="223"/>
      <c r="C2054" s="200"/>
      <c r="D2054" s="260"/>
    </row>
    <row r="2055" spans="1:4" x14ac:dyDescent="0.25">
      <c r="A2055" s="223"/>
      <c r="B2055" s="223"/>
      <c r="C2055" s="233"/>
      <c r="D2055" s="261"/>
    </row>
    <row r="2056" spans="1:4" x14ac:dyDescent="0.25">
      <c r="A2056" s="223"/>
      <c r="B2056" s="223"/>
      <c r="C2056" s="223"/>
      <c r="D2056" s="242"/>
    </row>
    <row r="2057" spans="1:4" x14ac:dyDescent="0.25">
      <c r="A2057" s="223"/>
      <c r="B2057" s="223"/>
      <c r="C2057" s="223"/>
      <c r="D2057" s="262"/>
    </row>
    <row r="2058" spans="1:4" x14ac:dyDescent="0.25">
      <c r="A2058" s="223"/>
      <c r="B2058" s="223"/>
      <c r="C2058" s="223"/>
      <c r="D2058" s="232"/>
    </row>
    <row r="2059" spans="1:4" x14ac:dyDescent="0.25">
      <c r="A2059" s="223"/>
      <c r="B2059" s="200"/>
      <c r="C2059" s="223"/>
      <c r="D2059" s="236"/>
    </row>
    <row r="2060" spans="1:4" x14ac:dyDescent="0.25">
      <c r="A2060" s="223"/>
      <c r="B2060" s="223"/>
      <c r="C2060" s="223"/>
      <c r="D2060" s="236"/>
    </row>
    <row r="2061" spans="1:4" x14ac:dyDescent="0.25">
      <c r="A2061" s="235"/>
      <c r="B2061" s="202"/>
      <c r="C2061" s="201"/>
      <c r="D2061" s="201"/>
    </row>
    <row r="2062" spans="1:4" x14ac:dyDescent="0.25">
      <c r="A2062" s="212"/>
      <c r="B2062" s="202"/>
      <c r="C2062" s="201"/>
      <c r="D2062" s="201"/>
    </row>
    <row r="2063" spans="1:4" x14ac:dyDescent="0.25">
      <c r="A2063" s="223"/>
      <c r="B2063" s="223"/>
      <c r="C2063" s="200"/>
      <c r="D2063" s="260"/>
    </row>
    <row r="2064" spans="1:4" x14ac:dyDescent="0.25">
      <c r="A2064" s="223"/>
      <c r="B2064" s="240"/>
      <c r="C2064" s="233"/>
      <c r="D2064" s="261"/>
    </row>
    <row r="2065" spans="1:4" x14ac:dyDescent="0.25">
      <c r="A2065" s="223"/>
      <c r="B2065" s="223"/>
      <c r="C2065" s="223"/>
      <c r="D2065" s="242"/>
    </row>
    <row r="2066" spans="1:4" x14ac:dyDescent="0.25">
      <c r="A2066" s="223"/>
      <c r="B2066" s="223"/>
      <c r="C2066" s="223"/>
      <c r="D2066" s="232"/>
    </row>
    <row r="2067" spans="1:4" x14ac:dyDescent="0.25">
      <c r="A2067" s="223"/>
      <c r="B2067" s="200"/>
      <c r="C2067" s="223"/>
      <c r="D2067" s="236"/>
    </row>
    <row r="2068" spans="1:4" x14ac:dyDescent="0.25">
      <c r="A2068" s="223"/>
      <c r="B2068" s="223"/>
      <c r="C2068" s="223"/>
      <c r="D2068" s="236"/>
    </row>
    <row r="2069" spans="1:4" x14ac:dyDescent="0.25">
      <c r="A2069" s="235"/>
      <c r="B2069" s="202"/>
      <c r="C2069" s="201"/>
      <c r="D2069" s="201"/>
    </row>
    <row r="2070" spans="1:4" x14ac:dyDescent="0.25">
      <c r="A2070" s="212"/>
      <c r="B2070" s="202"/>
      <c r="C2070" s="201"/>
      <c r="D2070" s="201"/>
    </row>
    <row r="2071" spans="1:4" x14ac:dyDescent="0.25">
      <c r="A2071" s="223"/>
      <c r="B2071" s="223"/>
      <c r="C2071" s="200"/>
      <c r="D2071" s="260"/>
    </row>
    <row r="2072" spans="1:4" x14ac:dyDescent="0.25">
      <c r="A2072" s="223"/>
      <c r="B2072" s="223"/>
      <c r="C2072" s="233"/>
      <c r="D2072" s="261"/>
    </row>
    <row r="2073" spans="1:4" x14ac:dyDescent="0.25">
      <c r="A2073" s="223"/>
      <c r="B2073" s="223"/>
      <c r="C2073" s="223"/>
      <c r="D2073" s="242"/>
    </row>
    <row r="2074" spans="1:4" x14ac:dyDescent="0.25">
      <c r="A2074" s="223"/>
      <c r="B2074" s="223"/>
      <c r="C2074" s="223"/>
      <c r="D2074" s="262"/>
    </row>
    <row r="2075" spans="1:4" x14ac:dyDescent="0.25">
      <c r="A2075" s="223"/>
      <c r="B2075" s="223"/>
      <c r="C2075" s="223"/>
      <c r="D2075" s="232"/>
    </row>
    <row r="2076" spans="1:4" x14ac:dyDescent="0.25">
      <c r="A2076" s="223"/>
      <c r="B2076" s="200"/>
      <c r="C2076" s="223"/>
      <c r="D2076" s="236"/>
    </row>
    <row r="2077" spans="1:4" x14ac:dyDescent="0.25">
      <c r="A2077" s="223"/>
      <c r="B2077" s="223"/>
      <c r="C2077" s="223"/>
      <c r="D2077" s="236"/>
    </row>
    <row r="2078" spans="1:4" x14ac:dyDescent="0.25">
      <c r="A2078" s="223"/>
      <c r="B2078" s="223"/>
      <c r="C2078" s="223"/>
      <c r="D2078" s="262"/>
    </row>
    <row r="2079" spans="1:4" x14ac:dyDescent="0.25">
      <c r="A2079" s="212"/>
      <c r="B2079" s="202"/>
      <c r="C2079" s="201"/>
      <c r="D2079" s="201"/>
    </row>
    <row r="2080" spans="1:4" x14ac:dyDescent="0.25">
      <c r="A2080" s="223"/>
      <c r="B2080" s="223"/>
      <c r="C2080" s="200"/>
      <c r="D2080" s="260"/>
    </row>
    <row r="2081" spans="1:4" x14ac:dyDescent="0.25">
      <c r="A2081" s="223"/>
      <c r="B2081" s="240"/>
      <c r="C2081" s="233"/>
      <c r="D2081" s="201"/>
    </row>
    <row r="2082" spans="1:4" x14ac:dyDescent="0.25">
      <c r="A2082" s="223"/>
      <c r="B2082" s="223"/>
      <c r="C2082" s="223"/>
      <c r="D2082" s="242"/>
    </row>
    <row r="2083" spans="1:4" x14ac:dyDescent="0.25">
      <c r="A2083" s="223"/>
      <c r="B2083" s="223"/>
      <c r="C2083" s="223"/>
      <c r="D2083" s="242"/>
    </row>
    <row r="2084" spans="1:4" x14ac:dyDescent="0.25">
      <c r="A2084" s="223"/>
      <c r="B2084" s="200"/>
      <c r="C2084" s="223"/>
      <c r="D2084" s="236"/>
    </row>
    <row r="2085" spans="1:4" x14ac:dyDescent="0.25">
      <c r="A2085" s="223"/>
      <c r="B2085" s="223"/>
      <c r="C2085" s="223"/>
      <c r="D2085" s="236"/>
    </row>
    <row r="2086" spans="1:4" x14ac:dyDescent="0.25">
      <c r="A2086" s="223"/>
      <c r="B2086" s="223"/>
      <c r="C2086" s="223"/>
      <c r="D2086" s="201"/>
    </row>
    <row r="2087" spans="1:4" x14ac:dyDescent="0.25">
      <c r="A2087" s="212"/>
      <c r="B2087" s="202"/>
      <c r="C2087" s="201"/>
      <c r="D2087" s="201"/>
    </row>
    <row r="2088" spans="1:4" x14ac:dyDescent="0.25">
      <c r="A2088" s="223"/>
      <c r="B2088" s="223"/>
      <c r="C2088" s="200"/>
      <c r="D2088" s="260"/>
    </row>
    <row r="2089" spans="1:4" x14ac:dyDescent="0.25">
      <c r="A2089" s="223"/>
      <c r="B2089" s="240"/>
      <c r="C2089" s="233"/>
      <c r="D2089" s="201"/>
    </row>
    <row r="2090" spans="1:4" x14ac:dyDescent="0.25">
      <c r="A2090" s="223"/>
      <c r="B2090" s="223"/>
      <c r="C2090" s="223"/>
      <c r="D2090" s="242"/>
    </row>
    <row r="2091" spans="1:4" x14ac:dyDescent="0.25">
      <c r="A2091" s="223"/>
      <c r="B2091" s="223"/>
      <c r="C2091" s="223"/>
      <c r="D2091" s="242"/>
    </row>
    <row r="2092" spans="1:4" x14ac:dyDescent="0.25">
      <c r="A2092" s="223"/>
      <c r="B2092" s="200"/>
      <c r="C2092" s="223"/>
      <c r="D2092" s="236"/>
    </row>
    <row r="2093" spans="1:4" x14ac:dyDescent="0.25">
      <c r="A2093" s="223"/>
      <c r="B2093" s="223"/>
      <c r="C2093" s="223"/>
      <c r="D2093" s="236"/>
    </row>
    <row r="2094" spans="1:4" x14ac:dyDescent="0.25">
      <c r="A2094" s="235"/>
      <c r="B2094" s="202"/>
      <c r="C2094" s="201"/>
      <c r="D2094" s="201"/>
    </row>
    <row r="2095" spans="1:4" x14ac:dyDescent="0.25">
      <c r="A2095" s="212"/>
      <c r="B2095" s="202"/>
      <c r="C2095" s="201"/>
      <c r="D2095" s="201"/>
    </row>
    <row r="2096" spans="1:4" x14ac:dyDescent="0.25">
      <c r="A2096" s="223"/>
      <c r="B2096" s="223"/>
      <c r="C2096" s="200"/>
      <c r="D2096" s="260"/>
    </row>
    <row r="2097" spans="1:4" x14ac:dyDescent="0.25">
      <c r="A2097" s="223"/>
      <c r="B2097" s="240"/>
      <c r="C2097" s="233"/>
      <c r="D2097" s="201"/>
    </row>
    <row r="2098" spans="1:4" x14ac:dyDescent="0.25">
      <c r="A2098" s="223"/>
      <c r="B2098" s="223"/>
      <c r="C2098" s="223"/>
      <c r="D2098" s="242"/>
    </row>
    <row r="2099" spans="1:4" x14ac:dyDescent="0.25">
      <c r="A2099" s="223"/>
      <c r="B2099" s="223"/>
      <c r="C2099" s="223"/>
      <c r="D2099" s="242"/>
    </row>
    <row r="2100" spans="1:4" x14ac:dyDescent="0.25">
      <c r="A2100" s="223"/>
      <c r="B2100" s="200"/>
      <c r="C2100" s="223"/>
      <c r="D2100" s="236"/>
    </row>
    <row r="2101" spans="1:4" x14ac:dyDescent="0.25">
      <c r="A2101" s="223"/>
      <c r="B2101" s="223"/>
      <c r="C2101" s="223"/>
      <c r="D2101" s="236"/>
    </row>
    <row r="2102" spans="1:4" x14ac:dyDescent="0.25">
      <c r="A2102" s="235"/>
      <c r="B2102" s="202"/>
      <c r="C2102" s="201"/>
      <c r="D2102" s="201"/>
    </row>
    <row r="2103" spans="1:4" x14ac:dyDescent="0.25">
      <c r="A2103" s="212"/>
      <c r="B2103" s="202"/>
      <c r="C2103" s="201"/>
      <c r="D2103" s="201"/>
    </row>
    <row r="2104" spans="1:4" x14ac:dyDescent="0.25">
      <c r="A2104" s="223"/>
      <c r="B2104" s="223"/>
      <c r="C2104" s="200"/>
      <c r="D2104" s="260"/>
    </row>
    <row r="2105" spans="1:4" x14ac:dyDescent="0.25">
      <c r="A2105" s="223"/>
      <c r="B2105" s="223"/>
      <c r="C2105" s="233"/>
      <c r="D2105" s="261"/>
    </row>
    <row r="2106" spans="1:4" x14ac:dyDescent="0.25">
      <c r="A2106" s="223"/>
      <c r="B2106" s="223"/>
      <c r="C2106" s="223"/>
      <c r="D2106" s="242"/>
    </row>
    <row r="2107" spans="1:4" x14ac:dyDescent="0.25">
      <c r="A2107" s="223"/>
      <c r="B2107" s="223"/>
      <c r="C2107" s="223"/>
      <c r="D2107" s="232"/>
    </row>
    <row r="2108" spans="1:4" x14ac:dyDescent="0.25">
      <c r="A2108" s="223"/>
      <c r="B2108" s="200"/>
      <c r="C2108" s="223"/>
      <c r="D2108" s="236"/>
    </row>
    <row r="2109" spans="1:4" x14ac:dyDescent="0.25">
      <c r="A2109" s="223"/>
      <c r="B2109" s="223"/>
      <c r="C2109" s="223"/>
      <c r="D2109" s="236"/>
    </row>
    <row r="2110" spans="1:4" x14ac:dyDescent="0.25">
      <c r="A2110" s="235"/>
      <c r="B2110" s="202"/>
      <c r="C2110" s="201"/>
      <c r="D2110" s="201"/>
    </row>
    <row r="2111" spans="1:4" x14ac:dyDescent="0.25">
      <c r="A2111" s="212"/>
      <c r="B2111" s="202"/>
      <c r="C2111" s="201"/>
      <c r="D2111" s="201"/>
    </row>
    <row r="2112" spans="1:4" x14ac:dyDescent="0.25">
      <c r="A2112" s="223"/>
      <c r="B2112" s="223"/>
      <c r="C2112" s="200"/>
      <c r="D2112" s="260"/>
    </row>
    <row r="2113" spans="1:4" x14ac:dyDescent="0.25">
      <c r="A2113" s="223"/>
      <c r="B2113" s="240"/>
      <c r="C2113" s="233"/>
      <c r="D2113" s="261"/>
    </row>
    <row r="2114" spans="1:4" x14ac:dyDescent="0.25">
      <c r="A2114" s="223"/>
      <c r="B2114" s="223"/>
      <c r="C2114" s="223"/>
      <c r="D2114" s="242"/>
    </row>
    <row r="2115" spans="1:4" x14ac:dyDescent="0.25">
      <c r="A2115" s="223"/>
      <c r="B2115" s="223"/>
      <c r="C2115" s="223"/>
      <c r="D2115" s="232"/>
    </row>
    <row r="2116" spans="1:4" x14ac:dyDescent="0.25">
      <c r="A2116" s="223"/>
      <c r="B2116" s="200"/>
      <c r="C2116" s="223"/>
      <c r="D2116" s="236"/>
    </row>
    <row r="2117" spans="1:4" x14ac:dyDescent="0.25">
      <c r="A2117" s="223"/>
      <c r="B2117" s="223"/>
      <c r="C2117" s="223"/>
      <c r="D2117" s="236"/>
    </row>
    <row r="2118" spans="1:4" x14ac:dyDescent="0.25">
      <c r="A2118" s="235"/>
      <c r="B2118" s="202"/>
      <c r="C2118" s="201"/>
      <c r="D2118" s="201"/>
    </row>
    <row r="2119" spans="1:4" x14ac:dyDescent="0.25">
      <c r="A2119" s="212"/>
      <c r="B2119" s="202"/>
      <c r="C2119" s="201"/>
      <c r="D2119" s="201"/>
    </row>
    <row r="2120" spans="1:4" x14ac:dyDescent="0.25">
      <c r="A2120" s="223"/>
      <c r="B2120" s="223"/>
      <c r="C2120" s="200"/>
      <c r="D2120" s="260"/>
    </row>
    <row r="2121" spans="1:4" x14ac:dyDescent="0.25">
      <c r="A2121" s="223"/>
      <c r="B2121" s="240"/>
      <c r="C2121" s="233"/>
      <c r="D2121" s="201"/>
    </row>
    <row r="2122" spans="1:4" x14ac:dyDescent="0.25">
      <c r="A2122" s="223"/>
      <c r="B2122" s="223"/>
      <c r="C2122" s="223"/>
      <c r="D2122" s="242"/>
    </row>
    <row r="2123" spans="1:4" x14ac:dyDescent="0.25">
      <c r="A2123" s="223"/>
      <c r="B2123" s="223"/>
      <c r="C2123" s="223"/>
      <c r="D2123" s="242"/>
    </row>
    <row r="2124" spans="1:4" x14ac:dyDescent="0.25">
      <c r="A2124" s="223"/>
      <c r="B2124" s="200"/>
      <c r="C2124" s="223"/>
      <c r="D2124" s="236"/>
    </row>
    <row r="2125" spans="1:4" x14ac:dyDescent="0.25">
      <c r="A2125" s="223"/>
      <c r="B2125" s="223"/>
      <c r="C2125" s="223"/>
      <c r="D2125" s="236"/>
    </row>
    <row r="2126" spans="1:4" x14ac:dyDescent="0.25">
      <c r="A2126" s="235"/>
      <c r="B2126" s="202"/>
      <c r="C2126" s="201"/>
      <c r="D2126" s="201"/>
    </row>
    <row r="2127" spans="1:4" x14ac:dyDescent="0.25">
      <c r="A2127" s="212"/>
      <c r="B2127" s="202"/>
      <c r="C2127" s="201"/>
      <c r="D2127" s="201"/>
    </row>
    <row r="2128" spans="1:4" x14ac:dyDescent="0.25">
      <c r="A2128" s="223"/>
      <c r="B2128" s="223"/>
      <c r="C2128" s="200"/>
      <c r="D2128" s="260"/>
    </row>
    <row r="2129" spans="1:4" x14ac:dyDescent="0.25">
      <c r="A2129" s="223"/>
      <c r="B2129" s="240"/>
      <c r="C2129" s="233"/>
      <c r="D2129" s="201"/>
    </row>
    <row r="2130" spans="1:4" x14ac:dyDescent="0.25">
      <c r="A2130" s="223"/>
      <c r="B2130" s="223"/>
      <c r="C2130" s="223"/>
      <c r="D2130" s="242"/>
    </row>
    <row r="2131" spans="1:4" x14ac:dyDescent="0.25">
      <c r="A2131" s="223"/>
      <c r="B2131" s="223"/>
      <c r="C2131" s="223"/>
      <c r="D2131" s="242"/>
    </row>
    <row r="2132" spans="1:4" x14ac:dyDescent="0.25">
      <c r="A2132" s="223"/>
      <c r="B2132" s="200"/>
      <c r="C2132" s="223"/>
      <c r="D2132" s="236"/>
    </row>
    <row r="2133" spans="1:4" x14ac:dyDescent="0.25">
      <c r="A2133" s="223"/>
      <c r="B2133" s="223"/>
      <c r="C2133" s="223"/>
      <c r="D2133" s="236"/>
    </row>
    <row r="2134" spans="1:4" x14ac:dyDescent="0.25">
      <c r="A2134" s="235"/>
      <c r="B2134" s="202"/>
      <c r="C2134" s="201"/>
      <c r="D2134" s="201"/>
    </row>
    <row r="2135" spans="1:4" x14ac:dyDescent="0.25">
      <c r="A2135" s="212"/>
      <c r="B2135" s="202"/>
      <c r="C2135" s="201"/>
      <c r="D2135" s="201"/>
    </row>
    <row r="2136" spans="1:4" x14ac:dyDescent="0.25">
      <c r="A2136" s="223"/>
      <c r="B2136" s="223"/>
      <c r="C2136" s="200"/>
      <c r="D2136" s="260"/>
    </row>
    <row r="2137" spans="1:4" x14ac:dyDescent="0.25">
      <c r="A2137" s="223"/>
      <c r="B2137" s="223"/>
      <c r="C2137" s="233"/>
      <c r="D2137" s="261"/>
    </row>
    <row r="2138" spans="1:4" x14ac:dyDescent="0.25">
      <c r="A2138" s="223"/>
      <c r="B2138" s="223"/>
      <c r="C2138" s="223"/>
      <c r="D2138" s="242"/>
    </row>
    <row r="2139" spans="1:4" x14ac:dyDescent="0.25">
      <c r="A2139" s="223"/>
      <c r="B2139" s="223"/>
      <c r="C2139" s="223"/>
      <c r="D2139" s="232"/>
    </row>
    <row r="2140" spans="1:4" x14ac:dyDescent="0.25">
      <c r="A2140" s="223"/>
      <c r="B2140" s="200"/>
      <c r="C2140" s="223"/>
      <c r="D2140" s="236"/>
    </row>
    <row r="2141" spans="1:4" x14ac:dyDescent="0.25">
      <c r="A2141" s="223"/>
      <c r="B2141" s="223"/>
      <c r="C2141" s="223"/>
      <c r="D2141" s="236"/>
    </row>
    <row r="2142" spans="1:4" x14ac:dyDescent="0.25">
      <c r="A2142" s="235"/>
      <c r="B2142" s="202"/>
      <c r="C2142" s="201"/>
      <c r="D2142" s="201"/>
    </row>
    <row r="2143" spans="1:4" x14ac:dyDescent="0.25">
      <c r="A2143" s="212"/>
      <c r="B2143" s="202"/>
      <c r="C2143" s="201"/>
      <c r="D2143" s="201"/>
    </row>
    <row r="2144" spans="1:4" x14ac:dyDescent="0.25">
      <c r="A2144" s="223"/>
      <c r="B2144" s="223"/>
      <c r="C2144" s="200"/>
      <c r="D2144" s="260"/>
    </row>
    <row r="2145" spans="1:4" x14ac:dyDescent="0.25">
      <c r="A2145" s="223"/>
      <c r="B2145" s="223"/>
      <c r="C2145" s="233"/>
      <c r="D2145" s="261"/>
    </row>
    <row r="2146" spans="1:4" x14ac:dyDescent="0.25">
      <c r="A2146" s="223"/>
      <c r="B2146" s="223"/>
      <c r="C2146" s="223"/>
      <c r="D2146" s="242"/>
    </row>
    <row r="2147" spans="1:4" x14ac:dyDescent="0.25">
      <c r="A2147" s="223"/>
      <c r="B2147" s="223"/>
      <c r="C2147" s="223"/>
      <c r="D2147" s="232"/>
    </row>
    <row r="2148" spans="1:4" x14ac:dyDescent="0.25">
      <c r="A2148" s="223"/>
      <c r="B2148" s="200"/>
      <c r="C2148" s="223"/>
      <c r="D2148" s="236"/>
    </row>
    <row r="2149" spans="1:4" x14ac:dyDescent="0.25">
      <c r="A2149" s="223"/>
      <c r="B2149" s="223"/>
      <c r="C2149" s="223"/>
      <c r="D2149" s="236"/>
    </row>
    <row r="2150" spans="1:4" x14ac:dyDescent="0.25">
      <c r="A2150" s="223"/>
      <c r="B2150" s="200"/>
      <c r="C2150" s="223"/>
      <c r="D2150" s="207"/>
    </row>
    <row r="2151" spans="1:4" x14ac:dyDescent="0.25">
      <c r="A2151" s="223"/>
      <c r="B2151" s="202"/>
      <c r="C2151" s="223"/>
      <c r="D2151" s="207"/>
    </row>
    <row r="2152" spans="1:4" x14ac:dyDescent="0.25">
      <c r="A2152" s="212"/>
      <c r="B2152" s="202"/>
      <c r="C2152" s="201"/>
      <c r="D2152" s="201"/>
    </row>
    <row r="2153" spans="1:4" x14ac:dyDescent="0.25">
      <c r="A2153" s="223"/>
      <c r="B2153" s="223"/>
      <c r="C2153" s="200"/>
      <c r="D2153" s="260"/>
    </row>
    <row r="2154" spans="1:4" x14ac:dyDescent="0.25">
      <c r="A2154" s="223"/>
      <c r="B2154" s="223"/>
      <c r="C2154" s="233"/>
      <c r="D2154" s="261"/>
    </row>
    <row r="2155" spans="1:4" x14ac:dyDescent="0.25">
      <c r="A2155" s="223"/>
      <c r="B2155" s="223"/>
      <c r="C2155" s="223"/>
      <c r="D2155" s="242"/>
    </row>
    <row r="2156" spans="1:4" x14ac:dyDescent="0.25">
      <c r="A2156" s="223"/>
      <c r="B2156" s="223"/>
      <c r="C2156" s="223"/>
      <c r="D2156" s="232"/>
    </row>
    <row r="2157" spans="1:4" x14ac:dyDescent="0.25">
      <c r="A2157" s="223"/>
      <c r="B2157" s="200"/>
      <c r="C2157" s="223"/>
      <c r="D2157" s="236"/>
    </row>
    <row r="2158" spans="1:4" x14ac:dyDescent="0.25">
      <c r="A2158" s="223"/>
      <c r="B2158" s="223"/>
      <c r="C2158" s="223"/>
      <c r="D2158" s="236"/>
    </row>
    <row r="2159" spans="1:4" x14ac:dyDescent="0.25">
      <c r="A2159" s="235"/>
      <c r="B2159" s="202"/>
      <c r="C2159" s="201"/>
      <c r="D2159" s="201"/>
    </row>
    <row r="2160" spans="1:4" x14ac:dyDescent="0.25">
      <c r="A2160" s="212"/>
      <c r="B2160" s="202"/>
      <c r="C2160" s="201"/>
      <c r="D2160" s="201"/>
    </row>
    <row r="2161" spans="1:4" x14ac:dyDescent="0.25">
      <c r="A2161" s="223"/>
      <c r="B2161" s="223"/>
      <c r="C2161" s="200"/>
      <c r="D2161" s="260"/>
    </row>
    <row r="2162" spans="1:4" x14ac:dyDescent="0.25">
      <c r="A2162" s="223"/>
      <c r="B2162" s="223"/>
      <c r="C2162" s="223"/>
      <c r="D2162" s="242"/>
    </row>
    <row r="2163" spans="1:4" x14ac:dyDescent="0.25">
      <c r="A2163" s="223"/>
      <c r="B2163" s="241"/>
      <c r="C2163" s="223"/>
      <c r="D2163" s="262"/>
    </row>
    <row r="2164" spans="1:4" x14ac:dyDescent="0.25">
      <c r="A2164" s="223"/>
      <c r="B2164" s="200"/>
      <c r="C2164" s="223"/>
      <c r="D2164" s="236"/>
    </row>
    <row r="2165" spans="1:4" x14ac:dyDescent="0.25">
      <c r="A2165" s="223"/>
      <c r="B2165" s="223"/>
      <c r="C2165" s="223"/>
      <c r="D2165" s="236"/>
    </row>
    <row r="2166" spans="1:4" x14ac:dyDescent="0.25">
      <c r="A2166" s="235"/>
      <c r="B2166" s="202"/>
      <c r="C2166" s="201"/>
      <c r="D2166" s="201"/>
    </row>
    <row r="2167" spans="1:4" x14ac:dyDescent="0.25">
      <c r="A2167" s="212"/>
      <c r="B2167" s="202"/>
      <c r="C2167" s="201"/>
      <c r="D2167" s="201"/>
    </row>
    <row r="2168" spans="1:4" x14ac:dyDescent="0.25">
      <c r="A2168" s="223"/>
      <c r="B2168" s="223"/>
      <c r="C2168" s="200"/>
      <c r="D2168" s="260"/>
    </row>
    <row r="2169" spans="1:4" x14ac:dyDescent="0.25">
      <c r="A2169" s="223"/>
      <c r="B2169" s="223"/>
      <c r="C2169" s="223"/>
      <c r="D2169" s="242"/>
    </row>
    <row r="2170" spans="1:4" x14ac:dyDescent="0.25">
      <c r="A2170" s="223"/>
      <c r="B2170" s="241"/>
      <c r="C2170" s="223"/>
      <c r="D2170" s="262"/>
    </row>
    <row r="2171" spans="1:4" x14ac:dyDescent="0.25">
      <c r="A2171" s="223"/>
      <c r="B2171" s="200"/>
      <c r="C2171" s="223"/>
      <c r="D2171" s="236"/>
    </row>
    <row r="2172" spans="1:4" x14ac:dyDescent="0.25">
      <c r="A2172" s="223"/>
      <c r="B2172" s="223"/>
      <c r="C2172" s="223"/>
      <c r="D2172" s="236"/>
    </row>
    <row r="2173" spans="1:4" x14ac:dyDescent="0.25">
      <c r="A2173" s="223"/>
      <c r="B2173" s="201"/>
      <c r="C2173" s="201"/>
      <c r="D2173" s="207"/>
    </row>
    <row r="2174" spans="1:4" x14ac:dyDescent="0.25">
      <c r="A2174" s="203"/>
      <c r="B2174" s="201"/>
      <c r="C2174" s="201"/>
      <c r="D2174" s="242"/>
    </row>
    <row r="2175" spans="1:4" x14ac:dyDescent="0.25">
      <c r="A2175" s="203"/>
      <c r="B2175" s="202"/>
      <c r="C2175" s="203"/>
      <c r="D2175" s="243"/>
    </row>
    <row r="2176" spans="1:4" x14ac:dyDescent="0.25">
      <c r="A2176" s="203"/>
      <c r="B2176" s="244"/>
      <c r="C2176" s="203"/>
      <c r="D2176" s="245"/>
    </row>
    <row r="2177" spans="1:4" x14ac:dyDescent="0.25">
      <c r="A2177" s="212"/>
      <c r="B2177" s="212"/>
      <c r="C2177" s="203"/>
      <c r="D2177" s="246"/>
    </row>
    <row r="2178" spans="1:4" x14ac:dyDescent="0.25">
      <c r="A2178" s="202"/>
      <c r="B2178" s="202"/>
      <c r="C2178" s="203"/>
      <c r="D2178" s="246"/>
    </row>
    <row r="2179" spans="1:4" x14ac:dyDescent="0.25">
      <c r="A2179" s="203"/>
      <c r="B2179" s="212"/>
      <c r="C2179" s="203"/>
      <c r="D2179" s="214"/>
    </row>
    <row r="2180" spans="1:4" x14ac:dyDescent="0.25">
      <c r="A2180" s="212"/>
      <c r="B2180" s="212"/>
      <c r="C2180" s="203"/>
      <c r="D2180" s="214"/>
    </row>
    <row r="2181" spans="1:4" x14ac:dyDescent="0.25">
      <c r="A2181" s="212"/>
      <c r="B2181" s="202"/>
      <c r="C2181" s="203"/>
      <c r="D2181" s="214"/>
    </row>
    <row r="2182" spans="1:4" x14ac:dyDescent="0.25">
      <c r="A2182" s="203"/>
      <c r="B2182" s="212"/>
      <c r="C2182" s="202"/>
      <c r="D2182" s="263"/>
    </row>
    <row r="2183" spans="1:4" x14ac:dyDescent="0.25">
      <c r="A2183" s="235"/>
      <c r="B2183" s="235"/>
      <c r="C2183" s="203"/>
      <c r="D2183" s="248"/>
    </row>
    <row r="2184" spans="1:4" x14ac:dyDescent="0.25">
      <c r="A2184" s="212"/>
      <c r="B2184" s="235"/>
      <c r="C2184" s="203"/>
      <c r="D2184" s="246"/>
    </row>
    <row r="2185" spans="1:4" x14ac:dyDescent="0.25">
      <c r="A2185" s="235"/>
      <c r="B2185" s="235"/>
      <c r="C2185" s="201"/>
      <c r="D2185" s="201"/>
    </row>
    <row r="2186" spans="1:4" x14ac:dyDescent="0.25">
      <c r="A2186" s="203"/>
      <c r="B2186" s="212"/>
      <c r="C2186" s="203"/>
      <c r="D2186" s="246"/>
    </row>
    <row r="2187" spans="1:4" x14ac:dyDescent="0.25">
      <c r="A2187" s="203"/>
      <c r="B2187" s="212"/>
      <c r="C2187" s="203"/>
      <c r="D2187" s="246"/>
    </row>
    <row r="2188" spans="1:4" x14ac:dyDescent="0.25">
      <c r="A2188" s="235"/>
      <c r="B2188" s="235"/>
      <c r="C2188" s="201"/>
      <c r="D2188" s="201"/>
    </row>
    <row r="2189" spans="1:4" x14ac:dyDescent="0.25">
      <c r="A2189" s="212"/>
      <c r="B2189" s="235"/>
      <c r="C2189" s="203"/>
      <c r="D2189" s="246"/>
    </row>
    <row r="2190" spans="1:4" x14ac:dyDescent="0.25">
      <c r="A2190" s="212"/>
      <c r="B2190" s="235"/>
      <c r="C2190" s="203"/>
      <c r="D2190" s="246"/>
    </row>
    <row r="2191" spans="1:4" x14ac:dyDescent="0.25">
      <c r="A2191" s="203"/>
      <c r="B2191" s="202"/>
      <c r="C2191" s="203"/>
      <c r="D2191" s="214"/>
    </row>
    <row r="2192" spans="1:4" x14ac:dyDescent="0.25">
      <c r="A2192" s="203"/>
      <c r="B2192" s="202"/>
      <c r="C2192" s="203"/>
      <c r="D2192" s="214"/>
    </row>
    <row r="2193" spans="1:4" x14ac:dyDescent="0.25">
      <c r="A2193" s="212"/>
      <c r="B2193" s="212"/>
      <c r="C2193" s="203"/>
      <c r="D2193" s="246"/>
    </row>
    <row r="2194" spans="1:4" x14ac:dyDescent="0.25">
      <c r="A2194" s="235"/>
      <c r="B2194" s="235"/>
      <c r="C2194" s="201"/>
      <c r="D2194" s="201"/>
    </row>
    <row r="2195" spans="1:4" x14ac:dyDescent="0.25">
      <c r="A2195" s="200"/>
      <c r="B2195" s="201"/>
      <c r="C2195" s="201"/>
      <c r="D2195" s="207"/>
    </row>
    <row r="2196" spans="1:4" x14ac:dyDescent="0.25">
      <c r="A2196" s="202"/>
      <c r="B2196" s="201"/>
      <c r="C2196" s="201"/>
      <c r="D2196" s="207"/>
    </row>
    <row r="2197" spans="1:4" x14ac:dyDescent="0.25">
      <c r="A2197" s="203"/>
      <c r="B2197" s="201"/>
      <c r="C2197" s="201"/>
      <c r="D2197" s="207"/>
    </row>
    <row r="2198" spans="1:4" x14ac:dyDescent="0.25">
      <c r="A2198" s="223"/>
      <c r="B2198" s="201"/>
      <c r="C2198" s="235"/>
      <c r="D2198" s="237"/>
    </row>
    <row r="2199" spans="1:4" x14ac:dyDescent="0.25">
      <c r="A2199" s="223"/>
      <c r="B2199" s="201"/>
      <c r="C2199" s="235"/>
      <c r="D2199" s="237"/>
    </row>
    <row r="2200" spans="1:4" x14ac:dyDescent="0.25">
      <c r="A2200" s="223"/>
      <c r="B2200" s="201"/>
      <c r="C2200" s="235"/>
      <c r="D2200" s="237"/>
    </row>
    <row r="2201" spans="1:4" x14ac:dyDescent="0.25">
      <c r="A2201" s="223"/>
      <c r="B2201" s="201"/>
      <c r="C2201" s="235"/>
      <c r="D2201" s="237"/>
    </row>
    <row r="2202" spans="1:4" x14ac:dyDescent="0.25">
      <c r="A2202" s="223"/>
      <c r="B2202" s="201"/>
      <c r="C2202" s="235"/>
      <c r="D2202" s="237"/>
    </row>
    <row r="2203" spans="1:4" x14ac:dyDescent="0.25">
      <c r="A2203" s="223"/>
      <c r="B2203" s="201"/>
      <c r="C2203" s="235"/>
      <c r="D2203" s="237"/>
    </row>
    <row r="2204" spans="1:4" x14ac:dyDescent="0.25">
      <c r="A2204" s="223"/>
      <c r="B2204" s="223"/>
      <c r="C2204" s="223"/>
      <c r="D2204" s="237"/>
    </row>
    <row r="2205" spans="1:4" x14ac:dyDescent="0.25">
      <c r="A2205" s="223"/>
      <c r="B2205" s="223"/>
      <c r="C2205" s="223"/>
      <c r="D2205" s="237"/>
    </row>
    <row r="2206" spans="1:4" x14ac:dyDescent="0.25">
      <c r="A2206" s="223"/>
      <c r="B2206" s="223"/>
      <c r="C2206" s="223"/>
      <c r="D2206" s="237"/>
    </row>
    <row r="2207" spans="1:4" x14ac:dyDescent="0.25">
      <c r="A2207" s="223"/>
      <c r="B2207" s="201"/>
      <c r="C2207" s="223"/>
      <c r="D2207" s="237"/>
    </row>
    <row r="2208" spans="1:4" x14ac:dyDescent="0.25">
      <c r="A2208" s="223"/>
      <c r="B2208" s="201"/>
      <c r="C2208" s="223"/>
      <c r="D2208" s="237"/>
    </row>
    <row r="2209" spans="1:4" x14ac:dyDescent="0.25">
      <c r="A2209" s="223"/>
      <c r="B2209" s="201"/>
      <c r="C2209" s="223"/>
      <c r="D2209" s="237"/>
    </row>
    <row r="2210" spans="1:4" x14ac:dyDescent="0.25">
      <c r="A2210" s="223"/>
      <c r="B2210" s="201"/>
      <c r="C2210" s="223"/>
      <c r="D2210" s="237"/>
    </row>
    <row r="2211" spans="1:4" x14ac:dyDescent="0.25">
      <c r="A2211" s="223"/>
      <c r="B2211" s="223"/>
      <c r="C2211" s="223"/>
      <c r="D2211" s="234"/>
    </row>
    <row r="2212" spans="1:4" x14ac:dyDescent="0.25">
      <c r="A2212" s="223"/>
      <c r="B2212" s="223"/>
      <c r="C2212" s="223"/>
      <c r="D2212" s="234"/>
    </row>
    <row r="2213" spans="1:4" x14ac:dyDescent="0.25">
      <c r="A2213" s="223"/>
      <c r="B2213" s="223"/>
      <c r="C2213" s="223"/>
      <c r="D2213" s="234"/>
    </row>
    <row r="2214" spans="1:4" x14ac:dyDescent="0.25">
      <c r="A2214" s="223"/>
      <c r="B2214" s="223"/>
      <c r="C2214" s="223"/>
      <c r="D2214" s="234"/>
    </row>
    <row r="2215" spans="1:4" x14ac:dyDescent="0.25">
      <c r="A2215" s="223"/>
      <c r="B2215" s="223"/>
      <c r="C2215" s="223"/>
      <c r="D2215" s="249"/>
    </row>
    <row r="2216" spans="1:4" x14ac:dyDescent="0.25">
      <c r="A2216" s="223"/>
      <c r="B2216" s="223"/>
      <c r="C2216" s="223"/>
      <c r="D2216" s="249"/>
    </row>
    <row r="2217" spans="1:4" x14ac:dyDescent="0.25">
      <c r="A2217" s="223"/>
      <c r="B2217" s="223"/>
      <c r="C2217" s="223"/>
      <c r="D2217" s="249"/>
    </row>
    <row r="2218" spans="1:4" x14ac:dyDescent="0.25">
      <c r="A2218" s="223"/>
      <c r="B2218" s="223"/>
      <c r="C2218" s="223"/>
      <c r="D2218" s="249"/>
    </row>
    <row r="2219" spans="1:4" x14ac:dyDescent="0.25">
      <c r="A2219" s="223"/>
      <c r="B2219" s="201"/>
      <c r="C2219" s="223"/>
      <c r="D2219" s="237"/>
    </row>
    <row r="2220" spans="1:4" x14ac:dyDescent="0.25">
      <c r="A2220" s="203"/>
      <c r="B2220" s="201"/>
      <c r="C2220" s="223"/>
      <c r="D2220" s="237"/>
    </row>
    <row r="2221" spans="1:4" x14ac:dyDescent="0.25">
      <c r="A2221" s="223"/>
      <c r="B2221" s="201"/>
      <c r="C2221" s="235"/>
      <c r="D2221" s="237"/>
    </row>
    <row r="2222" spans="1:4" x14ac:dyDescent="0.25">
      <c r="A2222" s="223"/>
      <c r="B2222" s="201"/>
      <c r="C2222" s="235"/>
      <c r="D2222" s="237"/>
    </row>
    <row r="2223" spans="1:4" x14ac:dyDescent="0.25">
      <c r="A2223" s="223"/>
      <c r="B2223" s="201"/>
      <c r="C2223" s="235"/>
      <c r="D2223" s="237"/>
    </row>
    <row r="2224" spans="1:4" x14ac:dyDescent="0.25">
      <c r="A2224" s="223"/>
      <c r="B2224" s="201"/>
      <c r="C2224" s="235"/>
      <c r="D2224" s="237"/>
    </row>
    <row r="2225" spans="1:4" x14ac:dyDescent="0.25">
      <c r="A2225" s="223"/>
      <c r="B2225" s="201"/>
      <c r="C2225" s="235"/>
      <c r="D2225" s="237"/>
    </row>
    <row r="2226" spans="1:4" x14ac:dyDescent="0.25">
      <c r="A2226" s="223"/>
      <c r="B2226" s="201"/>
      <c r="C2226" s="235"/>
      <c r="D2226" s="237"/>
    </row>
    <row r="2227" spans="1:4" x14ac:dyDescent="0.25">
      <c r="A2227" s="223"/>
      <c r="B2227" s="223"/>
      <c r="C2227" s="223"/>
      <c r="D2227" s="237"/>
    </row>
    <row r="2228" spans="1:4" x14ac:dyDescent="0.25">
      <c r="A2228" s="223"/>
      <c r="B2228" s="223"/>
      <c r="C2228" s="223"/>
      <c r="D2228" s="237"/>
    </row>
    <row r="2229" spans="1:4" x14ac:dyDescent="0.25">
      <c r="A2229" s="223"/>
      <c r="B2229" s="223"/>
      <c r="C2229" s="223"/>
      <c r="D2229" s="237"/>
    </row>
    <row r="2230" spans="1:4" x14ac:dyDescent="0.25">
      <c r="A2230" s="223"/>
      <c r="B2230" s="201"/>
      <c r="C2230" s="223"/>
      <c r="D2230" s="237"/>
    </row>
    <row r="2231" spans="1:4" x14ac:dyDescent="0.25">
      <c r="A2231" s="223"/>
      <c r="B2231" s="201"/>
      <c r="C2231" s="223"/>
      <c r="D2231" s="237"/>
    </row>
    <row r="2232" spans="1:4" x14ac:dyDescent="0.25">
      <c r="A2232" s="223"/>
      <c r="B2232" s="201"/>
      <c r="C2232" s="223"/>
      <c r="D2232" s="237"/>
    </row>
    <row r="2233" spans="1:4" x14ac:dyDescent="0.25">
      <c r="A2233" s="223"/>
      <c r="B2233" s="201"/>
      <c r="C2233" s="223"/>
      <c r="D2233" s="237"/>
    </row>
    <row r="2234" spans="1:4" x14ac:dyDescent="0.25">
      <c r="A2234" s="223"/>
      <c r="B2234" s="223"/>
      <c r="C2234" s="223"/>
      <c r="D2234" s="234"/>
    </row>
    <row r="2235" spans="1:4" x14ac:dyDescent="0.25">
      <c r="A2235" s="223"/>
      <c r="B2235" s="223"/>
      <c r="C2235" s="223"/>
      <c r="D2235" s="234"/>
    </row>
    <row r="2236" spans="1:4" x14ac:dyDescent="0.25">
      <c r="A2236" s="223"/>
      <c r="B2236" s="223"/>
      <c r="C2236" s="223"/>
      <c r="D2236" s="234"/>
    </row>
    <row r="2237" spans="1:4" x14ac:dyDescent="0.25">
      <c r="A2237" s="223"/>
      <c r="B2237" s="223"/>
      <c r="C2237" s="223"/>
      <c r="D2237" s="234"/>
    </row>
    <row r="2238" spans="1:4" x14ac:dyDescent="0.25">
      <c r="A2238" s="223"/>
      <c r="B2238" s="223"/>
      <c r="C2238" s="223"/>
      <c r="D2238" s="249"/>
    </row>
    <row r="2239" spans="1:4" x14ac:dyDescent="0.25">
      <c r="A2239" s="223"/>
      <c r="B2239" s="223"/>
      <c r="C2239" s="223"/>
      <c r="D2239" s="249"/>
    </row>
    <row r="2240" spans="1:4" x14ac:dyDescent="0.25">
      <c r="A2240" s="223"/>
      <c r="B2240" s="223"/>
      <c r="C2240" s="223"/>
      <c r="D2240" s="249"/>
    </row>
    <row r="2241" spans="1:4" x14ac:dyDescent="0.25">
      <c r="A2241" s="223"/>
      <c r="B2241" s="223"/>
      <c r="C2241" s="223"/>
      <c r="D2241" s="249"/>
    </row>
    <row r="2242" spans="1:4" x14ac:dyDescent="0.25">
      <c r="A2242" s="223"/>
      <c r="B2242" s="201"/>
      <c r="C2242" s="223"/>
      <c r="D2242" s="237"/>
    </row>
    <row r="2243" spans="1:4" x14ac:dyDescent="0.25">
      <c r="A2243" s="203"/>
      <c r="B2243" s="201"/>
      <c r="C2243" s="201"/>
      <c r="D2243" s="237"/>
    </row>
    <row r="2244" spans="1:4" x14ac:dyDescent="0.25">
      <c r="A2244" s="223"/>
      <c r="B2244" s="201"/>
      <c r="C2244" s="235"/>
      <c r="D2244" s="237"/>
    </row>
    <row r="2245" spans="1:4" x14ac:dyDescent="0.25">
      <c r="A2245" s="223"/>
      <c r="B2245" s="201"/>
      <c r="C2245" s="235"/>
      <c r="D2245" s="237"/>
    </row>
    <row r="2246" spans="1:4" x14ac:dyDescent="0.25">
      <c r="A2246" s="223"/>
      <c r="B2246" s="201"/>
      <c r="C2246" s="235"/>
      <c r="D2246" s="237"/>
    </row>
    <row r="2247" spans="1:4" x14ac:dyDescent="0.25">
      <c r="A2247" s="223"/>
      <c r="B2247" s="201"/>
      <c r="C2247" s="235"/>
      <c r="D2247" s="237"/>
    </row>
    <row r="2248" spans="1:4" x14ac:dyDescent="0.25">
      <c r="A2248" s="223"/>
      <c r="B2248" s="201"/>
      <c r="C2248" s="235"/>
      <c r="D2248" s="237"/>
    </row>
    <row r="2249" spans="1:4" x14ac:dyDescent="0.25">
      <c r="A2249" s="223"/>
      <c r="B2249" s="201"/>
      <c r="C2249" s="235"/>
      <c r="D2249" s="237"/>
    </row>
    <row r="2250" spans="1:4" x14ac:dyDescent="0.25">
      <c r="A2250" s="223"/>
      <c r="B2250" s="223"/>
      <c r="C2250" s="223"/>
      <c r="D2250" s="237"/>
    </row>
    <row r="2251" spans="1:4" x14ac:dyDescent="0.25">
      <c r="A2251" s="223"/>
      <c r="B2251" s="223"/>
      <c r="C2251" s="223"/>
      <c r="D2251" s="237"/>
    </row>
    <row r="2252" spans="1:4" x14ac:dyDescent="0.25">
      <c r="A2252" s="223"/>
      <c r="B2252" s="223"/>
      <c r="C2252" s="223"/>
      <c r="D2252" s="237"/>
    </row>
    <row r="2253" spans="1:4" x14ac:dyDescent="0.25">
      <c r="A2253" s="223"/>
      <c r="B2253" s="201"/>
      <c r="C2253" s="223"/>
      <c r="D2253" s="237"/>
    </row>
    <row r="2254" spans="1:4" x14ac:dyDescent="0.25">
      <c r="A2254" s="223"/>
      <c r="B2254" s="201"/>
      <c r="C2254" s="223"/>
      <c r="D2254" s="237"/>
    </row>
    <row r="2255" spans="1:4" x14ac:dyDescent="0.25">
      <c r="A2255" s="223"/>
      <c r="B2255" s="201"/>
      <c r="C2255" s="223"/>
      <c r="D2255" s="237"/>
    </row>
    <row r="2256" spans="1:4" x14ac:dyDescent="0.25">
      <c r="A2256" s="223"/>
      <c r="B2256" s="201"/>
      <c r="C2256" s="223"/>
      <c r="D2256" s="237"/>
    </row>
    <row r="2257" spans="1:4" x14ac:dyDescent="0.25">
      <c r="A2257" s="223"/>
      <c r="B2257" s="223"/>
      <c r="C2257" s="223"/>
      <c r="D2257" s="234"/>
    </row>
    <row r="2258" spans="1:4" x14ac:dyDescent="0.25">
      <c r="A2258" s="223"/>
      <c r="B2258" s="223"/>
      <c r="C2258" s="223"/>
      <c r="D2258" s="234"/>
    </row>
    <row r="2259" spans="1:4" x14ac:dyDescent="0.25">
      <c r="A2259" s="223"/>
      <c r="B2259" s="223"/>
      <c r="C2259" s="223"/>
      <c r="D2259" s="234"/>
    </row>
    <row r="2260" spans="1:4" x14ac:dyDescent="0.25">
      <c r="A2260" s="223"/>
      <c r="B2260" s="223"/>
      <c r="C2260" s="223"/>
      <c r="D2260" s="234"/>
    </row>
    <row r="2261" spans="1:4" x14ac:dyDescent="0.25">
      <c r="A2261" s="223"/>
      <c r="B2261" s="223"/>
      <c r="C2261" s="223"/>
      <c r="D2261" s="249"/>
    </row>
    <row r="2262" spans="1:4" x14ac:dyDescent="0.25">
      <c r="A2262" s="223"/>
      <c r="B2262" s="223"/>
      <c r="C2262" s="223"/>
      <c r="D2262" s="249"/>
    </row>
    <row r="2263" spans="1:4" x14ac:dyDescent="0.25">
      <c r="A2263" s="223"/>
      <c r="B2263" s="223"/>
      <c r="C2263" s="223"/>
      <c r="D2263" s="249"/>
    </row>
    <row r="2264" spans="1:4" x14ac:dyDescent="0.25">
      <c r="A2264" s="223"/>
      <c r="B2264" s="223"/>
      <c r="C2264" s="223"/>
      <c r="D2264" s="249"/>
    </row>
    <row r="2265" spans="1:4" x14ac:dyDescent="0.25">
      <c r="A2265" s="223"/>
      <c r="B2265" s="201"/>
      <c r="C2265" s="223"/>
      <c r="D2265" s="237"/>
    </row>
    <row r="2266" spans="1:4" x14ac:dyDescent="0.25">
      <c r="A2266" s="203"/>
      <c r="B2266" s="201"/>
      <c r="C2266" s="201"/>
      <c r="D2266" s="237"/>
    </row>
    <row r="2267" spans="1:4" x14ac:dyDescent="0.25">
      <c r="A2267" s="223"/>
      <c r="B2267" s="201"/>
      <c r="C2267" s="235"/>
      <c r="D2267" s="232"/>
    </row>
    <row r="2268" spans="1:4" x14ac:dyDescent="0.25">
      <c r="A2268" s="223"/>
      <c r="B2268" s="201"/>
      <c r="C2268" s="235"/>
      <c r="D2268" s="232"/>
    </row>
    <row r="2269" spans="1:4" x14ac:dyDescent="0.25">
      <c r="A2269" s="223"/>
      <c r="B2269" s="201"/>
      <c r="C2269" s="235"/>
      <c r="D2269" s="232"/>
    </row>
    <row r="2270" spans="1:4" x14ac:dyDescent="0.25">
      <c r="A2270" s="223"/>
      <c r="B2270" s="201"/>
      <c r="C2270" s="235"/>
      <c r="D2270" s="232"/>
    </row>
    <row r="2271" spans="1:4" x14ac:dyDescent="0.25">
      <c r="A2271" s="223"/>
      <c r="B2271" s="201"/>
      <c r="C2271" s="235"/>
      <c r="D2271" s="232"/>
    </row>
    <row r="2272" spans="1:4" x14ac:dyDescent="0.25">
      <c r="A2272" s="223"/>
      <c r="B2272" s="201"/>
      <c r="C2272" s="235"/>
      <c r="D2272" s="232"/>
    </row>
    <row r="2273" spans="1:4" x14ac:dyDescent="0.25">
      <c r="A2273" s="223"/>
      <c r="B2273" s="223"/>
      <c r="C2273" s="223"/>
      <c r="D2273" s="237"/>
    </row>
    <row r="2274" spans="1:4" x14ac:dyDescent="0.25">
      <c r="A2274" s="223"/>
      <c r="B2274" s="223"/>
      <c r="C2274" s="223"/>
      <c r="D2274" s="237"/>
    </row>
    <row r="2275" spans="1:4" x14ac:dyDescent="0.25">
      <c r="A2275" s="223"/>
      <c r="B2275" s="223"/>
      <c r="C2275" s="223"/>
      <c r="D2275" s="237"/>
    </row>
    <row r="2276" spans="1:4" x14ac:dyDescent="0.25">
      <c r="A2276" s="223"/>
      <c r="B2276" s="201"/>
      <c r="C2276" s="223"/>
      <c r="D2276" s="237"/>
    </row>
    <row r="2277" spans="1:4" x14ac:dyDescent="0.25">
      <c r="A2277" s="223"/>
      <c r="B2277" s="201"/>
      <c r="C2277" s="223"/>
      <c r="D2277" s="237"/>
    </row>
    <row r="2278" spans="1:4" x14ac:dyDescent="0.25">
      <c r="A2278" s="223"/>
      <c r="B2278" s="201"/>
      <c r="C2278" s="223"/>
      <c r="D2278" s="237"/>
    </row>
    <row r="2279" spans="1:4" x14ac:dyDescent="0.25">
      <c r="A2279" s="223"/>
      <c r="B2279" s="201"/>
      <c r="C2279" s="223"/>
      <c r="D2279" s="237"/>
    </row>
    <row r="2280" spans="1:4" x14ac:dyDescent="0.25">
      <c r="A2280" s="223"/>
      <c r="B2280" s="223"/>
      <c r="C2280" s="223"/>
      <c r="D2280" s="234"/>
    </row>
    <row r="2281" spans="1:4" x14ac:dyDescent="0.25">
      <c r="A2281" s="223"/>
      <c r="B2281" s="223"/>
      <c r="C2281" s="223"/>
      <c r="D2281" s="234"/>
    </row>
    <row r="2282" spans="1:4" x14ac:dyDescent="0.25">
      <c r="A2282" s="223"/>
      <c r="B2282" s="223"/>
      <c r="C2282" s="223"/>
      <c r="D2282" s="234"/>
    </row>
    <row r="2283" spans="1:4" x14ac:dyDescent="0.25">
      <c r="A2283" s="223"/>
      <c r="B2283" s="223"/>
      <c r="C2283" s="223"/>
      <c r="D2283" s="234"/>
    </row>
    <row r="2284" spans="1:4" x14ac:dyDescent="0.25">
      <c r="A2284" s="223"/>
      <c r="B2284" s="223"/>
      <c r="C2284" s="223"/>
      <c r="D2284" s="249"/>
    </row>
    <row r="2285" spans="1:4" x14ac:dyDescent="0.25">
      <c r="A2285" s="223"/>
      <c r="B2285" s="223"/>
      <c r="C2285" s="223"/>
      <c r="D2285" s="249"/>
    </row>
    <row r="2286" spans="1:4" x14ac:dyDescent="0.25">
      <c r="A2286" s="223"/>
      <c r="B2286" s="223"/>
      <c r="C2286" s="223"/>
      <c r="D2286" s="249"/>
    </row>
    <row r="2287" spans="1:4" x14ac:dyDescent="0.25">
      <c r="A2287" s="223"/>
      <c r="B2287" s="223"/>
      <c r="C2287" s="223"/>
      <c r="D2287" s="249"/>
    </row>
    <row r="2288" spans="1:4" x14ac:dyDescent="0.25">
      <c r="A2288" s="200"/>
      <c r="B2288" s="201"/>
      <c r="C2288" s="201"/>
      <c r="D2288" s="237"/>
    </row>
    <row r="2289" spans="1:4" x14ac:dyDescent="0.25">
      <c r="A2289" s="250"/>
      <c r="B2289" s="201"/>
      <c r="C2289" s="201"/>
      <c r="D2289" s="237"/>
    </row>
    <row r="2290" spans="1:4" x14ac:dyDescent="0.25">
      <c r="A2290" s="223"/>
      <c r="B2290" s="201"/>
      <c r="C2290" s="235"/>
      <c r="D2290" s="237"/>
    </row>
    <row r="2291" spans="1:4" x14ac:dyDescent="0.25">
      <c r="A2291" s="223"/>
      <c r="B2291" s="201"/>
      <c r="C2291" s="235"/>
      <c r="D2291" s="237"/>
    </row>
    <row r="2292" spans="1:4" x14ac:dyDescent="0.25">
      <c r="A2292" s="223"/>
      <c r="B2292" s="201"/>
      <c r="C2292" s="235"/>
      <c r="D2292" s="237"/>
    </row>
    <row r="2293" spans="1:4" x14ac:dyDescent="0.25">
      <c r="A2293" s="223"/>
      <c r="B2293" s="201"/>
      <c r="C2293" s="235"/>
      <c r="D2293" s="237"/>
    </row>
    <row r="2294" spans="1:4" x14ac:dyDescent="0.25">
      <c r="A2294" s="223"/>
      <c r="B2294" s="201"/>
      <c r="C2294" s="235"/>
      <c r="D2294" s="237"/>
    </row>
    <row r="2295" spans="1:4" x14ac:dyDescent="0.25">
      <c r="A2295" s="223"/>
      <c r="B2295" s="201"/>
      <c r="C2295" s="235"/>
      <c r="D2295" s="237"/>
    </row>
    <row r="2296" spans="1:4" x14ac:dyDescent="0.25">
      <c r="A2296" s="223"/>
      <c r="B2296" s="223"/>
      <c r="C2296" s="223"/>
      <c r="D2296" s="237"/>
    </row>
    <row r="2297" spans="1:4" x14ac:dyDescent="0.25">
      <c r="A2297" s="223"/>
      <c r="B2297" s="223"/>
      <c r="C2297" s="223"/>
      <c r="D2297" s="237"/>
    </row>
    <row r="2298" spans="1:4" x14ac:dyDescent="0.25">
      <c r="A2298" s="223"/>
      <c r="B2298" s="223"/>
      <c r="C2298" s="223"/>
      <c r="D2298" s="237"/>
    </row>
    <row r="2299" spans="1:4" x14ac:dyDescent="0.25">
      <c r="A2299" s="223"/>
      <c r="B2299" s="201"/>
      <c r="C2299" s="223"/>
      <c r="D2299" s="237"/>
    </row>
    <row r="2300" spans="1:4" x14ac:dyDescent="0.25">
      <c r="A2300" s="223"/>
      <c r="B2300" s="201"/>
      <c r="C2300" s="223"/>
      <c r="D2300" s="237"/>
    </row>
    <row r="2301" spans="1:4" x14ac:dyDescent="0.25">
      <c r="A2301" s="223"/>
      <c r="B2301" s="201"/>
      <c r="C2301" s="223"/>
      <c r="D2301" s="237"/>
    </row>
    <row r="2302" spans="1:4" x14ac:dyDescent="0.25">
      <c r="A2302" s="223"/>
      <c r="B2302" s="201"/>
      <c r="C2302" s="223"/>
      <c r="D2302" s="237"/>
    </row>
    <row r="2303" spans="1:4" x14ac:dyDescent="0.25">
      <c r="A2303" s="223"/>
      <c r="B2303" s="223"/>
      <c r="C2303" s="223"/>
      <c r="D2303" s="234"/>
    </row>
    <row r="2304" spans="1:4" x14ac:dyDescent="0.25">
      <c r="A2304" s="223"/>
      <c r="B2304" s="223"/>
      <c r="C2304" s="223"/>
      <c r="D2304" s="234"/>
    </row>
    <row r="2305" spans="1:4" x14ac:dyDescent="0.25">
      <c r="A2305" s="223"/>
      <c r="B2305" s="223"/>
      <c r="C2305" s="223"/>
      <c r="D2305" s="234"/>
    </row>
    <row r="2306" spans="1:4" x14ac:dyDescent="0.25">
      <c r="A2306" s="223"/>
      <c r="B2306" s="223"/>
      <c r="C2306" s="223"/>
      <c r="D2306" s="234"/>
    </row>
    <row r="2307" spans="1:4" x14ac:dyDescent="0.25">
      <c r="A2307" s="223"/>
      <c r="B2307" s="223"/>
      <c r="C2307" s="223"/>
      <c r="D2307" s="249"/>
    </row>
    <row r="2308" spans="1:4" x14ac:dyDescent="0.25">
      <c r="A2308" s="223"/>
      <c r="B2308" s="223"/>
      <c r="C2308" s="223"/>
      <c r="D2308" s="249"/>
    </row>
    <row r="2309" spans="1:4" x14ac:dyDescent="0.25">
      <c r="A2309" s="223"/>
      <c r="B2309" s="223"/>
      <c r="C2309" s="223"/>
      <c r="D2309" s="249"/>
    </row>
    <row r="2310" spans="1:4" x14ac:dyDescent="0.25">
      <c r="A2310" s="223"/>
      <c r="B2310" s="223"/>
      <c r="C2310" s="223"/>
      <c r="D2310" s="249"/>
    </row>
    <row r="2311" spans="1:4" x14ac:dyDescent="0.25">
      <c r="A2311" s="223"/>
      <c r="B2311" s="201"/>
      <c r="C2311" s="223"/>
      <c r="D2311" s="237"/>
    </row>
    <row r="2312" spans="1:4" x14ac:dyDescent="0.25">
      <c r="A2312" s="250"/>
      <c r="B2312" s="201"/>
      <c r="C2312" s="201"/>
      <c r="D2312" s="237"/>
    </row>
    <row r="2313" spans="1:4" x14ac:dyDescent="0.25">
      <c r="A2313" s="223"/>
      <c r="B2313" s="201"/>
      <c r="C2313" s="235"/>
      <c r="D2313" s="237"/>
    </row>
    <row r="2314" spans="1:4" x14ac:dyDescent="0.25">
      <c r="A2314" s="223"/>
      <c r="B2314" s="201"/>
      <c r="C2314" s="235"/>
      <c r="D2314" s="237"/>
    </row>
    <row r="2315" spans="1:4" x14ac:dyDescent="0.25">
      <c r="A2315" s="223"/>
      <c r="B2315" s="201"/>
      <c r="C2315" s="235"/>
      <c r="D2315" s="237"/>
    </row>
    <row r="2316" spans="1:4" x14ac:dyDescent="0.25">
      <c r="A2316" s="223"/>
      <c r="B2316" s="201"/>
      <c r="C2316" s="235"/>
      <c r="D2316" s="237"/>
    </row>
    <row r="2317" spans="1:4" x14ac:dyDescent="0.25">
      <c r="A2317" s="223"/>
      <c r="B2317" s="201"/>
      <c r="C2317" s="235"/>
      <c r="D2317" s="237"/>
    </row>
    <row r="2318" spans="1:4" x14ac:dyDescent="0.25">
      <c r="A2318" s="223"/>
      <c r="B2318" s="201"/>
      <c r="C2318" s="235"/>
      <c r="D2318" s="237"/>
    </row>
    <row r="2319" spans="1:4" x14ac:dyDescent="0.25">
      <c r="A2319" s="223"/>
      <c r="B2319" s="223"/>
      <c r="C2319" s="223"/>
      <c r="D2319" s="237"/>
    </row>
    <row r="2320" spans="1:4" x14ac:dyDescent="0.25">
      <c r="A2320" s="223"/>
      <c r="B2320" s="223"/>
      <c r="C2320" s="223"/>
      <c r="D2320" s="237"/>
    </row>
    <row r="2321" spans="1:4" x14ac:dyDescent="0.25">
      <c r="A2321" s="223"/>
      <c r="B2321" s="223"/>
      <c r="C2321" s="223"/>
      <c r="D2321" s="237"/>
    </row>
    <row r="2322" spans="1:4" x14ac:dyDescent="0.25">
      <c r="A2322" s="223"/>
      <c r="B2322" s="201"/>
      <c r="C2322" s="223"/>
      <c r="D2322" s="237"/>
    </row>
    <row r="2323" spans="1:4" x14ac:dyDescent="0.25">
      <c r="A2323" s="223"/>
      <c r="B2323" s="201"/>
      <c r="C2323" s="223"/>
      <c r="D2323" s="237"/>
    </row>
    <row r="2324" spans="1:4" x14ac:dyDescent="0.25">
      <c r="A2324" s="223"/>
      <c r="B2324" s="201"/>
      <c r="C2324" s="223"/>
      <c r="D2324" s="237"/>
    </row>
    <row r="2325" spans="1:4" x14ac:dyDescent="0.25">
      <c r="A2325" s="223"/>
      <c r="B2325" s="201"/>
      <c r="C2325" s="223"/>
      <c r="D2325" s="237"/>
    </row>
    <row r="2326" spans="1:4" x14ac:dyDescent="0.25">
      <c r="A2326" s="223"/>
      <c r="B2326" s="223"/>
      <c r="C2326" s="223"/>
      <c r="D2326" s="234"/>
    </row>
    <row r="2327" spans="1:4" x14ac:dyDescent="0.25">
      <c r="A2327" s="223"/>
      <c r="B2327" s="223"/>
      <c r="C2327" s="223"/>
      <c r="D2327" s="234"/>
    </row>
    <row r="2328" spans="1:4" x14ac:dyDescent="0.25">
      <c r="A2328" s="223"/>
      <c r="B2328" s="223"/>
      <c r="C2328" s="223"/>
      <c r="D2328" s="234"/>
    </row>
    <row r="2329" spans="1:4" x14ac:dyDescent="0.25">
      <c r="A2329" s="223"/>
      <c r="B2329" s="223"/>
      <c r="C2329" s="223"/>
      <c r="D2329" s="234"/>
    </row>
    <row r="2330" spans="1:4" x14ac:dyDescent="0.25">
      <c r="A2330" s="223"/>
      <c r="B2330" s="223"/>
      <c r="C2330" s="223"/>
      <c r="D2330" s="249"/>
    </row>
    <row r="2331" spans="1:4" x14ac:dyDescent="0.25">
      <c r="A2331" s="223"/>
      <c r="B2331" s="223"/>
      <c r="C2331" s="223"/>
      <c r="D2331" s="249"/>
    </row>
    <row r="2332" spans="1:4" x14ac:dyDescent="0.25">
      <c r="A2332" s="223"/>
      <c r="B2332" s="223"/>
      <c r="C2332" s="223"/>
      <c r="D2332" s="249"/>
    </row>
    <row r="2333" spans="1:4" x14ac:dyDescent="0.25">
      <c r="A2333" s="223"/>
      <c r="B2333" s="223"/>
      <c r="C2333" s="223"/>
      <c r="D2333" s="249"/>
    </row>
    <row r="2334" spans="1:4" x14ac:dyDescent="0.25">
      <c r="A2334" s="223"/>
      <c r="B2334" s="201"/>
      <c r="C2334" s="223"/>
      <c r="D2334" s="237"/>
    </row>
    <row r="2335" spans="1:4" x14ac:dyDescent="0.25">
      <c r="A2335" s="250"/>
      <c r="B2335" s="201"/>
      <c r="C2335" s="201"/>
      <c r="D2335" s="237"/>
    </row>
    <row r="2336" spans="1:4" x14ac:dyDescent="0.25">
      <c r="A2336" s="223"/>
      <c r="B2336" s="201"/>
      <c r="C2336" s="235"/>
      <c r="D2336" s="237"/>
    </row>
    <row r="2337" spans="1:4" x14ac:dyDescent="0.25">
      <c r="A2337" s="223"/>
      <c r="B2337" s="201"/>
      <c r="C2337" s="235"/>
      <c r="D2337" s="237"/>
    </row>
    <row r="2338" spans="1:4" x14ac:dyDescent="0.25">
      <c r="A2338" s="223"/>
      <c r="B2338" s="201"/>
      <c r="C2338" s="235"/>
      <c r="D2338" s="237"/>
    </row>
    <row r="2339" spans="1:4" x14ac:dyDescent="0.25">
      <c r="A2339" s="223"/>
      <c r="B2339" s="201"/>
      <c r="C2339" s="235"/>
      <c r="D2339" s="237"/>
    </row>
    <row r="2340" spans="1:4" x14ac:dyDescent="0.25">
      <c r="A2340" s="223"/>
      <c r="B2340" s="201"/>
      <c r="C2340" s="235"/>
      <c r="D2340" s="237"/>
    </row>
    <row r="2341" spans="1:4" x14ac:dyDescent="0.25">
      <c r="A2341" s="223"/>
      <c r="B2341" s="201"/>
      <c r="C2341" s="235"/>
      <c r="D2341" s="237"/>
    </row>
    <row r="2342" spans="1:4" x14ac:dyDescent="0.25">
      <c r="A2342" s="223"/>
      <c r="B2342" s="223"/>
      <c r="C2342" s="223"/>
      <c r="D2342" s="237"/>
    </row>
    <row r="2343" spans="1:4" x14ac:dyDescent="0.25">
      <c r="A2343" s="223"/>
      <c r="B2343" s="223"/>
      <c r="C2343" s="223"/>
      <c r="D2343" s="237"/>
    </row>
    <row r="2344" spans="1:4" x14ac:dyDescent="0.25">
      <c r="A2344" s="223"/>
      <c r="B2344" s="223"/>
      <c r="C2344" s="223"/>
      <c r="D2344" s="237"/>
    </row>
    <row r="2345" spans="1:4" x14ac:dyDescent="0.25">
      <c r="A2345" s="223"/>
      <c r="B2345" s="201"/>
      <c r="C2345" s="223"/>
      <c r="D2345" s="237"/>
    </row>
    <row r="2346" spans="1:4" x14ac:dyDescent="0.25">
      <c r="A2346" s="223"/>
      <c r="B2346" s="201"/>
      <c r="C2346" s="223"/>
      <c r="D2346" s="237"/>
    </row>
    <row r="2347" spans="1:4" x14ac:dyDescent="0.25">
      <c r="A2347" s="223"/>
      <c r="B2347" s="201"/>
      <c r="C2347" s="223"/>
      <c r="D2347" s="237"/>
    </row>
    <row r="2348" spans="1:4" x14ac:dyDescent="0.25">
      <c r="A2348" s="223"/>
      <c r="B2348" s="201"/>
      <c r="C2348" s="223"/>
      <c r="D2348" s="237"/>
    </row>
    <row r="2349" spans="1:4" x14ac:dyDescent="0.25">
      <c r="A2349" s="223"/>
      <c r="B2349" s="223"/>
      <c r="C2349" s="223"/>
      <c r="D2349" s="234"/>
    </row>
    <row r="2350" spans="1:4" x14ac:dyDescent="0.25">
      <c r="A2350" s="223"/>
      <c r="B2350" s="223"/>
      <c r="C2350" s="223"/>
      <c r="D2350" s="234"/>
    </row>
    <row r="2351" spans="1:4" x14ac:dyDescent="0.25">
      <c r="A2351" s="223"/>
      <c r="B2351" s="223"/>
      <c r="C2351" s="223"/>
      <c r="D2351" s="234"/>
    </row>
    <row r="2352" spans="1:4" x14ac:dyDescent="0.25">
      <c r="A2352" s="223"/>
      <c r="B2352" s="223"/>
      <c r="C2352" s="223"/>
      <c r="D2352" s="234"/>
    </row>
    <row r="2353" spans="1:4" x14ac:dyDescent="0.25">
      <c r="A2353" s="223"/>
      <c r="B2353" s="223"/>
      <c r="C2353" s="223"/>
      <c r="D2353" s="249"/>
    </row>
    <row r="2354" spans="1:4" x14ac:dyDescent="0.25">
      <c r="A2354" s="223"/>
      <c r="B2354" s="223"/>
      <c r="C2354" s="223"/>
      <c r="D2354" s="249"/>
    </row>
    <row r="2355" spans="1:4" x14ac:dyDescent="0.25">
      <c r="A2355" s="223"/>
      <c r="B2355" s="223"/>
      <c r="C2355" s="223"/>
      <c r="D2355" s="249"/>
    </row>
    <row r="2356" spans="1:4" x14ac:dyDescent="0.25">
      <c r="A2356" s="223"/>
      <c r="B2356" s="223"/>
      <c r="C2356" s="223"/>
      <c r="D2356" s="249"/>
    </row>
    <row r="2357" spans="1:4" x14ac:dyDescent="0.25">
      <c r="A2357" s="200"/>
      <c r="B2357" s="201"/>
      <c r="C2357" s="201"/>
      <c r="D2357" s="237"/>
    </row>
    <row r="2358" spans="1:4" x14ac:dyDescent="0.25">
      <c r="A2358" s="250"/>
      <c r="B2358" s="201"/>
      <c r="C2358" s="201"/>
      <c r="D2358" s="237"/>
    </row>
    <row r="2359" spans="1:4" x14ac:dyDescent="0.25">
      <c r="A2359" s="223"/>
      <c r="B2359" s="201"/>
      <c r="C2359" s="235"/>
      <c r="D2359" s="237"/>
    </row>
    <row r="2360" spans="1:4" x14ac:dyDescent="0.25">
      <c r="A2360" s="223"/>
      <c r="B2360" s="201"/>
      <c r="C2360" s="235"/>
      <c r="D2360" s="237"/>
    </row>
    <row r="2361" spans="1:4" x14ac:dyDescent="0.25">
      <c r="A2361" s="223"/>
      <c r="B2361" s="201"/>
      <c r="C2361" s="235"/>
      <c r="D2361" s="237"/>
    </row>
    <row r="2362" spans="1:4" x14ac:dyDescent="0.25">
      <c r="A2362" s="223"/>
      <c r="B2362" s="201"/>
      <c r="C2362" s="235"/>
      <c r="D2362" s="237"/>
    </row>
    <row r="2363" spans="1:4" x14ac:dyDescent="0.25">
      <c r="A2363" s="223"/>
      <c r="B2363" s="201"/>
      <c r="C2363" s="235"/>
      <c r="D2363" s="237"/>
    </row>
    <row r="2364" spans="1:4" x14ac:dyDescent="0.25">
      <c r="A2364" s="223"/>
      <c r="B2364" s="201"/>
      <c r="C2364" s="235"/>
      <c r="D2364" s="237"/>
    </row>
    <row r="2365" spans="1:4" x14ac:dyDescent="0.25">
      <c r="A2365" s="223"/>
      <c r="B2365" s="223"/>
      <c r="C2365" s="223"/>
      <c r="D2365" s="237"/>
    </row>
    <row r="2366" spans="1:4" x14ac:dyDescent="0.25">
      <c r="A2366" s="223"/>
      <c r="B2366" s="223"/>
      <c r="C2366" s="223"/>
      <c r="D2366" s="237"/>
    </row>
    <row r="2367" spans="1:4" x14ac:dyDescent="0.25">
      <c r="A2367" s="223"/>
      <c r="B2367" s="223"/>
      <c r="C2367" s="223"/>
      <c r="D2367" s="237"/>
    </row>
    <row r="2368" spans="1:4" x14ac:dyDescent="0.25">
      <c r="A2368" s="223"/>
      <c r="B2368" s="201"/>
      <c r="C2368" s="223"/>
      <c r="D2368" s="237"/>
    </row>
    <row r="2369" spans="1:4" x14ac:dyDescent="0.25">
      <c r="A2369" s="223"/>
      <c r="B2369" s="201"/>
      <c r="C2369" s="223"/>
      <c r="D2369" s="237"/>
    </row>
    <row r="2370" spans="1:4" x14ac:dyDescent="0.25">
      <c r="A2370" s="223"/>
      <c r="B2370" s="201"/>
      <c r="C2370" s="223"/>
      <c r="D2370" s="237"/>
    </row>
    <row r="2371" spans="1:4" x14ac:dyDescent="0.25">
      <c r="A2371" s="223"/>
      <c r="B2371" s="201"/>
      <c r="C2371" s="223"/>
      <c r="D2371" s="237"/>
    </row>
    <row r="2372" spans="1:4" x14ac:dyDescent="0.25">
      <c r="A2372" s="223"/>
      <c r="B2372" s="223"/>
      <c r="C2372" s="223"/>
      <c r="D2372" s="234"/>
    </row>
    <row r="2373" spans="1:4" x14ac:dyDescent="0.25">
      <c r="A2373" s="223"/>
      <c r="B2373" s="223"/>
      <c r="C2373" s="223"/>
      <c r="D2373" s="234"/>
    </row>
    <row r="2374" spans="1:4" x14ac:dyDescent="0.25">
      <c r="A2374" s="223"/>
      <c r="B2374" s="223"/>
      <c r="C2374" s="223"/>
      <c r="D2374" s="234"/>
    </row>
    <row r="2375" spans="1:4" x14ac:dyDescent="0.25">
      <c r="A2375" s="223"/>
      <c r="B2375" s="223"/>
      <c r="C2375" s="223"/>
      <c r="D2375" s="234"/>
    </row>
    <row r="2376" spans="1:4" x14ac:dyDescent="0.25">
      <c r="A2376" s="223"/>
      <c r="B2376" s="223"/>
      <c r="C2376" s="223"/>
      <c r="D2376" s="249"/>
    </row>
    <row r="2377" spans="1:4" x14ac:dyDescent="0.25">
      <c r="A2377" s="223"/>
      <c r="B2377" s="223"/>
      <c r="C2377" s="223"/>
      <c r="D2377" s="249"/>
    </row>
    <row r="2378" spans="1:4" x14ac:dyDescent="0.25">
      <c r="A2378" s="223"/>
      <c r="B2378" s="223"/>
      <c r="C2378" s="223"/>
      <c r="D2378" s="249"/>
    </row>
    <row r="2379" spans="1:4" x14ac:dyDescent="0.25">
      <c r="A2379" s="223"/>
      <c r="B2379" s="223"/>
      <c r="C2379" s="223"/>
      <c r="D2379" s="249"/>
    </row>
    <row r="2380" spans="1:4" x14ac:dyDescent="0.25">
      <c r="A2380" s="200"/>
      <c r="B2380" s="201"/>
      <c r="C2380" s="201"/>
      <c r="D2380" s="237"/>
    </row>
    <row r="2381" spans="1:4" x14ac:dyDescent="0.25">
      <c r="A2381" s="212"/>
      <c r="B2381" s="201"/>
      <c r="C2381" s="201"/>
      <c r="D2381" s="237"/>
    </row>
    <row r="2382" spans="1:4" x14ac:dyDescent="0.25">
      <c r="A2382" s="203"/>
      <c r="B2382" s="202"/>
      <c r="C2382" s="202"/>
      <c r="D2382" s="251"/>
    </row>
    <row r="2383" spans="1:4" x14ac:dyDescent="0.25">
      <c r="A2383" s="203"/>
      <c r="B2383" s="202"/>
      <c r="C2383" s="202"/>
      <c r="D2383" s="251"/>
    </row>
    <row r="2384" spans="1:4" x14ac:dyDescent="0.25">
      <c r="A2384" s="203"/>
      <c r="B2384" s="202"/>
      <c r="C2384" s="202"/>
      <c r="D2384" s="251"/>
    </row>
    <row r="2385" spans="1:4" x14ac:dyDescent="0.25">
      <c r="A2385" s="203"/>
      <c r="B2385" s="202"/>
      <c r="C2385" s="202"/>
      <c r="D2385" s="251"/>
    </row>
    <row r="2386" spans="1:4" x14ac:dyDescent="0.25">
      <c r="A2386" s="203"/>
      <c r="B2386" s="202"/>
      <c r="C2386" s="202"/>
      <c r="D2386" s="251"/>
    </row>
    <row r="2387" spans="1:4" x14ac:dyDescent="0.25">
      <c r="A2387" s="203"/>
      <c r="B2387" s="202"/>
      <c r="C2387" s="202"/>
      <c r="D2387" s="251"/>
    </row>
    <row r="2388" spans="1:4" x14ac:dyDescent="0.25">
      <c r="A2388" s="203"/>
      <c r="B2388" s="202"/>
      <c r="C2388" s="202"/>
      <c r="D2388" s="251"/>
    </row>
    <row r="2389" spans="1:4" x14ac:dyDescent="0.25">
      <c r="A2389" s="203"/>
      <c r="B2389" s="202"/>
      <c r="C2389" s="202"/>
      <c r="D2389" s="251"/>
    </row>
    <row r="2390" spans="1:4" x14ac:dyDescent="0.25">
      <c r="A2390" s="203"/>
      <c r="B2390" s="202"/>
      <c r="C2390" s="202"/>
      <c r="D2390" s="251"/>
    </row>
    <row r="2391" spans="1:4" x14ac:dyDescent="0.25">
      <c r="A2391" s="203"/>
      <c r="B2391" s="202"/>
      <c r="C2391" s="202"/>
      <c r="D2391" s="251"/>
    </row>
    <row r="2392" spans="1:4" x14ac:dyDescent="0.25">
      <c r="A2392" s="203"/>
      <c r="B2392" s="202"/>
      <c r="C2392" s="202"/>
      <c r="D2392" s="251"/>
    </row>
    <row r="2393" spans="1:4" x14ac:dyDescent="0.25">
      <c r="A2393" s="203"/>
      <c r="B2393" s="202"/>
      <c r="C2393" s="202"/>
      <c r="D2393" s="251"/>
    </row>
    <row r="2394" spans="1:4" x14ac:dyDescent="0.25">
      <c r="A2394" s="203"/>
      <c r="B2394" s="202"/>
      <c r="C2394" s="202"/>
      <c r="D2394" s="251"/>
    </row>
    <row r="2395" spans="1:4" x14ac:dyDescent="0.25">
      <c r="A2395" s="203"/>
      <c r="B2395" s="202"/>
      <c r="C2395" s="202"/>
      <c r="D2395" s="251"/>
    </row>
    <row r="2396" spans="1:4" x14ac:dyDescent="0.25">
      <c r="A2396" s="203"/>
      <c r="B2396" s="202"/>
      <c r="C2396" s="202"/>
      <c r="D2396" s="251"/>
    </row>
    <row r="2397" spans="1:4" x14ac:dyDescent="0.25">
      <c r="A2397" s="200"/>
      <c r="B2397" s="201"/>
      <c r="C2397" s="201"/>
      <c r="D2397" s="237"/>
    </row>
    <row r="2398" spans="1:4" x14ac:dyDescent="0.25">
      <c r="A2398" s="202"/>
      <c r="B2398" s="201"/>
      <c r="C2398" s="201"/>
      <c r="D2398" s="237"/>
    </row>
    <row r="2399" spans="1:4" x14ac:dyDescent="0.25">
      <c r="A2399" s="219"/>
      <c r="B2399" s="201"/>
      <c r="C2399" s="206"/>
      <c r="D2399" s="237"/>
    </row>
    <row r="2400" spans="1:4" x14ac:dyDescent="0.25">
      <c r="A2400" s="223"/>
      <c r="B2400" s="201"/>
      <c r="C2400" s="235"/>
      <c r="D2400" s="237"/>
    </row>
    <row r="2401" spans="1:4" x14ac:dyDescent="0.25">
      <c r="A2401" s="223"/>
      <c r="B2401" s="201"/>
      <c r="C2401" s="235"/>
      <c r="D2401" s="237"/>
    </row>
    <row r="2402" spans="1:4" x14ac:dyDescent="0.25">
      <c r="A2402" s="223"/>
      <c r="B2402" s="201"/>
      <c r="C2402" s="235"/>
      <c r="D2402" s="237"/>
    </row>
    <row r="2403" spans="1:4" x14ac:dyDescent="0.25">
      <c r="A2403" s="223"/>
      <c r="B2403" s="201"/>
      <c r="C2403" s="235"/>
      <c r="D2403" s="237"/>
    </row>
    <row r="2404" spans="1:4" x14ac:dyDescent="0.25">
      <c r="A2404" s="223"/>
      <c r="B2404" s="201"/>
      <c r="C2404" s="235"/>
      <c r="D2404" s="237"/>
    </row>
    <row r="2405" spans="1:4" x14ac:dyDescent="0.25">
      <c r="A2405" s="223"/>
      <c r="B2405" s="201"/>
      <c r="C2405" s="235"/>
      <c r="D2405" s="237"/>
    </row>
    <row r="2406" spans="1:4" x14ac:dyDescent="0.25">
      <c r="A2406" s="223"/>
      <c r="B2406" s="223"/>
      <c r="C2406" s="223"/>
      <c r="D2406" s="237"/>
    </row>
    <row r="2407" spans="1:4" x14ac:dyDescent="0.25">
      <c r="A2407" s="223"/>
      <c r="B2407" s="223"/>
      <c r="C2407" s="223"/>
      <c r="D2407" s="237"/>
    </row>
    <row r="2408" spans="1:4" x14ac:dyDescent="0.25">
      <c r="A2408" s="223"/>
      <c r="B2408" s="223"/>
      <c r="C2408" s="223"/>
      <c r="D2408" s="237"/>
    </row>
    <row r="2409" spans="1:4" x14ac:dyDescent="0.25">
      <c r="A2409" s="223"/>
      <c r="B2409" s="201"/>
      <c r="C2409" s="223"/>
      <c r="D2409" s="237"/>
    </row>
    <row r="2410" spans="1:4" x14ac:dyDescent="0.25">
      <c r="A2410" s="223"/>
      <c r="B2410" s="201"/>
      <c r="C2410" s="223"/>
      <c r="D2410" s="237"/>
    </row>
    <row r="2411" spans="1:4" x14ac:dyDescent="0.25">
      <c r="A2411" s="223"/>
      <c r="B2411" s="201"/>
      <c r="C2411" s="223"/>
      <c r="D2411" s="237"/>
    </row>
    <row r="2412" spans="1:4" x14ac:dyDescent="0.25">
      <c r="A2412" s="223"/>
      <c r="B2412" s="201"/>
      <c r="C2412" s="223"/>
      <c r="D2412" s="237"/>
    </row>
    <row r="2413" spans="1:4" x14ac:dyDescent="0.25">
      <c r="A2413" s="223"/>
      <c r="B2413" s="223"/>
      <c r="C2413" s="223"/>
      <c r="D2413" s="234"/>
    </row>
    <row r="2414" spans="1:4" x14ac:dyDescent="0.25">
      <c r="A2414" s="223"/>
      <c r="B2414" s="223"/>
      <c r="C2414" s="223"/>
      <c r="D2414" s="234"/>
    </row>
    <row r="2415" spans="1:4" x14ac:dyDescent="0.25">
      <c r="A2415" s="223"/>
      <c r="B2415" s="223"/>
      <c r="C2415" s="223"/>
      <c r="D2415" s="234"/>
    </row>
    <row r="2416" spans="1:4" x14ac:dyDescent="0.25">
      <c r="A2416" s="223"/>
      <c r="B2416" s="223"/>
      <c r="C2416" s="223"/>
      <c r="D2416" s="234"/>
    </row>
    <row r="2417" spans="1:4" x14ac:dyDescent="0.25">
      <c r="A2417" s="223"/>
      <c r="B2417" s="223"/>
      <c r="C2417" s="223"/>
      <c r="D2417" s="249"/>
    </row>
    <row r="2418" spans="1:4" x14ac:dyDescent="0.25">
      <c r="A2418" s="223"/>
      <c r="B2418" s="223"/>
      <c r="C2418" s="223"/>
      <c r="D2418" s="249"/>
    </row>
    <row r="2419" spans="1:4" x14ac:dyDescent="0.25">
      <c r="A2419" s="223"/>
      <c r="B2419" s="223"/>
      <c r="C2419" s="223"/>
      <c r="D2419" s="249"/>
    </row>
    <row r="2420" spans="1:4" x14ac:dyDescent="0.25">
      <c r="A2420" s="223"/>
      <c r="B2420" s="223"/>
      <c r="C2420" s="223"/>
      <c r="D2420" s="249"/>
    </row>
    <row r="2421" spans="1:4" x14ac:dyDescent="0.25">
      <c r="A2421" s="223"/>
      <c r="B2421" s="201"/>
      <c r="C2421" s="223"/>
      <c r="D2421" s="237"/>
    </row>
    <row r="2422" spans="1:4" x14ac:dyDescent="0.25">
      <c r="A2422" s="219"/>
      <c r="B2422" s="201"/>
      <c r="C2422" s="223"/>
      <c r="D2422" s="237"/>
    </row>
    <row r="2423" spans="1:4" x14ac:dyDescent="0.25">
      <c r="A2423" s="223"/>
      <c r="B2423" s="201"/>
      <c r="C2423" s="235"/>
      <c r="D2423" s="237"/>
    </row>
    <row r="2424" spans="1:4" x14ac:dyDescent="0.25">
      <c r="A2424" s="223"/>
      <c r="B2424" s="201"/>
      <c r="C2424" s="235"/>
      <c r="D2424" s="237"/>
    </row>
    <row r="2425" spans="1:4" x14ac:dyDescent="0.25">
      <c r="A2425" s="223"/>
      <c r="B2425" s="201"/>
      <c r="C2425" s="235"/>
      <c r="D2425" s="237"/>
    </row>
    <row r="2426" spans="1:4" x14ac:dyDescent="0.25">
      <c r="A2426" s="223"/>
      <c r="B2426" s="201"/>
      <c r="C2426" s="235"/>
      <c r="D2426" s="237"/>
    </row>
    <row r="2427" spans="1:4" x14ac:dyDescent="0.25">
      <c r="A2427" s="223"/>
      <c r="B2427" s="201"/>
      <c r="C2427" s="235"/>
      <c r="D2427" s="237"/>
    </row>
    <row r="2428" spans="1:4" x14ac:dyDescent="0.25">
      <c r="A2428" s="223"/>
      <c r="B2428" s="201"/>
      <c r="C2428" s="235"/>
      <c r="D2428" s="237"/>
    </row>
    <row r="2429" spans="1:4" x14ac:dyDescent="0.25">
      <c r="A2429" s="223"/>
      <c r="B2429" s="223"/>
      <c r="C2429" s="223"/>
      <c r="D2429" s="237"/>
    </row>
    <row r="2430" spans="1:4" x14ac:dyDescent="0.25">
      <c r="A2430" s="223"/>
      <c r="B2430" s="223"/>
      <c r="C2430" s="223"/>
      <c r="D2430" s="237"/>
    </row>
    <row r="2431" spans="1:4" x14ac:dyDescent="0.25">
      <c r="A2431" s="223"/>
      <c r="B2431" s="223"/>
      <c r="C2431" s="223"/>
      <c r="D2431" s="237"/>
    </row>
    <row r="2432" spans="1:4" x14ac:dyDescent="0.25">
      <c r="A2432" s="223"/>
      <c r="B2432" s="201"/>
      <c r="C2432" s="223"/>
      <c r="D2432" s="237"/>
    </row>
    <row r="2433" spans="1:4" x14ac:dyDescent="0.25">
      <c r="A2433" s="223"/>
      <c r="B2433" s="201"/>
      <c r="C2433" s="223"/>
      <c r="D2433" s="237"/>
    </row>
    <row r="2434" spans="1:4" x14ac:dyDescent="0.25">
      <c r="A2434" s="223"/>
      <c r="B2434" s="201"/>
      <c r="C2434" s="223"/>
      <c r="D2434" s="237"/>
    </row>
    <row r="2435" spans="1:4" x14ac:dyDescent="0.25">
      <c r="A2435" s="223"/>
      <c r="B2435" s="201"/>
      <c r="C2435" s="223"/>
      <c r="D2435" s="237"/>
    </row>
    <row r="2436" spans="1:4" x14ac:dyDescent="0.25">
      <c r="A2436" s="223"/>
      <c r="B2436" s="223"/>
      <c r="C2436" s="223"/>
      <c r="D2436" s="234"/>
    </row>
    <row r="2437" spans="1:4" x14ac:dyDescent="0.25">
      <c r="A2437" s="223"/>
      <c r="B2437" s="223"/>
      <c r="C2437" s="223"/>
      <c r="D2437" s="234"/>
    </row>
    <row r="2438" spans="1:4" x14ac:dyDescent="0.25">
      <c r="A2438" s="223"/>
      <c r="B2438" s="223"/>
      <c r="C2438" s="223"/>
      <c r="D2438" s="234"/>
    </row>
    <row r="2439" spans="1:4" x14ac:dyDescent="0.25">
      <c r="A2439" s="223"/>
      <c r="B2439" s="223"/>
      <c r="C2439" s="223"/>
      <c r="D2439" s="234"/>
    </row>
    <row r="2440" spans="1:4" x14ac:dyDescent="0.25">
      <c r="A2440" s="223"/>
      <c r="B2440" s="223"/>
      <c r="C2440" s="223"/>
      <c r="D2440" s="249"/>
    </row>
    <row r="2441" spans="1:4" x14ac:dyDescent="0.25">
      <c r="A2441" s="223"/>
      <c r="B2441" s="223"/>
      <c r="C2441" s="223"/>
      <c r="D2441" s="249"/>
    </row>
    <row r="2442" spans="1:4" x14ac:dyDescent="0.25">
      <c r="A2442" s="223"/>
      <c r="B2442" s="223"/>
      <c r="C2442" s="223"/>
      <c r="D2442" s="249"/>
    </row>
    <row r="2443" spans="1:4" x14ac:dyDescent="0.25">
      <c r="A2443" s="223"/>
      <c r="B2443" s="223"/>
      <c r="C2443" s="223"/>
      <c r="D2443" s="249"/>
    </row>
    <row r="2444" spans="1:4" x14ac:dyDescent="0.25">
      <c r="A2444" s="223"/>
      <c r="B2444" s="201"/>
      <c r="C2444" s="206"/>
      <c r="D2444" s="237"/>
    </row>
    <row r="2445" spans="1:4" x14ac:dyDescent="0.25">
      <c r="A2445" s="219"/>
      <c r="B2445" s="201"/>
      <c r="C2445" s="206"/>
      <c r="D2445" s="237"/>
    </row>
    <row r="2446" spans="1:4" x14ac:dyDescent="0.25">
      <c r="A2446" s="223"/>
      <c r="B2446" s="201"/>
      <c r="C2446" s="235"/>
      <c r="D2446" s="237"/>
    </row>
    <row r="2447" spans="1:4" x14ac:dyDescent="0.25">
      <c r="A2447" s="223"/>
      <c r="B2447" s="201"/>
      <c r="C2447" s="235"/>
      <c r="D2447" s="237"/>
    </row>
    <row r="2448" spans="1:4" x14ac:dyDescent="0.25">
      <c r="A2448" s="223"/>
      <c r="B2448" s="201"/>
      <c r="C2448" s="235"/>
      <c r="D2448" s="237"/>
    </row>
    <row r="2449" spans="1:4" x14ac:dyDescent="0.25">
      <c r="A2449" s="223"/>
      <c r="B2449" s="201"/>
      <c r="C2449" s="235"/>
      <c r="D2449" s="237"/>
    </row>
    <row r="2450" spans="1:4" x14ac:dyDescent="0.25">
      <c r="A2450" s="223"/>
      <c r="B2450" s="201"/>
      <c r="C2450" s="235"/>
      <c r="D2450" s="237"/>
    </row>
    <row r="2451" spans="1:4" x14ac:dyDescent="0.25">
      <c r="A2451" s="223"/>
      <c r="B2451" s="201"/>
      <c r="C2451" s="235"/>
      <c r="D2451" s="237"/>
    </row>
    <row r="2452" spans="1:4" x14ac:dyDescent="0.25">
      <c r="A2452" s="223"/>
      <c r="B2452" s="223"/>
      <c r="C2452" s="223"/>
      <c r="D2452" s="237"/>
    </row>
    <row r="2453" spans="1:4" x14ac:dyDescent="0.25">
      <c r="A2453" s="223"/>
      <c r="B2453" s="223"/>
      <c r="C2453" s="223"/>
      <c r="D2453" s="237"/>
    </row>
    <row r="2454" spans="1:4" x14ac:dyDescent="0.25">
      <c r="A2454" s="223"/>
      <c r="B2454" s="223"/>
      <c r="C2454" s="223"/>
      <c r="D2454" s="237"/>
    </row>
    <row r="2455" spans="1:4" x14ac:dyDescent="0.25">
      <c r="A2455" s="223"/>
      <c r="B2455" s="201"/>
      <c r="C2455" s="223"/>
      <c r="D2455" s="237"/>
    </row>
    <row r="2456" spans="1:4" x14ac:dyDescent="0.25">
      <c r="A2456" s="223"/>
      <c r="B2456" s="201"/>
      <c r="C2456" s="223"/>
      <c r="D2456" s="237"/>
    </row>
    <row r="2457" spans="1:4" x14ac:dyDescent="0.25">
      <c r="A2457" s="223"/>
      <c r="B2457" s="201"/>
      <c r="C2457" s="223"/>
      <c r="D2457" s="237"/>
    </row>
    <row r="2458" spans="1:4" x14ac:dyDescent="0.25">
      <c r="A2458" s="223"/>
      <c r="B2458" s="201"/>
      <c r="C2458" s="223"/>
      <c r="D2458" s="237"/>
    </row>
    <row r="2459" spans="1:4" x14ac:dyDescent="0.25">
      <c r="A2459" s="223"/>
      <c r="B2459" s="223"/>
      <c r="C2459" s="223"/>
      <c r="D2459" s="234"/>
    </row>
    <row r="2460" spans="1:4" x14ac:dyDescent="0.25">
      <c r="A2460" s="223"/>
      <c r="B2460" s="223"/>
      <c r="C2460" s="223"/>
      <c r="D2460" s="234"/>
    </row>
    <row r="2461" spans="1:4" x14ac:dyDescent="0.25">
      <c r="A2461" s="223"/>
      <c r="B2461" s="223"/>
      <c r="C2461" s="223"/>
      <c r="D2461" s="234"/>
    </row>
    <row r="2462" spans="1:4" x14ac:dyDescent="0.25">
      <c r="A2462" s="223"/>
      <c r="B2462" s="223"/>
      <c r="C2462" s="223"/>
      <c r="D2462" s="234"/>
    </row>
    <row r="2463" spans="1:4" x14ac:dyDescent="0.25">
      <c r="A2463" s="223"/>
      <c r="B2463" s="223"/>
      <c r="C2463" s="223"/>
      <c r="D2463" s="249"/>
    </row>
    <row r="2464" spans="1:4" x14ac:dyDescent="0.25">
      <c r="A2464" s="223"/>
      <c r="B2464" s="223"/>
      <c r="C2464" s="223"/>
      <c r="D2464" s="249"/>
    </row>
    <row r="2465" spans="1:4" x14ac:dyDescent="0.25">
      <c r="A2465" s="223"/>
      <c r="B2465" s="223"/>
      <c r="C2465" s="223"/>
      <c r="D2465" s="249"/>
    </row>
    <row r="2466" spans="1:4" x14ac:dyDescent="0.25">
      <c r="A2466" s="223"/>
      <c r="B2466" s="223"/>
      <c r="C2466" s="223"/>
      <c r="D2466" s="249"/>
    </row>
    <row r="2467" spans="1:4" x14ac:dyDescent="0.25">
      <c r="A2467" s="223"/>
      <c r="B2467" s="201"/>
      <c r="C2467" s="201"/>
      <c r="D2467" s="237"/>
    </row>
    <row r="2468" spans="1:4" x14ac:dyDescent="0.25">
      <c r="A2468" s="219"/>
      <c r="B2468" s="201"/>
      <c r="C2468" s="206"/>
      <c r="D2468" s="237"/>
    </row>
    <row r="2469" spans="1:4" x14ac:dyDescent="0.25">
      <c r="A2469" s="223"/>
      <c r="B2469" s="201"/>
      <c r="C2469" s="235"/>
      <c r="D2469" s="237"/>
    </row>
    <row r="2470" spans="1:4" x14ac:dyDescent="0.25">
      <c r="A2470" s="223"/>
      <c r="B2470" s="201"/>
      <c r="C2470" s="235"/>
      <c r="D2470" s="237"/>
    </row>
    <row r="2471" spans="1:4" x14ac:dyDescent="0.25">
      <c r="A2471" s="223"/>
      <c r="B2471" s="201"/>
      <c r="C2471" s="235"/>
      <c r="D2471" s="237"/>
    </row>
    <row r="2472" spans="1:4" x14ac:dyDescent="0.25">
      <c r="A2472" s="223"/>
      <c r="B2472" s="201"/>
      <c r="C2472" s="235"/>
      <c r="D2472" s="237"/>
    </row>
    <row r="2473" spans="1:4" x14ac:dyDescent="0.25">
      <c r="A2473" s="223"/>
      <c r="B2473" s="201"/>
      <c r="C2473" s="235"/>
      <c r="D2473" s="237"/>
    </row>
    <row r="2474" spans="1:4" x14ac:dyDescent="0.25">
      <c r="A2474" s="223"/>
      <c r="B2474" s="201"/>
      <c r="C2474" s="235"/>
      <c r="D2474" s="237"/>
    </row>
    <row r="2475" spans="1:4" x14ac:dyDescent="0.25">
      <c r="A2475" s="223"/>
      <c r="B2475" s="223"/>
      <c r="C2475" s="223"/>
      <c r="D2475" s="237"/>
    </row>
    <row r="2476" spans="1:4" x14ac:dyDescent="0.25">
      <c r="A2476" s="223"/>
      <c r="B2476" s="223"/>
      <c r="C2476" s="223"/>
      <c r="D2476" s="237"/>
    </row>
    <row r="2477" spans="1:4" x14ac:dyDescent="0.25">
      <c r="A2477" s="223"/>
      <c r="B2477" s="223"/>
      <c r="C2477" s="223"/>
      <c r="D2477" s="237"/>
    </row>
    <row r="2478" spans="1:4" x14ac:dyDescent="0.25">
      <c r="A2478" s="223"/>
      <c r="B2478" s="201"/>
      <c r="C2478" s="223"/>
      <c r="D2478" s="237"/>
    </row>
    <row r="2479" spans="1:4" x14ac:dyDescent="0.25">
      <c r="A2479" s="223"/>
      <c r="B2479" s="201"/>
      <c r="C2479" s="223"/>
      <c r="D2479" s="237"/>
    </row>
    <row r="2480" spans="1:4" x14ac:dyDescent="0.25">
      <c r="A2480" s="223"/>
      <c r="B2480" s="201"/>
      <c r="C2480" s="223"/>
      <c r="D2480" s="237"/>
    </row>
    <row r="2481" spans="1:4" x14ac:dyDescent="0.25">
      <c r="A2481" s="223"/>
      <c r="B2481" s="201"/>
      <c r="C2481" s="223"/>
      <c r="D2481" s="237"/>
    </row>
    <row r="2482" spans="1:4" x14ac:dyDescent="0.25">
      <c r="A2482" s="223"/>
      <c r="B2482" s="223"/>
      <c r="C2482" s="223"/>
      <c r="D2482" s="234"/>
    </row>
    <row r="2483" spans="1:4" x14ac:dyDescent="0.25">
      <c r="A2483" s="223"/>
      <c r="B2483" s="223"/>
      <c r="C2483" s="223"/>
      <c r="D2483" s="234"/>
    </row>
    <row r="2484" spans="1:4" x14ac:dyDescent="0.25">
      <c r="A2484" s="223"/>
      <c r="B2484" s="223"/>
      <c r="C2484" s="223"/>
      <c r="D2484" s="234"/>
    </row>
    <row r="2485" spans="1:4" x14ac:dyDescent="0.25">
      <c r="A2485" s="223"/>
      <c r="B2485" s="223"/>
      <c r="C2485" s="223"/>
      <c r="D2485" s="234"/>
    </row>
    <row r="2486" spans="1:4" x14ac:dyDescent="0.25">
      <c r="A2486" s="223"/>
      <c r="B2486" s="223"/>
      <c r="C2486" s="223"/>
      <c r="D2486" s="249"/>
    </row>
    <row r="2487" spans="1:4" x14ac:dyDescent="0.25">
      <c r="A2487" s="223"/>
      <c r="B2487" s="223"/>
      <c r="C2487" s="223"/>
      <c r="D2487" s="249"/>
    </row>
    <row r="2488" spans="1:4" x14ac:dyDescent="0.25">
      <c r="A2488" s="223"/>
      <c r="B2488" s="223"/>
      <c r="C2488" s="223"/>
      <c r="D2488" s="249"/>
    </row>
    <row r="2489" spans="1:4" x14ac:dyDescent="0.25">
      <c r="A2489" s="223"/>
      <c r="B2489" s="223"/>
      <c r="C2489" s="223"/>
      <c r="D2489" s="249"/>
    </row>
    <row r="2490" spans="1:4" x14ac:dyDescent="0.25">
      <c r="A2490" s="223"/>
      <c r="B2490" s="201"/>
      <c r="C2490" s="223"/>
      <c r="D2490" s="237"/>
    </row>
    <row r="2491" spans="1:4" x14ac:dyDescent="0.25">
      <c r="A2491" s="219"/>
      <c r="B2491" s="201"/>
      <c r="C2491" s="223"/>
      <c r="D2491" s="237"/>
    </row>
    <row r="2492" spans="1:4" x14ac:dyDescent="0.25">
      <c r="A2492" s="223"/>
      <c r="B2492" s="201"/>
      <c r="C2492" s="235"/>
      <c r="D2492" s="237"/>
    </row>
    <row r="2493" spans="1:4" x14ac:dyDescent="0.25">
      <c r="A2493" s="223"/>
      <c r="B2493" s="201"/>
      <c r="C2493" s="235"/>
      <c r="D2493" s="237"/>
    </row>
    <row r="2494" spans="1:4" x14ac:dyDescent="0.25">
      <c r="A2494" s="223"/>
      <c r="B2494" s="201"/>
      <c r="C2494" s="235"/>
      <c r="D2494" s="237"/>
    </row>
    <row r="2495" spans="1:4" x14ac:dyDescent="0.25">
      <c r="A2495" s="223"/>
      <c r="B2495" s="201"/>
      <c r="C2495" s="235"/>
      <c r="D2495" s="237"/>
    </row>
    <row r="2496" spans="1:4" x14ac:dyDescent="0.25">
      <c r="A2496" s="223"/>
      <c r="B2496" s="201"/>
      <c r="C2496" s="235"/>
      <c r="D2496" s="237"/>
    </row>
    <row r="2497" spans="1:4" x14ac:dyDescent="0.25">
      <c r="A2497" s="223"/>
      <c r="B2497" s="201"/>
      <c r="C2497" s="235"/>
      <c r="D2497" s="237"/>
    </row>
    <row r="2498" spans="1:4" x14ac:dyDescent="0.25">
      <c r="A2498" s="223"/>
      <c r="B2498" s="223"/>
      <c r="C2498" s="223"/>
      <c r="D2498" s="237"/>
    </row>
    <row r="2499" spans="1:4" x14ac:dyDescent="0.25">
      <c r="A2499" s="223"/>
      <c r="B2499" s="223"/>
      <c r="C2499" s="223"/>
      <c r="D2499" s="237"/>
    </row>
    <row r="2500" spans="1:4" x14ac:dyDescent="0.25">
      <c r="A2500" s="223"/>
      <c r="B2500" s="223"/>
      <c r="C2500" s="223"/>
      <c r="D2500" s="237"/>
    </row>
    <row r="2501" spans="1:4" x14ac:dyDescent="0.25">
      <c r="A2501" s="223"/>
      <c r="B2501" s="201"/>
      <c r="C2501" s="223"/>
      <c r="D2501" s="237"/>
    </row>
    <row r="2502" spans="1:4" x14ac:dyDescent="0.25">
      <c r="A2502" s="223"/>
      <c r="B2502" s="201"/>
      <c r="C2502" s="223"/>
      <c r="D2502" s="237"/>
    </row>
    <row r="2503" spans="1:4" x14ac:dyDescent="0.25">
      <c r="A2503" s="223"/>
      <c r="B2503" s="201"/>
      <c r="C2503" s="223"/>
      <c r="D2503" s="237"/>
    </row>
    <row r="2504" spans="1:4" x14ac:dyDescent="0.25">
      <c r="A2504" s="223"/>
      <c r="B2504" s="201"/>
      <c r="C2504" s="223"/>
      <c r="D2504" s="237"/>
    </row>
    <row r="2505" spans="1:4" x14ac:dyDescent="0.25">
      <c r="A2505" s="223"/>
      <c r="B2505" s="223"/>
      <c r="C2505" s="223"/>
      <c r="D2505" s="234"/>
    </row>
    <row r="2506" spans="1:4" x14ac:dyDescent="0.25">
      <c r="A2506" s="223"/>
      <c r="B2506" s="223"/>
      <c r="C2506" s="223"/>
      <c r="D2506" s="234"/>
    </row>
    <row r="2507" spans="1:4" x14ac:dyDescent="0.25">
      <c r="A2507" s="223"/>
      <c r="B2507" s="223"/>
      <c r="C2507" s="223"/>
      <c r="D2507" s="234"/>
    </row>
    <row r="2508" spans="1:4" x14ac:dyDescent="0.25">
      <c r="A2508" s="223"/>
      <c r="B2508" s="223"/>
      <c r="C2508" s="223"/>
      <c r="D2508" s="234"/>
    </row>
    <row r="2509" spans="1:4" x14ac:dyDescent="0.25">
      <c r="A2509" s="223"/>
      <c r="B2509" s="223"/>
      <c r="C2509" s="223"/>
      <c r="D2509" s="249"/>
    </row>
    <row r="2510" spans="1:4" x14ac:dyDescent="0.25">
      <c r="A2510" s="223"/>
      <c r="B2510" s="223"/>
      <c r="C2510" s="223"/>
      <c r="D2510" s="249"/>
    </row>
    <row r="2511" spans="1:4" x14ac:dyDescent="0.25">
      <c r="A2511" s="223"/>
      <c r="B2511" s="223"/>
      <c r="C2511" s="223"/>
      <c r="D2511" s="249"/>
    </row>
    <row r="2512" spans="1:4" x14ac:dyDescent="0.25">
      <c r="A2512" s="223"/>
      <c r="B2512" s="223"/>
      <c r="C2512" s="223"/>
      <c r="D2512" s="249"/>
    </row>
    <row r="2513" spans="1:4" x14ac:dyDescent="0.25">
      <c r="A2513" s="223"/>
      <c r="B2513" s="201"/>
      <c r="C2513" s="206"/>
      <c r="D2513" s="237"/>
    </row>
    <row r="2514" spans="1:4" x14ac:dyDescent="0.25">
      <c r="A2514" s="219"/>
      <c r="B2514" s="201"/>
      <c r="C2514" s="206"/>
      <c r="D2514" s="237"/>
    </row>
    <row r="2515" spans="1:4" x14ac:dyDescent="0.25">
      <c r="A2515" s="223"/>
      <c r="B2515" s="201"/>
      <c r="C2515" s="235"/>
      <c r="D2515" s="237"/>
    </row>
    <row r="2516" spans="1:4" x14ac:dyDescent="0.25">
      <c r="A2516" s="223"/>
      <c r="B2516" s="201"/>
      <c r="C2516" s="235"/>
      <c r="D2516" s="237"/>
    </row>
    <row r="2517" spans="1:4" x14ac:dyDescent="0.25">
      <c r="A2517" s="223"/>
      <c r="B2517" s="201"/>
      <c r="C2517" s="235"/>
      <c r="D2517" s="237"/>
    </row>
    <row r="2518" spans="1:4" x14ac:dyDescent="0.25">
      <c r="A2518" s="223"/>
      <c r="B2518" s="201"/>
      <c r="C2518" s="235"/>
      <c r="D2518" s="237"/>
    </row>
    <row r="2519" spans="1:4" x14ac:dyDescent="0.25">
      <c r="A2519" s="223"/>
      <c r="B2519" s="201"/>
      <c r="C2519" s="235"/>
      <c r="D2519" s="237"/>
    </row>
    <row r="2520" spans="1:4" x14ac:dyDescent="0.25">
      <c r="A2520" s="223"/>
      <c r="B2520" s="201"/>
      <c r="C2520" s="235"/>
      <c r="D2520" s="237"/>
    </row>
    <row r="2521" spans="1:4" x14ac:dyDescent="0.25">
      <c r="A2521" s="223"/>
      <c r="B2521" s="223"/>
      <c r="C2521" s="223"/>
      <c r="D2521" s="237"/>
    </row>
    <row r="2522" spans="1:4" x14ac:dyDescent="0.25">
      <c r="A2522" s="223"/>
      <c r="B2522" s="223"/>
      <c r="C2522" s="223"/>
      <c r="D2522" s="237"/>
    </row>
    <row r="2523" spans="1:4" x14ac:dyDescent="0.25">
      <c r="A2523" s="223"/>
      <c r="B2523" s="223"/>
      <c r="C2523" s="223"/>
      <c r="D2523" s="237"/>
    </row>
    <row r="2524" spans="1:4" x14ac:dyDescent="0.25">
      <c r="A2524" s="223"/>
      <c r="B2524" s="201"/>
      <c r="C2524" s="223"/>
      <c r="D2524" s="237"/>
    </row>
    <row r="2525" spans="1:4" x14ac:dyDescent="0.25">
      <c r="A2525" s="223"/>
      <c r="B2525" s="201"/>
      <c r="C2525" s="223"/>
      <c r="D2525" s="237"/>
    </row>
    <row r="2526" spans="1:4" x14ac:dyDescent="0.25">
      <c r="A2526" s="223"/>
      <c r="B2526" s="201"/>
      <c r="C2526" s="223"/>
      <c r="D2526" s="237"/>
    </row>
    <row r="2527" spans="1:4" x14ac:dyDescent="0.25">
      <c r="A2527" s="223"/>
      <c r="B2527" s="201"/>
      <c r="C2527" s="223"/>
      <c r="D2527" s="237"/>
    </row>
    <row r="2528" spans="1:4" x14ac:dyDescent="0.25">
      <c r="A2528" s="223"/>
      <c r="B2528" s="223"/>
      <c r="C2528" s="223"/>
      <c r="D2528" s="234"/>
    </row>
    <row r="2529" spans="1:4" x14ac:dyDescent="0.25">
      <c r="A2529" s="223"/>
      <c r="B2529" s="223"/>
      <c r="C2529" s="223"/>
      <c r="D2529" s="234"/>
    </row>
    <row r="2530" spans="1:4" x14ac:dyDescent="0.25">
      <c r="A2530" s="223"/>
      <c r="B2530" s="223"/>
      <c r="C2530" s="223"/>
      <c r="D2530" s="234"/>
    </row>
    <row r="2531" spans="1:4" x14ac:dyDescent="0.25">
      <c r="A2531" s="223"/>
      <c r="B2531" s="223"/>
      <c r="C2531" s="223"/>
      <c r="D2531" s="234"/>
    </row>
    <row r="2532" spans="1:4" x14ac:dyDescent="0.25">
      <c r="A2532" s="223"/>
      <c r="B2532" s="223"/>
      <c r="C2532" s="223"/>
      <c r="D2532" s="249"/>
    </row>
    <row r="2533" spans="1:4" x14ac:dyDescent="0.25">
      <c r="A2533" s="223"/>
      <c r="B2533" s="223"/>
      <c r="C2533" s="223"/>
      <c r="D2533" s="249"/>
    </row>
    <row r="2534" spans="1:4" x14ac:dyDescent="0.25">
      <c r="A2534" s="223"/>
      <c r="B2534" s="223"/>
      <c r="C2534" s="223"/>
      <c r="D2534" s="249"/>
    </row>
    <row r="2535" spans="1:4" x14ac:dyDescent="0.25">
      <c r="A2535" s="223"/>
      <c r="B2535" s="223"/>
      <c r="C2535" s="223"/>
      <c r="D2535" s="249"/>
    </row>
    <row r="2536" spans="1:4" x14ac:dyDescent="0.25">
      <c r="A2536" s="223"/>
      <c r="B2536" s="201"/>
      <c r="C2536" s="223"/>
      <c r="D2536" s="234"/>
    </row>
    <row r="2537" spans="1:4" x14ac:dyDescent="0.25">
      <c r="A2537" s="219"/>
      <c r="B2537" s="201"/>
      <c r="C2537" s="223"/>
      <c r="D2537" s="237"/>
    </row>
    <row r="2538" spans="1:4" x14ac:dyDescent="0.25">
      <c r="A2538" s="223"/>
      <c r="B2538" s="201"/>
      <c r="C2538" s="235"/>
      <c r="D2538" s="237"/>
    </row>
    <row r="2539" spans="1:4" x14ac:dyDescent="0.25">
      <c r="A2539" s="223"/>
      <c r="B2539" s="201"/>
      <c r="C2539" s="235"/>
      <c r="D2539" s="237"/>
    </row>
    <row r="2540" spans="1:4" x14ac:dyDescent="0.25">
      <c r="A2540" s="223"/>
      <c r="B2540" s="201"/>
      <c r="C2540" s="235"/>
      <c r="D2540" s="237"/>
    </row>
    <row r="2541" spans="1:4" x14ac:dyDescent="0.25">
      <c r="A2541" s="223"/>
      <c r="B2541" s="201"/>
      <c r="C2541" s="235"/>
      <c r="D2541" s="237"/>
    </row>
    <row r="2542" spans="1:4" x14ac:dyDescent="0.25">
      <c r="A2542" s="223"/>
      <c r="B2542" s="201"/>
      <c r="C2542" s="235"/>
      <c r="D2542" s="237"/>
    </row>
    <row r="2543" spans="1:4" x14ac:dyDescent="0.25">
      <c r="A2543" s="223"/>
      <c r="B2543" s="201"/>
      <c r="C2543" s="235"/>
      <c r="D2543" s="237"/>
    </row>
    <row r="2544" spans="1:4" x14ac:dyDescent="0.25">
      <c r="A2544" s="223"/>
      <c r="B2544" s="223"/>
      <c r="C2544" s="223"/>
      <c r="D2544" s="237"/>
    </row>
    <row r="2545" spans="1:4" x14ac:dyDescent="0.25">
      <c r="A2545" s="223"/>
      <c r="B2545" s="223"/>
      <c r="C2545" s="223"/>
      <c r="D2545" s="237"/>
    </row>
    <row r="2546" spans="1:4" x14ac:dyDescent="0.25">
      <c r="A2546" s="223"/>
      <c r="B2546" s="223"/>
      <c r="C2546" s="223"/>
      <c r="D2546" s="237"/>
    </row>
    <row r="2547" spans="1:4" x14ac:dyDescent="0.25">
      <c r="A2547" s="223"/>
      <c r="B2547" s="201"/>
      <c r="C2547" s="223"/>
      <c r="D2547" s="237"/>
    </row>
    <row r="2548" spans="1:4" x14ac:dyDescent="0.25">
      <c r="A2548" s="223"/>
      <c r="B2548" s="201"/>
      <c r="C2548" s="223"/>
      <c r="D2548" s="237"/>
    </row>
    <row r="2549" spans="1:4" x14ac:dyDescent="0.25">
      <c r="A2549" s="223"/>
      <c r="B2549" s="201"/>
      <c r="C2549" s="223"/>
      <c r="D2549" s="237"/>
    </row>
    <row r="2550" spans="1:4" x14ac:dyDescent="0.25">
      <c r="A2550" s="223"/>
      <c r="B2550" s="201"/>
      <c r="C2550" s="223"/>
      <c r="D2550" s="237"/>
    </row>
    <row r="2551" spans="1:4" x14ac:dyDescent="0.25">
      <c r="A2551" s="223"/>
      <c r="B2551" s="223"/>
      <c r="C2551" s="223"/>
      <c r="D2551" s="234"/>
    </row>
    <row r="2552" spans="1:4" x14ac:dyDescent="0.25">
      <c r="A2552" s="223"/>
      <c r="B2552" s="223"/>
      <c r="C2552" s="223"/>
      <c r="D2552" s="234"/>
    </row>
    <row r="2553" spans="1:4" x14ac:dyDescent="0.25">
      <c r="A2553" s="223"/>
      <c r="B2553" s="223"/>
      <c r="C2553" s="223"/>
      <c r="D2553" s="234"/>
    </row>
    <row r="2554" spans="1:4" x14ac:dyDescent="0.25">
      <c r="A2554" s="223"/>
      <c r="B2554" s="223"/>
      <c r="C2554" s="223"/>
      <c r="D2554" s="234"/>
    </row>
    <row r="2555" spans="1:4" x14ac:dyDescent="0.25">
      <c r="A2555" s="223"/>
      <c r="B2555" s="223"/>
      <c r="C2555" s="223"/>
      <c r="D2555" s="249"/>
    </row>
    <row r="2556" spans="1:4" x14ac:dyDescent="0.25">
      <c r="A2556" s="223"/>
      <c r="B2556" s="223"/>
      <c r="C2556" s="223"/>
      <c r="D2556" s="249"/>
    </row>
    <row r="2557" spans="1:4" x14ac:dyDescent="0.25">
      <c r="A2557" s="223"/>
      <c r="B2557" s="223"/>
      <c r="C2557" s="223"/>
      <c r="D2557" s="249"/>
    </row>
    <row r="2558" spans="1:4" x14ac:dyDescent="0.25">
      <c r="A2558" s="223"/>
      <c r="B2558" s="223"/>
      <c r="C2558" s="223"/>
      <c r="D2558" s="249"/>
    </row>
    <row r="2559" spans="1:4" x14ac:dyDescent="0.25">
      <c r="A2559" s="223"/>
      <c r="B2559" s="201"/>
      <c r="C2559" s="223"/>
      <c r="D2559" s="249"/>
    </row>
    <row r="2560" spans="1:4" x14ac:dyDescent="0.25">
      <c r="A2560" s="212"/>
      <c r="B2560" s="202"/>
      <c r="C2560" s="202"/>
      <c r="D2560" s="251"/>
    </row>
    <row r="2561" spans="1:4" x14ac:dyDescent="0.25">
      <c r="A2561" s="203"/>
      <c r="B2561" s="202"/>
      <c r="C2561" s="202"/>
      <c r="D2561" s="251"/>
    </row>
    <row r="2562" spans="1:4" x14ac:dyDescent="0.25">
      <c r="A2562" s="203"/>
      <c r="B2562" s="202"/>
      <c r="C2562" s="202"/>
      <c r="D2562" s="251"/>
    </row>
    <row r="2563" spans="1:4" x14ac:dyDescent="0.25">
      <c r="A2563" s="203"/>
      <c r="B2563" s="202"/>
      <c r="C2563" s="202"/>
      <c r="D2563" s="251"/>
    </row>
    <row r="2564" spans="1:4" x14ac:dyDescent="0.25">
      <c r="A2564" s="203"/>
      <c r="B2564" s="202"/>
      <c r="C2564" s="202"/>
      <c r="D2564" s="251"/>
    </row>
    <row r="2565" spans="1:4" x14ac:dyDescent="0.25">
      <c r="A2565" s="203"/>
      <c r="B2565" s="202"/>
      <c r="C2565" s="202"/>
      <c r="D2565" s="251"/>
    </row>
    <row r="2566" spans="1:4" x14ac:dyDescent="0.25">
      <c r="A2566" s="203"/>
      <c r="B2566" s="202"/>
      <c r="C2566" s="202"/>
      <c r="D2566" s="251"/>
    </row>
    <row r="2567" spans="1:4" x14ac:dyDescent="0.25">
      <c r="A2567" s="203"/>
      <c r="B2567" s="202"/>
      <c r="C2567" s="202"/>
      <c r="D2567" s="251"/>
    </row>
    <row r="2568" spans="1:4" x14ac:dyDescent="0.25">
      <c r="A2568" s="203"/>
      <c r="B2568" s="202"/>
      <c r="C2568" s="202"/>
      <c r="D2568" s="251"/>
    </row>
    <row r="2569" spans="1:4" x14ac:dyDescent="0.25">
      <c r="A2569" s="203"/>
      <c r="B2569" s="202"/>
      <c r="C2569" s="202"/>
      <c r="D2569" s="251"/>
    </row>
    <row r="2570" spans="1:4" x14ac:dyDescent="0.25">
      <c r="A2570" s="203"/>
      <c r="B2570" s="202"/>
      <c r="C2570" s="202"/>
      <c r="D2570" s="251"/>
    </row>
    <row r="2571" spans="1:4" x14ac:dyDescent="0.25">
      <c r="A2571" s="203"/>
      <c r="B2571" s="202"/>
      <c r="C2571" s="202"/>
      <c r="D2571" s="251"/>
    </row>
    <row r="2572" spans="1:4" x14ac:dyDescent="0.25">
      <c r="A2572" s="203"/>
      <c r="B2572" s="202"/>
      <c r="C2572" s="202"/>
      <c r="D2572" s="251"/>
    </row>
    <row r="2573" spans="1:4" x14ac:dyDescent="0.25">
      <c r="A2573" s="203"/>
      <c r="B2573" s="202"/>
      <c r="C2573" s="202"/>
      <c r="D2573" s="251"/>
    </row>
    <row r="2574" spans="1:4" x14ac:dyDescent="0.25">
      <c r="A2574" s="203"/>
      <c r="B2574" s="202"/>
      <c r="C2574" s="202"/>
      <c r="D2574" s="251"/>
    </row>
    <row r="2575" spans="1:4" x14ac:dyDescent="0.25">
      <c r="A2575" s="203"/>
      <c r="B2575" s="202"/>
      <c r="C2575" s="202"/>
      <c r="D2575" s="251"/>
    </row>
    <row r="2576" spans="1:4" x14ac:dyDescent="0.25">
      <c r="A2576" s="223"/>
      <c r="B2576" s="201"/>
      <c r="C2576" s="223"/>
      <c r="D2576" s="249"/>
    </row>
    <row r="2577" spans="1:4" x14ac:dyDescent="0.25">
      <c r="A2577" s="203"/>
      <c r="B2577" s="201"/>
      <c r="C2577" s="223"/>
      <c r="D2577" s="234"/>
    </row>
    <row r="2578" spans="1:4" x14ac:dyDescent="0.25">
      <c r="A2578" s="203"/>
      <c r="B2578" s="201"/>
      <c r="C2578" s="223"/>
      <c r="D2578" s="237"/>
    </row>
    <row r="2579" spans="1:4" x14ac:dyDescent="0.25">
      <c r="A2579" s="223"/>
      <c r="B2579" s="201"/>
      <c r="C2579" s="235"/>
      <c r="D2579" s="237"/>
    </row>
    <row r="2580" spans="1:4" x14ac:dyDescent="0.25">
      <c r="A2580" s="223"/>
      <c r="B2580" s="201"/>
      <c r="C2580" s="235"/>
      <c r="D2580" s="237"/>
    </row>
    <row r="2581" spans="1:4" x14ac:dyDescent="0.25">
      <c r="A2581" s="223"/>
      <c r="B2581" s="201"/>
      <c r="C2581" s="235"/>
      <c r="D2581" s="237"/>
    </row>
    <row r="2582" spans="1:4" x14ac:dyDescent="0.25">
      <c r="A2582" s="223"/>
      <c r="B2582" s="201"/>
      <c r="C2582" s="235"/>
      <c r="D2582" s="237"/>
    </row>
    <row r="2583" spans="1:4" x14ac:dyDescent="0.25">
      <c r="A2583" s="223"/>
      <c r="B2583" s="201"/>
      <c r="C2583" s="235"/>
      <c r="D2583" s="237"/>
    </row>
    <row r="2584" spans="1:4" x14ac:dyDescent="0.25">
      <c r="A2584" s="223"/>
      <c r="B2584" s="201"/>
      <c r="C2584" s="235"/>
      <c r="D2584" s="237"/>
    </row>
    <row r="2585" spans="1:4" x14ac:dyDescent="0.25">
      <c r="A2585" s="223"/>
      <c r="B2585" s="223"/>
      <c r="C2585" s="223"/>
      <c r="D2585" s="237"/>
    </row>
    <row r="2586" spans="1:4" x14ac:dyDescent="0.25">
      <c r="A2586" s="223"/>
      <c r="B2586" s="223"/>
      <c r="C2586" s="223"/>
      <c r="D2586" s="237"/>
    </row>
    <row r="2587" spans="1:4" x14ac:dyDescent="0.25">
      <c r="A2587" s="223"/>
      <c r="B2587" s="223"/>
      <c r="C2587" s="223"/>
      <c r="D2587" s="237"/>
    </row>
    <row r="2588" spans="1:4" x14ac:dyDescent="0.25">
      <c r="A2588" s="223"/>
      <c r="B2588" s="201"/>
      <c r="C2588" s="223"/>
      <c r="D2588" s="237"/>
    </row>
    <row r="2589" spans="1:4" x14ac:dyDescent="0.25">
      <c r="A2589" s="223"/>
      <c r="B2589" s="201"/>
      <c r="C2589" s="223"/>
      <c r="D2589" s="237"/>
    </row>
    <row r="2590" spans="1:4" x14ac:dyDescent="0.25">
      <c r="A2590" s="223"/>
      <c r="B2590" s="201"/>
      <c r="C2590" s="223"/>
      <c r="D2590" s="237"/>
    </row>
    <row r="2591" spans="1:4" x14ac:dyDescent="0.25">
      <c r="A2591" s="223"/>
      <c r="B2591" s="201"/>
      <c r="C2591" s="223"/>
      <c r="D2591" s="237"/>
    </row>
    <row r="2592" spans="1:4" x14ac:dyDescent="0.25">
      <c r="A2592" s="223"/>
      <c r="B2592" s="223"/>
      <c r="C2592" s="223"/>
      <c r="D2592" s="234"/>
    </row>
    <row r="2593" spans="1:4" x14ac:dyDescent="0.25">
      <c r="A2593" s="223"/>
      <c r="B2593" s="223"/>
      <c r="C2593" s="223"/>
      <c r="D2593" s="234"/>
    </row>
    <row r="2594" spans="1:4" x14ac:dyDescent="0.25">
      <c r="A2594" s="223"/>
      <c r="B2594" s="223"/>
      <c r="C2594" s="223"/>
      <c r="D2594" s="234"/>
    </row>
    <row r="2595" spans="1:4" x14ac:dyDescent="0.25">
      <c r="A2595" s="223"/>
      <c r="B2595" s="223"/>
      <c r="C2595" s="223"/>
      <c r="D2595" s="234"/>
    </row>
    <row r="2596" spans="1:4" x14ac:dyDescent="0.25">
      <c r="A2596" s="223"/>
      <c r="B2596" s="223"/>
      <c r="C2596" s="223"/>
      <c r="D2596" s="249"/>
    </row>
    <row r="2597" spans="1:4" x14ac:dyDescent="0.25">
      <c r="A2597" s="223"/>
      <c r="B2597" s="223"/>
      <c r="C2597" s="223"/>
      <c r="D2597" s="249"/>
    </row>
    <row r="2598" spans="1:4" x14ac:dyDescent="0.25">
      <c r="A2598" s="223"/>
      <c r="B2598" s="223"/>
      <c r="C2598" s="223"/>
      <c r="D2598" s="249"/>
    </row>
    <row r="2599" spans="1:4" x14ac:dyDescent="0.25">
      <c r="A2599" s="223"/>
      <c r="B2599" s="223"/>
      <c r="C2599" s="223"/>
      <c r="D2599" s="249"/>
    </row>
    <row r="2600" spans="1:4" x14ac:dyDescent="0.25">
      <c r="A2600" s="220"/>
      <c r="B2600" s="201"/>
      <c r="C2600" s="206"/>
      <c r="D2600" s="237"/>
    </row>
    <row r="2601" spans="1:4" x14ac:dyDescent="0.25">
      <c r="A2601" s="203"/>
      <c r="B2601" s="201"/>
      <c r="C2601" s="223"/>
      <c r="D2601" s="237"/>
    </row>
    <row r="2602" spans="1:4" x14ac:dyDescent="0.25">
      <c r="A2602" s="223"/>
      <c r="B2602" s="201"/>
      <c r="C2602" s="235"/>
      <c r="D2602" s="237"/>
    </row>
    <row r="2603" spans="1:4" x14ac:dyDescent="0.25">
      <c r="A2603" s="223"/>
      <c r="B2603" s="201"/>
      <c r="C2603" s="235"/>
      <c r="D2603" s="237"/>
    </row>
    <row r="2604" spans="1:4" x14ac:dyDescent="0.25">
      <c r="A2604" s="223"/>
      <c r="B2604" s="201"/>
      <c r="C2604" s="235"/>
      <c r="D2604" s="237"/>
    </row>
    <row r="2605" spans="1:4" x14ac:dyDescent="0.25">
      <c r="A2605" s="223"/>
      <c r="B2605" s="201"/>
      <c r="C2605" s="235"/>
      <c r="D2605" s="237"/>
    </row>
    <row r="2606" spans="1:4" x14ac:dyDescent="0.25">
      <c r="A2606" s="223"/>
      <c r="B2606" s="201"/>
      <c r="C2606" s="235"/>
      <c r="D2606" s="237"/>
    </row>
    <row r="2607" spans="1:4" x14ac:dyDescent="0.25">
      <c r="A2607" s="223"/>
      <c r="B2607" s="201"/>
      <c r="C2607" s="235"/>
      <c r="D2607" s="237"/>
    </row>
    <row r="2608" spans="1:4" x14ac:dyDescent="0.25">
      <c r="A2608" s="223"/>
      <c r="B2608" s="223"/>
      <c r="C2608" s="223"/>
      <c r="D2608" s="237"/>
    </row>
    <row r="2609" spans="1:4" x14ac:dyDescent="0.25">
      <c r="A2609" s="223"/>
      <c r="B2609" s="223"/>
      <c r="C2609" s="223"/>
      <c r="D2609" s="237"/>
    </row>
    <row r="2610" spans="1:4" x14ac:dyDescent="0.25">
      <c r="A2610" s="223"/>
      <c r="B2610" s="223"/>
      <c r="C2610" s="223"/>
      <c r="D2610" s="237"/>
    </row>
    <row r="2611" spans="1:4" x14ac:dyDescent="0.25">
      <c r="A2611" s="223"/>
      <c r="B2611" s="201"/>
      <c r="C2611" s="223"/>
      <c r="D2611" s="237"/>
    </row>
    <row r="2612" spans="1:4" x14ac:dyDescent="0.25">
      <c r="A2612" s="223"/>
      <c r="B2612" s="201"/>
      <c r="C2612" s="223"/>
      <c r="D2612" s="237"/>
    </row>
    <row r="2613" spans="1:4" x14ac:dyDescent="0.25">
      <c r="A2613" s="223"/>
      <c r="B2613" s="201"/>
      <c r="C2613" s="223"/>
      <c r="D2613" s="237"/>
    </row>
    <row r="2614" spans="1:4" x14ac:dyDescent="0.25">
      <c r="A2614" s="223"/>
      <c r="B2614" s="201"/>
      <c r="C2614" s="223"/>
      <c r="D2614" s="237"/>
    </row>
    <row r="2615" spans="1:4" x14ac:dyDescent="0.25">
      <c r="A2615" s="223"/>
      <c r="B2615" s="223"/>
      <c r="C2615" s="223"/>
      <c r="D2615" s="234"/>
    </row>
    <row r="2616" spans="1:4" x14ac:dyDescent="0.25">
      <c r="A2616" s="223"/>
      <c r="B2616" s="223"/>
      <c r="C2616" s="223"/>
      <c r="D2616" s="234"/>
    </row>
    <row r="2617" spans="1:4" x14ac:dyDescent="0.25">
      <c r="A2617" s="223"/>
      <c r="B2617" s="223"/>
      <c r="C2617" s="223"/>
      <c r="D2617" s="234"/>
    </row>
    <row r="2618" spans="1:4" x14ac:dyDescent="0.25">
      <c r="A2618" s="223"/>
      <c r="B2618" s="223"/>
      <c r="C2618" s="223"/>
      <c r="D2618" s="234"/>
    </row>
    <row r="2619" spans="1:4" x14ac:dyDescent="0.25">
      <c r="A2619" s="223"/>
      <c r="B2619" s="223"/>
      <c r="C2619" s="223"/>
      <c r="D2619" s="249"/>
    </row>
    <row r="2620" spans="1:4" x14ac:dyDescent="0.25">
      <c r="A2620" s="223"/>
      <c r="B2620" s="223"/>
      <c r="C2620" s="223"/>
      <c r="D2620" s="249"/>
    </row>
    <row r="2621" spans="1:4" x14ac:dyDescent="0.25">
      <c r="A2621" s="223"/>
      <c r="B2621" s="223"/>
      <c r="C2621" s="223"/>
      <c r="D2621" s="249"/>
    </row>
    <row r="2622" spans="1:4" x14ac:dyDescent="0.25">
      <c r="A2622" s="223"/>
      <c r="B2622" s="223"/>
      <c r="C2622" s="223"/>
      <c r="D2622" s="249"/>
    </row>
    <row r="2623" spans="1:4" x14ac:dyDescent="0.25">
      <c r="A2623" s="200"/>
      <c r="B2623" s="201"/>
      <c r="C2623" s="223"/>
      <c r="D2623" s="237"/>
    </row>
    <row r="2624" spans="1:4" x14ac:dyDescent="0.25">
      <c r="A2624" s="203"/>
      <c r="B2624" s="201"/>
      <c r="C2624" s="223"/>
      <c r="D2624" s="237"/>
    </row>
    <row r="2625" spans="1:4" x14ac:dyDescent="0.25">
      <c r="A2625" s="223"/>
      <c r="B2625" s="201"/>
      <c r="C2625" s="235"/>
      <c r="D2625" s="237"/>
    </row>
    <row r="2626" spans="1:4" x14ac:dyDescent="0.25">
      <c r="A2626" s="223"/>
      <c r="B2626" s="201"/>
      <c r="C2626" s="235"/>
      <c r="D2626" s="237"/>
    </row>
    <row r="2627" spans="1:4" x14ac:dyDescent="0.25">
      <c r="A2627" s="223"/>
      <c r="B2627" s="201"/>
      <c r="C2627" s="235"/>
      <c r="D2627" s="237"/>
    </row>
    <row r="2628" spans="1:4" x14ac:dyDescent="0.25">
      <c r="A2628" s="223"/>
      <c r="B2628" s="201"/>
      <c r="C2628" s="235"/>
      <c r="D2628" s="237"/>
    </row>
    <row r="2629" spans="1:4" x14ac:dyDescent="0.25">
      <c r="A2629" s="223"/>
      <c r="B2629" s="201"/>
      <c r="C2629" s="235"/>
      <c r="D2629" s="237"/>
    </row>
    <row r="2630" spans="1:4" x14ac:dyDescent="0.25">
      <c r="A2630" s="223"/>
      <c r="B2630" s="201"/>
      <c r="C2630" s="235"/>
      <c r="D2630" s="237"/>
    </row>
    <row r="2631" spans="1:4" x14ac:dyDescent="0.25">
      <c r="A2631" s="223"/>
      <c r="B2631" s="223"/>
      <c r="C2631" s="223"/>
      <c r="D2631" s="237"/>
    </row>
    <row r="2632" spans="1:4" x14ac:dyDescent="0.25">
      <c r="A2632" s="223"/>
      <c r="B2632" s="223"/>
      <c r="C2632" s="223"/>
      <c r="D2632" s="237"/>
    </row>
    <row r="2633" spans="1:4" x14ac:dyDescent="0.25">
      <c r="A2633" s="223"/>
      <c r="B2633" s="223"/>
      <c r="C2633" s="223"/>
      <c r="D2633" s="237"/>
    </row>
    <row r="2634" spans="1:4" x14ac:dyDescent="0.25">
      <c r="A2634" s="223"/>
      <c r="B2634" s="201"/>
      <c r="C2634" s="223"/>
      <c r="D2634" s="237"/>
    </row>
    <row r="2635" spans="1:4" x14ac:dyDescent="0.25">
      <c r="A2635" s="223"/>
      <c r="B2635" s="201"/>
      <c r="C2635" s="223"/>
      <c r="D2635" s="237"/>
    </row>
    <row r="2636" spans="1:4" x14ac:dyDescent="0.25">
      <c r="A2636" s="223"/>
      <c r="B2636" s="201"/>
      <c r="C2636" s="223"/>
      <c r="D2636" s="237"/>
    </row>
    <row r="2637" spans="1:4" x14ac:dyDescent="0.25">
      <c r="A2637" s="223"/>
      <c r="B2637" s="201"/>
      <c r="C2637" s="223"/>
      <c r="D2637" s="237"/>
    </row>
    <row r="2638" spans="1:4" x14ac:dyDescent="0.25">
      <c r="A2638" s="223"/>
      <c r="B2638" s="223"/>
      <c r="C2638" s="223"/>
      <c r="D2638" s="234"/>
    </row>
    <row r="2639" spans="1:4" x14ac:dyDescent="0.25">
      <c r="A2639" s="223"/>
      <c r="B2639" s="223"/>
      <c r="C2639" s="223"/>
      <c r="D2639" s="234"/>
    </row>
    <row r="2640" spans="1:4" x14ac:dyDescent="0.25">
      <c r="A2640" s="223"/>
      <c r="B2640" s="223"/>
      <c r="C2640" s="223"/>
      <c r="D2640" s="234"/>
    </row>
    <row r="2641" spans="1:4" x14ac:dyDescent="0.25">
      <c r="A2641" s="223"/>
      <c r="B2641" s="223"/>
      <c r="C2641" s="223"/>
      <c r="D2641" s="234"/>
    </row>
    <row r="2642" spans="1:4" x14ac:dyDescent="0.25">
      <c r="A2642" s="223"/>
      <c r="B2642" s="223"/>
      <c r="C2642" s="223"/>
      <c r="D2642" s="249"/>
    </row>
    <row r="2643" spans="1:4" x14ac:dyDescent="0.25">
      <c r="A2643" s="223"/>
      <c r="B2643" s="223"/>
      <c r="C2643" s="223"/>
      <c r="D2643" s="249"/>
    </row>
    <row r="2644" spans="1:4" x14ac:dyDescent="0.25">
      <c r="A2644" s="223"/>
      <c r="B2644" s="223"/>
      <c r="C2644" s="223"/>
      <c r="D2644" s="249"/>
    </row>
    <row r="2645" spans="1:4" x14ac:dyDescent="0.25">
      <c r="A2645" s="223"/>
      <c r="B2645" s="223"/>
      <c r="C2645" s="223"/>
      <c r="D2645" s="249"/>
    </row>
    <row r="2646" spans="1:4" x14ac:dyDescent="0.25">
      <c r="A2646" s="200"/>
      <c r="B2646" s="201"/>
      <c r="C2646" s="223"/>
      <c r="D2646" s="237"/>
    </row>
    <row r="2647" spans="1:4" x14ac:dyDescent="0.25">
      <c r="A2647" s="212"/>
      <c r="B2647" s="202"/>
      <c r="C2647" s="202"/>
      <c r="D2647" s="251"/>
    </row>
    <row r="2648" spans="1:4" x14ac:dyDescent="0.25">
      <c r="A2648" s="203"/>
      <c r="B2648" s="202"/>
      <c r="C2648" s="202"/>
      <c r="D2648" s="251"/>
    </row>
    <row r="2649" spans="1:4" x14ac:dyDescent="0.25">
      <c r="A2649" s="203"/>
      <c r="B2649" s="202"/>
      <c r="C2649" s="202"/>
      <c r="D2649" s="251"/>
    </row>
    <row r="2650" spans="1:4" x14ac:dyDescent="0.25">
      <c r="A2650" s="203"/>
      <c r="B2650" s="202"/>
      <c r="C2650" s="202"/>
      <c r="D2650" s="251"/>
    </row>
    <row r="2651" spans="1:4" x14ac:dyDescent="0.25">
      <c r="A2651" s="203"/>
      <c r="B2651" s="202"/>
      <c r="C2651" s="202"/>
      <c r="D2651" s="251"/>
    </row>
    <row r="2652" spans="1:4" x14ac:dyDescent="0.25">
      <c r="A2652" s="203"/>
      <c r="B2652" s="202"/>
      <c r="C2652" s="202"/>
      <c r="D2652" s="251"/>
    </row>
    <row r="2653" spans="1:4" x14ac:dyDescent="0.25">
      <c r="A2653" s="203"/>
      <c r="B2653" s="202"/>
      <c r="C2653" s="202"/>
      <c r="D2653" s="251"/>
    </row>
    <row r="2654" spans="1:4" x14ac:dyDescent="0.25">
      <c r="A2654" s="203"/>
      <c r="B2654" s="202"/>
      <c r="C2654" s="202"/>
      <c r="D2654" s="251"/>
    </row>
    <row r="2655" spans="1:4" x14ac:dyDescent="0.25">
      <c r="A2655" s="203"/>
      <c r="B2655" s="202"/>
      <c r="C2655" s="202"/>
      <c r="D2655" s="251"/>
    </row>
    <row r="2656" spans="1:4" x14ac:dyDescent="0.25">
      <c r="A2656" s="203"/>
      <c r="B2656" s="202"/>
      <c r="C2656" s="202"/>
      <c r="D2656" s="251"/>
    </row>
    <row r="2657" spans="1:4" x14ac:dyDescent="0.25">
      <c r="A2657" s="203"/>
      <c r="B2657" s="202"/>
      <c r="C2657" s="202"/>
      <c r="D2657" s="251"/>
    </row>
    <row r="2658" spans="1:4" x14ac:dyDescent="0.25">
      <c r="A2658" s="203"/>
      <c r="B2658" s="202"/>
      <c r="C2658" s="202"/>
      <c r="D2658" s="251"/>
    </row>
    <row r="2659" spans="1:4" x14ac:dyDescent="0.25">
      <c r="A2659" s="203"/>
      <c r="B2659" s="202"/>
      <c r="C2659" s="202"/>
      <c r="D2659" s="251"/>
    </row>
    <row r="2660" spans="1:4" x14ac:dyDescent="0.25">
      <c r="A2660" s="203"/>
      <c r="B2660" s="202"/>
      <c r="C2660" s="202"/>
      <c r="D2660" s="251"/>
    </row>
    <row r="2661" spans="1:4" x14ac:dyDescent="0.25">
      <c r="A2661" s="203"/>
      <c r="B2661" s="202"/>
      <c r="C2661" s="202"/>
      <c r="D2661" s="251"/>
    </row>
    <row r="2662" spans="1:4" x14ac:dyDescent="0.25">
      <c r="A2662" s="203"/>
      <c r="B2662" s="202"/>
      <c r="C2662" s="202"/>
      <c r="D2662" s="251"/>
    </row>
    <row r="2663" spans="1:4" x14ac:dyDescent="0.25">
      <c r="A2663" s="200"/>
      <c r="B2663" s="201"/>
      <c r="C2663" s="223"/>
      <c r="D2663" s="237"/>
    </row>
    <row r="2664" spans="1:4" x14ac:dyDescent="0.25">
      <c r="A2664" s="203"/>
      <c r="B2664" s="202"/>
      <c r="C2664" s="203"/>
      <c r="D2664" s="251"/>
    </row>
    <row r="2665" spans="1:4" x14ac:dyDescent="0.25">
      <c r="A2665" s="203"/>
      <c r="B2665" s="202"/>
      <c r="C2665" s="212"/>
      <c r="D2665" s="251"/>
    </row>
    <row r="2666" spans="1:4" x14ac:dyDescent="0.25">
      <c r="A2666" s="203"/>
      <c r="B2666" s="202"/>
      <c r="C2666" s="212"/>
      <c r="D2666" s="251"/>
    </row>
    <row r="2667" spans="1:4" x14ac:dyDescent="0.25">
      <c r="A2667" s="203"/>
      <c r="B2667" s="202"/>
      <c r="C2667" s="212"/>
      <c r="D2667" s="251"/>
    </row>
    <row r="2668" spans="1:4" x14ac:dyDescent="0.25">
      <c r="A2668" s="203"/>
      <c r="B2668" s="202"/>
      <c r="C2668" s="212"/>
      <c r="D2668" s="251"/>
    </row>
    <row r="2669" spans="1:4" x14ac:dyDescent="0.25">
      <c r="A2669" s="203"/>
      <c r="B2669" s="202"/>
      <c r="C2669" s="203"/>
      <c r="D2669" s="251"/>
    </row>
    <row r="2670" spans="1:4" x14ac:dyDescent="0.25">
      <c r="A2670" s="203"/>
      <c r="B2670" s="202"/>
      <c r="C2670" s="203"/>
      <c r="D2670" s="251"/>
    </row>
    <row r="2671" spans="1:4" x14ac:dyDescent="0.25">
      <c r="A2671" s="203"/>
      <c r="B2671" s="202"/>
      <c r="C2671" s="203"/>
      <c r="D2671" s="251"/>
    </row>
    <row r="2672" spans="1:4" x14ac:dyDescent="0.25">
      <c r="A2672" s="203"/>
      <c r="B2672" s="202"/>
      <c r="C2672" s="203"/>
      <c r="D2672" s="251"/>
    </row>
    <row r="2673" spans="1:4" x14ac:dyDescent="0.25">
      <c r="A2673" s="203"/>
      <c r="B2673" s="203"/>
      <c r="C2673" s="203"/>
      <c r="D2673" s="252"/>
    </row>
    <row r="2674" spans="1:4" x14ac:dyDescent="0.25">
      <c r="A2674" s="203"/>
      <c r="B2674" s="203"/>
      <c r="C2674" s="203"/>
      <c r="D2674" s="252"/>
    </row>
    <row r="2675" spans="1:4" x14ac:dyDescent="0.25">
      <c r="A2675" s="203"/>
      <c r="B2675" s="203"/>
      <c r="C2675" s="203"/>
      <c r="D2675" s="253"/>
    </row>
    <row r="2676" spans="1:4" x14ac:dyDescent="0.25">
      <c r="A2676" s="203"/>
      <c r="B2676" s="203"/>
      <c r="C2676" s="203"/>
      <c r="D2676" s="253"/>
    </row>
    <row r="2677" spans="1:4" x14ac:dyDescent="0.25">
      <c r="A2677" s="223"/>
      <c r="B2677" s="201"/>
      <c r="C2677" s="201"/>
      <c r="D2677" s="237"/>
    </row>
    <row r="2678" spans="1:4" x14ac:dyDescent="0.25">
      <c r="A2678" s="203"/>
      <c r="B2678" s="201"/>
      <c r="C2678" s="206"/>
      <c r="D2678" s="237"/>
    </row>
    <row r="2679" spans="1:4" x14ac:dyDescent="0.25">
      <c r="A2679" s="203"/>
      <c r="B2679" s="201"/>
      <c r="C2679" s="206"/>
      <c r="D2679" s="237"/>
    </row>
    <row r="2680" spans="1:4" x14ac:dyDescent="0.25">
      <c r="A2680" s="223"/>
      <c r="B2680" s="201"/>
      <c r="C2680" s="235"/>
      <c r="D2680" s="237"/>
    </row>
    <row r="2681" spans="1:4" x14ac:dyDescent="0.25">
      <c r="A2681" s="223"/>
      <c r="B2681" s="201"/>
      <c r="C2681" s="235"/>
      <c r="D2681" s="237"/>
    </row>
    <row r="2682" spans="1:4" x14ac:dyDescent="0.25">
      <c r="A2682" s="223"/>
      <c r="B2682" s="201"/>
      <c r="C2682" s="235"/>
      <c r="D2682" s="237"/>
    </row>
    <row r="2683" spans="1:4" x14ac:dyDescent="0.25">
      <c r="A2683" s="223"/>
      <c r="B2683" s="201"/>
      <c r="C2683" s="235"/>
      <c r="D2683" s="237"/>
    </row>
    <row r="2684" spans="1:4" x14ac:dyDescent="0.25">
      <c r="A2684" s="223"/>
      <c r="B2684" s="201"/>
      <c r="C2684" s="235"/>
      <c r="D2684" s="237"/>
    </row>
    <row r="2685" spans="1:4" x14ac:dyDescent="0.25">
      <c r="A2685" s="223"/>
      <c r="B2685" s="201"/>
      <c r="C2685" s="223"/>
      <c r="D2685" s="237"/>
    </row>
    <row r="2686" spans="1:4" x14ac:dyDescent="0.25">
      <c r="A2686" s="223"/>
      <c r="B2686" s="201"/>
      <c r="C2686" s="223"/>
      <c r="D2686" s="237"/>
    </row>
    <row r="2687" spans="1:4" x14ac:dyDescent="0.25">
      <c r="A2687" s="223"/>
      <c r="B2687" s="201"/>
      <c r="C2687" s="223"/>
      <c r="D2687" s="237"/>
    </row>
    <row r="2688" spans="1:4" x14ac:dyDescent="0.25">
      <c r="A2688" s="223"/>
      <c r="B2688" s="201"/>
      <c r="C2688" s="223"/>
      <c r="D2688" s="237"/>
    </row>
    <row r="2689" spans="1:4" x14ac:dyDescent="0.25">
      <c r="A2689" s="223"/>
      <c r="B2689" s="201"/>
      <c r="C2689" s="223"/>
      <c r="D2689" s="237"/>
    </row>
    <row r="2690" spans="1:4" x14ac:dyDescent="0.25">
      <c r="A2690" s="223"/>
      <c r="B2690" s="201"/>
      <c r="C2690" s="223"/>
      <c r="D2690" s="237"/>
    </row>
    <row r="2691" spans="1:4" x14ac:dyDescent="0.25">
      <c r="A2691" s="223"/>
      <c r="B2691" s="223"/>
      <c r="C2691" s="223"/>
      <c r="D2691" s="234"/>
    </row>
    <row r="2692" spans="1:4" x14ac:dyDescent="0.25">
      <c r="A2692" s="223"/>
      <c r="B2692" s="223"/>
      <c r="C2692" s="223"/>
      <c r="D2692" s="234"/>
    </row>
    <row r="2693" spans="1:4" x14ac:dyDescent="0.25">
      <c r="A2693" s="223"/>
      <c r="B2693" s="223"/>
      <c r="C2693" s="223"/>
      <c r="D2693" s="234"/>
    </row>
    <row r="2694" spans="1:4" x14ac:dyDescent="0.25">
      <c r="A2694" s="223"/>
      <c r="B2694" s="223"/>
      <c r="C2694" s="223"/>
      <c r="D2694" s="249"/>
    </row>
    <row r="2695" spans="1:4" x14ac:dyDescent="0.25">
      <c r="A2695" s="223"/>
      <c r="B2695" s="223"/>
      <c r="C2695" s="223"/>
      <c r="D2695" s="249"/>
    </row>
    <row r="2696" spans="1:4" x14ac:dyDescent="0.25">
      <c r="A2696" s="223"/>
      <c r="B2696" s="223"/>
      <c r="C2696" s="223"/>
      <c r="D2696" s="249"/>
    </row>
    <row r="2697" spans="1:4" x14ac:dyDescent="0.25">
      <c r="A2697" s="223"/>
      <c r="B2697" s="201"/>
      <c r="C2697" s="223"/>
      <c r="D2697" s="237"/>
    </row>
    <row r="2698" spans="1:4" x14ac:dyDescent="0.25">
      <c r="A2698" s="203"/>
      <c r="B2698" s="201"/>
      <c r="C2698" s="223"/>
      <c r="D2698" s="234"/>
    </row>
    <row r="2699" spans="1:4" x14ac:dyDescent="0.25">
      <c r="A2699" s="223"/>
      <c r="B2699" s="201"/>
      <c r="C2699" s="235"/>
      <c r="D2699" s="237"/>
    </row>
    <row r="2700" spans="1:4" x14ac:dyDescent="0.25">
      <c r="A2700" s="223"/>
      <c r="B2700" s="201"/>
      <c r="C2700" s="235"/>
      <c r="D2700" s="237"/>
    </row>
    <row r="2701" spans="1:4" x14ac:dyDescent="0.25">
      <c r="A2701" s="223"/>
      <c r="B2701" s="201"/>
      <c r="C2701" s="235"/>
      <c r="D2701" s="237"/>
    </row>
    <row r="2702" spans="1:4" x14ac:dyDescent="0.25">
      <c r="A2702" s="223"/>
      <c r="B2702" s="201"/>
      <c r="C2702" s="235"/>
      <c r="D2702" s="237"/>
    </row>
    <row r="2703" spans="1:4" x14ac:dyDescent="0.25">
      <c r="A2703" s="223"/>
      <c r="B2703" s="201"/>
      <c r="C2703" s="235"/>
      <c r="D2703" s="237"/>
    </row>
    <row r="2704" spans="1:4" x14ac:dyDescent="0.25">
      <c r="A2704" s="223"/>
      <c r="B2704" s="201"/>
      <c r="C2704" s="223"/>
      <c r="D2704" s="237"/>
    </row>
    <row r="2705" spans="1:4" x14ac:dyDescent="0.25">
      <c r="A2705" s="223"/>
      <c r="B2705" s="201"/>
      <c r="C2705" s="223"/>
      <c r="D2705" s="237"/>
    </row>
    <row r="2706" spans="1:4" x14ac:dyDescent="0.25">
      <c r="A2706" s="223"/>
      <c r="B2706" s="201"/>
      <c r="C2706" s="223"/>
      <c r="D2706" s="237"/>
    </row>
    <row r="2707" spans="1:4" x14ac:dyDescent="0.25">
      <c r="A2707" s="223"/>
      <c r="B2707" s="201"/>
      <c r="C2707" s="223"/>
      <c r="D2707" s="234"/>
    </row>
    <row r="2708" spans="1:4" x14ac:dyDescent="0.25">
      <c r="A2708" s="223"/>
      <c r="B2708" s="201"/>
      <c r="C2708" s="223"/>
      <c r="D2708" s="234"/>
    </row>
    <row r="2709" spans="1:4" x14ac:dyDescent="0.25">
      <c r="A2709" s="223"/>
      <c r="B2709" s="201"/>
      <c r="C2709" s="223"/>
      <c r="D2709" s="237"/>
    </row>
    <row r="2710" spans="1:4" x14ac:dyDescent="0.25">
      <c r="A2710" s="223"/>
      <c r="B2710" s="223"/>
      <c r="C2710" s="223"/>
      <c r="D2710" s="234"/>
    </row>
    <row r="2711" spans="1:4" x14ac:dyDescent="0.25">
      <c r="A2711" s="223"/>
      <c r="B2711" s="223"/>
      <c r="C2711" s="223"/>
      <c r="D2711" s="234"/>
    </row>
    <row r="2712" spans="1:4" x14ac:dyDescent="0.25">
      <c r="A2712" s="223"/>
      <c r="B2712" s="223"/>
      <c r="C2712" s="223"/>
      <c r="D2712" s="234"/>
    </row>
    <row r="2713" spans="1:4" x14ac:dyDescent="0.25">
      <c r="A2713" s="223"/>
      <c r="B2713" s="223"/>
      <c r="C2713" s="223"/>
      <c r="D2713" s="249"/>
    </row>
    <row r="2714" spans="1:4" x14ac:dyDescent="0.25">
      <c r="A2714" s="223"/>
      <c r="B2714" s="223"/>
      <c r="C2714" s="223"/>
      <c r="D2714" s="249"/>
    </row>
    <row r="2715" spans="1:4" x14ac:dyDescent="0.25">
      <c r="A2715" s="223"/>
      <c r="B2715" s="223"/>
      <c r="C2715" s="223"/>
      <c r="D2715" s="249"/>
    </row>
    <row r="2716" spans="1:4" x14ac:dyDescent="0.25">
      <c r="A2716" s="223"/>
      <c r="B2716" s="201"/>
      <c r="C2716" s="201"/>
      <c r="D2716" s="237"/>
    </row>
    <row r="2717" spans="1:4" x14ac:dyDescent="0.25">
      <c r="A2717" s="203"/>
      <c r="B2717" s="202"/>
      <c r="C2717" s="202"/>
      <c r="D2717" s="251"/>
    </row>
    <row r="2718" spans="1:4" x14ac:dyDescent="0.25">
      <c r="A2718" s="203"/>
      <c r="B2718" s="202"/>
      <c r="C2718" s="202"/>
      <c r="D2718" s="251"/>
    </row>
    <row r="2719" spans="1:4" x14ac:dyDescent="0.25">
      <c r="A2719" s="203"/>
      <c r="B2719" s="202"/>
      <c r="C2719" s="202"/>
      <c r="D2719" s="251"/>
    </row>
    <row r="2720" spans="1:4" x14ac:dyDescent="0.25">
      <c r="A2720" s="203"/>
      <c r="B2720" s="202"/>
      <c r="C2720" s="202"/>
      <c r="D2720" s="251"/>
    </row>
    <row r="2721" spans="1:4" x14ac:dyDescent="0.25">
      <c r="A2721" s="203"/>
      <c r="B2721" s="202"/>
      <c r="C2721" s="202"/>
      <c r="D2721" s="251"/>
    </row>
    <row r="2722" spans="1:4" x14ac:dyDescent="0.25">
      <c r="A2722" s="203"/>
      <c r="B2722" s="202"/>
      <c r="C2722" s="202"/>
      <c r="D2722" s="251"/>
    </row>
    <row r="2723" spans="1:4" x14ac:dyDescent="0.25">
      <c r="A2723" s="203"/>
      <c r="B2723" s="202"/>
      <c r="C2723" s="202"/>
      <c r="D2723" s="251"/>
    </row>
    <row r="2724" spans="1:4" x14ac:dyDescent="0.25">
      <c r="A2724" s="203"/>
      <c r="B2724" s="203"/>
      <c r="C2724" s="203"/>
      <c r="D2724" s="251"/>
    </row>
    <row r="2725" spans="1:4" x14ac:dyDescent="0.25">
      <c r="A2725" s="203"/>
      <c r="B2725" s="203"/>
      <c r="C2725" s="203"/>
      <c r="D2725" s="251"/>
    </row>
    <row r="2726" spans="1:4" x14ac:dyDescent="0.25">
      <c r="A2726" s="203"/>
      <c r="B2726" s="203"/>
      <c r="C2726" s="203"/>
      <c r="D2726" s="251"/>
    </row>
    <row r="2727" spans="1:4" x14ac:dyDescent="0.25">
      <c r="A2727" s="203"/>
      <c r="B2727" s="203"/>
      <c r="C2727" s="203"/>
      <c r="D2727" s="251"/>
    </row>
    <row r="2728" spans="1:4" x14ac:dyDescent="0.25">
      <c r="A2728" s="203"/>
      <c r="B2728" s="203"/>
      <c r="C2728" s="203"/>
      <c r="D2728" s="251"/>
    </row>
    <row r="2729" spans="1:4" x14ac:dyDescent="0.25">
      <c r="A2729" s="203"/>
      <c r="B2729" s="203"/>
      <c r="C2729" s="203"/>
      <c r="D2729" s="251"/>
    </row>
    <row r="2730" spans="1:4" x14ac:dyDescent="0.25">
      <c r="A2730" s="223"/>
      <c r="B2730" s="201"/>
      <c r="C2730" s="201"/>
      <c r="D2730" s="237"/>
    </row>
    <row r="2731" spans="1:4" x14ac:dyDescent="0.25">
      <c r="A2731" s="203"/>
      <c r="B2731" s="202"/>
      <c r="C2731" s="203"/>
      <c r="D2731" s="251"/>
    </row>
    <row r="2732" spans="1:4" x14ac:dyDescent="0.25">
      <c r="A2732" s="203"/>
      <c r="B2732" s="202"/>
      <c r="C2732" s="212"/>
      <c r="D2732" s="251"/>
    </row>
    <row r="2733" spans="1:4" x14ac:dyDescent="0.25">
      <c r="A2733" s="203"/>
      <c r="B2733" s="202"/>
      <c r="C2733" s="212"/>
      <c r="D2733" s="251"/>
    </row>
    <row r="2734" spans="1:4" x14ac:dyDescent="0.25">
      <c r="A2734" s="203"/>
      <c r="B2734" s="202"/>
      <c r="C2734" s="212"/>
      <c r="D2734" s="251"/>
    </row>
    <row r="2735" spans="1:4" x14ac:dyDescent="0.25">
      <c r="A2735" s="203"/>
      <c r="B2735" s="202"/>
      <c r="C2735" s="212"/>
      <c r="D2735" s="251"/>
    </row>
    <row r="2736" spans="1:4" x14ac:dyDescent="0.25">
      <c r="A2736" s="203"/>
      <c r="B2736" s="202"/>
      <c r="C2736" s="203"/>
      <c r="D2736" s="251"/>
    </row>
    <row r="2737" spans="1:4" x14ac:dyDescent="0.25">
      <c r="A2737" s="203"/>
      <c r="B2737" s="202"/>
      <c r="C2737" s="203"/>
      <c r="D2737" s="251"/>
    </row>
    <row r="2738" spans="1:4" x14ac:dyDescent="0.25">
      <c r="A2738" s="203"/>
      <c r="B2738" s="202"/>
      <c r="C2738" s="203"/>
      <c r="D2738" s="251"/>
    </row>
    <row r="2739" spans="1:4" x14ac:dyDescent="0.25">
      <c r="A2739" s="203"/>
      <c r="B2739" s="202"/>
      <c r="C2739" s="203"/>
      <c r="D2739" s="251"/>
    </row>
    <row r="2740" spans="1:4" x14ac:dyDescent="0.25">
      <c r="A2740" s="203"/>
      <c r="B2740" s="203"/>
      <c r="C2740" s="203"/>
      <c r="D2740" s="252"/>
    </row>
    <row r="2741" spans="1:4" x14ac:dyDescent="0.25">
      <c r="A2741" s="203"/>
      <c r="B2741" s="203"/>
      <c r="C2741" s="203"/>
      <c r="D2741" s="252"/>
    </row>
    <row r="2742" spans="1:4" x14ac:dyDescent="0.25">
      <c r="A2742" s="203"/>
      <c r="B2742" s="203"/>
      <c r="C2742" s="203"/>
      <c r="D2742" s="253"/>
    </row>
    <row r="2743" spans="1:4" x14ac:dyDescent="0.25">
      <c r="A2743" s="203"/>
      <c r="B2743" s="203"/>
      <c r="C2743" s="203"/>
      <c r="D2743" s="253"/>
    </row>
    <row r="2744" spans="1:4" x14ac:dyDescent="0.25">
      <c r="A2744" s="203"/>
      <c r="B2744" s="201"/>
      <c r="C2744" s="223"/>
      <c r="D2744" s="237"/>
    </row>
    <row r="2745" spans="1:4" x14ac:dyDescent="0.25">
      <c r="A2745" s="227"/>
      <c r="B2745" s="201"/>
      <c r="C2745" s="223"/>
      <c r="D2745" s="234"/>
    </row>
    <row r="2746" spans="1:4" x14ac:dyDescent="0.25">
      <c r="A2746" s="228"/>
      <c r="B2746" s="201"/>
      <c r="C2746" s="223"/>
      <c r="D2746" s="237"/>
    </row>
    <row r="2747" spans="1:4" x14ac:dyDescent="0.25">
      <c r="A2747" s="254"/>
      <c r="B2747" s="201"/>
      <c r="C2747" s="235"/>
      <c r="D2747" s="237"/>
    </row>
    <row r="2748" spans="1:4" x14ac:dyDescent="0.25">
      <c r="A2748" s="223"/>
      <c r="B2748" s="201"/>
      <c r="C2748" s="235"/>
      <c r="D2748" s="237"/>
    </row>
    <row r="2749" spans="1:4" x14ac:dyDescent="0.25">
      <c r="A2749" s="223"/>
      <c r="B2749" s="201"/>
      <c r="C2749" s="235"/>
      <c r="D2749" s="237"/>
    </row>
    <row r="2750" spans="1:4" x14ac:dyDescent="0.25">
      <c r="A2750" s="223"/>
      <c r="B2750" s="201"/>
      <c r="C2750" s="235"/>
      <c r="D2750" s="237"/>
    </row>
    <row r="2751" spans="1:4" x14ac:dyDescent="0.25">
      <c r="A2751" s="223"/>
      <c r="B2751" s="201"/>
      <c r="C2751" s="235"/>
      <c r="D2751" s="237"/>
    </row>
    <row r="2752" spans="1:4" x14ac:dyDescent="0.25">
      <c r="A2752" s="223"/>
      <c r="B2752" s="201"/>
      <c r="C2752" s="235"/>
      <c r="D2752" s="237"/>
    </row>
    <row r="2753" spans="1:4" x14ac:dyDescent="0.25">
      <c r="A2753" s="223"/>
      <c r="B2753" s="201"/>
      <c r="C2753" s="223"/>
      <c r="D2753" s="237"/>
    </row>
    <row r="2754" spans="1:4" x14ac:dyDescent="0.25">
      <c r="A2754" s="223"/>
      <c r="B2754" s="201"/>
      <c r="C2754" s="223"/>
      <c r="D2754" s="237"/>
    </row>
    <row r="2755" spans="1:4" x14ac:dyDescent="0.25">
      <c r="A2755" s="223"/>
      <c r="B2755" s="201"/>
      <c r="C2755" s="223"/>
      <c r="D2755" s="237"/>
    </row>
    <row r="2756" spans="1:4" x14ac:dyDescent="0.25">
      <c r="A2756" s="223"/>
      <c r="B2756" s="201"/>
      <c r="C2756" s="223"/>
      <c r="D2756" s="237"/>
    </row>
    <row r="2757" spans="1:4" x14ac:dyDescent="0.25">
      <c r="A2757" s="223"/>
      <c r="B2757" s="201"/>
      <c r="C2757" s="223"/>
      <c r="D2757" s="237"/>
    </row>
    <row r="2758" spans="1:4" x14ac:dyDescent="0.25">
      <c r="A2758" s="223"/>
      <c r="B2758" s="201"/>
      <c r="C2758" s="223"/>
      <c r="D2758" s="237"/>
    </row>
    <row r="2759" spans="1:4" x14ac:dyDescent="0.25">
      <c r="A2759" s="223"/>
      <c r="B2759" s="201"/>
      <c r="C2759" s="223"/>
      <c r="D2759" s="237"/>
    </row>
    <row r="2760" spans="1:4" x14ac:dyDescent="0.25">
      <c r="A2760" s="223"/>
      <c r="B2760" s="223"/>
      <c r="C2760" s="223"/>
      <c r="D2760" s="234"/>
    </row>
    <row r="2761" spans="1:4" x14ac:dyDescent="0.25">
      <c r="A2761" s="223"/>
      <c r="B2761" s="223"/>
      <c r="C2761" s="223"/>
      <c r="D2761" s="234"/>
    </row>
    <row r="2762" spans="1:4" x14ac:dyDescent="0.25">
      <c r="A2762" s="223"/>
      <c r="B2762" s="223"/>
      <c r="C2762" s="223"/>
      <c r="D2762" s="234"/>
    </row>
    <row r="2763" spans="1:4" x14ac:dyDescent="0.25">
      <c r="A2763" s="223"/>
      <c r="B2763" s="223"/>
      <c r="C2763" s="223"/>
      <c r="D2763" s="234"/>
    </row>
    <row r="2764" spans="1:4" x14ac:dyDescent="0.25">
      <c r="A2764" s="223"/>
      <c r="B2764" s="223"/>
      <c r="C2764" s="223"/>
      <c r="D2764" s="249"/>
    </row>
    <row r="2765" spans="1:4" x14ac:dyDescent="0.25">
      <c r="A2765" s="223"/>
      <c r="B2765" s="223"/>
      <c r="C2765" s="223"/>
      <c r="D2765" s="249"/>
    </row>
    <row r="2766" spans="1:4" x14ac:dyDescent="0.25">
      <c r="A2766" s="223"/>
      <c r="B2766" s="223"/>
      <c r="C2766" s="223"/>
      <c r="D2766" s="249"/>
    </row>
    <row r="2767" spans="1:4" x14ac:dyDescent="0.25">
      <c r="A2767" s="223"/>
      <c r="B2767" s="223"/>
      <c r="C2767" s="223"/>
      <c r="D2767" s="249"/>
    </row>
    <row r="2768" spans="1:4" x14ac:dyDescent="0.25">
      <c r="A2768" s="223"/>
      <c r="B2768" s="201"/>
      <c r="C2768" s="223"/>
      <c r="D2768" s="237"/>
    </row>
    <row r="2769" spans="1:4" x14ac:dyDescent="0.25">
      <c r="A2769" s="228"/>
      <c r="B2769" s="201"/>
      <c r="C2769" s="223"/>
      <c r="D2769" s="237"/>
    </row>
    <row r="2770" spans="1:4" x14ac:dyDescent="0.25">
      <c r="A2770" s="254"/>
      <c r="B2770" s="201"/>
      <c r="C2770" s="235"/>
      <c r="D2770" s="237"/>
    </row>
    <row r="2771" spans="1:4" x14ac:dyDescent="0.25">
      <c r="A2771" s="223"/>
      <c r="B2771" s="201"/>
      <c r="C2771" s="235"/>
      <c r="D2771" s="237"/>
    </row>
    <row r="2772" spans="1:4" x14ac:dyDescent="0.25">
      <c r="A2772" s="223"/>
      <c r="B2772" s="201"/>
      <c r="C2772" s="235"/>
      <c r="D2772" s="237"/>
    </row>
    <row r="2773" spans="1:4" x14ac:dyDescent="0.25">
      <c r="A2773" s="223"/>
      <c r="B2773" s="201"/>
      <c r="C2773" s="235"/>
      <c r="D2773" s="237"/>
    </row>
    <row r="2774" spans="1:4" x14ac:dyDescent="0.25">
      <c r="A2774" s="223"/>
      <c r="B2774" s="201"/>
      <c r="C2774" s="235"/>
      <c r="D2774" s="237"/>
    </row>
    <row r="2775" spans="1:4" x14ac:dyDescent="0.25">
      <c r="A2775" s="223"/>
      <c r="B2775" s="201"/>
      <c r="C2775" s="235"/>
      <c r="D2775" s="237"/>
    </row>
    <row r="2776" spans="1:4" x14ac:dyDescent="0.25">
      <c r="A2776" s="223"/>
      <c r="B2776" s="201"/>
      <c r="C2776" s="223"/>
      <c r="D2776" s="237"/>
    </row>
    <row r="2777" spans="1:4" x14ac:dyDescent="0.25">
      <c r="A2777" s="223"/>
      <c r="B2777" s="201"/>
      <c r="C2777" s="223"/>
      <c r="D2777" s="237"/>
    </row>
    <row r="2778" spans="1:4" x14ac:dyDescent="0.25">
      <c r="A2778" s="223"/>
      <c r="B2778" s="201"/>
      <c r="C2778" s="223"/>
      <c r="D2778" s="237"/>
    </row>
    <row r="2779" spans="1:4" x14ac:dyDescent="0.25">
      <c r="A2779" s="223"/>
      <c r="B2779" s="201"/>
      <c r="C2779" s="223"/>
      <c r="D2779" s="237"/>
    </row>
    <row r="2780" spans="1:4" x14ac:dyDescent="0.25">
      <c r="A2780" s="223"/>
      <c r="B2780" s="201"/>
      <c r="C2780" s="223"/>
      <c r="D2780" s="237"/>
    </row>
    <row r="2781" spans="1:4" x14ac:dyDescent="0.25">
      <c r="A2781" s="223"/>
      <c r="B2781" s="201"/>
      <c r="C2781" s="223"/>
      <c r="D2781" s="237"/>
    </row>
    <row r="2782" spans="1:4" x14ac:dyDescent="0.25">
      <c r="A2782" s="223"/>
      <c r="B2782" s="201"/>
      <c r="C2782" s="223"/>
      <c r="D2782" s="237"/>
    </row>
    <row r="2783" spans="1:4" x14ac:dyDescent="0.25">
      <c r="A2783" s="223"/>
      <c r="B2783" s="223"/>
      <c r="C2783" s="223"/>
      <c r="D2783" s="234"/>
    </row>
    <row r="2784" spans="1:4" x14ac:dyDescent="0.25">
      <c r="A2784" s="223"/>
      <c r="B2784" s="223"/>
      <c r="C2784" s="223"/>
      <c r="D2784" s="234"/>
    </row>
    <row r="2785" spans="1:4" x14ac:dyDescent="0.25">
      <c r="A2785" s="223"/>
      <c r="B2785" s="223"/>
      <c r="C2785" s="223"/>
      <c r="D2785" s="234"/>
    </row>
    <row r="2786" spans="1:4" x14ac:dyDescent="0.25">
      <c r="A2786" s="223"/>
      <c r="B2786" s="223"/>
      <c r="C2786" s="223"/>
      <c r="D2786" s="234"/>
    </row>
    <row r="2787" spans="1:4" x14ac:dyDescent="0.25">
      <c r="A2787" s="223"/>
      <c r="B2787" s="223"/>
      <c r="C2787" s="223"/>
      <c r="D2787" s="249"/>
    </row>
    <row r="2788" spans="1:4" x14ac:dyDescent="0.25">
      <c r="A2788" s="223"/>
      <c r="B2788" s="223"/>
      <c r="C2788" s="223"/>
      <c r="D2788" s="249"/>
    </row>
    <row r="2789" spans="1:4" x14ac:dyDescent="0.25">
      <c r="A2789" s="223"/>
      <c r="B2789" s="223"/>
      <c r="C2789" s="223"/>
      <c r="D2789" s="249"/>
    </row>
    <row r="2790" spans="1:4" x14ac:dyDescent="0.25">
      <c r="A2790" s="223"/>
      <c r="B2790" s="223"/>
      <c r="C2790" s="223"/>
      <c r="D2790" s="249"/>
    </row>
    <row r="2791" spans="1:4" x14ac:dyDescent="0.25">
      <c r="A2791" s="228"/>
      <c r="B2791" s="201"/>
      <c r="C2791" s="223"/>
      <c r="D2791" s="237"/>
    </row>
    <row r="2792" spans="1:4" x14ac:dyDescent="0.25">
      <c r="A2792" s="228"/>
      <c r="B2792" s="201"/>
      <c r="C2792" s="223"/>
      <c r="D2792" s="237"/>
    </row>
    <row r="2793" spans="1:4" x14ac:dyDescent="0.25">
      <c r="A2793" s="254"/>
      <c r="B2793" s="201"/>
      <c r="C2793" s="235"/>
      <c r="D2793" s="237"/>
    </row>
    <row r="2794" spans="1:4" x14ac:dyDescent="0.25">
      <c r="A2794" s="223"/>
      <c r="B2794" s="201"/>
      <c r="C2794" s="235"/>
      <c r="D2794" s="237"/>
    </row>
    <row r="2795" spans="1:4" x14ac:dyDescent="0.25">
      <c r="A2795" s="223"/>
      <c r="B2795" s="201"/>
      <c r="C2795" s="235"/>
      <c r="D2795" s="237"/>
    </row>
    <row r="2796" spans="1:4" x14ac:dyDescent="0.25">
      <c r="A2796" s="223"/>
      <c r="B2796" s="201"/>
      <c r="C2796" s="235"/>
      <c r="D2796" s="237"/>
    </row>
    <row r="2797" spans="1:4" x14ac:dyDescent="0.25">
      <c r="A2797" s="223"/>
      <c r="B2797" s="201"/>
      <c r="C2797" s="235"/>
      <c r="D2797" s="237"/>
    </row>
    <row r="2798" spans="1:4" x14ac:dyDescent="0.25">
      <c r="A2798" s="223"/>
      <c r="B2798" s="201"/>
      <c r="C2798" s="235"/>
      <c r="D2798" s="237"/>
    </row>
    <row r="2799" spans="1:4" x14ac:dyDescent="0.25">
      <c r="A2799" s="223"/>
      <c r="B2799" s="201"/>
      <c r="C2799" s="223"/>
      <c r="D2799" s="237"/>
    </row>
    <row r="2800" spans="1:4" x14ac:dyDescent="0.25">
      <c r="A2800" s="223"/>
      <c r="B2800" s="201"/>
      <c r="C2800" s="223"/>
      <c r="D2800" s="237"/>
    </row>
    <row r="2801" spans="1:4" x14ac:dyDescent="0.25">
      <c r="A2801" s="223"/>
      <c r="B2801" s="201"/>
      <c r="C2801" s="223"/>
      <c r="D2801" s="237"/>
    </row>
    <row r="2802" spans="1:4" x14ac:dyDescent="0.25">
      <c r="A2802" s="223"/>
      <c r="B2802" s="201"/>
      <c r="C2802" s="223"/>
      <c r="D2802" s="237"/>
    </row>
    <row r="2803" spans="1:4" x14ac:dyDescent="0.25">
      <c r="A2803" s="223"/>
      <c r="B2803" s="201"/>
      <c r="C2803" s="223"/>
      <c r="D2803" s="237"/>
    </row>
    <row r="2804" spans="1:4" x14ac:dyDescent="0.25">
      <c r="A2804" s="223"/>
      <c r="B2804" s="201"/>
      <c r="C2804" s="223"/>
      <c r="D2804" s="237"/>
    </row>
    <row r="2805" spans="1:4" x14ac:dyDescent="0.25">
      <c r="A2805" s="223"/>
      <c r="B2805" s="201"/>
      <c r="C2805" s="223"/>
      <c r="D2805" s="237"/>
    </row>
    <row r="2806" spans="1:4" x14ac:dyDescent="0.25">
      <c r="A2806" s="223"/>
      <c r="B2806" s="223"/>
      <c r="C2806" s="223"/>
      <c r="D2806" s="234"/>
    </row>
    <row r="2807" spans="1:4" x14ac:dyDescent="0.25">
      <c r="A2807" s="223"/>
      <c r="B2807" s="223"/>
      <c r="C2807" s="223"/>
      <c r="D2807" s="234"/>
    </row>
    <row r="2808" spans="1:4" x14ac:dyDescent="0.25">
      <c r="A2808" s="223"/>
      <c r="B2808" s="223"/>
      <c r="C2808" s="223"/>
      <c r="D2808" s="234"/>
    </row>
    <row r="2809" spans="1:4" x14ac:dyDescent="0.25">
      <c r="A2809" s="223"/>
      <c r="B2809" s="223"/>
      <c r="C2809" s="223"/>
      <c r="D2809" s="234"/>
    </row>
    <row r="2810" spans="1:4" x14ac:dyDescent="0.25">
      <c r="A2810" s="223"/>
      <c r="B2810" s="223"/>
      <c r="C2810" s="223"/>
      <c r="D2810" s="249"/>
    </row>
    <row r="2811" spans="1:4" x14ac:dyDescent="0.25">
      <c r="A2811" s="223"/>
      <c r="B2811" s="223"/>
      <c r="C2811" s="223"/>
      <c r="D2811" s="249"/>
    </row>
    <row r="2812" spans="1:4" x14ac:dyDescent="0.25">
      <c r="A2812" s="223"/>
      <c r="B2812" s="223"/>
      <c r="C2812" s="223"/>
      <c r="D2812" s="249"/>
    </row>
    <row r="2813" spans="1:4" x14ac:dyDescent="0.25">
      <c r="A2813" s="223"/>
      <c r="B2813" s="223"/>
      <c r="C2813" s="223"/>
      <c r="D2813" s="249"/>
    </row>
    <row r="2814" spans="1:4" x14ac:dyDescent="0.25">
      <c r="A2814" s="219"/>
      <c r="B2814" s="201"/>
      <c r="C2814" s="223"/>
      <c r="D2814" s="237"/>
    </row>
    <row r="2815" spans="1:4" x14ac:dyDescent="0.25">
      <c r="A2815" s="228"/>
      <c r="B2815" s="201"/>
      <c r="C2815" s="223"/>
      <c r="D2815" s="237"/>
    </row>
    <row r="2816" spans="1:4" x14ac:dyDescent="0.25">
      <c r="A2816" s="254"/>
      <c r="B2816" s="201"/>
      <c r="C2816" s="235"/>
      <c r="D2816" s="237"/>
    </row>
    <row r="2817" spans="1:4" x14ac:dyDescent="0.25">
      <c r="A2817" s="223"/>
      <c r="B2817" s="201"/>
      <c r="C2817" s="235"/>
      <c r="D2817" s="237"/>
    </row>
    <row r="2818" spans="1:4" x14ac:dyDescent="0.25">
      <c r="A2818" s="223"/>
      <c r="B2818" s="201"/>
      <c r="C2818" s="235"/>
      <c r="D2818" s="237"/>
    </row>
    <row r="2819" spans="1:4" x14ac:dyDescent="0.25">
      <c r="A2819" s="223"/>
      <c r="B2819" s="201"/>
      <c r="C2819" s="235"/>
      <c r="D2819" s="237"/>
    </row>
    <row r="2820" spans="1:4" x14ac:dyDescent="0.25">
      <c r="A2820" s="223"/>
      <c r="B2820" s="201"/>
      <c r="C2820" s="235"/>
      <c r="D2820" s="237"/>
    </row>
    <row r="2821" spans="1:4" x14ac:dyDescent="0.25">
      <c r="A2821" s="223"/>
      <c r="B2821" s="201"/>
      <c r="C2821" s="235"/>
      <c r="D2821" s="237"/>
    </row>
    <row r="2822" spans="1:4" x14ac:dyDescent="0.25">
      <c r="A2822" s="223"/>
      <c r="B2822" s="201"/>
      <c r="C2822" s="223"/>
      <c r="D2822" s="237"/>
    </row>
    <row r="2823" spans="1:4" x14ac:dyDescent="0.25">
      <c r="A2823" s="223"/>
      <c r="B2823" s="201"/>
      <c r="C2823" s="223"/>
      <c r="D2823" s="237"/>
    </row>
    <row r="2824" spans="1:4" x14ac:dyDescent="0.25">
      <c r="A2824" s="223"/>
      <c r="B2824" s="201"/>
      <c r="C2824" s="223"/>
      <c r="D2824" s="237"/>
    </row>
    <row r="2825" spans="1:4" x14ac:dyDescent="0.25">
      <c r="A2825" s="223"/>
      <c r="B2825" s="201"/>
      <c r="C2825" s="223"/>
      <c r="D2825" s="237"/>
    </row>
    <row r="2826" spans="1:4" x14ac:dyDescent="0.25">
      <c r="A2826" s="223"/>
      <c r="B2826" s="201"/>
      <c r="C2826" s="223"/>
      <c r="D2826" s="237"/>
    </row>
    <row r="2827" spans="1:4" x14ac:dyDescent="0.25">
      <c r="A2827" s="223"/>
      <c r="B2827" s="201"/>
      <c r="C2827" s="223"/>
      <c r="D2827" s="237"/>
    </row>
    <row r="2828" spans="1:4" x14ac:dyDescent="0.25">
      <c r="A2828" s="223"/>
      <c r="B2828" s="201"/>
      <c r="C2828" s="223"/>
      <c r="D2828" s="237"/>
    </row>
    <row r="2829" spans="1:4" x14ac:dyDescent="0.25">
      <c r="A2829" s="223"/>
      <c r="B2829" s="201"/>
      <c r="C2829" s="223"/>
      <c r="D2829" s="237"/>
    </row>
    <row r="2830" spans="1:4" x14ac:dyDescent="0.25">
      <c r="A2830" s="223"/>
      <c r="B2830" s="223"/>
      <c r="C2830" s="223"/>
      <c r="D2830" s="234"/>
    </row>
    <row r="2831" spans="1:4" x14ac:dyDescent="0.25">
      <c r="A2831" s="223"/>
      <c r="B2831" s="223"/>
      <c r="C2831" s="223"/>
      <c r="D2831" s="234"/>
    </row>
    <row r="2832" spans="1:4" x14ac:dyDescent="0.25">
      <c r="A2832" s="223"/>
      <c r="B2832" s="223"/>
      <c r="C2832" s="223"/>
      <c r="D2832" s="234"/>
    </row>
    <row r="2833" spans="1:4" x14ac:dyDescent="0.25">
      <c r="A2833" s="223"/>
      <c r="B2833" s="223"/>
      <c r="C2833" s="223"/>
      <c r="D2833" s="234"/>
    </row>
    <row r="2834" spans="1:4" x14ac:dyDescent="0.25">
      <c r="A2834" s="223"/>
      <c r="B2834" s="223"/>
      <c r="C2834" s="223"/>
      <c r="D2834" s="249"/>
    </row>
    <row r="2835" spans="1:4" x14ac:dyDescent="0.25">
      <c r="A2835" s="223"/>
      <c r="B2835" s="223"/>
      <c r="C2835" s="223"/>
      <c r="D2835" s="249"/>
    </row>
    <row r="2836" spans="1:4" x14ac:dyDescent="0.25">
      <c r="A2836" s="223"/>
      <c r="B2836" s="223"/>
      <c r="C2836" s="223"/>
      <c r="D2836" s="249"/>
    </row>
    <row r="2837" spans="1:4" x14ac:dyDescent="0.25">
      <c r="A2837" s="223"/>
      <c r="B2837" s="223"/>
      <c r="C2837" s="223"/>
      <c r="D2837" s="249"/>
    </row>
    <row r="2838" spans="1:4" x14ac:dyDescent="0.25">
      <c r="A2838" s="200"/>
      <c r="B2838" s="201"/>
      <c r="C2838" s="201"/>
      <c r="D2838" s="237"/>
    </row>
    <row r="2839" spans="1:4" x14ac:dyDescent="0.25">
      <c r="A2839" s="203"/>
      <c r="B2839" s="201"/>
      <c r="C2839" s="201"/>
      <c r="D2839" s="237"/>
    </row>
    <row r="2840" spans="1:4" x14ac:dyDescent="0.25">
      <c r="A2840" s="254"/>
      <c r="B2840" s="201"/>
      <c r="C2840" s="235"/>
      <c r="D2840" s="237"/>
    </row>
    <row r="2841" spans="1:4" x14ac:dyDescent="0.25">
      <c r="A2841" s="223"/>
      <c r="B2841" s="201"/>
      <c r="C2841" s="235"/>
      <c r="D2841" s="237"/>
    </row>
    <row r="2842" spans="1:4" x14ac:dyDescent="0.25">
      <c r="A2842" s="223"/>
      <c r="B2842" s="201"/>
      <c r="C2842" s="235"/>
      <c r="D2842" s="237"/>
    </row>
    <row r="2843" spans="1:4" x14ac:dyDescent="0.25">
      <c r="A2843" s="223"/>
      <c r="B2843" s="201"/>
      <c r="C2843" s="235"/>
      <c r="D2843" s="237"/>
    </row>
    <row r="2844" spans="1:4" x14ac:dyDescent="0.25">
      <c r="A2844" s="223"/>
      <c r="B2844" s="201"/>
      <c r="C2844" s="235"/>
      <c r="D2844" s="237"/>
    </row>
    <row r="2845" spans="1:4" x14ac:dyDescent="0.25">
      <c r="A2845" s="223"/>
      <c r="B2845" s="201"/>
      <c r="C2845" s="235"/>
      <c r="D2845" s="237"/>
    </row>
    <row r="2846" spans="1:4" x14ac:dyDescent="0.25">
      <c r="A2846" s="223"/>
      <c r="B2846" s="201"/>
      <c r="C2846" s="223"/>
      <c r="D2846" s="237"/>
    </row>
    <row r="2847" spans="1:4" x14ac:dyDescent="0.25">
      <c r="A2847" s="223"/>
      <c r="B2847" s="201"/>
      <c r="C2847" s="223"/>
      <c r="D2847" s="237"/>
    </row>
    <row r="2848" spans="1:4" x14ac:dyDescent="0.25">
      <c r="A2848" s="223"/>
      <c r="B2848" s="201"/>
      <c r="C2848" s="223"/>
      <c r="D2848" s="237"/>
    </row>
    <row r="2849" spans="1:4" x14ac:dyDescent="0.25">
      <c r="A2849" s="223"/>
      <c r="B2849" s="201"/>
      <c r="C2849" s="223"/>
      <c r="D2849" s="237"/>
    </row>
    <row r="2850" spans="1:4" x14ac:dyDescent="0.25">
      <c r="A2850" s="223"/>
      <c r="B2850" s="201"/>
      <c r="C2850" s="223"/>
      <c r="D2850" s="237"/>
    </row>
    <row r="2851" spans="1:4" x14ac:dyDescent="0.25">
      <c r="A2851" s="223"/>
      <c r="B2851" s="201"/>
      <c r="C2851" s="223"/>
      <c r="D2851" s="237"/>
    </row>
    <row r="2852" spans="1:4" x14ac:dyDescent="0.25">
      <c r="A2852" s="223"/>
      <c r="B2852" s="201"/>
      <c r="C2852" s="223"/>
      <c r="D2852" s="237"/>
    </row>
    <row r="2853" spans="1:4" x14ac:dyDescent="0.25">
      <c r="A2853" s="223"/>
      <c r="B2853" s="223"/>
      <c r="C2853" s="223"/>
      <c r="D2853" s="234"/>
    </row>
    <row r="2854" spans="1:4" x14ac:dyDescent="0.25">
      <c r="A2854" s="223"/>
      <c r="B2854" s="223"/>
      <c r="C2854" s="223"/>
      <c r="D2854" s="234"/>
    </row>
    <row r="2855" spans="1:4" x14ac:dyDescent="0.25">
      <c r="A2855" s="223"/>
      <c r="B2855" s="223"/>
      <c r="C2855" s="223"/>
      <c r="D2855" s="234"/>
    </row>
    <row r="2856" spans="1:4" x14ac:dyDescent="0.25">
      <c r="A2856" s="223"/>
      <c r="B2856" s="223"/>
      <c r="C2856" s="223"/>
      <c r="D2856" s="234"/>
    </row>
    <row r="2857" spans="1:4" x14ac:dyDescent="0.25">
      <c r="A2857" s="223"/>
      <c r="B2857" s="223"/>
      <c r="C2857" s="223"/>
      <c r="D2857" s="249"/>
    </row>
    <row r="2858" spans="1:4" x14ac:dyDescent="0.25">
      <c r="A2858" s="223"/>
      <c r="B2858" s="223"/>
      <c r="C2858" s="223"/>
      <c r="D2858" s="249"/>
    </row>
    <row r="2859" spans="1:4" x14ac:dyDescent="0.25">
      <c r="A2859" s="223"/>
      <c r="B2859" s="223"/>
      <c r="C2859" s="223"/>
      <c r="D2859" s="249"/>
    </row>
    <row r="2860" spans="1:4" x14ac:dyDescent="0.25">
      <c r="A2860" s="223"/>
      <c r="B2860" s="223"/>
      <c r="C2860" s="223"/>
      <c r="D2860" s="249"/>
    </row>
    <row r="2861" spans="1:4" x14ac:dyDescent="0.25">
      <c r="A2861" s="200"/>
      <c r="B2861" s="201"/>
      <c r="C2861" s="223"/>
      <c r="D2861" s="237"/>
    </row>
    <row r="2862" spans="1:4" x14ac:dyDescent="0.25">
      <c r="A2862" s="230"/>
      <c r="B2862" s="201"/>
      <c r="C2862" s="223"/>
      <c r="D2862" s="237"/>
    </row>
    <row r="2863" spans="1:4" x14ac:dyDescent="0.25">
      <c r="A2863" s="254"/>
      <c r="B2863" s="201"/>
      <c r="C2863" s="235"/>
      <c r="D2863" s="237"/>
    </row>
    <row r="2864" spans="1:4" x14ac:dyDescent="0.25">
      <c r="A2864" s="223"/>
      <c r="B2864" s="201"/>
      <c r="C2864" s="235"/>
      <c r="D2864" s="237"/>
    </row>
    <row r="2865" spans="1:4" x14ac:dyDescent="0.25">
      <c r="A2865" s="223"/>
      <c r="B2865" s="201"/>
      <c r="C2865" s="235"/>
      <c r="D2865" s="237"/>
    </row>
    <row r="2866" spans="1:4" x14ac:dyDescent="0.25">
      <c r="A2866" s="223"/>
      <c r="B2866" s="201"/>
      <c r="C2866" s="235"/>
      <c r="D2866" s="237"/>
    </row>
    <row r="2867" spans="1:4" x14ac:dyDescent="0.25">
      <c r="A2867" s="223"/>
      <c r="B2867" s="201"/>
      <c r="C2867" s="235"/>
      <c r="D2867" s="237"/>
    </row>
    <row r="2868" spans="1:4" x14ac:dyDescent="0.25">
      <c r="A2868" s="223"/>
      <c r="B2868" s="201"/>
      <c r="C2868" s="235"/>
      <c r="D2868" s="237"/>
    </row>
    <row r="2869" spans="1:4" x14ac:dyDescent="0.25">
      <c r="A2869" s="223"/>
      <c r="B2869" s="201"/>
      <c r="C2869" s="223"/>
      <c r="D2869" s="237"/>
    </row>
    <row r="2870" spans="1:4" x14ac:dyDescent="0.25">
      <c r="A2870" s="223"/>
      <c r="B2870" s="201"/>
      <c r="C2870" s="223"/>
      <c r="D2870" s="237"/>
    </row>
    <row r="2871" spans="1:4" x14ac:dyDescent="0.25">
      <c r="A2871" s="223"/>
      <c r="B2871" s="201"/>
      <c r="C2871" s="223"/>
      <c r="D2871" s="237"/>
    </row>
    <row r="2872" spans="1:4" x14ac:dyDescent="0.25">
      <c r="A2872" s="223"/>
      <c r="B2872" s="201"/>
      <c r="C2872" s="223"/>
      <c r="D2872" s="237"/>
    </row>
    <row r="2873" spans="1:4" x14ac:dyDescent="0.25">
      <c r="A2873" s="223"/>
      <c r="B2873" s="201"/>
      <c r="C2873" s="223"/>
      <c r="D2873" s="237"/>
    </row>
    <row r="2874" spans="1:4" x14ac:dyDescent="0.25">
      <c r="A2874" s="223"/>
      <c r="B2874" s="201"/>
      <c r="C2874" s="223"/>
      <c r="D2874" s="237"/>
    </row>
    <row r="2875" spans="1:4" x14ac:dyDescent="0.25">
      <c r="A2875" s="223"/>
      <c r="B2875" s="201"/>
      <c r="C2875" s="223"/>
      <c r="D2875" s="237"/>
    </row>
    <row r="2876" spans="1:4" x14ac:dyDescent="0.25">
      <c r="A2876" s="223"/>
      <c r="B2876" s="223"/>
      <c r="C2876" s="223"/>
      <c r="D2876" s="234"/>
    </row>
    <row r="2877" spans="1:4" x14ac:dyDescent="0.25">
      <c r="A2877" s="223"/>
      <c r="B2877" s="223"/>
      <c r="C2877" s="223"/>
      <c r="D2877" s="234"/>
    </row>
    <row r="2878" spans="1:4" x14ac:dyDescent="0.25">
      <c r="A2878" s="223"/>
      <c r="B2878" s="223"/>
      <c r="C2878" s="223"/>
      <c r="D2878" s="234"/>
    </row>
    <row r="2879" spans="1:4" x14ac:dyDescent="0.25">
      <c r="A2879" s="223"/>
      <c r="B2879" s="223"/>
      <c r="C2879" s="223"/>
      <c r="D2879" s="234"/>
    </row>
    <row r="2880" spans="1:4" x14ac:dyDescent="0.25">
      <c r="A2880" s="223"/>
      <c r="B2880" s="223"/>
      <c r="C2880" s="223"/>
      <c r="D2880" s="249"/>
    </row>
    <row r="2881" spans="1:4" x14ac:dyDescent="0.25">
      <c r="A2881" s="223"/>
      <c r="B2881" s="223"/>
      <c r="C2881" s="223"/>
      <c r="D2881" s="249"/>
    </row>
    <row r="2882" spans="1:4" x14ac:dyDescent="0.25">
      <c r="A2882" s="223"/>
      <c r="B2882" s="223"/>
      <c r="C2882" s="223"/>
      <c r="D2882" s="249"/>
    </row>
    <row r="2883" spans="1:4" x14ac:dyDescent="0.25">
      <c r="A2883" s="223"/>
      <c r="B2883" s="223"/>
      <c r="C2883" s="223"/>
      <c r="D2883" s="249"/>
    </row>
    <row r="2884" spans="1:4" x14ac:dyDescent="0.25">
      <c r="A2884" s="223"/>
      <c r="B2884" s="201"/>
      <c r="C2884" s="206"/>
      <c r="D2884" s="237"/>
    </row>
    <row r="2885" spans="1:4" x14ac:dyDescent="0.25">
      <c r="A2885" s="212"/>
      <c r="B2885" s="202"/>
      <c r="C2885" s="202"/>
      <c r="D2885" s="251"/>
    </row>
    <row r="2886" spans="1:4" x14ac:dyDescent="0.25">
      <c r="A2886" s="203"/>
      <c r="B2886" s="202"/>
      <c r="C2886" s="202"/>
      <c r="D2886" s="251"/>
    </row>
    <row r="2887" spans="1:4" x14ac:dyDescent="0.25">
      <c r="A2887" s="203"/>
      <c r="B2887" s="202"/>
      <c r="C2887" s="202"/>
      <c r="D2887" s="251"/>
    </row>
    <row r="2888" spans="1:4" x14ac:dyDescent="0.25">
      <c r="A2888" s="203"/>
      <c r="B2888" s="202"/>
      <c r="C2888" s="202"/>
      <c r="D2888" s="251"/>
    </row>
    <row r="2889" spans="1:4" x14ac:dyDescent="0.25">
      <c r="A2889" s="203"/>
      <c r="B2889" s="202"/>
      <c r="C2889" s="202"/>
      <c r="D2889" s="251"/>
    </row>
    <row r="2890" spans="1:4" x14ac:dyDescent="0.25">
      <c r="A2890" s="203"/>
      <c r="B2890" s="202"/>
      <c r="C2890" s="202"/>
      <c r="D2890" s="251"/>
    </row>
    <row r="2891" spans="1:4" x14ac:dyDescent="0.25">
      <c r="A2891" s="203"/>
      <c r="B2891" s="202"/>
      <c r="C2891" s="202"/>
      <c r="D2891" s="251"/>
    </row>
    <row r="2892" spans="1:4" x14ac:dyDescent="0.25">
      <c r="A2892" s="203"/>
      <c r="B2892" s="202"/>
      <c r="C2892" s="202"/>
      <c r="D2892" s="251"/>
    </row>
    <row r="2893" spans="1:4" x14ac:dyDescent="0.25">
      <c r="A2893" s="203"/>
      <c r="B2893" s="202"/>
      <c r="C2893" s="202"/>
      <c r="D2893" s="251"/>
    </row>
    <row r="2894" spans="1:4" x14ac:dyDescent="0.25">
      <c r="A2894" s="203"/>
      <c r="B2894" s="203"/>
      <c r="C2894" s="203"/>
      <c r="D2894" s="251"/>
    </row>
    <row r="2895" spans="1:4" x14ac:dyDescent="0.25">
      <c r="A2895" s="203"/>
      <c r="B2895" s="203"/>
      <c r="C2895" s="203"/>
      <c r="D2895" s="251"/>
    </row>
    <row r="2896" spans="1:4" x14ac:dyDescent="0.25">
      <c r="A2896" s="203"/>
      <c r="B2896" s="203"/>
      <c r="C2896" s="203"/>
      <c r="D2896" s="251"/>
    </row>
    <row r="2897" spans="1:4" x14ac:dyDescent="0.25">
      <c r="A2897" s="203"/>
      <c r="B2897" s="203"/>
      <c r="C2897" s="203"/>
      <c r="D2897" s="251"/>
    </row>
    <row r="2898" spans="1:4" x14ac:dyDescent="0.25">
      <c r="A2898" s="203"/>
      <c r="B2898" s="203"/>
      <c r="C2898" s="203"/>
      <c r="D2898" s="251"/>
    </row>
    <row r="2899" spans="1:4" x14ac:dyDescent="0.25">
      <c r="A2899" s="203"/>
      <c r="B2899" s="203"/>
      <c r="C2899" s="203"/>
      <c r="D2899" s="251"/>
    </row>
    <row r="2900" spans="1:4" x14ac:dyDescent="0.25">
      <c r="A2900" s="203"/>
      <c r="B2900" s="203"/>
      <c r="C2900" s="203"/>
      <c r="D2900" s="251"/>
    </row>
    <row r="2901" spans="1:4" x14ac:dyDescent="0.25">
      <c r="A2901" s="203"/>
      <c r="B2901" s="203"/>
      <c r="C2901" s="203"/>
      <c r="D2901" s="251"/>
    </row>
    <row r="2902" spans="1:4" x14ac:dyDescent="0.25">
      <c r="A2902" s="200"/>
      <c r="B2902" s="201"/>
      <c r="C2902" s="201"/>
      <c r="D2902" s="237"/>
    </row>
    <row r="2903" spans="1:4" x14ac:dyDescent="0.25">
      <c r="A2903" s="203"/>
      <c r="B2903" s="201"/>
      <c r="C2903" s="201"/>
      <c r="D2903" s="237"/>
    </row>
    <row r="2904" spans="1:4" x14ac:dyDescent="0.25">
      <c r="A2904" s="203"/>
      <c r="B2904" s="201"/>
      <c r="C2904" s="201"/>
      <c r="D2904" s="251"/>
    </row>
    <row r="2905" spans="1:4" x14ac:dyDescent="0.25">
      <c r="A2905" s="203"/>
      <c r="B2905" s="201"/>
      <c r="C2905" s="201"/>
      <c r="D2905" s="251"/>
    </row>
    <row r="2906" spans="1:4" x14ac:dyDescent="0.25">
      <c r="A2906" s="203"/>
      <c r="B2906" s="201"/>
      <c r="C2906" s="201"/>
      <c r="D2906" s="251"/>
    </row>
    <row r="2907" spans="1:4" x14ac:dyDescent="0.25">
      <c r="A2907" s="203"/>
      <c r="B2907" s="201"/>
      <c r="C2907" s="201"/>
      <c r="D2907" s="251"/>
    </row>
    <row r="2908" spans="1:4" x14ac:dyDescent="0.25">
      <c r="A2908" s="203"/>
      <c r="B2908" s="201"/>
      <c r="C2908" s="201"/>
      <c r="D2908" s="251"/>
    </row>
    <row r="2909" spans="1:4" x14ac:dyDescent="0.25">
      <c r="A2909" s="203"/>
      <c r="B2909" s="201"/>
      <c r="C2909" s="201"/>
      <c r="D2909" s="251"/>
    </row>
    <row r="2910" spans="1:4" x14ac:dyDescent="0.25">
      <c r="A2910" s="203"/>
      <c r="B2910" s="201"/>
      <c r="C2910" s="201"/>
      <c r="D2910" s="251"/>
    </row>
    <row r="2911" spans="1:4" x14ac:dyDescent="0.25">
      <c r="A2911" s="203"/>
      <c r="B2911" s="201"/>
      <c r="C2911" s="201"/>
      <c r="D2911" s="251"/>
    </row>
    <row r="2912" spans="1:4" x14ac:dyDescent="0.25">
      <c r="A2912" s="203"/>
      <c r="B2912" s="201"/>
      <c r="C2912" s="201"/>
      <c r="D2912" s="251"/>
    </row>
    <row r="2913" spans="1:4" x14ac:dyDescent="0.25">
      <c r="A2913" s="203"/>
      <c r="B2913" s="201"/>
      <c r="C2913" s="201"/>
      <c r="D2913" s="251"/>
    </row>
    <row r="2914" spans="1:4" x14ac:dyDescent="0.25">
      <c r="A2914" s="203"/>
      <c r="B2914" s="201"/>
      <c r="C2914" s="201"/>
      <c r="D2914" s="251"/>
    </row>
    <row r="2915" spans="1:4" x14ac:dyDescent="0.25">
      <c r="A2915" s="200"/>
      <c r="B2915" s="201"/>
      <c r="C2915" s="201"/>
      <c r="D2915" s="237"/>
    </row>
    <row r="2916" spans="1:4" x14ac:dyDescent="0.25">
      <c r="A2916" s="203"/>
      <c r="B2916" s="201"/>
      <c r="C2916" s="201"/>
      <c r="D2916" s="251"/>
    </row>
    <row r="2917" spans="1:4" x14ac:dyDescent="0.25">
      <c r="A2917" s="200"/>
      <c r="B2917" s="201"/>
      <c r="C2917" s="201"/>
      <c r="D2917" s="251"/>
    </row>
    <row r="2918" spans="1:4" x14ac:dyDescent="0.25">
      <c r="A2918" s="203"/>
      <c r="B2918" s="201"/>
      <c r="C2918" s="201"/>
      <c r="D2918" s="251"/>
    </row>
    <row r="2919" spans="1:4" x14ac:dyDescent="0.25">
      <c r="A2919" s="203"/>
      <c r="B2919" s="201"/>
      <c r="C2919" s="201"/>
      <c r="D2919" s="251"/>
    </row>
    <row r="2920" spans="1:4" x14ac:dyDescent="0.25">
      <c r="A2920" s="203"/>
      <c r="B2920" s="201"/>
      <c r="C2920" s="201"/>
      <c r="D2920" s="214"/>
    </row>
    <row r="2921" spans="1:4" x14ac:dyDescent="0.25">
      <c r="A2921" s="203"/>
      <c r="B2921" s="201"/>
      <c r="C2921" s="201"/>
      <c r="D2921" s="255"/>
    </row>
    <row r="2922" spans="1:4" x14ac:dyDescent="0.25">
      <c r="A2922" s="203"/>
      <c r="B2922" s="201"/>
      <c r="C2922" s="201"/>
      <c r="D2922" s="251"/>
    </row>
    <row r="2923" spans="1:4" x14ac:dyDescent="0.25">
      <c r="A2923" s="203"/>
      <c r="B2923" s="201"/>
      <c r="C2923" s="201"/>
      <c r="D2923" s="251"/>
    </row>
    <row r="2924" spans="1:4" x14ac:dyDescent="0.25">
      <c r="A2924" s="203"/>
      <c r="B2924" s="201"/>
      <c r="C2924" s="201"/>
      <c r="D2924" s="251"/>
    </row>
    <row r="2925" spans="1:4" x14ac:dyDescent="0.25">
      <c r="A2925" s="203"/>
      <c r="B2925" s="201"/>
      <c r="C2925" s="201"/>
      <c r="D2925" s="251"/>
    </row>
    <row r="2926" spans="1:4" x14ac:dyDescent="0.25">
      <c r="A2926" s="203"/>
      <c r="B2926" s="201"/>
      <c r="C2926" s="201"/>
      <c r="D2926" s="237"/>
    </row>
    <row r="2927" spans="1:4" x14ac:dyDescent="0.25">
      <c r="A2927" s="203"/>
      <c r="B2927" s="201"/>
      <c r="C2927" s="201"/>
      <c r="D2927" s="251"/>
    </row>
    <row r="2928" spans="1:4" x14ac:dyDescent="0.25">
      <c r="A2928" s="203"/>
      <c r="B2928" s="201"/>
      <c r="C2928" s="201"/>
      <c r="D2928" s="251"/>
    </row>
    <row r="2929" spans="1:4" x14ac:dyDescent="0.25">
      <c r="A2929" s="203"/>
      <c r="B2929" s="201"/>
      <c r="C2929" s="201"/>
      <c r="D2929" s="251"/>
    </row>
    <row r="2930" spans="1:4" x14ac:dyDescent="0.25">
      <c r="A2930" s="203"/>
      <c r="B2930" s="201"/>
      <c r="C2930" s="201"/>
      <c r="D2930" s="251"/>
    </row>
    <row r="2931" spans="1:4" x14ac:dyDescent="0.25">
      <c r="A2931" s="203"/>
      <c r="B2931" s="201"/>
      <c r="C2931" s="201"/>
      <c r="D2931" s="251"/>
    </row>
    <row r="2932" spans="1:4" x14ac:dyDescent="0.25">
      <c r="A2932" s="203"/>
      <c r="B2932" s="201"/>
      <c r="C2932" s="201"/>
      <c r="D2932" s="251"/>
    </row>
    <row r="2933" spans="1:4" x14ac:dyDescent="0.25">
      <c r="A2933" s="203"/>
      <c r="B2933" s="201"/>
      <c r="C2933" s="201"/>
      <c r="D2933" s="251"/>
    </row>
    <row r="2934" spans="1:4" x14ac:dyDescent="0.25">
      <c r="A2934" s="203"/>
      <c r="B2934" s="201"/>
      <c r="C2934" s="201"/>
      <c r="D2934" s="251"/>
    </row>
    <row r="2935" spans="1:4" x14ac:dyDescent="0.25">
      <c r="A2935" s="203"/>
      <c r="B2935" s="203"/>
      <c r="C2935" s="201"/>
      <c r="D2935" s="251"/>
    </row>
    <row r="2936" spans="1:4" x14ac:dyDescent="0.25">
      <c r="A2936" s="200"/>
      <c r="B2936" s="201"/>
      <c r="C2936" s="201"/>
      <c r="D2936" s="237"/>
    </row>
    <row r="2937" spans="1:4" x14ac:dyDescent="0.25">
      <c r="A2937" s="212"/>
      <c r="B2937" s="201"/>
      <c r="C2937" s="201"/>
      <c r="D2937" s="251"/>
    </row>
    <row r="2938" spans="1:4" x14ac:dyDescent="0.25">
      <c r="A2938" s="200"/>
      <c r="B2938" s="201"/>
      <c r="C2938" s="201"/>
      <c r="D2938" s="237"/>
    </row>
    <row r="2939" spans="1:4" x14ac:dyDescent="0.25">
      <c r="A2939" s="202"/>
      <c r="B2939" s="202"/>
      <c r="C2939" s="202"/>
      <c r="D2939" s="251"/>
    </row>
    <row r="2940" spans="1:4" x14ac:dyDescent="0.25">
      <c r="A2940" s="200"/>
      <c r="B2940" s="201"/>
      <c r="C2940" s="201"/>
      <c r="D2940" s="201"/>
    </row>
    <row r="2941" spans="1:4" x14ac:dyDescent="0.25">
      <c r="A2941" s="200"/>
      <c r="B2941" s="201"/>
      <c r="C2941" s="201"/>
      <c r="D2941" s="201"/>
    </row>
    <row r="2942" spans="1:4" x14ac:dyDescent="0.25">
      <c r="A2942" s="200"/>
      <c r="B2942" s="201"/>
      <c r="C2942" s="201"/>
      <c r="D2942" s="201"/>
    </row>
    <row r="2943" spans="1:4" x14ac:dyDescent="0.25">
      <c r="A2943" s="200"/>
      <c r="B2943" s="201"/>
      <c r="C2943" s="201"/>
      <c r="D2943" s="201"/>
    </row>
    <row r="2944" spans="1:4" x14ac:dyDescent="0.25">
      <c r="A2944" s="202"/>
      <c r="B2944" s="202"/>
      <c r="C2944" s="201"/>
      <c r="D2944" s="201"/>
    </row>
    <row r="2945" spans="1:4" x14ac:dyDescent="0.25">
      <c r="A2945" s="212"/>
      <c r="B2945" s="202"/>
      <c r="C2945" s="201"/>
      <c r="D2945" s="201"/>
    </row>
    <row r="2946" spans="1:4" x14ac:dyDescent="0.25">
      <c r="A2946" s="223"/>
      <c r="B2946" s="223"/>
      <c r="C2946" s="200"/>
      <c r="D2946" s="260"/>
    </row>
    <row r="2947" spans="1:4" x14ac:dyDescent="0.25">
      <c r="A2947" s="223"/>
      <c r="B2947" s="223"/>
      <c r="C2947" s="233"/>
      <c r="D2947" s="261"/>
    </row>
    <row r="2948" spans="1:4" x14ac:dyDescent="0.25">
      <c r="A2948" s="223"/>
      <c r="B2948" s="223"/>
      <c r="C2948" s="223"/>
      <c r="D2948" s="242"/>
    </row>
    <row r="2949" spans="1:4" x14ac:dyDescent="0.25">
      <c r="A2949" s="223"/>
      <c r="B2949" s="223"/>
      <c r="C2949" s="223"/>
      <c r="D2949" s="232"/>
    </row>
    <row r="2950" spans="1:4" x14ac:dyDescent="0.25">
      <c r="A2950" s="223"/>
      <c r="B2950" s="200"/>
      <c r="C2950" s="223"/>
      <c r="D2950" s="236"/>
    </row>
    <row r="2951" spans="1:4" x14ac:dyDescent="0.25">
      <c r="A2951" s="223"/>
      <c r="B2951" s="223"/>
      <c r="C2951" s="223"/>
      <c r="D2951" s="236"/>
    </row>
    <row r="2952" spans="1:4" x14ac:dyDescent="0.25">
      <c r="A2952" s="223"/>
      <c r="B2952" s="200"/>
      <c r="C2952" s="223"/>
      <c r="D2952" s="201"/>
    </row>
    <row r="2953" spans="1:4" x14ac:dyDescent="0.25">
      <c r="A2953" s="223"/>
      <c r="B2953" s="202"/>
      <c r="C2953" s="223"/>
      <c r="D2953" s="201"/>
    </row>
    <row r="2954" spans="1:4" x14ac:dyDescent="0.25">
      <c r="A2954" s="235"/>
      <c r="B2954" s="202"/>
      <c r="C2954" s="201"/>
      <c r="D2954" s="201"/>
    </row>
    <row r="2955" spans="1:4" x14ac:dyDescent="0.25">
      <c r="A2955" s="212"/>
      <c r="B2955" s="202"/>
      <c r="C2955" s="201"/>
      <c r="D2955" s="201"/>
    </row>
    <row r="2956" spans="1:4" x14ac:dyDescent="0.25">
      <c r="A2956" s="223"/>
      <c r="B2956" s="223"/>
      <c r="C2956" s="200"/>
      <c r="D2956" s="260"/>
    </row>
    <row r="2957" spans="1:4" x14ac:dyDescent="0.25">
      <c r="A2957" s="223"/>
      <c r="B2957" s="223"/>
      <c r="C2957" s="233"/>
      <c r="D2957" s="261"/>
    </row>
    <row r="2958" spans="1:4" x14ac:dyDescent="0.25">
      <c r="A2958" s="223"/>
      <c r="B2958" s="223"/>
      <c r="C2958" s="223"/>
      <c r="D2958" s="242"/>
    </row>
    <row r="2959" spans="1:4" x14ac:dyDescent="0.25">
      <c r="A2959" s="223"/>
      <c r="B2959" s="223"/>
      <c r="C2959" s="223"/>
      <c r="D2959" s="232"/>
    </row>
    <row r="2960" spans="1:4" x14ac:dyDescent="0.25">
      <c r="A2960" s="223"/>
      <c r="B2960" s="200"/>
      <c r="C2960" s="223"/>
      <c r="D2960" s="236"/>
    </row>
    <row r="2961" spans="1:4" x14ac:dyDescent="0.25">
      <c r="A2961" s="223"/>
      <c r="B2961" s="223"/>
      <c r="C2961" s="223"/>
      <c r="D2961" s="236"/>
    </row>
    <row r="2962" spans="1:4" x14ac:dyDescent="0.25">
      <c r="A2962" s="223"/>
      <c r="B2962" s="200"/>
      <c r="C2962" s="223"/>
      <c r="D2962" s="236"/>
    </row>
    <row r="2963" spans="1:4" x14ac:dyDescent="0.25">
      <c r="A2963" s="223"/>
      <c r="B2963" s="202"/>
      <c r="C2963" s="223"/>
      <c r="D2963" s="236"/>
    </row>
    <row r="2964" spans="1:4" x14ac:dyDescent="0.25">
      <c r="A2964" s="235"/>
      <c r="B2964" s="202"/>
      <c r="C2964" s="201"/>
      <c r="D2964" s="201"/>
    </row>
    <row r="2965" spans="1:4" x14ac:dyDescent="0.25">
      <c r="A2965" s="212"/>
      <c r="B2965" s="202"/>
      <c r="C2965" s="201"/>
      <c r="D2965" s="201"/>
    </row>
    <row r="2966" spans="1:4" x14ac:dyDescent="0.25">
      <c r="A2966" s="223"/>
      <c r="B2966" s="223"/>
      <c r="C2966" s="200"/>
      <c r="D2966" s="260"/>
    </row>
    <row r="2967" spans="1:4" x14ac:dyDescent="0.25">
      <c r="A2967" s="223"/>
      <c r="B2967" s="223"/>
      <c r="C2967" s="233"/>
      <c r="D2967" s="261"/>
    </row>
    <row r="2968" spans="1:4" x14ac:dyDescent="0.25">
      <c r="A2968" s="223"/>
      <c r="B2968" s="223"/>
      <c r="C2968" s="223"/>
      <c r="D2968" s="242"/>
    </row>
    <row r="2969" spans="1:4" x14ac:dyDescent="0.25">
      <c r="A2969" s="223"/>
      <c r="B2969" s="223"/>
      <c r="C2969" s="223"/>
      <c r="D2969" s="232"/>
    </row>
    <row r="2970" spans="1:4" x14ac:dyDescent="0.25">
      <c r="A2970" s="223"/>
      <c r="B2970" s="200"/>
      <c r="C2970" s="223"/>
      <c r="D2970" s="236"/>
    </row>
    <row r="2971" spans="1:4" x14ac:dyDescent="0.25">
      <c r="A2971" s="223"/>
      <c r="B2971" s="223"/>
      <c r="C2971" s="223"/>
      <c r="D2971" s="236"/>
    </row>
    <row r="2972" spans="1:4" x14ac:dyDescent="0.25">
      <c r="A2972" s="223"/>
      <c r="B2972" s="200"/>
      <c r="C2972" s="223"/>
      <c r="D2972" s="236"/>
    </row>
    <row r="2973" spans="1:4" x14ac:dyDescent="0.25">
      <c r="A2973" s="223"/>
      <c r="B2973" s="202"/>
      <c r="C2973" s="223"/>
      <c r="D2973" s="236"/>
    </row>
    <row r="2974" spans="1:4" x14ac:dyDescent="0.25">
      <c r="A2974" s="235"/>
      <c r="B2974" s="202"/>
      <c r="C2974" s="201"/>
      <c r="D2974" s="201"/>
    </row>
    <row r="2975" spans="1:4" x14ac:dyDescent="0.25">
      <c r="A2975" s="212"/>
      <c r="B2975" s="202"/>
      <c r="C2975" s="201"/>
      <c r="D2975" s="201"/>
    </row>
    <row r="2976" spans="1:4" x14ac:dyDescent="0.25">
      <c r="A2976" s="223"/>
      <c r="B2976" s="223"/>
      <c r="C2976" s="200"/>
      <c r="D2976" s="260"/>
    </row>
    <row r="2977" spans="1:4" x14ac:dyDescent="0.25">
      <c r="A2977" s="223"/>
      <c r="B2977" s="223"/>
      <c r="C2977" s="233"/>
      <c r="D2977" s="261"/>
    </row>
    <row r="2978" spans="1:4" x14ac:dyDescent="0.25">
      <c r="A2978" s="223"/>
      <c r="B2978" s="223"/>
      <c r="C2978" s="223"/>
      <c r="D2978" s="242"/>
    </row>
    <row r="2979" spans="1:4" x14ac:dyDescent="0.25">
      <c r="A2979" s="223"/>
      <c r="B2979" s="223"/>
      <c r="C2979" s="223"/>
      <c r="D2979" s="232"/>
    </row>
    <row r="2980" spans="1:4" x14ac:dyDescent="0.25">
      <c r="A2980" s="223"/>
      <c r="B2980" s="200"/>
      <c r="C2980" s="223"/>
      <c r="D2980" s="236"/>
    </row>
    <row r="2981" spans="1:4" x14ac:dyDescent="0.25">
      <c r="A2981" s="223"/>
      <c r="B2981" s="223"/>
      <c r="C2981" s="223"/>
      <c r="D2981" s="236"/>
    </row>
    <row r="2982" spans="1:4" x14ac:dyDescent="0.25">
      <c r="A2982" s="235"/>
      <c r="B2982" s="202"/>
      <c r="C2982" s="201"/>
      <c r="D2982" s="201"/>
    </row>
    <row r="2983" spans="1:4" x14ac:dyDescent="0.25">
      <c r="A2983" s="212"/>
      <c r="B2983" s="202"/>
      <c r="C2983" s="201"/>
      <c r="D2983" s="201"/>
    </row>
    <row r="2984" spans="1:4" x14ac:dyDescent="0.25">
      <c r="A2984" s="223"/>
      <c r="B2984" s="223"/>
      <c r="C2984" s="200"/>
      <c r="D2984" s="260"/>
    </row>
    <row r="2985" spans="1:4" x14ac:dyDescent="0.25">
      <c r="A2985" s="223"/>
      <c r="B2985" s="223"/>
      <c r="C2985" s="233"/>
      <c r="D2985" s="261"/>
    </row>
    <row r="2986" spans="1:4" x14ac:dyDescent="0.25">
      <c r="A2986" s="223"/>
      <c r="B2986" s="223"/>
      <c r="C2986" s="223"/>
      <c r="D2986" s="242"/>
    </row>
    <row r="2987" spans="1:4" x14ac:dyDescent="0.25">
      <c r="A2987" s="223"/>
      <c r="B2987" s="223"/>
      <c r="C2987" s="223"/>
      <c r="D2987" s="232"/>
    </row>
    <row r="2988" spans="1:4" x14ac:dyDescent="0.25">
      <c r="A2988" s="223"/>
      <c r="B2988" s="200"/>
      <c r="C2988" s="223"/>
      <c r="D2988" s="236"/>
    </row>
    <row r="2989" spans="1:4" x14ac:dyDescent="0.25">
      <c r="A2989" s="223"/>
      <c r="B2989" s="223"/>
      <c r="C2989" s="223"/>
      <c r="D2989" s="236"/>
    </row>
    <row r="2990" spans="1:4" x14ac:dyDescent="0.25">
      <c r="A2990" s="235"/>
      <c r="B2990" s="202"/>
      <c r="C2990" s="201"/>
      <c r="D2990" s="201"/>
    </row>
    <row r="2991" spans="1:4" x14ac:dyDescent="0.25">
      <c r="A2991" s="212"/>
      <c r="B2991" s="202"/>
      <c r="C2991" s="201"/>
      <c r="D2991" s="201"/>
    </row>
    <row r="2992" spans="1:4" x14ac:dyDescent="0.25">
      <c r="A2992" s="223"/>
      <c r="B2992" s="223"/>
      <c r="C2992" s="200"/>
      <c r="D2992" s="260"/>
    </row>
    <row r="2993" spans="1:4" x14ac:dyDescent="0.25">
      <c r="A2993" s="223"/>
      <c r="B2993" s="223"/>
      <c r="C2993" s="233"/>
      <c r="D2993" s="261"/>
    </row>
    <row r="2994" spans="1:4" x14ac:dyDescent="0.25">
      <c r="A2994" s="223"/>
      <c r="B2994" s="223"/>
      <c r="C2994" s="223"/>
      <c r="D2994" s="242"/>
    </row>
    <row r="2995" spans="1:4" x14ac:dyDescent="0.25">
      <c r="A2995" s="223"/>
      <c r="B2995" s="223"/>
      <c r="C2995" s="223"/>
      <c r="D2995" s="232"/>
    </row>
    <row r="2996" spans="1:4" x14ac:dyDescent="0.25">
      <c r="A2996" s="223"/>
      <c r="B2996" s="200"/>
      <c r="C2996" s="223"/>
      <c r="D2996" s="236"/>
    </row>
    <row r="2997" spans="1:4" x14ac:dyDescent="0.25">
      <c r="A2997" s="223"/>
      <c r="B2997" s="223"/>
      <c r="C2997" s="223"/>
      <c r="D2997" s="236"/>
    </row>
    <row r="2998" spans="1:4" x14ac:dyDescent="0.25">
      <c r="A2998" s="235"/>
      <c r="B2998" s="202"/>
      <c r="C2998" s="201"/>
      <c r="D2998" s="201"/>
    </row>
    <row r="2999" spans="1:4" x14ac:dyDescent="0.25">
      <c r="A2999" s="212"/>
      <c r="B2999" s="202"/>
      <c r="C2999" s="201"/>
      <c r="D2999" s="201"/>
    </row>
    <row r="3000" spans="1:4" x14ac:dyDescent="0.25">
      <c r="A3000" s="223"/>
      <c r="B3000" s="223"/>
      <c r="C3000" s="200"/>
      <c r="D3000" s="260"/>
    </row>
    <row r="3001" spans="1:4" x14ac:dyDescent="0.25">
      <c r="A3001" s="223"/>
      <c r="B3001" s="223"/>
      <c r="C3001" s="233"/>
      <c r="D3001" s="261"/>
    </row>
    <row r="3002" spans="1:4" x14ac:dyDescent="0.25">
      <c r="A3002" s="223"/>
      <c r="B3002" s="223"/>
      <c r="C3002" s="223"/>
      <c r="D3002" s="242"/>
    </row>
    <row r="3003" spans="1:4" x14ac:dyDescent="0.25">
      <c r="A3003" s="223"/>
      <c r="B3003" s="223"/>
      <c r="C3003" s="223"/>
      <c r="D3003" s="232"/>
    </row>
    <row r="3004" spans="1:4" x14ac:dyDescent="0.25">
      <c r="A3004" s="223"/>
      <c r="B3004" s="200"/>
      <c r="C3004" s="223"/>
      <c r="D3004" s="236"/>
    </row>
    <row r="3005" spans="1:4" x14ac:dyDescent="0.25">
      <c r="A3005" s="223"/>
      <c r="B3005" s="223"/>
      <c r="C3005" s="223"/>
      <c r="D3005" s="236"/>
    </row>
    <row r="3006" spans="1:4" x14ac:dyDescent="0.25">
      <c r="A3006" s="235"/>
      <c r="B3006" s="202"/>
      <c r="C3006" s="201"/>
      <c r="D3006" s="201"/>
    </row>
    <row r="3007" spans="1:4" x14ac:dyDescent="0.25">
      <c r="A3007" s="212"/>
      <c r="B3007" s="202"/>
      <c r="C3007" s="201"/>
      <c r="D3007" s="201"/>
    </row>
    <row r="3008" spans="1:4" x14ac:dyDescent="0.25">
      <c r="A3008" s="223"/>
      <c r="B3008" s="223"/>
      <c r="C3008" s="200"/>
      <c r="D3008" s="260"/>
    </row>
    <row r="3009" spans="1:4" x14ac:dyDescent="0.25">
      <c r="A3009" s="223"/>
      <c r="B3009" s="223"/>
      <c r="C3009" s="233"/>
      <c r="D3009" s="261"/>
    </row>
    <row r="3010" spans="1:4" x14ac:dyDescent="0.25">
      <c r="A3010" s="223"/>
      <c r="B3010" s="223"/>
      <c r="C3010" s="223"/>
      <c r="D3010" s="242"/>
    </row>
    <row r="3011" spans="1:4" x14ac:dyDescent="0.25">
      <c r="A3011" s="223"/>
      <c r="B3011" s="223"/>
      <c r="C3011" s="223"/>
      <c r="D3011" s="232"/>
    </row>
    <row r="3012" spans="1:4" x14ac:dyDescent="0.25">
      <c r="A3012" s="223"/>
      <c r="B3012" s="200"/>
      <c r="C3012" s="223"/>
      <c r="D3012" s="236"/>
    </row>
    <row r="3013" spans="1:4" x14ac:dyDescent="0.25">
      <c r="A3013" s="223"/>
      <c r="B3013" s="223"/>
      <c r="C3013" s="223"/>
      <c r="D3013" s="236"/>
    </row>
    <row r="3014" spans="1:4" x14ac:dyDescent="0.25">
      <c r="A3014" s="235"/>
      <c r="B3014" s="202"/>
      <c r="C3014" s="201"/>
      <c r="D3014" s="201"/>
    </row>
    <row r="3015" spans="1:4" x14ac:dyDescent="0.25">
      <c r="A3015" s="238"/>
      <c r="B3015" s="212"/>
      <c r="C3015" s="201"/>
      <c r="D3015" s="201"/>
    </row>
    <row r="3016" spans="1:4" x14ac:dyDescent="0.25">
      <c r="A3016" s="223"/>
      <c r="B3016" s="223"/>
      <c r="C3016" s="200"/>
      <c r="D3016" s="260"/>
    </row>
    <row r="3017" spans="1:4" x14ac:dyDescent="0.25">
      <c r="A3017" s="223"/>
      <c r="B3017" s="223"/>
      <c r="C3017" s="233"/>
      <c r="D3017" s="261"/>
    </row>
    <row r="3018" spans="1:4" x14ac:dyDescent="0.25">
      <c r="A3018" s="223"/>
      <c r="B3018" s="223"/>
      <c r="C3018" s="223"/>
      <c r="D3018" s="242"/>
    </row>
    <row r="3019" spans="1:4" x14ac:dyDescent="0.25">
      <c r="A3019" s="223"/>
      <c r="B3019" s="223"/>
      <c r="C3019" s="223"/>
      <c r="D3019" s="262"/>
    </row>
    <row r="3020" spans="1:4" x14ac:dyDescent="0.25">
      <c r="A3020" s="223"/>
      <c r="B3020" s="223"/>
      <c r="C3020" s="223"/>
      <c r="D3020" s="232"/>
    </row>
    <row r="3021" spans="1:4" x14ac:dyDescent="0.25">
      <c r="A3021" s="223"/>
      <c r="B3021" s="200"/>
      <c r="C3021" s="223"/>
      <c r="D3021" s="236"/>
    </row>
    <row r="3022" spans="1:4" x14ac:dyDescent="0.25">
      <c r="A3022" s="223"/>
      <c r="B3022" s="223"/>
      <c r="C3022" s="223"/>
      <c r="D3022" s="236"/>
    </row>
    <row r="3023" spans="1:4" x14ac:dyDescent="0.25">
      <c r="A3023" s="223"/>
      <c r="B3023" s="223"/>
      <c r="C3023" s="223"/>
      <c r="D3023" s="262"/>
    </row>
    <row r="3024" spans="1:4" x14ac:dyDescent="0.25">
      <c r="A3024" s="238"/>
      <c r="B3024" s="212"/>
      <c r="C3024" s="201"/>
      <c r="D3024" s="201"/>
    </row>
    <row r="3025" spans="1:4" x14ac:dyDescent="0.25">
      <c r="A3025" s="223"/>
      <c r="B3025" s="223"/>
      <c r="C3025" s="200"/>
      <c r="D3025" s="260"/>
    </row>
    <row r="3026" spans="1:4" x14ac:dyDescent="0.25">
      <c r="A3026" s="223"/>
      <c r="B3026" s="223"/>
      <c r="C3026" s="233"/>
      <c r="D3026" s="261"/>
    </row>
    <row r="3027" spans="1:4" x14ac:dyDescent="0.25">
      <c r="A3027" s="223"/>
      <c r="B3027" s="223"/>
      <c r="C3027" s="223"/>
      <c r="D3027" s="242"/>
    </row>
    <row r="3028" spans="1:4" x14ac:dyDescent="0.25">
      <c r="A3028" s="223"/>
      <c r="B3028" s="223"/>
      <c r="C3028" s="223"/>
      <c r="D3028" s="262"/>
    </row>
    <row r="3029" spans="1:4" x14ac:dyDescent="0.25">
      <c r="A3029" s="223"/>
      <c r="B3029" s="223"/>
      <c r="C3029" s="223"/>
      <c r="D3029" s="232"/>
    </row>
    <row r="3030" spans="1:4" x14ac:dyDescent="0.25">
      <c r="A3030" s="223"/>
      <c r="B3030" s="200"/>
      <c r="C3030" s="223"/>
      <c r="D3030" s="236"/>
    </row>
    <row r="3031" spans="1:4" x14ac:dyDescent="0.25">
      <c r="A3031" s="223"/>
      <c r="B3031" s="223"/>
      <c r="C3031" s="223"/>
      <c r="D3031" s="236"/>
    </row>
    <row r="3032" spans="1:4" x14ac:dyDescent="0.25">
      <c r="A3032" s="223"/>
      <c r="B3032" s="223"/>
      <c r="C3032" s="223"/>
      <c r="D3032" s="262"/>
    </row>
    <row r="3033" spans="1:4" x14ac:dyDescent="0.25">
      <c r="A3033" s="212"/>
      <c r="B3033" s="202"/>
      <c r="C3033" s="201"/>
      <c r="D3033" s="201"/>
    </row>
    <row r="3034" spans="1:4" x14ac:dyDescent="0.25">
      <c r="A3034" s="223"/>
      <c r="B3034" s="223"/>
      <c r="C3034" s="200"/>
      <c r="D3034" s="260"/>
    </row>
    <row r="3035" spans="1:4" x14ac:dyDescent="0.25">
      <c r="A3035" s="223"/>
      <c r="B3035" s="223"/>
      <c r="C3035" s="233"/>
      <c r="D3035" s="261"/>
    </row>
    <row r="3036" spans="1:4" x14ac:dyDescent="0.25">
      <c r="A3036" s="223"/>
      <c r="B3036" s="223"/>
      <c r="C3036" s="223"/>
      <c r="D3036" s="242"/>
    </row>
    <row r="3037" spans="1:4" x14ac:dyDescent="0.25">
      <c r="A3037" s="223"/>
      <c r="B3037" s="223"/>
      <c r="C3037" s="223"/>
      <c r="D3037" s="262"/>
    </row>
    <row r="3038" spans="1:4" x14ac:dyDescent="0.25">
      <c r="A3038" s="223"/>
      <c r="B3038" s="223"/>
      <c r="C3038" s="223"/>
      <c r="D3038" s="232"/>
    </row>
    <row r="3039" spans="1:4" x14ac:dyDescent="0.25">
      <c r="A3039" s="223"/>
      <c r="B3039" s="200"/>
      <c r="C3039" s="223"/>
      <c r="D3039" s="236"/>
    </row>
    <row r="3040" spans="1:4" x14ac:dyDescent="0.25">
      <c r="A3040" s="223"/>
      <c r="B3040" s="223"/>
      <c r="C3040" s="223"/>
      <c r="D3040" s="236"/>
    </row>
    <row r="3041" spans="1:4" x14ac:dyDescent="0.25">
      <c r="A3041" s="235"/>
      <c r="B3041" s="202"/>
      <c r="C3041" s="201"/>
      <c r="D3041" s="201"/>
    </row>
    <row r="3042" spans="1:4" x14ac:dyDescent="0.25">
      <c r="A3042" s="212"/>
      <c r="B3042" s="202"/>
      <c r="C3042" s="201"/>
      <c r="D3042" s="201"/>
    </row>
    <row r="3043" spans="1:4" x14ac:dyDescent="0.25">
      <c r="A3043" s="223"/>
      <c r="B3043" s="223"/>
      <c r="C3043" s="200"/>
      <c r="D3043" s="260"/>
    </row>
    <row r="3044" spans="1:4" x14ac:dyDescent="0.25">
      <c r="A3044" s="223"/>
      <c r="B3044" s="240"/>
      <c r="C3044" s="233"/>
      <c r="D3044" s="261"/>
    </row>
    <row r="3045" spans="1:4" x14ac:dyDescent="0.25">
      <c r="A3045" s="223"/>
      <c r="B3045" s="223"/>
      <c r="C3045" s="223"/>
      <c r="D3045" s="242"/>
    </row>
    <row r="3046" spans="1:4" x14ac:dyDescent="0.25">
      <c r="A3046" s="223"/>
      <c r="B3046" s="223"/>
      <c r="C3046" s="223"/>
      <c r="D3046" s="232"/>
    </row>
    <row r="3047" spans="1:4" x14ac:dyDescent="0.25">
      <c r="A3047" s="223"/>
      <c r="B3047" s="200"/>
      <c r="C3047" s="223"/>
      <c r="D3047" s="236"/>
    </row>
    <row r="3048" spans="1:4" x14ac:dyDescent="0.25">
      <c r="A3048" s="223"/>
      <c r="B3048" s="223"/>
      <c r="C3048" s="223"/>
      <c r="D3048" s="236"/>
    </row>
    <row r="3049" spans="1:4" x14ac:dyDescent="0.25">
      <c r="A3049" s="235"/>
      <c r="B3049" s="202"/>
      <c r="C3049" s="201"/>
      <c r="D3049" s="201"/>
    </row>
    <row r="3050" spans="1:4" x14ac:dyDescent="0.25">
      <c r="A3050" s="212"/>
      <c r="B3050" s="202"/>
      <c r="C3050" s="201"/>
      <c r="D3050" s="201"/>
    </row>
    <row r="3051" spans="1:4" x14ac:dyDescent="0.25">
      <c r="A3051" s="223"/>
      <c r="B3051" s="223"/>
      <c r="C3051" s="200"/>
      <c r="D3051" s="260"/>
    </row>
    <row r="3052" spans="1:4" x14ac:dyDescent="0.25">
      <c r="A3052" s="223"/>
      <c r="B3052" s="223"/>
      <c r="C3052" s="233"/>
      <c r="D3052" s="261"/>
    </row>
    <row r="3053" spans="1:4" x14ac:dyDescent="0.25">
      <c r="A3053" s="223"/>
      <c r="B3053" s="223"/>
      <c r="C3053" s="223"/>
      <c r="D3053" s="242"/>
    </row>
    <row r="3054" spans="1:4" x14ac:dyDescent="0.25">
      <c r="A3054" s="223"/>
      <c r="B3054" s="223"/>
      <c r="C3054" s="223"/>
      <c r="D3054" s="262"/>
    </row>
    <row r="3055" spans="1:4" x14ac:dyDescent="0.25">
      <c r="A3055" s="223"/>
      <c r="B3055" s="223"/>
      <c r="C3055" s="223"/>
      <c r="D3055" s="232"/>
    </row>
    <row r="3056" spans="1:4" x14ac:dyDescent="0.25">
      <c r="A3056" s="223"/>
      <c r="B3056" s="200"/>
      <c r="C3056" s="223"/>
      <c r="D3056" s="236"/>
    </row>
    <row r="3057" spans="1:4" x14ac:dyDescent="0.25">
      <c r="A3057" s="223"/>
      <c r="B3057" s="223"/>
      <c r="C3057" s="223"/>
      <c r="D3057" s="236"/>
    </row>
    <row r="3058" spans="1:4" x14ac:dyDescent="0.25">
      <c r="A3058" s="223"/>
      <c r="B3058" s="223"/>
      <c r="C3058" s="223"/>
      <c r="D3058" s="262"/>
    </row>
    <row r="3059" spans="1:4" x14ac:dyDescent="0.25">
      <c r="A3059" s="212"/>
      <c r="B3059" s="202"/>
      <c r="C3059" s="201"/>
      <c r="D3059" s="201"/>
    </row>
    <row r="3060" spans="1:4" x14ac:dyDescent="0.25">
      <c r="A3060" s="223"/>
      <c r="B3060" s="223"/>
      <c r="C3060" s="200"/>
      <c r="D3060" s="260"/>
    </row>
    <row r="3061" spans="1:4" x14ac:dyDescent="0.25">
      <c r="A3061" s="223"/>
      <c r="B3061" s="240"/>
      <c r="C3061" s="233"/>
      <c r="D3061" s="201"/>
    </row>
    <row r="3062" spans="1:4" x14ac:dyDescent="0.25">
      <c r="A3062" s="223"/>
      <c r="B3062" s="223"/>
      <c r="C3062" s="223"/>
      <c r="D3062" s="242"/>
    </row>
    <row r="3063" spans="1:4" x14ac:dyDescent="0.25">
      <c r="A3063" s="223"/>
      <c r="B3063" s="223"/>
      <c r="C3063" s="223"/>
      <c r="D3063" s="242"/>
    </row>
    <row r="3064" spans="1:4" x14ac:dyDescent="0.25">
      <c r="A3064" s="223"/>
      <c r="B3064" s="200"/>
      <c r="C3064" s="223"/>
      <c r="D3064" s="236"/>
    </row>
    <row r="3065" spans="1:4" x14ac:dyDescent="0.25">
      <c r="A3065" s="223"/>
      <c r="B3065" s="223"/>
      <c r="C3065" s="223"/>
      <c r="D3065" s="236"/>
    </row>
    <row r="3066" spans="1:4" x14ac:dyDescent="0.25">
      <c r="A3066" s="223"/>
      <c r="B3066" s="223"/>
      <c r="C3066" s="223"/>
      <c r="D3066" s="201"/>
    </row>
    <row r="3067" spans="1:4" x14ac:dyDescent="0.25">
      <c r="A3067" s="212"/>
      <c r="B3067" s="202"/>
      <c r="C3067" s="201"/>
      <c r="D3067" s="201"/>
    </row>
    <row r="3068" spans="1:4" x14ac:dyDescent="0.25">
      <c r="A3068" s="223"/>
      <c r="B3068" s="223"/>
      <c r="C3068" s="200"/>
      <c r="D3068" s="260"/>
    </row>
    <row r="3069" spans="1:4" x14ac:dyDescent="0.25">
      <c r="A3069" s="223"/>
      <c r="B3069" s="240"/>
      <c r="C3069" s="233"/>
      <c r="D3069" s="201"/>
    </row>
    <row r="3070" spans="1:4" x14ac:dyDescent="0.25">
      <c r="A3070" s="223"/>
      <c r="B3070" s="223"/>
      <c r="C3070" s="223"/>
      <c r="D3070" s="242"/>
    </row>
    <row r="3071" spans="1:4" x14ac:dyDescent="0.25">
      <c r="A3071" s="223"/>
      <c r="B3071" s="223"/>
      <c r="C3071" s="223"/>
      <c r="D3071" s="242"/>
    </row>
    <row r="3072" spans="1:4" x14ac:dyDescent="0.25">
      <c r="A3072" s="223"/>
      <c r="B3072" s="200"/>
      <c r="C3072" s="223"/>
      <c r="D3072" s="236"/>
    </row>
    <row r="3073" spans="1:4" x14ac:dyDescent="0.25">
      <c r="A3073" s="223"/>
      <c r="B3073" s="223"/>
      <c r="C3073" s="223"/>
      <c r="D3073" s="236"/>
    </row>
    <row r="3074" spans="1:4" x14ac:dyDescent="0.25">
      <c r="A3074" s="235"/>
      <c r="B3074" s="202"/>
      <c r="C3074" s="201"/>
      <c r="D3074" s="201"/>
    </row>
    <row r="3075" spans="1:4" x14ac:dyDescent="0.25">
      <c r="A3075" s="212"/>
      <c r="B3075" s="202"/>
      <c r="C3075" s="201"/>
      <c r="D3075" s="201"/>
    </row>
    <row r="3076" spans="1:4" x14ac:dyDescent="0.25">
      <c r="A3076" s="223"/>
      <c r="B3076" s="223"/>
      <c r="C3076" s="200"/>
      <c r="D3076" s="260"/>
    </row>
    <row r="3077" spans="1:4" x14ac:dyDescent="0.25">
      <c r="A3077" s="223"/>
      <c r="B3077" s="240"/>
      <c r="C3077" s="233"/>
      <c r="D3077" s="201"/>
    </row>
    <row r="3078" spans="1:4" x14ac:dyDescent="0.25">
      <c r="A3078" s="223"/>
      <c r="B3078" s="223"/>
      <c r="C3078" s="223"/>
      <c r="D3078" s="242"/>
    </row>
    <row r="3079" spans="1:4" x14ac:dyDescent="0.25">
      <c r="A3079" s="223"/>
      <c r="B3079" s="223"/>
      <c r="C3079" s="223"/>
      <c r="D3079" s="242"/>
    </row>
    <row r="3080" spans="1:4" x14ac:dyDescent="0.25">
      <c r="A3080" s="223"/>
      <c r="B3080" s="200"/>
      <c r="C3080" s="223"/>
      <c r="D3080" s="236"/>
    </row>
    <row r="3081" spans="1:4" x14ac:dyDescent="0.25">
      <c r="A3081" s="223"/>
      <c r="B3081" s="223"/>
      <c r="C3081" s="223"/>
      <c r="D3081" s="236"/>
    </row>
    <row r="3082" spans="1:4" x14ac:dyDescent="0.25">
      <c r="A3082" s="235"/>
      <c r="B3082" s="202"/>
      <c r="C3082" s="201"/>
      <c r="D3082" s="201"/>
    </row>
    <row r="3083" spans="1:4" x14ac:dyDescent="0.25">
      <c r="A3083" s="212"/>
      <c r="B3083" s="202"/>
      <c r="C3083" s="201"/>
      <c r="D3083" s="201"/>
    </row>
    <row r="3084" spans="1:4" x14ac:dyDescent="0.25">
      <c r="A3084" s="223"/>
      <c r="B3084" s="223"/>
      <c r="C3084" s="200"/>
      <c r="D3084" s="260"/>
    </row>
    <row r="3085" spans="1:4" x14ac:dyDescent="0.25">
      <c r="A3085" s="223"/>
      <c r="B3085" s="223"/>
      <c r="C3085" s="233"/>
      <c r="D3085" s="261"/>
    </row>
    <row r="3086" spans="1:4" x14ac:dyDescent="0.25">
      <c r="A3086" s="223"/>
      <c r="B3086" s="223"/>
      <c r="C3086" s="223"/>
      <c r="D3086" s="242"/>
    </row>
    <row r="3087" spans="1:4" x14ac:dyDescent="0.25">
      <c r="A3087" s="223"/>
      <c r="B3087" s="223"/>
      <c r="C3087" s="223"/>
      <c r="D3087" s="232"/>
    </row>
    <row r="3088" spans="1:4" x14ac:dyDescent="0.25">
      <c r="A3088" s="223"/>
      <c r="B3088" s="200"/>
      <c r="C3088" s="223"/>
      <c r="D3088" s="236"/>
    </row>
    <row r="3089" spans="1:4" x14ac:dyDescent="0.25">
      <c r="A3089" s="223"/>
      <c r="B3089" s="223"/>
      <c r="C3089" s="223"/>
      <c r="D3089" s="236"/>
    </row>
    <row r="3090" spans="1:4" x14ac:dyDescent="0.25">
      <c r="A3090" s="235"/>
      <c r="B3090" s="202"/>
      <c r="C3090" s="201"/>
      <c r="D3090" s="201"/>
    </row>
    <row r="3091" spans="1:4" x14ac:dyDescent="0.25">
      <c r="A3091" s="212"/>
      <c r="B3091" s="202"/>
      <c r="C3091" s="201"/>
      <c r="D3091" s="201"/>
    </row>
    <row r="3092" spans="1:4" x14ac:dyDescent="0.25">
      <c r="A3092" s="223"/>
      <c r="B3092" s="223"/>
      <c r="C3092" s="200"/>
      <c r="D3092" s="260"/>
    </row>
    <row r="3093" spans="1:4" x14ac:dyDescent="0.25">
      <c r="A3093" s="223"/>
      <c r="B3093" s="240"/>
      <c r="C3093" s="233"/>
      <c r="D3093" s="261"/>
    </row>
    <row r="3094" spans="1:4" x14ac:dyDescent="0.25">
      <c r="A3094" s="223"/>
      <c r="B3094" s="223"/>
      <c r="C3094" s="223"/>
      <c r="D3094" s="242"/>
    </row>
    <row r="3095" spans="1:4" x14ac:dyDescent="0.25">
      <c r="A3095" s="223"/>
      <c r="B3095" s="223"/>
      <c r="C3095" s="223"/>
      <c r="D3095" s="232"/>
    </row>
    <row r="3096" spans="1:4" x14ac:dyDescent="0.25">
      <c r="A3096" s="223"/>
      <c r="B3096" s="200"/>
      <c r="C3096" s="223"/>
      <c r="D3096" s="236"/>
    </row>
    <row r="3097" spans="1:4" x14ac:dyDescent="0.25">
      <c r="A3097" s="223"/>
      <c r="B3097" s="223"/>
      <c r="C3097" s="223"/>
      <c r="D3097" s="236"/>
    </row>
    <row r="3098" spans="1:4" x14ac:dyDescent="0.25">
      <c r="A3098" s="235"/>
      <c r="B3098" s="202"/>
      <c r="C3098" s="201"/>
      <c r="D3098" s="201"/>
    </row>
    <row r="3099" spans="1:4" x14ac:dyDescent="0.25">
      <c r="A3099" s="212"/>
      <c r="B3099" s="202"/>
      <c r="C3099" s="201"/>
      <c r="D3099" s="201"/>
    </row>
    <row r="3100" spans="1:4" x14ac:dyDescent="0.25">
      <c r="A3100" s="223"/>
      <c r="B3100" s="223"/>
      <c r="C3100" s="200"/>
      <c r="D3100" s="260"/>
    </row>
    <row r="3101" spans="1:4" x14ac:dyDescent="0.25">
      <c r="A3101" s="223"/>
      <c r="B3101" s="240"/>
      <c r="C3101" s="233"/>
      <c r="D3101" s="201"/>
    </row>
    <row r="3102" spans="1:4" x14ac:dyDescent="0.25">
      <c r="A3102" s="223"/>
      <c r="B3102" s="223"/>
      <c r="C3102" s="223"/>
      <c r="D3102" s="242"/>
    </row>
    <row r="3103" spans="1:4" x14ac:dyDescent="0.25">
      <c r="A3103" s="223"/>
      <c r="B3103" s="223"/>
      <c r="C3103" s="223"/>
      <c r="D3103" s="242"/>
    </row>
    <row r="3104" spans="1:4" x14ac:dyDescent="0.25">
      <c r="A3104" s="223"/>
      <c r="B3104" s="200"/>
      <c r="C3104" s="223"/>
      <c r="D3104" s="236"/>
    </row>
    <row r="3105" spans="1:4" x14ac:dyDescent="0.25">
      <c r="A3105" s="223"/>
      <c r="B3105" s="223"/>
      <c r="C3105" s="223"/>
      <c r="D3105" s="236"/>
    </row>
    <row r="3106" spans="1:4" x14ac:dyDescent="0.25">
      <c r="A3106" s="235"/>
      <c r="B3106" s="202"/>
      <c r="C3106" s="201"/>
      <c r="D3106" s="201"/>
    </row>
    <row r="3107" spans="1:4" x14ac:dyDescent="0.25">
      <c r="A3107" s="212"/>
      <c r="B3107" s="202"/>
      <c r="C3107" s="201"/>
      <c r="D3107" s="201"/>
    </row>
    <row r="3108" spans="1:4" x14ac:dyDescent="0.25">
      <c r="A3108" s="223"/>
      <c r="B3108" s="223"/>
      <c r="C3108" s="200"/>
      <c r="D3108" s="260"/>
    </row>
    <row r="3109" spans="1:4" x14ac:dyDescent="0.25">
      <c r="A3109" s="223"/>
      <c r="B3109" s="240"/>
      <c r="C3109" s="233"/>
      <c r="D3109" s="201"/>
    </row>
    <row r="3110" spans="1:4" x14ac:dyDescent="0.25">
      <c r="A3110" s="223"/>
      <c r="B3110" s="223"/>
      <c r="C3110" s="223"/>
      <c r="D3110" s="242"/>
    </row>
    <row r="3111" spans="1:4" x14ac:dyDescent="0.25">
      <c r="A3111" s="223"/>
      <c r="B3111" s="223"/>
      <c r="C3111" s="223"/>
      <c r="D3111" s="242"/>
    </row>
    <row r="3112" spans="1:4" x14ac:dyDescent="0.25">
      <c r="A3112" s="223"/>
      <c r="B3112" s="200"/>
      <c r="C3112" s="223"/>
      <c r="D3112" s="236"/>
    </row>
    <row r="3113" spans="1:4" x14ac:dyDescent="0.25">
      <c r="A3113" s="223"/>
      <c r="B3113" s="223"/>
      <c r="C3113" s="223"/>
      <c r="D3113" s="236"/>
    </row>
    <row r="3114" spans="1:4" x14ac:dyDescent="0.25">
      <c r="A3114" s="235"/>
      <c r="B3114" s="202"/>
      <c r="C3114" s="201"/>
      <c r="D3114" s="201"/>
    </row>
    <row r="3115" spans="1:4" x14ac:dyDescent="0.25">
      <c r="A3115" s="212"/>
      <c r="B3115" s="202"/>
      <c r="C3115" s="201"/>
      <c r="D3115" s="201"/>
    </row>
    <row r="3116" spans="1:4" x14ac:dyDescent="0.25">
      <c r="A3116" s="223"/>
      <c r="B3116" s="223"/>
      <c r="C3116" s="200"/>
      <c r="D3116" s="260"/>
    </row>
    <row r="3117" spans="1:4" x14ac:dyDescent="0.25">
      <c r="A3117" s="223"/>
      <c r="B3117" s="223"/>
      <c r="C3117" s="233"/>
      <c r="D3117" s="261"/>
    </row>
    <row r="3118" spans="1:4" x14ac:dyDescent="0.25">
      <c r="A3118" s="223"/>
      <c r="B3118" s="223"/>
      <c r="C3118" s="223"/>
      <c r="D3118" s="242"/>
    </row>
    <row r="3119" spans="1:4" x14ac:dyDescent="0.25">
      <c r="A3119" s="223"/>
      <c r="B3119" s="223"/>
      <c r="C3119" s="223"/>
      <c r="D3119" s="232"/>
    </row>
    <row r="3120" spans="1:4" x14ac:dyDescent="0.25">
      <c r="A3120" s="223"/>
      <c r="B3120" s="200"/>
      <c r="C3120" s="223"/>
      <c r="D3120" s="236"/>
    </row>
    <row r="3121" spans="1:4" x14ac:dyDescent="0.25">
      <c r="A3121" s="223"/>
      <c r="B3121" s="223"/>
      <c r="C3121" s="223"/>
      <c r="D3121" s="236"/>
    </row>
    <row r="3122" spans="1:4" x14ac:dyDescent="0.25">
      <c r="A3122" s="235"/>
      <c r="B3122" s="202"/>
      <c r="C3122" s="201"/>
      <c r="D3122" s="201"/>
    </row>
    <row r="3123" spans="1:4" x14ac:dyDescent="0.25">
      <c r="A3123" s="212"/>
      <c r="B3123" s="202"/>
      <c r="C3123" s="201"/>
      <c r="D3123" s="201"/>
    </row>
    <row r="3124" spans="1:4" x14ac:dyDescent="0.25">
      <c r="A3124" s="223"/>
      <c r="B3124" s="223"/>
      <c r="C3124" s="200"/>
      <c r="D3124" s="260"/>
    </row>
    <row r="3125" spans="1:4" x14ac:dyDescent="0.25">
      <c r="A3125" s="223"/>
      <c r="B3125" s="223"/>
      <c r="C3125" s="233"/>
      <c r="D3125" s="261"/>
    </row>
    <row r="3126" spans="1:4" x14ac:dyDescent="0.25">
      <c r="A3126" s="223"/>
      <c r="B3126" s="223"/>
      <c r="C3126" s="223"/>
      <c r="D3126" s="242"/>
    </row>
    <row r="3127" spans="1:4" x14ac:dyDescent="0.25">
      <c r="A3127" s="223"/>
      <c r="B3127" s="223"/>
      <c r="C3127" s="223"/>
      <c r="D3127" s="232"/>
    </row>
    <row r="3128" spans="1:4" x14ac:dyDescent="0.25">
      <c r="A3128" s="223"/>
      <c r="B3128" s="200"/>
      <c r="C3128" s="223"/>
      <c r="D3128" s="236"/>
    </row>
    <row r="3129" spans="1:4" x14ac:dyDescent="0.25">
      <c r="A3129" s="223"/>
      <c r="B3129" s="223"/>
      <c r="C3129" s="223"/>
      <c r="D3129" s="236"/>
    </row>
    <row r="3130" spans="1:4" x14ac:dyDescent="0.25">
      <c r="A3130" s="223"/>
      <c r="B3130" s="200"/>
      <c r="C3130" s="223"/>
      <c r="D3130" s="207"/>
    </row>
    <row r="3131" spans="1:4" x14ac:dyDescent="0.25">
      <c r="A3131" s="223"/>
      <c r="B3131" s="202"/>
      <c r="C3131" s="223"/>
      <c r="D3131" s="207"/>
    </row>
    <row r="3132" spans="1:4" x14ac:dyDescent="0.25">
      <c r="A3132" s="212"/>
      <c r="B3132" s="202"/>
      <c r="C3132" s="201"/>
      <c r="D3132" s="201"/>
    </row>
    <row r="3133" spans="1:4" x14ac:dyDescent="0.25">
      <c r="A3133" s="223"/>
      <c r="B3133" s="223"/>
      <c r="C3133" s="200"/>
      <c r="D3133" s="260"/>
    </row>
    <row r="3134" spans="1:4" x14ac:dyDescent="0.25">
      <c r="A3134" s="223"/>
      <c r="B3134" s="223"/>
      <c r="C3134" s="233"/>
      <c r="D3134" s="261"/>
    </row>
    <row r="3135" spans="1:4" x14ac:dyDescent="0.25">
      <c r="A3135" s="223"/>
      <c r="B3135" s="223"/>
      <c r="C3135" s="223"/>
      <c r="D3135" s="242"/>
    </row>
    <row r="3136" spans="1:4" x14ac:dyDescent="0.25">
      <c r="A3136" s="223"/>
      <c r="B3136" s="223"/>
      <c r="C3136" s="223"/>
      <c r="D3136" s="232"/>
    </row>
    <row r="3137" spans="1:4" x14ac:dyDescent="0.25">
      <c r="A3137" s="223"/>
      <c r="B3137" s="200"/>
      <c r="C3137" s="223"/>
      <c r="D3137" s="236"/>
    </row>
    <row r="3138" spans="1:4" x14ac:dyDescent="0.25">
      <c r="A3138" s="223"/>
      <c r="B3138" s="223"/>
      <c r="C3138" s="223"/>
      <c r="D3138" s="236"/>
    </row>
    <row r="3139" spans="1:4" x14ac:dyDescent="0.25">
      <c r="A3139" s="235"/>
      <c r="B3139" s="202"/>
      <c r="C3139" s="201"/>
      <c r="D3139" s="201"/>
    </row>
    <row r="3140" spans="1:4" x14ac:dyDescent="0.25">
      <c r="A3140" s="212"/>
      <c r="B3140" s="202"/>
      <c r="C3140" s="201"/>
      <c r="D3140" s="201"/>
    </row>
    <row r="3141" spans="1:4" x14ac:dyDescent="0.25">
      <c r="A3141" s="223"/>
      <c r="B3141" s="223"/>
      <c r="C3141" s="200"/>
      <c r="D3141" s="260"/>
    </row>
    <row r="3142" spans="1:4" x14ac:dyDescent="0.25">
      <c r="A3142" s="223"/>
      <c r="B3142" s="223"/>
      <c r="C3142" s="223"/>
      <c r="D3142" s="242"/>
    </row>
    <row r="3143" spans="1:4" x14ac:dyDescent="0.25">
      <c r="A3143" s="223"/>
      <c r="B3143" s="241"/>
      <c r="C3143" s="223"/>
      <c r="D3143" s="262"/>
    </row>
    <row r="3144" spans="1:4" x14ac:dyDescent="0.25">
      <c r="A3144" s="223"/>
      <c r="B3144" s="200"/>
      <c r="C3144" s="223"/>
      <c r="D3144" s="236"/>
    </row>
    <row r="3145" spans="1:4" x14ac:dyDescent="0.25">
      <c r="A3145" s="223"/>
      <c r="B3145" s="223"/>
      <c r="C3145" s="223"/>
      <c r="D3145" s="236"/>
    </row>
    <row r="3146" spans="1:4" x14ac:dyDescent="0.25">
      <c r="A3146" s="235"/>
      <c r="B3146" s="202"/>
      <c r="C3146" s="201"/>
      <c r="D3146" s="201"/>
    </row>
    <row r="3147" spans="1:4" x14ac:dyDescent="0.25">
      <c r="A3147" s="212"/>
      <c r="B3147" s="202"/>
      <c r="C3147" s="201"/>
      <c r="D3147" s="201"/>
    </row>
    <row r="3148" spans="1:4" x14ac:dyDescent="0.25">
      <c r="A3148" s="223"/>
      <c r="B3148" s="223"/>
      <c r="C3148" s="200"/>
      <c r="D3148" s="260"/>
    </row>
    <row r="3149" spans="1:4" x14ac:dyDescent="0.25">
      <c r="A3149" s="223"/>
      <c r="B3149" s="223"/>
      <c r="C3149" s="223"/>
      <c r="D3149" s="242"/>
    </row>
    <row r="3150" spans="1:4" x14ac:dyDescent="0.25">
      <c r="A3150" s="223"/>
      <c r="B3150" s="241"/>
      <c r="C3150" s="223"/>
      <c r="D3150" s="262"/>
    </row>
    <row r="3151" spans="1:4" x14ac:dyDescent="0.25">
      <c r="A3151" s="223"/>
      <c r="B3151" s="200"/>
      <c r="C3151" s="223"/>
      <c r="D3151" s="236"/>
    </row>
    <row r="3152" spans="1:4" x14ac:dyDescent="0.25">
      <c r="A3152" s="223"/>
      <c r="B3152" s="223"/>
      <c r="C3152" s="223"/>
      <c r="D3152" s="236"/>
    </row>
    <row r="3153" spans="1:4" x14ac:dyDescent="0.25">
      <c r="A3153" s="223"/>
      <c r="B3153" s="201"/>
      <c r="C3153" s="201"/>
      <c r="D3153" s="207"/>
    </row>
    <row r="3154" spans="1:4" x14ac:dyDescent="0.25">
      <c r="A3154" s="203"/>
      <c r="B3154" s="201"/>
      <c r="C3154" s="201"/>
      <c r="D3154" s="242"/>
    </row>
    <row r="3155" spans="1:4" x14ac:dyDescent="0.25">
      <c r="A3155" s="203"/>
      <c r="B3155" s="202"/>
      <c r="C3155" s="203"/>
      <c r="D3155" s="243"/>
    </row>
    <row r="3156" spans="1:4" x14ac:dyDescent="0.25">
      <c r="A3156" s="203"/>
      <c r="B3156" s="244"/>
      <c r="C3156" s="203"/>
      <c r="D3156" s="245"/>
    </row>
    <row r="3157" spans="1:4" x14ac:dyDescent="0.25">
      <c r="A3157" s="212"/>
      <c r="B3157" s="212"/>
      <c r="C3157" s="203"/>
      <c r="D3157" s="246"/>
    </row>
    <row r="3158" spans="1:4" x14ac:dyDescent="0.25">
      <c r="A3158" s="202"/>
      <c r="B3158" s="202"/>
      <c r="C3158" s="203"/>
      <c r="D3158" s="246"/>
    </row>
    <row r="3159" spans="1:4" x14ac:dyDescent="0.25">
      <c r="A3159" s="203"/>
      <c r="B3159" s="212"/>
      <c r="C3159" s="203"/>
      <c r="D3159" s="214"/>
    </row>
    <row r="3160" spans="1:4" x14ac:dyDescent="0.25">
      <c r="A3160" s="212"/>
      <c r="B3160" s="212"/>
      <c r="C3160" s="203"/>
      <c r="D3160" s="214"/>
    </row>
    <row r="3161" spans="1:4" x14ac:dyDescent="0.25">
      <c r="A3161" s="212"/>
      <c r="B3161" s="202"/>
      <c r="C3161" s="203"/>
      <c r="D3161" s="214"/>
    </row>
    <row r="3162" spans="1:4" x14ac:dyDescent="0.25">
      <c r="A3162" s="203"/>
      <c r="B3162" s="212"/>
      <c r="C3162" s="202"/>
      <c r="D3162" s="263"/>
    </row>
    <row r="3163" spans="1:4" x14ac:dyDescent="0.25">
      <c r="A3163" s="235"/>
      <c r="B3163" s="235"/>
      <c r="C3163" s="203"/>
      <c r="D3163" s="248"/>
    </row>
    <row r="3164" spans="1:4" x14ac:dyDescent="0.25">
      <c r="A3164" s="212"/>
      <c r="B3164" s="235"/>
      <c r="C3164" s="203"/>
      <c r="D3164" s="246"/>
    </row>
    <row r="3165" spans="1:4" x14ac:dyDescent="0.25">
      <c r="A3165" s="235"/>
      <c r="B3165" s="235"/>
      <c r="C3165" s="201"/>
      <c r="D3165" s="201"/>
    </row>
    <row r="3166" spans="1:4" x14ac:dyDescent="0.25">
      <c r="A3166" s="203"/>
      <c r="B3166" s="212"/>
      <c r="C3166" s="203"/>
      <c r="D3166" s="246"/>
    </row>
    <row r="3167" spans="1:4" x14ac:dyDescent="0.25">
      <c r="A3167" s="203"/>
      <c r="B3167" s="212"/>
      <c r="C3167" s="203"/>
      <c r="D3167" s="246"/>
    </row>
    <row r="3168" spans="1:4" x14ac:dyDescent="0.25">
      <c r="A3168" s="235"/>
      <c r="B3168" s="235"/>
      <c r="C3168" s="201"/>
      <c r="D3168" s="201"/>
    </row>
    <row r="3169" spans="1:4" x14ac:dyDescent="0.25">
      <c r="A3169" s="212"/>
      <c r="B3169" s="235"/>
      <c r="C3169" s="203"/>
      <c r="D3169" s="246"/>
    </row>
    <row r="3170" spans="1:4" x14ac:dyDescent="0.25">
      <c r="A3170" s="212"/>
      <c r="B3170" s="235"/>
      <c r="C3170" s="203"/>
      <c r="D3170" s="246"/>
    </row>
    <row r="3171" spans="1:4" x14ac:dyDescent="0.25">
      <c r="A3171" s="203"/>
      <c r="B3171" s="202"/>
      <c r="C3171" s="203"/>
      <c r="D3171" s="214"/>
    </row>
    <row r="3172" spans="1:4" x14ac:dyDescent="0.25">
      <c r="A3172" s="203"/>
      <c r="B3172" s="202"/>
      <c r="C3172" s="203"/>
      <c r="D3172" s="214"/>
    </row>
    <row r="3173" spans="1:4" x14ac:dyDescent="0.25">
      <c r="A3173" s="212"/>
      <c r="B3173" s="212"/>
      <c r="C3173" s="203"/>
      <c r="D3173" s="246"/>
    </row>
    <row r="3174" spans="1:4" x14ac:dyDescent="0.25">
      <c r="A3174" s="235"/>
      <c r="B3174" s="235"/>
      <c r="C3174" s="201"/>
      <c r="D3174" s="201"/>
    </row>
    <row r="3175" spans="1:4" x14ac:dyDescent="0.25">
      <c r="A3175" s="200"/>
      <c r="B3175" s="201"/>
      <c r="C3175" s="201"/>
      <c r="D3175" s="207"/>
    </row>
    <row r="3176" spans="1:4" x14ac:dyDescent="0.25">
      <c r="A3176" s="202"/>
      <c r="B3176" s="201"/>
      <c r="C3176" s="201"/>
      <c r="D3176" s="207"/>
    </row>
    <row r="3177" spans="1:4" x14ac:dyDescent="0.25">
      <c r="A3177" s="203"/>
      <c r="B3177" s="201"/>
      <c r="C3177" s="201"/>
      <c r="D3177" s="207"/>
    </row>
    <row r="3178" spans="1:4" x14ac:dyDescent="0.25">
      <c r="A3178" s="223"/>
      <c r="B3178" s="201"/>
      <c r="C3178" s="235"/>
      <c r="D3178" s="237"/>
    </row>
    <row r="3179" spans="1:4" x14ac:dyDescent="0.25">
      <c r="A3179" s="223"/>
      <c r="B3179" s="201"/>
      <c r="C3179" s="235"/>
      <c r="D3179" s="237"/>
    </row>
    <row r="3180" spans="1:4" x14ac:dyDescent="0.25">
      <c r="A3180" s="223"/>
      <c r="B3180" s="201"/>
      <c r="C3180" s="235"/>
      <c r="D3180" s="237"/>
    </row>
    <row r="3181" spans="1:4" x14ac:dyDescent="0.25">
      <c r="A3181" s="223"/>
      <c r="B3181" s="201"/>
      <c r="C3181" s="235"/>
      <c r="D3181" s="237"/>
    </row>
    <row r="3182" spans="1:4" x14ac:dyDescent="0.25">
      <c r="A3182" s="223"/>
      <c r="B3182" s="201"/>
      <c r="C3182" s="235"/>
      <c r="D3182" s="237"/>
    </row>
    <row r="3183" spans="1:4" x14ac:dyDescent="0.25">
      <c r="A3183" s="223"/>
      <c r="B3183" s="201"/>
      <c r="C3183" s="235"/>
      <c r="D3183" s="237"/>
    </row>
    <row r="3184" spans="1:4" x14ac:dyDescent="0.25">
      <c r="A3184" s="223"/>
      <c r="B3184" s="223"/>
      <c r="C3184" s="223"/>
      <c r="D3184" s="237"/>
    </row>
    <row r="3185" spans="1:4" x14ac:dyDescent="0.25">
      <c r="A3185" s="223"/>
      <c r="B3185" s="223"/>
      <c r="C3185" s="223"/>
      <c r="D3185" s="237"/>
    </row>
    <row r="3186" spans="1:4" x14ac:dyDescent="0.25">
      <c r="A3186" s="223"/>
      <c r="B3186" s="223"/>
      <c r="C3186" s="223"/>
      <c r="D3186" s="237"/>
    </row>
    <row r="3187" spans="1:4" x14ac:dyDescent="0.25">
      <c r="A3187" s="223"/>
      <c r="B3187" s="201"/>
      <c r="C3187" s="223"/>
      <c r="D3187" s="237"/>
    </row>
    <row r="3188" spans="1:4" x14ac:dyDescent="0.25">
      <c r="A3188" s="223"/>
      <c r="B3188" s="201"/>
      <c r="C3188" s="223"/>
      <c r="D3188" s="237"/>
    </row>
    <row r="3189" spans="1:4" x14ac:dyDescent="0.25">
      <c r="A3189" s="223"/>
      <c r="B3189" s="201"/>
      <c r="C3189" s="223"/>
      <c r="D3189" s="237"/>
    </row>
    <row r="3190" spans="1:4" x14ac:dyDescent="0.25">
      <c r="A3190" s="223"/>
      <c r="B3190" s="201"/>
      <c r="C3190" s="223"/>
      <c r="D3190" s="237"/>
    </row>
    <row r="3191" spans="1:4" x14ac:dyDescent="0.25">
      <c r="A3191" s="223"/>
      <c r="B3191" s="223"/>
      <c r="C3191" s="223"/>
      <c r="D3191" s="234"/>
    </row>
    <row r="3192" spans="1:4" x14ac:dyDescent="0.25">
      <c r="A3192" s="223"/>
      <c r="B3192" s="223"/>
      <c r="C3192" s="223"/>
      <c r="D3192" s="234"/>
    </row>
    <row r="3193" spans="1:4" x14ac:dyDescent="0.25">
      <c r="A3193" s="223"/>
      <c r="B3193" s="223"/>
      <c r="C3193" s="223"/>
      <c r="D3193" s="234"/>
    </row>
    <row r="3194" spans="1:4" x14ac:dyDescent="0.25">
      <c r="A3194" s="223"/>
      <c r="B3194" s="223"/>
      <c r="C3194" s="223"/>
      <c r="D3194" s="234"/>
    </row>
    <row r="3195" spans="1:4" x14ac:dyDescent="0.25">
      <c r="A3195" s="223"/>
      <c r="B3195" s="223"/>
      <c r="C3195" s="223"/>
      <c r="D3195" s="249"/>
    </row>
    <row r="3196" spans="1:4" x14ac:dyDescent="0.25">
      <c r="A3196" s="223"/>
      <c r="B3196" s="223"/>
      <c r="C3196" s="223"/>
      <c r="D3196" s="249"/>
    </row>
    <row r="3197" spans="1:4" x14ac:dyDescent="0.25">
      <c r="A3197" s="223"/>
      <c r="B3197" s="223"/>
      <c r="C3197" s="223"/>
      <c r="D3197" s="249"/>
    </row>
    <row r="3198" spans="1:4" x14ac:dyDescent="0.25">
      <c r="A3198" s="223"/>
      <c r="B3198" s="223"/>
      <c r="C3198" s="223"/>
      <c r="D3198" s="249"/>
    </row>
    <row r="3199" spans="1:4" x14ac:dyDescent="0.25">
      <c r="A3199" s="223"/>
      <c r="B3199" s="201"/>
      <c r="C3199" s="223"/>
      <c r="D3199" s="237"/>
    </row>
    <row r="3200" spans="1:4" x14ac:dyDescent="0.25">
      <c r="A3200" s="203"/>
      <c r="B3200" s="201"/>
      <c r="C3200" s="223"/>
      <c r="D3200" s="237"/>
    </row>
    <row r="3201" spans="1:4" x14ac:dyDescent="0.25">
      <c r="A3201" s="223"/>
      <c r="B3201" s="201"/>
      <c r="C3201" s="235"/>
      <c r="D3201" s="237"/>
    </row>
    <row r="3202" spans="1:4" x14ac:dyDescent="0.25">
      <c r="A3202" s="223"/>
      <c r="B3202" s="201"/>
      <c r="C3202" s="235"/>
      <c r="D3202" s="237"/>
    </row>
    <row r="3203" spans="1:4" x14ac:dyDescent="0.25">
      <c r="A3203" s="223"/>
      <c r="B3203" s="201"/>
      <c r="C3203" s="235"/>
      <c r="D3203" s="237"/>
    </row>
    <row r="3204" spans="1:4" x14ac:dyDescent="0.25">
      <c r="A3204" s="223"/>
      <c r="B3204" s="201"/>
      <c r="C3204" s="235"/>
      <c r="D3204" s="237"/>
    </row>
    <row r="3205" spans="1:4" x14ac:dyDescent="0.25">
      <c r="A3205" s="223"/>
      <c r="B3205" s="201"/>
      <c r="C3205" s="235"/>
      <c r="D3205" s="237"/>
    </row>
    <row r="3206" spans="1:4" x14ac:dyDescent="0.25">
      <c r="A3206" s="223"/>
      <c r="B3206" s="201"/>
      <c r="C3206" s="235"/>
      <c r="D3206" s="237"/>
    </row>
    <row r="3207" spans="1:4" x14ac:dyDescent="0.25">
      <c r="A3207" s="223"/>
      <c r="B3207" s="223"/>
      <c r="C3207" s="223"/>
      <c r="D3207" s="237"/>
    </row>
    <row r="3208" spans="1:4" x14ac:dyDescent="0.25">
      <c r="A3208" s="223"/>
      <c r="B3208" s="223"/>
      <c r="C3208" s="223"/>
      <c r="D3208" s="237"/>
    </row>
    <row r="3209" spans="1:4" x14ac:dyDescent="0.25">
      <c r="A3209" s="223"/>
      <c r="B3209" s="223"/>
      <c r="C3209" s="223"/>
      <c r="D3209" s="237"/>
    </row>
    <row r="3210" spans="1:4" x14ac:dyDescent="0.25">
      <c r="A3210" s="223"/>
      <c r="B3210" s="201"/>
      <c r="C3210" s="223"/>
      <c r="D3210" s="237"/>
    </row>
    <row r="3211" spans="1:4" x14ac:dyDescent="0.25">
      <c r="A3211" s="223"/>
      <c r="B3211" s="201"/>
      <c r="C3211" s="223"/>
      <c r="D3211" s="237"/>
    </row>
    <row r="3212" spans="1:4" x14ac:dyDescent="0.25">
      <c r="A3212" s="223"/>
      <c r="B3212" s="201"/>
      <c r="C3212" s="223"/>
      <c r="D3212" s="237"/>
    </row>
    <row r="3213" spans="1:4" x14ac:dyDescent="0.25">
      <c r="A3213" s="223"/>
      <c r="B3213" s="201"/>
      <c r="C3213" s="223"/>
      <c r="D3213" s="237"/>
    </row>
    <row r="3214" spans="1:4" x14ac:dyDescent="0.25">
      <c r="A3214" s="223"/>
      <c r="B3214" s="223"/>
      <c r="C3214" s="223"/>
      <c r="D3214" s="234"/>
    </row>
    <row r="3215" spans="1:4" x14ac:dyDescent="0.25">
      <c r="A3215" s="223"/>
      <c r="B3215" s="223"/>
      <c r="C3215" s="223"/>
      <c r="D3215" s="234"/>
    </row>
    <row r="3216" spans="1:4" x14ac:dyDescent="0.25">
      <c r="A3216" s="223"/>
      <c r="B3216" s="223"/>
      <c r="C3216" s="223"/>
      <c r="D3216" s="234"/>
    </row>
    <row r="3217" spans="1:4" x14ac:dyDescent="0.25">
      <c r="A3217" s="223"/>
      <c r="B3217" s="223"/>
      <c r="C3217" s="223"/>
      <c r="D3217" s="234"/>
    </row>
    <row r="3218" spans="1:4" x14ac:dyDescent="0.25">
      <c r="A3218" s="223"/>
      <c r="B3218" s="223"/>
      <c r="C3218" s="223"/>
      <c r="D3218" s="249"/>
    </row>
    <row r="3219" spans="1:4" x14ac:dyDescent="0.25">
      <c r="A3219" s="223"/>
      <c r="B3219" s="223"/>
      <c r="C3219" s="223"/>
      <c r="D3219" s="249"/>
    </row>
    <row r="3220" spans="1:4" x14ac:dyDescent="0.25">
      <c r="A3220" s="223"/>
      <c r="B3220" s="223"/>
      <c r="C3220" s="223"/>
      <c r="D3220" s="249"/>
    </row>
    <row r="3221" spans="1:4" x14ac:dyDescent="0.25">
      <c r="A3221" s="223"/>
      <c r="B3221" s="223"/>
      <c r="C3221" s="223"/>
      <c r="D3221" s="249"/>
    </row>
    <row r="3222" spans="1:4" x14ac:dyDescent="0.25">
      <c r="A3222" s="223"/>
      <c r="B3222" s="201"/>
      <c r="C3222" s="223"/>
      <c r="D3222" s="237"/>
    </row>
    <row r="3223" spans="1:4" x14ac:dyDescent="0.25">
      <c r="A3223" s="203"/>
      <c r="B3223" s="201"/>
      <c r="C3223" s="201"/>
      <c r="D3223" s="237"/>
    </row>
    <row r="3224" spans="1:4" x14ac:dyDescent="0.25">
      <c r="A3224" s="223"/>
      <c r="B3224" s="201"/>
      <c r="C3224" s="235"/>
      <c r="D3224" s="237"/>
    </row>
    <row r="3225" spans="1:4" x14ac:dyDescent="0.25">
      <c r="A3225" s="223"/>
      <c r="B3225" s="201"/>
      <c r="C3225" s="235"/>
      <c r="D3225" s="237"/>
    </row>
    <row r="3226" spans="1:4" x14ac:dyDescent="0.25">
      <c r="A3226" s="223"/>
      <c r="B3226" s="201"/>
      <c r="C3226" s="235"/>
      <c r="D3226" s="237"/>
    </row>
    <row r="3227" spans="1:4" x14ac:dyDescent="0.25">
      <c r="A3227" s="223"/>
      <c r="B3227" s="201"/>
      <c r="C3227" s="235"/>
      <c r="D3227" s="237"/>
    </row>
    <row r="3228" spans="1:4" x14ac:dyDescent="0.25">
      <c r="A3228" s="223"/>
      <c r="B3228" s="201"/>
      <c r="C3228" s="235"/>
      <c r="D3228" s="237"/>
    </row>
    <row r="3229" spans="1:4" x14ac:dyDescent="0.25">
      <c r="A3229" s="223"/>
      <c r="B3229" s="201"/>
      <c r="C3229" s="235"/>
      <c r="D3229" s="237"/>
    </row>
    <row r="3230" spans="1:4" x14ac:dyDescent="0.25">
      <c r="A3230" s="223"/>
      <c r="B3230" s="223"/>
      <c r="C3230" s="223"/>
      <c r="D3230" s="237"/>
    </row>
    <row r="3231" spans="1:4" x14ac:dyDescent="0.25">
      <c r="A3231" s="223"/>
      <c r="B3231" s="223"/>
      <c r="C3231" s="223"/>
      <c r="D3231" s="237"/>
    </row>
    <row r="3232" spans="1:4" x14ac:dyDescent="0.25">
      <c r="A3232" s="223"/>
      <c r="B3232" s="223"/>
      <c r="C3232" s="223"/>
      <c r="D3232" s="237"/>
    </row>
    <row r="3233" spans="1:4" x14ac:dyDescent="0.25">
      <c r="A3233" s="223"/>
      <c r="B3233" s="201"/>
      <c r="C3233" s="223"/>
      <c r="D3233" s="237"/>
    </row>
    <row r="3234" spans="1:4" x14ac:dyDescent="0.25">
      <c r="A3234" s="223"/>
      <c r="B3234" s="201"/>
      <c r="C3234" s="223"/>
      <c r="D3234" s="237"/>
    </row>
    <row r="3235" spans="1:4" x14ac:dyDescent="0.25">
      <c r="A3235" s="223"/>
      <c r="B3235" s="201"/>
      <c r="C3235" s="223"/>
      <c r="D3235" s="237"/>
    </row>
    <row r="3236" spans="1:4" x14ac:dyDescent="0.25">
      <c r="A3236" s="223"/>
      <c r="B3236" s="201"/>
      <c r="C3236" s="223"/>
      <c r="D3236" s="237"/>
    </row>
    <row r="3237" spans="1:4" x14ac:dyDescent="0.25">
      <c r="A3237" s="223"/>
      <c r="B3237" s="223"/>
      <c r="C3237" s="223"/>
      <c r="D3237" s="234"/>
    </row>
    <row r="3238" spans="1:4" x14ac:dyDescent="0.25">
      <c r="A3238" s="223"/>
      <c r="B3238" s="223"/>
      <c r="C3238" s="223"/>
      <c r="D3238" s="234"/>
    </row>
    <row r="3239" spans="1:4" x14ac:dyDescent="0.25">
      <c r="A3239" s="223"/>
      <c r="B3239" s="223"/>
      <c r="C3239" s="223"/>
      <c r="D3239" s="234"/>
    </row>
    <row r="3240" spans="1:4" x14ac:dyDescent="0.25">
      <c r="A3240" s="223"/>
      <c r="B3240" s="223"/>
      <c r="C3240" s="223"/>
      <c r="D3240" s="234"/>
    </row>
    <row r="3241" spans="1:4" x14ac:dyDescent="0.25">
      <c r="A3241" s="223"/>
      <c r="B3241" s="223"/>
      <c r="C3241" s="223"/>
      <c r="D3241" s="249"/>
    </row>
    <row r="3242" spans="1:4" x14ac:dyDescent="0.25">
      <c r="A3242" s="223"/>
      <c r="B3242" s="223"/>
      <c r="C3242" s="223"/>
      <c r="D3242" s="249"/>
    </row>
    <row r="3243" spans="1:4" x14ac:dyDescent="0.25">
      <c r="A3243" s="223"/>
      <c r="B3243" s="223"/>
      <c r="C3243" s="223"/>
      <c r="D3243" s="249"/>
    </row>
    <row r="3244" spans="1:4" x14ac:dyDescent="0.25">
      <c r="A3244" s="223"/>
      <c r="B3244" s="223"/>
      <c r="C3244" s="223"/>
      <c r="D3244" s="249"/>
    </row>
    <row r="3245" spans="1:4" x14ac:dyDescent="0.25">
      <c r="A3245" s="223"/>
      <c r="B3245" s="201"/>
      <c r="C3245" s="223"/>
      <c r="D3245" s="237"/>
    </row>
    <row r="3246" spans="1:4" x14ac:dyDescent="0.25">
      <c r="A3246" s="203"/>
      <c r="B3246" s="201"/>
      <c r="C3246" s="201"/>
      <c r="D3246" s="237"/>
    </row>
    <row r="3247" spans="1:4" x14ac:dyDescent="0.25">
      <c r="A3247" s="223"/>
      <c r="B3247" s="201"/>
      <c r="C3247" s="235"/>
      <c r="D3247" s="232"/>
    </row>
    <row r="3248" spans="1:4" x14ac:dyDescent="0.25">
      <c r="A3248" s="223"/>
      <c r="B3248" s="201"/>
      <c r="C3248" s="235"/>
      <c r="D3248" s="232"/>
    </row>
    <row r="3249" spans="1:4" x14ac:dyDescent="0.25">
      <c r="A3249" s="223"/>
      <c r="B3249" s="201"/>
      <c r="C3249" s="235"/>
      <c r="D3249" s="232"/>
    </row>
    <row r="3250" spans="1:4" x14ac:dyDescent="0.25">
      <c r="A3250" s="223"/>
      <c r="B3250" s="201"/>
      <c r="C3250" s="235"/>
      <c r="D3250" s="232"/>
    </row>
    <row r="3251" spans="1:4" x14ac:dyDescent="0.25">
      <c r="A3251" s="223"/>
      <c r="B3251" s="201"/>
      <c r="C3251" s="235"/>
      <c r="D3251" s="232"/>
    </row>
    <row r="3252" spans="1:4" x14ac:dyDescent="0.25">
      <c r="A3252" s="223"/>
      <c r="B3252" s="201"/>
      <c r="C3252" s="235"/>
      <c r="D3252" s="232"/>
    </row>
    <row r="3253" spans="1:4" x14ac:dyDescent="0.25">
      <c r="A3253" s="223"/>
      <c r="B3253" s="223"/>
      <c r="C3253" s="223"/>
      <c r="D3253" s="237"/>
    </row>
    <row r="3254" spans="1:4" x14ac:dyDescent="0.25">
      <c r="A3254" s="223"/>
      <c r="B3254" s="223"/>
      <c r="C3254" s="223"/>
      <c r="D3254" s="237"/>
    </row>
    <row r="3255" spans="1:4" x14ac:dyDescent="0.25">
      <c r="A3255" s="223"/>
      <c r="B3255" s="223"/>
      <c r="C3255" s="223"/>
      <c r="D3255" s="237"/>
    </row>
    <row r="3256" spans="1:4" x14ac:dyDescent="0.25">
      <c r="A3256" s="223"/>
      <c r="B3256" s="201"/>
      <c r="C3256" s="223"/>
      <c r="D3256" s="237"/>
    </row>
    <row r="3257" spans="1:4" x14ac:dyDescent="0.25">
      <c r="A3257" s="223"/>
      <c r="B3257" s="201"/>
      <c r="C3257" s="223"/>
      <c r="D3257" s="237"/>
    </row>
    <row r="3258" spans="1:4" x14ac:dyDescent="0.25">
      <c r="A3258" s="223"/>
      <c r="B3258" s="201"/>
      <c r="C3258" s="223"/>
      <c r="D3258" s="237"/>
    </row>
    <row r="3259" spans="1:4" x14ac:dyDescent="0.25">
      <c r="A3259" s="223"/>
      <c r="B3259" s="201"/>
      <c r="C3259" s="223"/>
      <c r="D3259" s="237"/>
    </row>
    <row r="3260" spans="1:4" x14ac:dyDescent="0.25">
      <c r="A3260" s="223"/>
      <c r="B3260" s="223"/>
      <c r="C3260" s="223"/>
      <c r="D3260" s="234"/>
    </row>
    <row r="3261" spans="1:4" x14ac:dyDescent="0.25">
      <c r="A3261" s="223"/>
      <c r="B3261" s="223"/>
      <c r="C3261" s="223"/>
      <c r="D3261" s="234"/>
    </row>
    <row r="3262" spans="1:4" x14ac:dyDescent="0.25">
      <c r="A3262" s="223"/>
      <c r="B3262" s="223"/>
      <c r="C3262" s="223"/>
      <c r="D3262" s="234"/>
    </row>
    <row r="3263" spans="1:4" x14ac:dyDescent="0.25">
      <c r="A3263" s="223"/>
      <c r="B3263" s="223"/>
      <c r="C3263" s="223"/>
      <c r="D3263" s="234"/>
    </row>
    <row r="3264" spans="1:4" x14ac:dyDescent="0.25">
      <c r="A3264" s="223"/>
      <c r="B3264" s="223"/>
      <c r="C3264" s="223"/>
      <c r="D3264" s="249"/>
    </row>
    <row r="3265" spans="1:4" x14ac:dyDescent="0.25">
      <c r="A3265" s="223"/>
      <c r="B3265" s="223"/>
      <c r="C3265" s="223"/>
      <c r="D3265" s="249"/>
    </row>
    <row r="3266" spans="1:4" x14ac:dyDescent="0.25">
      <c r="A3266" s="223"/>
      <c r="B3266" s="223"/>
      <c r="C3266" s="223"/>
      <c r="D3266" s="249"/>
    </row>
    <row r="3267" spans="1:4" x14ac:dyDescent="0.25">
      <c r="A3267" s="223"/>
      <c r="B3267" s="223"/>
      <c r="C3267" s="223"/>
      <c r="D3267" s="249"/>
    </row>
    <row r="3268" spans="1:4" x14ac:dyDescent="0.25">
      <c r="A3268" s="200"/>
      <c r="B3268" s="201"/>
      <c r="C3268" s="201"/>
      <c r="D3268" s="237"/>
    </row>
    <row r="3269" spans="1:4" x14ac:dyDescent="0.25">
      <c r="A3269" s="250"/>
      <c r="B3269" s="201"/>
      <c r="C3269" s="201"/>
      <c r="D3269" s="237"/>
    </row>
    <row r="3270" spans="1:4" x14ac:dyDescent="0.25">
      <c r="A3270" s="223"/>
      <c r="B3270" s="201"/>
      <c r="C3270" s="235"/>
      <c r="D3270" s="237"/>
    </row>
    <row r="3271" spans="1:4" x14ac:dyDescent="0.25">
      <c r="A3271" s="223"/>
      <c r="B3271" s="201"/>
      <c r="C3271" s="235"/>
      <c r="D3271" s="237"/>
    </row>
    <row r="3272" spans="1:4" x14ac:dyDescent="0.25">
      <c r="A3272" s="223"/>
      <c r="B3272" s="201"/>
      <c r="C3272" s="235"/>
      <c r="D3272" s="237"/>
    </row>
    <row r="3273" spans="1:4" x14ac:dyDescent="0.25">
      <c r="A3273" s="223"/>
      <c r="B3273" s="201"/>
      <c r="C3273" s="235"/>
      <c r="D3273" s="237"/>
    </row>
    <row r="3274" spans="1:4" x14ac:dyDescent="0.25">
      <c r="A3274" s="223"/>
      <c r="B3274" s="201"/>
      <c r="C3274" s="235"/>
      <c r="D3274" s="237"/>
    </row>
    <row r="3275" spans="1:4" x14ac:dyDescent="0.25">
      <c r="A3275" s="223"/>
      <c r="B3275" s="201"/>
      <c r="C3275" s="235"/>
      <c r="D3275" s="237"/>
    </row>
    <row r="3276" spans="1:4" x14ac:dyDescent="0.25">
      <c r="A3276" s="223"/>
      <c r="B3276" s="223"/>
      <c r="C3276" s="223"/>
      <c r="D3276" s="237"/>
    </row>
    <row r="3277" spans="1:4" x14ac:dyDescent="0.25">
      <c r="A3277" s="223"/>
      <c r="B3277" s="223"/>
      <c r="C3277" s="223"/>
      <c r="D3277" s="237"/>
    </row>
    <row r="3278" spans="1:4" x14ac:dyDescent="0.25">
      <c r="A3278" s="223"/>
      <c r="B3278" s="223"/>
      <c r="C3278" s="223"/>
      <c r="D3278" s="237"/>
    </row>
    <row r="3279" spans="1:4" x14ac:dyDescent="0.25">
      <c r="A3279" s="223"/>
      <c r="B3279" s="201"/>
      <c r="C3279" s="223"/>
      <c r="D3279" s="237"/>
    </row>
    <row r="3280" spans="1:4" x14ac:dyDescent="0.25">
      <c r="A3280" s="223"/>
      <c r="B3280" s="201"/>
      <c r="C3280" s="223"/>
      <c r="D3280" s="237"/>
    </row>
    <row r="3281" spans="1:4" x14ac:dyDescent="0.25">
      <c r="A3281" s="223"/>
      <c r="B3281" s="201"/>
      <c r="C3281" s="223"/>
      <c r="D3281" s="237"/>
    </row>
    <row r="3282" spans="1:4" x14ac:dyDescent="0.25">
      <c r="A3282" s="223"/>
      <c r="B3282" s="201"/>
      <c r="C3282" s="223"/>
      <c r="D3282" s="237"/>
    </row>
    <row r="3283" spans="1:4" x14ac:dyDescent="0.25">
      <c r="A3283" s="223"/>
      <c r="B3283" s="223"/>
      <c r="C3283" s="223"/>
      <c r="D3283" s="234"/>
    </row>
    <row r="3284" spans="1:4" x14ac:dyDescent="0.25">
      <c r="A3284" s="223"/>
      <c r="B3284" s="223"/>
      <c r="C3284" s="223"/>
      <c r="D3284" s="234"/>
    </row>
    <row r="3285" spans="1:4" x14ac:dyDescent="0.25">
      <c r="A3285" s="223"/>
      <c r="B3285" s="223"/>
      <c r="C3285" s="223"/>
      <c r="D3285" s="234"/>
    </row>
    <row r="3286" spans="1:4" x14ac:dyDescent="0.25">
      <c r="A3286" s="223"/>
      <c r="B3286" s="223"/>
      <c r="C3286" s="223"/>
      <c r="D3286" s="234"/>
    </row>
    <row r="3287" spans="1:4" x14ac:dyDescent="0.25">
      <c r="A3287" s="223"/>
      <c r="B3287" s="223"/>
      <c r="C3287" s="223"/>
      <c r="D3287" s="249"/>
    </row>
    <row r="3288" spans="1:4" x14ac:dyDescent="0.25">
      <c r="A3288" s="223"/>
      <c r="B3288" s="223"/>
      <c r="C3288" s="223"/>
      <c r="D3288" s="249"/>
    </row>
    <row r="3289" spans="1:4" x14ac:dyDescent="0.25">
      <c r="A3289" s="223"/>
      <c r="B3289" s="223"/>
      <c r="C3289" s="223"/>
      <c r="D3289" s="249"/>
    </row>
    <row r="3290" spans="1:4" x14ac:dyDescent="0.25">
      <c r="A3290" s="223"/>
      <c r="B3290" s="223"/>
      <c r="C3290" s="223"/>
      <c r="D3290" s="249"/>
    </row>
    <row r="3291" spans="1:4" x14ac:dyDescent="0.25">
      <c r="A3291" s="223"/>
      <c r="B3291" s="201"/>
      <c r="C3291" s="223"/>
      <c r="D3291" s="237"/>
    </row>
    <row r="3292" spans="1:4" x14ac:dyDescent="0.25">
      <c r="A3292" s="250"/>
      <c r="B3292" s="201"/>
      <c r="C3292" s="201"/>
      <c r="D3292" s="237"/>
    </row>
    <row r="3293" spans="1:4" x14ac:dyDescent="0.25">
      <c r="A3293" s="223"/>
      <c r="B3293" s="201"/>
      <c r="C3293" s="235"/>
      <c r="D3293" s="237"/>
    </row>
    <row r="3294" spans="1:4" x14ac:dyDescent="0.25">
      <c r="A3294" s="223"/>
      <c r="B3294" s="201"/>
      <c r="C3294" s="235"/>
      <c r="D3294" s="237"/>
    </row>
    <row r="3295" spans="1:4" x14ac:dyDescent="0.25">
      <c r="A3295" s="223"/>
      <c r="B3295" s="201"/>
      <c r="C3295" s="235"/>
      <c r="D3295" s="237"/>
    </row>
    <row r="3296" spans="1:4" x14ac:dyDescent="0.25">
      <c r="A3296" s="223"/>
      <c r="B3296" s="201"/>
      <c r="C3296" s="235"/>
      <c r="D3296" s="237"/>
    </row>
    <row r="3297" spans="1:4" x14ac:dyDescent="0.25">
      <c r="A3297" s="223"/>
      <c r="B3297" s="201"/>
      <c r="C3297" s="235"/>
      <c r="D3297" s="237"/>
    </row>
    <row r="3298" spans="1:4" x14ac:dyDescent="0.25">
      <c r="A3298" s="223"/>
      <c r="B3298" s="201"/>
      <c r="C3298" s="235"/>
      <c r="D3298" s="237"/>
    </row>
    <row r="3299" spans="1:4" x14ac:dyDescent="0.25">
      <c r="A3299" s="223"/>
      <c r="B3299" s="223"/>
      <c r="C3299" s="223"/>
      <c r="D3299" s="237"/>
    </row>
    <row r="3300" spans="1:4" x14ac:dyDescent="0.25">
      <c r="A3300" s="223"/>
      <c r="B3300" s="223"/>
      <c r="C3300" s="223"/>
      <c r="D3300" s="237"/>
    </row>
    <row r="3301" spans="1:4" x14ac:dyDescent="0.25">
      <c r="A3301" s="223"/>
      <c r="B3301" s="223"/>
      <c r="C3301" s="223"/>
      <c r="D3301" s="237"/>
    </row>
    <row r="3302" spans="1:4" x14ac:dyDescent="0.25">
      <c r="A3302" s="223"/>
      <c r="B3302" s="201"/>
      <c r="C3302" s="223"/>
      <c r="D3302" s="237"/>
    </row>
    <row r="3303" spans="1:4" x14ac:dyDescent="0.25">
      <c r="A3303" s="223"/>
      <c r="B3303" s="201"/>
      <c r="C3303" s="223"/>
      <c r="D3303" s="237"/>
    </row>
    <row r="3304" spans="1:4" x14ac:dyDescent="0.25">
      <c r="A3304" s="223"/>
      <c r="B3304" s="201"/>
      <c r="C3304" s="223"/>
      <c r="D3304" s="237"/>
    </row>
    <row r="3305" spans="1:4" x14ac:dyDescent="0.25">
      <c r="A3305" s="223"/>
      <c r="B3305" s="201"/>
      <c r="C3305" s="223"/>
      <c r="D3305" s="237"/>
    </row>
    <row r="3306" spans="1:4" x14ac:dyDescent="0.25">
      <c r="A3306" s="223"/>
      <c r="B3306" s="223"/>
      <c r="C3306" s="223"/>
      <c r="D3306" s="234"/>
    </row>
    <row r="3307" spans="1:4" x14ac:dyDescent="0.25">
      <c r="A3307" s="223"/>
      <c r="B3307" s="223"/>
      <c r="C3307" s="223"/>
      <c r="D3307" s="234"/>
    </row>
    <row r="3308" spans="1:4" x14ac:dyDescent="0.25">
      <c r="A3308" s="223"/>
      <c r="B3308" s="223"/>
      <c r="C3308" s="223"/>
      <c r="D3308" s="234"/>
    </row>
    <row r="3309" spans="1:4" x14ac:dyDescent="0.25">
      <c r="A3309" s="223"/>
      <c r="B3309" s="223"/>
      <c r="C3309" s="223"/>
      <c r="D3309" s="234"/>
    </row>
    <row r="3310" spans="1:4" x14ac:dyDescent="0.25">
      <c r="A3310" s="223"/>
      <c r="B3310" s="223"/>
      <c r="C3310" s="223"/>
      <c r="D3310" s="249"/>
    </row>
    <row r="3311" spans="1:4" x14ac:dyDescent="0.25">
      <c r="A3311" s="223"/>
      <c r="B3311" s="223"/>
      <c r="C3311" s="223"/>
      <c r="D3311" s="249"/>
    </row>
    <row r="3312" spans="1:4" x14ac:dyDescent="0.25">
      <c r="A3312" s="223"/>
      <c r="B3312" s="223"/>
      <c r="C3312" s="223"/>
      <c r="D3312" s="249"/>
    </row>
    <row r="3313" spans="1:4" x14ac:dyDescent="0.25">
      <c r="A3313" s="223"/>
      <c r="B3313" s="223"/>
      <c r="C3313" s="223"/>
      <c r="D3313" s="249"/>
    </row>
    <row r="3314" spans="1:4" x14ac:dyDescent="0.25">
      <c r="A3314" s="223"/>
      <c r="B3314" s="201"/>
      <c r="C3314" s="223"/>
      <c r="D3314" s="237"/>
    </row>
    <row r="3315" spans="1:4" x14ac:dyDescent="0.25">
      <c r="A3315" s="250"/>
      <c r="B3315" s="201"/>
      <c r="C3315" s="201"/>
      <c r="D3315" s="237"/>
    </row>
    <row r="3316" spans="1:4" x14ac:dyDescent="0.25">
      <c r="A3316" s="223"/>
      <c r="B3316" s="201"/>
      <c r="C3316" s="235"/>
      <c r="D3316" s="237"/>
    </row>
    <row r="3317" spans="1:4" x14ac:dyDescent="0.25">
      <c r="A3317" s="223"/>
      <c r="B3317" s="201"/>
      <c r="C3317" s="235"/>
      <c r="D3317" s="237"/>
    </row>
    <row r="3318" spans="1:4" x14ac:dyDescent="0.25">
      <c r="A3318" s="223"/>
      <c r="B3318" s="201"/>
      <c r="C3318" s="235"/>
      <c r="D3318" s="237"/>
    </row>
    <row r="3319" spans="1:4" x14ac:dyDescent="0.25">
      <c r="A3319" s="223"/>
      <c r="B3319" s="201"/>
      <c r="C3319" s="235"/>
      <c r="D3319" s="237"/>
    </row>
    <row r="3320" spans="1:4" x14ac:dyDescent="0.25">
      <c r="A3320" s="223"/>
      <c r="B3320" s="201"/>
      <c r="C3320" s="235"/>
      <c r="D3320" s="237"/>
    </row>
    <row r="3321" spans="1:4" x14ac:dyDescent="0.25">
      <c r="A3321" s="223"/>
      <c r="B3321" s="201"/>
      <c r="C3321" s="235"/>
      <c r="D3321" s="237"/>
    </row>
    <row r="3322" spans="1:4" x14ac:dyDescent="0.25">
      <c r="A3322" s="223"/>
      <c r="B3322" s="223"/>
      <c r="C3322" s="223"/>
      <c r="D3322" s="237"/>
    </row>
    <row r="3323" spans="1:4" x14ac:dyDescent="0.25">
      <c r="A3323" s="223"/>
      <c r="B3323" s="223"/>
      <c r="C3323" s="223"/>
      <c r="D3323" s="237"/>
    </row>
    <row r="3324" spans="1:4" x14ac:dyDescent="0.25">
      <c r="A3324" s="223"/>
      <c r="B3324" s="223"/>
      <c r="C3324" s="223"/>
      <c r="D3324" s="237"/>
    </row>
    <row r="3325" spans="1:4" x14ac:dyDescent="0.25">
      <c r="A3325" s="223"/>
      <c r="B3325" s="201"/>
      <c r="C3325" s="223"/>
      <c r="D3325" s="237"/>
    </row>
    <row r="3326" spans="1:4" x14ac:dyDescent="0.25">
      <c r="A3326" s="223"/>
      <c r="B3326" s="201"/>
      <c r="C3326" s="223"/>
      <c r="D3326" s="237"/>
    </row>
    <row r="3327" spans="1:4" x14ac:dyDescent="0.25">
      <c r="A3327" s="223"/>
      <c r="B3327" s="201"/>
      <c r="C3327" s="223"/>
      <c r="D3327" s="237"/>
    </row>
    <row r="3328" spans="1:4" x14ac:dyDescent="0.25">
      <c r="A3328" s="223"/>
      <c r="B3328" s="201"/>
      <c r="C3328" s="223"/>
      <c r="D3328" s="237"/>
    </row>
    <row r="3329" spans="1:4" x14ac:dyDescent="0.25">
      <c r="A3329" s="223"/>
      <c r="B3329" s="223"/>
      <c r="C3329" s="223"/>
      <c r="D3329" s="234"/>
    </row>
    <row r="3330" spans="1:4" x14ac:dyDescent="0.25">
      <c r="A3330" s="223"/>
      <c r="B3330" s="223"/>
      <c r="C3330" s="223"/>
      <c r="D3330" s="234"/>
    </row>
    <row r="3331" spans="1:4" x14ac:dyDescent="0.25">
      <c r="A3331" s="223"/>
      <c r="B3331" s="223"/>
      <c r="C3331" s="223"/>
      <c r="D3331" s="234"/>
    </row>
    <row r="3332" spans="1:4" x14ac:dyDescent="0.25">
      <c r="A3332" s="223"/>
      <c r="B3332" s="223"/>
      <c r="C3332" s="223"/>
      <c r="D3332" s="234"/>
    </row>
    <row r="3333" spans="1:4" x14ac:dyDescent="0.25">
      <c r="A3333" s="223"/>
      <c r="B3333" s="223"/>
      <c r="C3333" s="223"/>
      <c r="D3333" s="249"/>
    </row>
    <row r="3334" spans="1:4" x14ac:dyDescent="0.25">
      <c r="A3334" s="223"/>
      <c r="B3334" s="223"/>
      <c r="C3334" s="223"/>
      <c r="D3334" s="249"/>
    </row>
    <row r="3335" spans="1:4" x14ac:dyDescent="0.25">
      <c r="A3335" s="223"/>
      <c r="B3335" s="223"/>
      <c r="C3335" s="223"/>
      <c r="D3335" s="249"/>
    </row>
    <row r="3336" spans="1:4" x14ac:dyDescent="0.25">
      <c r="A3336" s="223"/>
      <c r="B3336" s="223"/>
      <c r="C3336" s="223"/>
      <c r="D3336" s="249"/>
    </row>
    <row r="3337" spans="1:4" x14ac:dyDescent="0.25">
      <c r="A3337" s="200"/>
      <c r="B3337" s="201"/>
      <c r="C3337" s="201"/>
      <c r="D3337" s="237"/>
    </row>
    <row r="3338" spans="1:4" x14ac:dyDescent="0.25">
      <c r="A3338" s="250"/>
      <c r="B3338" s="201"/>
      <c r="C3338" s="201"/>
      <c r="D3338" s="237"/>
    </row>
    <row r="3339" spans="1:4" x14ac:dyDescent="0.25">
      <c r="A3339" s="223"/>
      <c r="B3339" s="201"/>
      <c r="C3339" s="235"/>
      <c r="D3339" s="237"/>
    </row>
    <row r="3340" spans="1:4" x14ac:dyDescent="0.25">
      <c r="A3340" s="223"/>
      <c r="B3340" s="201"/>
      <c r="C3340" s="235"/>
      <c r="D3340" s="237"/>
    </row>
    <row r="3341" spans="1:4" x14ac:dyDescent="0.25">
      <c r="A3341" s="223"/>
      <c r="B3341" s="201"/>
      <c r="C3341" s="235"/>
      <c r="D3341" s="237"/>
    </row>
    <row r="3342" spans="1:4" x14ac:dyDescent="0.25">
      <c r="A3342" s="223"/>
      <c r="B3342" s="201"/>
      <c r="C3342" s="235"/>
      <c r="D3342" s="237"/>
    </row>
    <row r="3343" spans="1:4" x14ac:dyDescent="0.25">
      <c r="A3343" s="223"/>
      <c r="B3343" s="201"/>
      <c r="C3343" s="235"/>
      <c r="D3343" s="237"/>
    </row>
    <row r="3344" spans="1:4" x14ac:dyDescent="0.25">
      <c r="A3344" s="223"/>
      <c r="B3344" s="201"/>
      <c r="C3344" s="235"/>
      <c r="D3344" s="237"/>
    </row>
    <row r="3345" spans="1:4" x14ac:dyDescent="0.25">
      <c r="A3345" s="223"/>
      <c r="B3345" s="223"/>
      <c r="C3345" s="223"/>
      <c r="D3345" s="237"/>
    </row>
    <row r="3346" spans="1:4" x14ac:dyDescent="0.25">
      <c r="A3346" s="223"/>
      <c r="B3346" s="223"/>
      <c r="C3346" s="223"/>
      <c r="D3346" s="237"/>
    </row>
    <row r="3347" spans="1:4" x14ac:dyDescent="0.25">
      <c r="A3347" s="223"/>
      <c r="B3347" s="223"/>
      <c r="C3347" s="223"/>
      <c r="D3347" s="237"/>
    </row>
    <row r="3348" spans="1:4" x14ac:dyDescent="0.25">
      <c r="A3348" s="223"/>
      <c r="B3348" s="201"/>
      <c r="C3348" s="223"/>
      <c r="D3348" s="237"/>
    </row>
    <row r="3349" spans="1:4" x14ac:dyDescent="0.25">
      <c r="A3349" s="223"/>
      <c r="B3349" s="201"/>
      <c r="C3349" s="223"/>
      <c r="D3349" s="237"/>
    </row>
    <row r="3350" spans="1:4" x14ac:dyDescent="0.25">
      <c r="A3350" s="223"/>
      <c r="B3350" s="201"/>
      <c r="C3350" s="223"/>
      <c r="D3350" s="237"/>
    </row>
    <row r="3351" spans="1:4" x14ac:dyDescent="0.25">
      <c r="A3351" s="223"/>
      <c r="B3351" s="201"/>
      <c r="C3351" s="223"/>
      <c r="D3351" s="237"/>
    </row>
    <row r="3352" spans="1:4" x14ac:dyDescent="0.25">
      <c r="A3352" s="223"/>
      <c r="B3352" s="223"/>
      <c r="C3352" s="223"/>
      <c r="D3352" s="234"/>
    </row>
    <row r="3353" spans="1:4" x14ac:dyDescent="0.25">
      <c r="A3353" s="223"/>
      <c r="B3353" s="223"/>
      <c r="C3353" s="223"/>
      <c r="D3353" s="234"/>
    </row>
    <row r="3354" spans="1:4" x14ac:dyDescent="0.25">
      <c r="A3354" s="223"/>
      <c r="B3354" s="223"/>
      <c r="C3354" s="223"/>
      <c r="D3354" s="234"/>
    </row>
    <row r="3355" spans="1:4" x14ac:dyDescent="0.25">
      <c r="A3355" s="223"/>
      <c r="B3355" s="223"/>
      <c r="C3355" s="223"/>
      <c r="D3355" s="234"/>
    </row>
    <row r="3356" spans="1:4" x14ac:dyDescent="0.25">
      <c r="A3356" s="223"/>
      <c r="B3356" s="223"/>
      <c r="C3356" s="223"/>
      <c r="D3356" s="249"/>
    </row>
    <row r="3357" spans="1:4" x14ac:dyDescent="0.25">
      <c r="A3357" s="223"/>
      <c r="B3357" s="223"/>
      <c r="C3357" s="223"/>
      <c r="D3357" s="249"/>
    </row>
    <row r="3358" spans="1:4" x14ac:dyDescent="0.25">
      <c r="A3358" s="223"/>
      <c r="B3358" s="223"/>
      <c r="C3358" s="223"/>
      <c r="D3358" s="249"/>
    </row>
    <row r="3359" spans="1:4" x14ac:dyDescent="0.25">
      <c r="A3359" s="223"/>
      <c r="B3359" s="223"/>
      <c r="C3359" s="223"/>
      <c r="D3359" s="249"/>
    </row>
    <row r="3360" spans="1:4" x14ac:dyDescent="0.25">
      <c r="A3360" s="200"/>
      <c r="B3360" s="201"/>
      <c r="C3360" s="201"/>
      <c r="D3360" s="237"/>
    </row>
    <row r="3361" spans="1:4" x14ac:dyDescent="0.25">
      <c r="A3361" s="212"/>
      <c r="B3361" s="201"/>
      <c r="C3361" s="201"/>
      <c r="D3361" s="237"/>
    </row>
    <row r="3362" spans="1:4" x14ac:dyDescent="0.25">
      <c r="A3362" s="203"/>
      <c r="B3362" s="202"/>
      <c r="C3362" s="202"/>
      <c r="D3362" s="251"/>
    </row>
    <row r="3363" spans="1:4" x14ac:dyDescent="0.25">
      <c r="A3363" s="203"/>
      <c r="B3363" s="202"/>
      <c r="C3363" s="202"/>
      <c r="D3363" s="251"/>
    </row>
    <row r="3364" spans="1:4" x14ac:dyDescent="0.25">
      <c r="A3364" s="203"/>
      <c r="B3364" s="202"/>
      <c r="C3364" s="202"/>
      <c r="D3364" s="251"/>
    </row>
    <row r="3365" spans="1:4" x14ac:dyDescent="0.25">
      <c r="A3365" s="203"/>
      <c r="B3365" s="202"/>
      <c r="C3365" s="202"/>
      <c r="D3365" s="251"/>
    </row>
    <row r="3366" spans="1:4" x14ac:dyDescent="0.25">
      <c r="A3366" s="203"/>
      <c r="B3366" s="202"/>
      <c r="C3366" s="202"/>
      <c r="D3366" s="251"/>
    </row>
    <row r="3367" spans="1:4" x14ac:dyDescent="0.25">
      <c r="A3367" s="203"/>
      <c r="B3367" s="202"/>
      <c r="C3367" s="202"/>
      <c r="D3367" s="251"/>
    </row>
    <row r="3368" spans="1:4" x14ac:dyDescent="0.25">
      <c r="A3368" s="203"/>
      <c r="B3368" s="202"/>
      <c r="C3368" s="202"/>
      <c r="D3368" s="251"/>
    </row>
    <row r="3369" spans="1:4" x14ac:dyDescent="0.25">
      <c r="A3369" s="203"/>
      <c r="B3369" s="202"/>
      <c r="C3369" s="202"/>
      <c r="D3369" s="251"/>
    </row>
    <row r="3370" spans="1:4" x14ac:dyDescent="0.25">
      <c r="A3370" s="203"/>
      <c r="B3370" s="202"/>
      <c r="C3370" s="202"/>
      <c r="D3370" s="251"/>
    </row>
    <row r="3371" spans="1:4" x14ac:dyDescent="0.25">
      <c r="A3371" s="203"/>
      <c r="B3371" s="202"/>
      <c r="C3371" s="202"/>
      <c r="D3371" s="251"/>
    </row>
    <row r="3372" spans="1:4" x14ac:dyDescent="0.25">
      <c r="A3372" s="203"/>
      <c r="B3372" s="202"/>
      <c r="C3372" s="202"/>
      <c r="D3372" s="251"/>
    </row>
    <row r="3373" spans="1:4" x14ac:dyDescent="0.25">
      <c r="A3373" s="203"/>
      <c r="B3373" s="202"/>
      <c r="C3373" s="202"/>
      <c r="D3373" s="251"/>
    </row>
    <row r="3374" spans="1:4" x14ac:dyDescent="0.25">
      <c r="A3374" s="203"/>
      <c r="B3374" s="202"/>
      <c r="C3374" s="202"/>
      <c r="D3374" s="251"/>
    </row>
    <row r="3375" spans="1:4" x14ac:dyDescent="0.25">
      <c r="A3375" s="203"/>
      <c r="B3375" s="202"/>
      <c r="C3375" s="202"/>
      <c r="D3375" s="251"/>
    </row>
    <row r="3376" spans="1:4" x14ac:dyDescent="0.25">
      <c r="A3376" s="203"/>
      <c r="B3376" s="202"/>
      <c r="C3376" s="202"/>
      <c r="D3376" s="251"/>
    </row>
    <row r="3377" spans="1:4" x14ac:dyDescent="0.25">
      <c r="A3377" s="200"/>
      <c r="B3377" s="201"/>
      <c r="C3377" s="201"/>
      <c r="D3377" s="237"/>
    </row>
    <row r="3378" spans="1:4" x14ac:dyDescent="0.25">
      <c r="A3378" s="202"/>
      <c r="B3378" s="201"/>
      <c r="C3378" s="201"/>
      <c r="D3378" s="237"/>
    </row>
    <row r="3379" spans="1:4" x14ac:dyDescent="0.25">
      <c r="A3379" s="219"/>
      <c r="B3379" s="201"/>
      <c r="C3379" s="206"/>
      <c r="D3379" s="237"/>
    </row>
    <row r="3380" spans="1:4" x14ac:dyDescent="0.25">
      <c r="A3380" s="223"/>
      <c r="B3380" s="201"/>
      <c r="C3380" s="235"/>
      <c r="D3380" s="237"/>
    </row>
    <row r="3381" spans="1:4" x14ac:dyDescent="0.25">
      <c r="A3381" s="223"/>
      <c r="B3381" s="201"/>
      <c r="C3381" s="235"/>
      <c r="D3381" s="237"/>
    </row>
    <row r="3382" spans="1:4" x14ac:dyDescent="0.25">
      <c r="A3382" s="223"/>
      <c r="B3382" s="201"/>
      <c r="C3382" s="235"/>
      <c r="D3382" s="237"/>
    </row>
    <row r="3383" spans="1:4" x14ac:dyDescent="0.25">
      <c r="A3383" s="223"/>
      <c r="B3383" s="201"/>
      <c r="C3383" s="235"/>
      <c r="D3383" s="237"/>
    </row>
    <row r="3384" spans="1:4" x14ac:dyDescent="0.25">
      <c r="A3384" s="223"/>
      <c r="B3384" s="201"/>
      <c r="C3384" s="235"/>
      <c r="D3384" s="237"/>
    </row>
    <row r="3385" spans="1:4" x14ac:dyDescent="0.25">
      <c r="A3385" s="223"/>
      <c r="B3385" s="201"/>
      <c r="C3385" s="235"/>
      <c r="D3385" s="237"/>
    </row>
    <row r="3386" spans="1:4" x14ac:dyDescent="0.25">
      <c r="A3386" s="223"/>
      <c r="B3386" s="223"/>
      <c r="C3386" s="223"/>
      <c r="D3386" s="237"/>
    </row>
    <row r="3387" spans="1:4" x14ac:dyDescent="0.25">
      <c r="A3387" s="223"/>
      <c r="B3387" s="223"/>
      <c r="C3387" s="223"/>
      <c r="D3387" s="237"/>
    </row>
    <row r="3388" spans="1:4" x14ac:dyDescent="0.25">
      <c r="A3388" s="223"/>
      <c r="B3388" s="223"/>
      <c r="C3388" s="223"/>
      <c r="D3388" s="237"/>
    </row>
    <row r="3389" spans="1:4" x14ac:dyDescent="0.25">
      <c r="A3389" s="223"/>
      <c r="B3389" s="201"/>
      <c r="C3389" s="223"/>
      <c r="D3389" s="237"/>
    </row>
    <row r="3390" spans="1:4" x14ac:dyDescent="0.25">
      <c r="A3390" s="223"/>
      <c r="B3390" s="201"/>
      <c r="C3390" s="223"/>
      <c r="D3390" s="237"/>
    </row>
    <row r="3391" spans="1:4" x14ac:dyDescent="0.25">
      <c r="A3391" s="223"/>
      <c r="B3391" s="201"/>
      <c r="C3391" s="223"/>
      <c r="D3391" s="237"/>
    </row>
    <row r="3392" spans="1:4" x14ac:dyDescent="0.25">
      <c r="A3392" s="223"/>
      <c r="B3392" s="201"/>
      <c r="C3392" s="223"/>
      <c r="D3392" s="237"/>
    </row>
    <row r="3393" spans="1:4" x14ac:dyDescent="0.25">
      <c r="A3393" s="223"/>
      <c r="B3393" s="223"/>
      <c r="C3393" s="223"/>
      <c r="D3393" s="234"/>
    </row>
    <row r="3394" spans="1:4" x14ac:dyDescent="0.25">
      <c r="A3394" s="223"/>
      <c r="B3394" s="223"/>
      <c r="C3394" s="223"/>
      <c r="D3394" s="234"/>
    </row>
    <row r="3395" spans="1:4" x14ac:dyDescent="0.25">
      <c r="A3395" s="223"/>
      <c r="B3395" s="223"/>
      <c r="C3395" s="223"/>
      <c r="D3395" s="234"/>
    </row>
    <row r="3396" spans="1:4" x14ac:dyDescent="0.25">
      <c r="A3396" s="223"/>
      <c r="B3396" s="223"/>
      <c r="C3396" s="223"/>
      <c r="D3396" s="234"/>
    </row>
    <row r="3397" spans="1:4" x14ac:dyDescent="0.25">
      <c r="A3397" s="223"/>
      <c r="B3397" s="223"/>
      <c r="C3397" s="223"/>
      <c r="D3397" s="249"/>
    </row>
    <row r="3398" spans="1:4" x14ac:dyDescent="0.25">
      <c r="A3398" s="223"/>
      <c r="B3398" s="223"/>
      <c r="C3398" s="223"/>
      <c r="D3398" s="249"/>
    </row>
    <row r="3399" spans="1:4" x14ac:dyDescent="0.25">
      <c r="A3399" s="223"/>
      <c r="B3399" s="223"/>
      <c r="C3399" s="223"/>
      <c r="D3399" s="249"/>
    </row>
    <row r="3400" spans="1:4" x14ac:dyDescent="0.25">
      <c r="A3400" s="223"/>
      <c r="B3400" s="223"/>
      <c r="C3400" s="223"/>
      <c r="D3400" s="249"/>
    </row>
    <row r="3401" spans="1:4" x14ac:dyDescent="0.25">
      <c r="A3401" s="223"/>
      <c r="B3401" s="201"/>
      <c r="C3401" s="223"/>
      <c r="D3401" s="237"/>
    </row>
    <row r="3402" spans="1:4" x14ac:dyDescent="0.25">
      <c r="A3402" s="219"/>
      <c r="B3402" s="201"/>
      <c r="C3402" s="223"/>
      <c r="D3402" s="237"/>
    </row>
    <row r="3403" spans="1:4" x14ac:dyDescent="0.25">
      <c r="A3403" s="223"/>
      <c r="B3403" s="201"/>
      <c r="C3403" s="235"/>
      <c r="D3403" s="237"/>
    </row>
    <row r="3404" spans="1:4" x14ac:dyDescent="0.25">
      <c r="A3404" s="223"/>
      <c r="B3404" s="201"/>
      <c r="C3404" s="235"/>
      <c r="D3404" s="237"/>
    </row>
    <row r="3405" spans="1:4" x14ac:dyDescent="0.25">
      <c r="A3405" s="223"/>
      <c r="B3405" s="201"/>
      <c r="C3405" s="235"/>
      <c r="D3405" s="237"/>
    </row>
    <row r="3406" spans="1:4" x14ac:dyDescent="0.25">
      <c r="A3406" s="223"/>
      <c r="B3406" s="201"/>
      <c r="C3406" s="235"/>
      <c r="D3406" s="237"/>
    </row>
    <row r="3407" spans="1:4" x14ac:dyDescent="0.25">
      <c r="A3407" s="223"/>
      <c r="B3407" s="201"/>
      <c r="C3407" s="235"/>
      <c r="D3407" s="237"/>
    </row>
    <row r="3408" spans="1:4" x14ac:dyDescent="0.25">
      <c r="A3408" s="223"/>
      <c r="B3408" s="201"/>
      <c r="C3408" s="235"/>
      <c r="D3408" s="237"/>
    </row>
    <row r="3409" spans="1:4" x14ac:dyDescent="0.25">
      <c r="A3409" s="223"/>
      <c r="B3409" s="223"/>
      <c r="C3409" s="223"/>
      <c r="D3409" s="237"/>
    </row>
    <row r="3410" spans="1:4" x14ac:dyDescent="0.25">
      <c r="A3410" s="223"/>
      <c r="B3410" s="223"/>
      <c r="C3410" s="223"/>
      <c r="D3410" s="237"/>
    </row>
    <row r="3411" spans="1:4" x14ac:dyDescent="0.25">
      <c r="A3411" s="223"/>
      <c r="B3411" s="223"/>
      <c r="C3411" s="223"/>
      <c r="D3411" s="237"/>
    </row>
    <row r="3412" spans="1:4" x14ac:dyDescent="0.25">
      <c r="A3412" s="223"/>
      <c r="B3412" s="201"/>
      <c r="C3412" s="223"/>
      <c r="D3412" s="237"/>
    </row>
    <row r="3413" spans="1:4" x14ac:dyDescent="0.25">
      <c r="A3413" s="223"/>
      <c r="B3413" s="201"/>
      <c r="C3413" s="223"/>
      <c r="D3413" s="237"/>
    </row>
    <row r="3414" spans="1:4" x14ac:dyDescent="0.25">
      <c r="A3414" s="223"/>
      <c r="B3414" s="201"/>
      <c r="C3414" s="223"/>
      <c r="D3414" s="237"/>
    </row>
    <row r="3415" spans="1:4" x14ac:dyDescent="0.25">
      <c r="A3415" s="223"/>
      <c r="B3415" s="201"/>
      <c r="C3415" s="223"/>
      <c r="D3415" s="237"/>
    </row>
    <row r="3416" spans="1:4" x14ac:dyDescent="0.25">
      <c r="A3416" s="223"/>
      <c r="B3416" s="223"/>
      <c r="C3416" s="223"/>
      <c r="D3416" s="234"/>
    </row>
    <row r="3417" spans="1:4" x14ac:dyDescent="0.25">
      <c r="A3417" s="223"/>
      <c r="B3417" s="223"/>
      <c r="C3417" s="223"/>
      <c r="D3417" s="234"/>
    </row>
    <row r="3418" spans="1:4" x14ac:dyDescent="0.25">
      <c r="A3418" s="223"/>
      <c r="B3418" s="223"/>
      <c r="C3418" s="223"/>
      <c r="D3418" s="234"/>
    </row>
    <row r="3419" spans="1:4" x14ac:dyDescent="0.25">
      <c r="A3419" s="223"/>
      <c r="B3419" s="223"/>
      <c r="C3419" s="223"/>
      <c r="D3419" s="234"/>
    </row>
    <row r="3420" spans="1:4" x14ac:dyDescent="0.25">
      <c r="A3420" s="223"/>
      <c r="B3420" s="223"/>
      <c r="C3420" s="223"/>
      <c r="D3420" s="249"/>
    </row>
    <row r="3421" spans="1:4" x14ac:dyDescent="0.25">
      <c r="A3421" s="223"/>
      <c r="B3421" s="223"/>
      <c r="C3421" s="223"/>
      <c r="D3421" s="249"/>
    </row>
    <row r="3422" spans="1:4" x14ac:dyDescent="0.25">
      <c r="A3422" s="223"/>
      <c r="B3422" s="223"/>
      <c r="C3422" s="223"/>
      <c r="D3422" s="249"/>
    </row>
    <row r="3423" spans="1:4" x14ac:dyDescent="0.25">
      <c r="A3423" s="223"/>
      <c r="B3423" s="223"/>
      <c r="C3423" s="223"/>
      <c r="D3423" s="249"/>
    </row>
    <row r="3424" spans="1:4" x14ac:dyDescent="0.25">
      <c r="A3424" s="223"/>
      <c r="B3424" s="201"/>
      <c r="C3424" s="206"/>
      <c r="D3424" s="237"/>
    </row>
    <row r="3425" spans="1:4" x14ac:dyDescent="0.25">
      <c r="A3425" s="219"/>
      <c r="B3425" s="201"/>
      <c r="C3425" s="206"/>
      <c r="D3425" s="237"/>
    </row>
    <row r="3426" spans="1:4" x14ac:dyDescent="0.25">
      <c r="A3426" s="223"/>
      <c r="B3426" s="201"/>
      <c r="C3426" s="235"/>
      <c r="D3426" s="237"/>
    </row>
    <row r="3427" spans="1:4" x14ac:dyDescent="0.25">
      <c r="A3427" s="223"/>
      <c r="B3427" s="201"/>
      <c r="C3427" s="235"/>
      <c r="D3427" s="237"/>
    </row>
    <row r="3428" spans="1:4" x14ac:dyDescent="0.25">
      <c r="A3428" s="223"/>
      <c r="B3428" s="201"/>
      <c r="C3428" s="235"/>
      <c r="D3428" s="237"/>
    </row>
    <row r="3429" spans="1:4" x14ac:dyDescent="0.25">
      <c r="A3429" s="223"/>
      <c r="B3429" s="201"/>
      <c r="C3429" s="235"/>
      <c r="D3429" s="237"/>
    </row>
    <row r="3430" spans="1:4" x14ac:dyDescent="0.25">
      <c r="A3430" s="223"/>
      <c r="B3430" s="201"/>
      <c r="C3430" s="235"/>
      <c r="D3430" s="237"/>
    </row>
    <row r="3431" spans="1:4" x14ac:dyDescent="0.25">
      <c r="A3431" s="223"/>
      <c r="B3431" s="201"/>
      <c r="C3431" s="235"/>
      <c r="D3431" s="237"/>
    </row>
    <row r="3432" spans="1:4" x14ac:dyDescent="0.25">
      <c r="A3432" s="223"/>
      <c r="B3432" s="223"/>
      <c r="C3432" s="223"/>
      <c r="D3432" s="237"/>
    </row>
    <row r="3433" spans="1:4" x14ac:dyDescent="0.25">
      <c r="A3433" s="223"/>
      <c r="B3433" s="223"/>
      <c r="C3433" s="223"/>
      <c r="D3433" s="237"/>
    </row>
    <row r="3434" spans="1:4" x14ac:dyDescent="0.25">
      <c r="A3434" s="223"/>
      <c r="B3434" s="223"/>
      <c r="C3434" s="223"/>
      <c r="D3434" s="237"/>
    </row>
    <row r="3435" spans="1:4" x14ac:dyDescent="0.25">
      <c r="A3435" s="223"/>
      <c r="B3435" s="201"/>
      <c r="C3435" s="223"/>
      <c r="D3435" s="237"/>
    </row>
    <row r="3436" spans="1:4" x14ac:dyDescent="0.25">
      <c r="A3436" s="223"/>
      <c r="B3436" s="201"/>
      <c r="C3436" s="223"/>
      <c r="D3436" s="237"/>
    </row>
    <row r="3437" spans="1:4" x14ac:dyDescent="0.25">
      <c r="A3437" s="223"/>
      <c r="B3437" s="201"/>
      <c r="C3437" s="223"/>
      <c r="D3437" s="237"/>
    </row>
    <row r="3438" spans="1:4" x14ac:dyDescent="0.25">
      <c r="A3438" s="223"/>
      <c r="B3438" s="201"/>
      <c r="C3438" s="223"/>
      <c r="D3438" s="237"/>
    </row>
    <row r="3439" spans="1:4" x14ac:dyDescent="0.25">
      <c r="A3439" s="223"/>
      <c r="B3439" s="223"/>
      <c r="C3439" s="223"/>
      <c r="D3439" s="234"/>
    </row>
    <row r="3440" spans="1:4" x14ac:dyDescent="0.25">
      <c r="A3440" s="223"/>
      <c r="B3440" s="223"/>
      <c r="C3440" s="223"/>
      <c r="D3440" s="234"/>
    </row>
    <row r="3441" spans="1:4" x14ac:dyDescent="0.25">
      <c r="A3441" s="223"/>
      <c r="B3441" s="223"/>
      <c r="C3441" s="223"/>
      <c r="D3441" s="234"/>
    </row>
    <row r="3442" spans="1:4" x14ac:dyDescent="0.25">
      <c r="A3442" s="223"/>
      <c r="B3442" s="223"/>
      <c r="C3442" s="223"/>
      <c r="D3442" s="234"/>
    </row>
    <row r="3443" spans="1:4" x14ac:dyDescent="0.25">
      <c r="A3443" s="223"/>
      <c r="B3443" s="223"/>
      <c r="C3443" s="223"/>
      <c r="D3443" s="249"/>
    </row>
    <row r="3444" spans="1:4" x14ac:dyDescent="0.25">
      <c r="A3444" s="223"/>
      <c r="B3444" s="223"/>
      <c r="C3444" s="223"/>
      <c r="D3444" s="249"/>
    </row>
    <row r="3445" spans="1:4" x14ac:dyDescent="0.25">
      <c r="A3445" s="223"/>
      <c r="B3445" s="223"/>
      <c r="C3445" s="223"/>
      <c r="D3445" s="249"/>
    </row>
    <row r="3446" spans="1:4" x14ac:dyDescent="0.25">
      <c r="A3446" s="223"/>
      <c r="B3446" s="223"/>
      <c r="C3446" s="223"/>
      <c r="D3446" s="249"/>
    </row>
    <row r="3447" spans="1:4" x14ac:dyDescent="0.25">
      <c r="A3447" s="223"/>
      <c r="B3447" s="201"/>
      <c r="C3447" s="201"/>
      <c r="D3447" s="237"/>
    </row>
    <row r="3448" spans="1:4" x14ac:dyDescent="0.25">
      <c r="A3448" s="219"/>
      <c r="B3448" s="201"/>
      <c r="C3448" s="206"/>
      <c r="D3448" s="237"/>
    </row>
    <row r="3449" spans="1:4" x14ac:dyDescent="0.25">
      <c r="A3449" s="223"/>
      <c r="B3449" s="201"/>
      <c r="C3449" s="235"/>
      <c r="D3449" s="237"/>
    </row>
    <row r="3450" spans="1:4" x14ac:dyDescent="0.25">
      <c r="A3450" s="223"/>
      <c r="B3450" s="201"/>
      <c r="C3450" s="235"/>
      <c r="D3450" s="237"/>
    </row>
    <row r="3451" spans="1:4" x14ac:dyDescent="0.25">
      <c r="A3451" s="223"/>
      <c r="B3451" s="201"/>
      <c r="C3451" s="235"/>
      <c r="D3451" s="237"/>
    </row>
    <row r="3452" spans="1:4" x14ac:dyDescent="0.25">
      <c r="A3452" s="223"/>
      <c r="B3452" s="201"/>
      <c r="C3452" s="235"/>
      <c r="D3452" s="237"/>
    </row>
    <row r="3453" spans="1:4" x14ac:dyDescent="0.25">
      <c r="A3453" s="223"/>
      <c r="B3453" s="201"/>
      <c r="C3453" s="235"/>
      <c r="D3453" s="237"/>
    </row>
    <row r="3454" spans="1:4" x14ac:dyDescent="0.25">
      <c r="A3454" s="223"/>
      <c r="B3454" s="201"/>
      <c r="C3454" s="235"/>
      <c r="D3454" s="237"/>
    </row>
    <row r="3455" spans="1:4" x14ac:dyDescent="0.25">
      <c r="A3455" s="223"/>
      <c r="B3455" s="223"/>
      <c r="C3455" s="223"/>
      <c r="D3455" s="237"/>
    </row>
    <row r="3456" spans="1:4" x14ac:dyDescent="0.25">
      <c r="A3456" s="223"/>
      <c r="B3456" s="223"/>
      <c r="C3456" s="223"/>
      <c r="D3456" s="237"/>
    </row>
    <row r="3457" spans="1:4" x14ac:dyDescent="0.25">
      <c r="A3457" s="223"/>
      <c r="B3457" s="223"/>
      <c r="C3457" s="223"/>
      <c r="D3457" s="237"/>
    </row>
    <row r="3458" spans="1:4" x14ac:dyDescent="0.25">
      <c r="A3458" s="223"/>
      <c r="B3458" s="201"/>
      <c r="C3458" s="223"/>
      <c r="D3458" s="237"/>
    </row>
    <row r="3459" spans="1:4" x14ac:dyDescent="0.25">
      <c r="A3459" s="223"/>
      <c r="B3459" s="201"/>
      <c r="C3459" s="223"/>
      <c r="D3459" s="237"/>
    </row>
    <row r="3460" spans="1:4" x14ac:dyDescent="0.25">
      <c r="A3460" s="223"/>
      <c r="B3460" s="201"/>
      <c r="C3460" s="223"/>
      <c r="D3460" s="237"/>
    </row>
    <row r="3461" spans="1:4" x14ac:dyDescent="0.25">
      <c r="A3461" s="223"/>
      <c r="B3461" s="201"/>
      <c r="C3461" s="223"/>
      <c r="D3461" s="237"/>
    </row>
    <row r="3462" spans="1:4" x14ac:dyDescent="0.25">
      <c r="A3462" s="223"/>
      <c r="B3462" s="223"/>
      <c r="C3462" s="223"/>
      <c r="D3462" s="234"/>
    </row>
    <row r="3463" spans="1:4" x14ac:dyDescent="0.25">
      <c r="A3463" s="223"/>
      <c r="B3463" s="223"/>
      <c r="C3463" s="223"/>
      <c r="D3463" s="234"/>
    </row>
    <row r="3464" spans="1:4" x14ac:dyDescent="0.25">
      <c r="A3464" s="223"/>
      <c r="B3464" s="223"/>
      <c r="C3464" s="223"/>
      <c r="D3464" s="234"/>
    </row>
    <row r="3465" spans="1:4" x14ac:dyDescent="0.25">
      <c r="A3465" s="223"/>
      <c r="B3465" s="223"/>
      <c r="C3465" s="223"/>
      <c r="D3465" s="234"/>
    </row>
    <row r="3466" spans="1:4" x14ac:dyDescent="0.25">
      <c r="A3466" s="223"/>
      <c r="B3466" s="223"/>
      <c r="C3466" s="223"/>
      <c r="D3466" s="249"/>
    </row>
    <row r="3467" spans="1:4" x14ac:dyDescent="0.25">
      <c r="A3467" s="223"/>
      <c r="B3467" s="223"/>
      <c r="C3467" s="223"/>
      <c r="D3467" s="249"/>
    </row>
    <row r="3468" spans="1:4" x14ac:dyDescent="0.25">
      <c r="A3468" s="223"/>
      <c r="B3468" s="223"/>
      <c r="C3468" s="223"/>
      <c r="D3468" s="249"/>
    </row>
    <row r="3469" spans="1:4" x14ac:dyDescent="0.25">
      <c r="A3469" s="223"/>
      <c r="B3469" s="223"/>
      <c r="C3469" s="223"/>
      <c r="D3469" s="249"/>
    </row>
    <row r="3470" spans="1:4" x14ac:dyDescent="0.25">
      <c r="A3470" s="223"/>
      <c r="B3470" s="201"/>
      <c r="C3470" s="223"/>
      <c r="D3470" s="237"/>
    </row>
    <row r="3471" spans="1:4" x14ac:dyDescent="0.25">
      <c r="A3471" s="219"/>
      <c r="B3471" s="201"/>
      <c r="C3471" s="223"/>
      <c r="D3471" s="237"/>
    </row>
    <row r="3472" spans="1:4" x14ac:dyDescent="0.25">
      <c r="A3472" s="223"/>
      <c r="B3472" s="201"/>
      <c r="C3472" s="235"/>
      <c r="D3472" s="237"/>
    </row>
    <row r="3473" spans="1:4" x14ac:dyDescent="0.25">
      <c r="A3473" s="223"/>
      <c r="B3473" s="201"/>
      <c r="C3473" s="235"/>
      <c r="D3473" s="237"/>
    </row>
    <row r="3474" spans="1:4" x14ac:dyDescent="0.25">
      <c r="A3474" s="223"/>
      <c r="B3474" s="201"/>
      <c r="C3474" s="235"/>
      <c r="D3474" s="237"/>
    </row>
    <row r="3475" spans="1:4" x14ac:dyDescent="0.25">
      <c r="A3475" s="223"/>
      <c r="B3475" s="201"/>
      <c r="C3475" s="235"/>
      <c r="D3475" s="237"/>
    </row>
    <row r="3476" spans="1:4" x14ac:dyDescent="0.25">
      <c r="A3476" s="223"/>
      <c r="B3476" s="201"/>
      <c r="C3476" s="235"/>
      <c r="D3476" s="237"/>
    </row>
    <row r="3477" spans="1:4" x14ac:dyDescent="0.25">
      <c r="A3477" s="223"/>
      <c r="B3477" s="201"/>
      <c r="C3477" s="235"/>
      <c r="D3477" s="237"/>
    </row>
    <row r="3478" spans="1:4" x14ac:dyDescent="0.25">
      <c r="A3478" s="223"/>
      <c r="B3478" s="223"/>
      <c r="C3478" s="223"/>
      <c r="D3478" s="237"/>
    </row>
    <row r="3479" spans="1:4" x14ac:dyDescent="0.25">
      <c r="A3479" s="223"/>
      <c r="B3479" s="223"/>
      <c r="C3479" s="223"/>
      <c r="D3479" s="237"/>
    </row>
    <row r="3480" spans="1:4" x14ac:dyDescent="0.25">
      <c r="A3480" s="223"/>
      <c r="B3480" s="223"/>
      <c r="C3480" s="223"/>
      <c r="D3480" s="237"/>
    </row>
    <row r="3481" spans="1:4" x14ac:dyDescent="0.25">
      <c r="A3481" s="223"/>
      <c r="B3481" s="201"/>
      <c r="C3481" s="223"/>
      <c r="D3481" s="237"/>
    </row>
    <row r="3482" spans="1:4" x14ac:dyDescent="0.25">
      <c r="A3482" s="223"/>
      <c r="B3482" s="201"/>
      <c r="C3482" s="223"/>
      <c r="D3482" s="237"/>
    </row>
    <row r="3483" spans="1:4" x14ac:dyDescent="0.25">
      <c r="A3483" s="223"/>
      <c r="B3483" s="201"/>
      <c r="C3483" s="223"/>
      <c r="D3483" s="237"/>
    </row>
    <row r="3484" spans="1:4" x14ac:dyDescent="0.25">
      <c r="A3484" s="223"/>
      <c r="B3484" s="201"/>
      <c r="C3484" s="223"/>
      <c r="D3484" s="237"/>
    </row>
    <row r="3485" spans="1:4" x14ac:dyDescent="0.25">
      <c r="A3485" s="223"/>
      <c r="B3485" s="223"/>
      <c r="C3485" s="223"/>
      <c r="D3485" s="234"/>
    </row>
    <row r="3486" spans="1:4" x14ac:dyDescent="0.25">
      <c r="A3486" s="223"/>
      <c r="B3486" s="223"/>
      <c r="C3486" s="223"/>
      <c r="D3486" s="234"/>
    </row>
    <row r="3487" spans="1:4" x14ac:dyDescent="0.25">
      <c r="A3487" s="223"/>
      <c r="B3487" s="223"/>
      <c r="C3487" s="223"/>
      <c r="D3487" s="234"/>
    </row>
    <row r="3488" spans="1:4" x14ac:dyDescent="0.25">
      <c r="A3488" s="223"/>
      <c r="B3488" s="223"/>
      <c r="C3488" s="223"/>
      <c r="D3488" s="234"/>
    </row>
    <row r="3489" spans="1:4" x14ac:dyDescent="0.25">
      <c r="A3489" s="223"/>
      <c r="B3489" s="223"/>
      <c r="C3489" s="223"/>
      <c r="D3489" s="249"/>
    </row>
    <row r="3490" spans="1:4" x14ac:dyDescent="0.25">
      <c r="A3490" s="223"/>
      <c r="B3490" s="223"/>
      <c r="C3490" s="223"/>
      <c r="D3490" s="249"/>
    </row>
    <row r="3491" spans="1:4" x14ac:dyDescent="0.25">
      <c r="A3491" s="223"/>
      <c r="B3491" s="223"/>
      <c r="C3491" s="223"/>
      <c r="D3491" s="249"/>
    </row>
    <row r="3492" spans="1:4" x14ac:dyDescent="0.25">
      <c r="A3492" s="223"/>
      <c r="B3492" s="223"/>
      <c r="C3492" s="223"/>
      <c r="D3492" s="249"/>
    </row>
    <row r="3493" spans="1:4" x14ac:dyDescent="0.25">
      <c r="A3493" s="223"/>
      <c r="B3493" s="201"/>
      <c r="C3493" s="206"/>
      <c r="D3493" s="237"/>
    </row>
    <row r="3494" spans="1:4" x14ac:dyDescent="0.25">
      <c r="A3494" s="219"/>
      <c r="B3494" s="201"/>
      <c r="C3494" s="206"/>
      <c r="D3494" s="237"/>
    </row>
    <row r="3495" spans="1:4" x14ac:dyDescent="0.25">
      <c r="A3495" s="223"/>
      <c r="B3495" s="201"/>
      <c r="C3495" s="235"/>
      <c r="D3495" s="237"/>
    </row>
    <row r="3496" spans="1:4" x14ac:dyDescent="0.25">
      <c r="A3496" s="223"/>
      <c r="B3496" s="201"/>
      <c r="C3496" s="235"/>
      <c r="D3496" s="237"/>
    </row>
    <row r="3497" spans="1:4" x14ac:dyDescent="0.25">
      <c r="A3497" s="223"/>
      <c r="B3497" s="201"/>
      <c r="C3497" s="235"/>
      <c r="D3497" s="237"/>
    </row>
    <row r="3498" spans="1:4" x14ac:dyDescent="0.25">
      <c r="A3498" s="223"/>
      <c r="B3498" s="201"/>
      <c r="C3498" s="235"/>
      <c r="D3498" s="237"/>
    </row>
    <row r="3499" spans="1:4" x14ac:dyDescent="0.25">
      <c r="A3499" s="223"/>
      <c r="B3499" s="201"/>
      <c r="C3499" s="235"/>
      <c r="D3499" s="237"/>
    </row>
    <row r="3500" spans="1:4" x14ac:dyDescent="0.25">
      <c r="A3500" s="223"/>
      <c r="B3500" s="201"/>
      <c r="C3500" s="235"/>
      <c r="D3500" s="237"/>
    </row>
    <row r="3501" spans="1:4" x14ac:dyDescent="0.25">
      <c r="A3501" s="223"/>
      <c r="B3501" s="223"/>
      <c r="C3501" s="223"/>
      <c r="D3501" s="237"/>
    </row>
    <row r="3502" spans="1:4" x14ac:dyDescent="0.25">
      <c r="A3502" s="223"/>
      <c r="B3502" s="223"/>
      <c r="C3502" s="223"/>
      <c r="D3502" s="237"/>
    </row>
    <row r="3503" spans="1:4" x14ac:dyDescent="0.25">
      <c r="A3503" s="223"/>
      <c r="B3503" s="223"/>
      <c r="C3503" s="223"/>
      <c r="D3503" s="237"/>
    </row>
    <row r="3504" spans="1:4" x14ac:dyDescent="0.25">
      <c r="A3504" s="223"/>
      <c r="B3504" s="201"/>
      <c r="C3504" s="223"/>
      <c r="D3504" s="237"/>
    </row>
    <row r="3505" spans="1:4" x14ac:dyDescent="0.25">
      <c r="A3505" s="223"/>
      <c r="B3505" s="201"/>
      <c r="C3505" s="223"/>
      <c r="D3505" s="237"/>
    </row>
    <row r="3506" spans="1:4" x14ac:dyDescent="0.25">
      <c r="A3506" s="223"/>
      <c r="B3506" s="201"/>
      <c r="C3506" s="223"/>
      <c r="D3506" s="237"/>
    </row>
    <row r="3507" spans="1:4" x14ac:dyDescent="0.25">
      <c r="A3507" s="223"/>
      <c r="B3507" s="201"/>
      <c r="C3507" s="223"/>
      <c r="D3507" s="237"/>
    </row>
    <row r="3508" spans="1:4" x14ac:dyDescent="0.25">
      <c r="A3508" s="223"/>
      <c r="B3508" s="223"/>
      <c r="C3508" s="223"/>
      <c r="D3508" s="234"/>
    </row>
    <row r="3509" spans="1:4" x14ac:dyDescent="0.25">
      <c r="A3509" s="223"/>
      <c r="B3509" s="223"/>
      <c r="C3509" s="223"/>
      <c r="D3509" s="234"/>
    </row>
    <row r="3510" spans="1:4" x14ac:dyDescent="0.25">
      <c r="A3510" s="223"/>
      <c r="B3510" s="223"/>
      <c r="C3510" s="223"/>
      <c r="D3510" s="234"/>
    </row>
    <row r="3511" spans="1:4" x14ac:dyDescent="0.25">
      <c r="A3511" s="223"/>
      <c r="B3511" s="223"/>
      <c r="C3511" s="223"/>
      <c r="D3511" s="234"/>
    </row>
    <row r="3512" spans="1:4" x14ac:dyDescent="0.25">
      <c r="A3512" s="223"/>
      <c r="B3512" s="223"/>
      <c r="C3512" s="223"/>
      <c r="D3512" s="249"/>
    </row>
    <row r="3513" spans="1:4" x14ac:dyDescent="0.25">
      <c r="A3513" s="223"/>
      <c r="B3513" s="223"/>
      <c r="C3513" s="223"/>
      <c r="D3513" s="249"/>
    </row>
    <row r="3514" spans="1:4" x14ac:dyDescent="0.25">
      <c r="A3514" s="223"/>
      <c r="B3514" s="223"/>
      <c r="C3514" s="223"/>
      <c r="D3514" s="249"/>
    </row>
    <row r="3515" spans="1:4" x14ac:dyDescent="0.25">
      <c r="A3515" s="223"/>
      <c r="B3515" s="223"/>
      <c r="C3515" s="223"/>
      <c r="D3515" s="249"/>
    </row>
    <row r="3516" spans="1:4" x14ac:dyDescent="0.25">
      <c r="A3516" s="223"/>
      <c r="B3516" s="201"/>
      <c r="C3516" s="223"/>
      <c r="D3516" s="234"/>
    </row>
    <row r="3517" spans="1:4" x14ac:dyDescent="0.25">
      <c r="A3517" s="219"/>
      <c r="B3517" s="201"/>
      <c r="C3517" s="223"/>
      <c r="D3517" s="237"/>
    </row>
    <row r="3518" spans="1:4" x14ac:dyDescent="0.25">
      <c r="A3518" s="223"/>
      <c r="B3518" s="201"/>
      <c r="C3518" s="235"/>
      <c r="D3518" s="237"/>
    </row>
    <row r="3519" spans="1:4" x14ac:dyDescent="0.25">
      <c r="A3519" s="223"/>
      <c r="B3519" s="201"/>
      <c r="C3519" s="235"/>
      <c r="D3519" s="237"/>
    </row>
    <row r="3520" spans="1:4" x14ac:dyDescent="0.25">
      <c r="A3520" s="223"/>
      <c r="B3520" s="201"/>
      <c r="C3520" s="235"/>
      <c r="D3520" s="237"/>
    </row>
    <row r="3521" spans="1:4" x14ac:dyDescent="0.25">
      <c r="A3521" s="223"/>
      <c r="B3521" s="201"/>
      <c r="C3521" s="235"/>
      <c r="D3521" s="237"/>
    </row>
    <row r="3522" spans="1:4" x14ac:dyDescent="0.25">
      <c r="A3522" s="223"/>
      <c r="B3522" s="201"/>
      <c r="C3522" s="235"/>
      <c r="D3522" s="237"/>
    </row>
    <row r="3523" spans="1:4" x14ac:dyDescent="0.25">
      <c r="A3523" s="223"/>
      <c r="B3523" s="201"/>
      <c r="C3523" s="235"/>
      <c r="D3523" s="237"/>
    </row>
    <row r="3524" spans="1:4" x14ac:dyDescent="0.25">
      <c r="A3524" s="223"/>
      <c r="B3524" s="223"/>
      <c r="C3524" s="223"/>
      <c r="D3524" s="237"/>
    </row>
    <row r="3525" spans="1:4" x14ac:dyDescent="0.25">
      <c r="A3525" s="223"/>
      <c r="B3525" s="223"/>
      <c r="C3525" s="223"/>
      <c r="D3525" s="237"/>
    </row>
    <row r="3526" spans="1:4" x14ac:dyDescent="0.25">
      <c r="A3526" s="223"/>
      <c r="B3526" s="223"/>
      <c r="C3526" s="223"/>
      <c r="D3526" s="237"/>
    </row>
    <row r="3527" spans="1:4" x14ac:dyDescent="0.25">
      <c r="A3527" s="223"/>
      <c r="B3527" s="201"/>
      <c r="C3527" s="223"/>
      <c r="D3527" s="237"/>
    </row>
    <row r="3528" spans="1:4" x14ac:dyDescent="0.25">
      <c r="A3528" s="223"/>
      <c r="B3528" s="201"/>
      <c r="C3528" s="223"/>
      <c r="D3528" s="237"/>
    </row>
    <row r="3529" spans="1:4" x14ac:dyDescent="0.25">
      <c r="A3529" s="223"/>
      <c r="B3529" s="201"/>
      <c r="C3529" s="223"/>
      <c r="D3529" s="237"/>
    </row>
    <row r="3530" spans="1:4" x14ac:dyDescent="0.25">
      <c r="A3530" s="223"/>
      <c r="B3530" s="201"/>
      <c r="C3530" s="223"/>
      <c r="D3530" s="237"/>
    </row>
    <row r="3531" spans="1:4" x14ac:dyDescent="0.25">
      <c r="A3531" s="223"/>
      <c r="B3531" s="223"/>
      <c r="C3531" s="223"/>
      <c r="D3531" s="234"/>
    </row>
    <row r="3532" spans="1:4" x14ac:dyDescent="0.25">
      <c r="A3532" s="223"/>
      <c r="B3532" s="223"/>
      <c r="C3532" s="223"/>
      <c r="D3532" s="234"/>
    </row>
    <row r="3533" spans="1:4" x14ac:dyDescent="0.25">
      <c r="A3533" s="223"/>
      <c r="B3533" s="223"/>
      <c r="C3533" s="223"/>
      <c r="D3533" s="234"/>
    </row>
    <row r="3534" spans="1:4" x14ac:dyDescent="0.25">
      <c r="A3534" s="223"/>
      <c r="B3534" s="223"/>
      <c r="C3534" s="223"/>
      <c r="D3534" s="234"/>
    </row>
    <row r="3535" spans="1:4" x14ac:dyDescent="0.25">
      <c r="A3535" s="223"/>
      <c r="B3535" s="223"/>
      <c r="C3535" s="223"/>
      <c r="D3535" s="249"/>
    </row>
    <row r="3536" spans="1:4" x14ac:dyDescent="0.25">
      <c r="A3536" s="223"/>
      <c r="B3536" s="223"/>
      <c r="C3536" s="223"/>
      <c r="D3536" s="249"/>
    </row>
    <row r="3537" spans="1:4" x14ac:dyDescent="0.25">
      <c r="A3537" s="223"/>
      <c r="B3537" s="223"/>
      <c r="C3537" s="223"/>
      <c r="D3537" s="249"/>
    </row>
    <row r="3538" spans="1:4" x14ac:dyDescent="0.25">
      <c r="A3538" s="223"/>
      <c r="B3538" s="223"/>
      <c r="C3538" s="223"/>
      <c r="D3538" s="249"/>
    </row>
    <row r="3539" spans="1:4" x14ac:dyDescent="0.25">
      <c r="A3539" s="223"/>
      <c r="B3539" s="201"/>
      <c r="C3539" s="223"/>
      <c r="D3539" s="249"/>
    </row>
    <row r="3540" spans="1:4" x14ac:dyDescent="0.25">
      <c r="A3540" s="212"/>
      <c r="B3540" s="202"/>
      <c r="C3540" s="202"/>
      <c r="D3540" s="251"/>
    </row>
    <row r="3541" spans="1:4" x14ac:dyDescent="0.25">
      <c r="A3541" s="203"/>
      <c r="B3541" s="202"/>
      <c r="C3541" s="202"/>
      <c r="D3541" s="251"/>
    </row>
    <row r="3542" spans="1:4" x14ac:dyDescent="0.25">
      <c r="A3542" s="203"/>
      <c r="B3542" s="202"/>
      <c r="C3542" s="202"/>
      <c r="D3542" s="251"/>
    </row>
    <row r="3543" spans="1:4" x14ac:dyDescent="0.25">
      <c r="A3543" s="203"/>
      <c r="B3543" s="202"/>
      <c r="C3543" s="202"/>
      <c r="D3543" s="251"/>
    </row>
    <row r="3544" spans="1:4" x14ac:dyDescent="0.25">
      <c r="A3544" s="203"/>
      <c r="B3544" s="202"/>
      <c r="C3544" s="202"/>
      <c r="D3544" s="251"/>
    </row>
    <row r="3545" spans="1:4" x14ac:dyDescent="0.25">
      <c r="A3545" s="203"/>
      <c r="B3545" s="202"/>
      <c r="C3545" s="202"/>
      <c r="D3545" s="251"/>
    </row>
    <row r="3546" spans="1:4" x14ac:dyDescent="0.25">
      <c r="A3546" s="203"/>
      <c r="B3546" s="202"/>
      <c r="C3546" s="202"/>
      <c r="D3546" s="251"/>
    </row>
    <row r="3547" spans="1:4" x14ac:dyDescent="0.25">
      <c r="A3547" s="203"/>
      <c r="B3547" s="202"/>
      <c r="C3547" s="202"/>
      <c r="D3547" s="251"/>
    </row>
    <row r="3548" spans="1:4" x14ac:dyDescent="0.25">
      <c r="A3548" s="203"/>
      <c r="B3548" s="202"/>
      <c r="C3548" s="202"/>
      <c r="D3548" s="251"/>
    </row>
    <row r="3549" spans="1:4" x14ac:dyDescent="0.25">
      <c r="A3549" s="203"/>
      <c r="B3549" s="202"/>
      <c r="C3549" s="202"/>
      <c r="D3549" s="251"/>
    </row>
    <row r="3550" spans="1:4" x14ac:dyDescent="0.25">
      <c r="A3550" s="203"/>
      <c r="B3550" s="202"/>
      <c r="C3550" s="202"/>
      <c r="D3550" s="251"/>
    </row>
    <row r="3551" spans="1:4" x14ac:dyDescent="0.25">
      <c r="A3551" s="203"/>
      <c r="B3551" s="202"/>
      <c r="C3551" s="202"/>
      <c r="D3551" s="251"/>
    </row>
    <row r="3552" spans="1:4" x14ac:dyDescent="0.25">
      <c r="A3552" s="203"/>
      <c r="B3552" s="202"/>
      <c r="C3552" s="202"/>
      <c r="D3552" s="251"/>
    </row>
    <row r="3553" spans="1:4" x14ac:dyDescent="0.25">
      <c r="A3553" s="203"/>
      <c r="B3553" s="202"/>
      <c r="C3553" s="202"/>
      <c r="D3553" s="251"/>
    </row>
    <row r="3554" spans="1:4" x14ac:dyDescent="0.25">
      <c r="A3554" s="203"/>
      <c r="B3554" s="202"/>
      <c r="C3554" s="202"/>
      <c r="D3554" s="251"/>
    </row>
    <row r="3555" spans="1:4" x14ac:dyDescent="0.25">
      <c r="A3555" s="203"/>
      <c r="B3555" s="202"/>
      <c r="C3555" s="202"/>
      <c r="D3555" s="251"/>
    </row>
    <row r="3556" spans="1:4" x14ac:dyDescent="0.25">
      <c r="A3556" s="223"/>
      <c r="B3556" s="201"/>
      <c r="C3556" s="223"/>
      <c r="D3556" s="249"/>
    </row>
    <row r="3557" spans="1:4" x14ac:dyDescent="0.25">
      <c r="A3557" s="203"/>
      <c r="B3557" s="201"/>
      <c r="C3557" s="223"/>
      <c r="D3557" s="234"/>
    </row>
    <row r="3558" spans="1:4" x14ac:dyDescent="0.25">
      <c r="A3558" s="203"/>
      <c r="B3558" s="201"/>
      <c r="C3558" s="223"/>
      <c r="D3558" s="237"/>
    </row>
    <row r="3559" spans="1:4" x14ac:dyDescent="0.25">
      <c r="A3559" s="223"/>
      <c r="B3559" s="201"/>
      <c r="C3559" s="235"/>
      <c r="D3559" s="237"/>
    </row>
    <row r="3560" spans="1:4" x14ac:dyDescent="0.25">
      <c r="A3560" s="223"/>
      <c r="B3560" s="201"/>
      <c r="C3560" s="235"/>
      <c r="D3560" s="237"/>
    </row>
    <row r="3561" spans="1:4" x14ac:dyDescent="0.25">
      <c r="A3561" s="223"/>
      <c r="B3561" s="201"/>
      <c r="C3561" s="235"/>
      <c r="D3561" s="237"/>
    </row>
    <row r="3562" spans="1:4" x14ac:dyDescent="0.25">
      <c r="A3562" s="223"/>
      <c r="B3562" s="201"/>
      <c r="C3562" s="235"/>
      <c r="D3562" s="237"/>
    </row>
    <row r="3563" spans="1:4" x14ac:dyDescent="0.25">
      <c r="A3563" s="223"/>
      <c r="B3563" s="201"/>
      <c r="C3563" s="235"/>
      <c r="D3563" s="237"/>
    </row>
    <row r="3564" spans="1:4" x14ac:dyDescent="0.25">
      <c r="A3564" s="223"/>
      <c r="B3564" s="201"/>
      <c r="C3564" s="235"/>
      <c r="D3564" s="237"/>
    </row>
    <row r="3565" spans="1:4" x14ac:dyDescent="0.25">
      <c r="A3565" s="223"/>
      <c r="B3565" s="223"/>
      <c r="C3565" s="223"/>
      <c r="D3565" s="237"/>
    </row>
    <row r="3566" spans="1:4" x14ac:dyDescent="0.25">
      <c r="A3566" s="223"/>
      <c r="B3566" s="223"/>
      <c r="C3566" s="223"/>
      <c r="D3566" s="237"/>
    </row>
    <row r="3567" spans="1:4" x14ac:dyDescent="0.25">
      <c r="A3567" s="223"/>
      <c r="B3567" s="223"/>
      <c r="C3567" s="223"/>
      <c r="D3567" s="237"/>
    </row>
    <row r="3568" spans="1:4" x14ac:dyDescent="0.25">
      <c r="A3568" s="223"/>
      <c r="B3568" s="201"/>
      <c r="C3568" s="223"/>
      <c r="D3568" s="237"/>
    </row>
    <row r="3569" spans="1:4" x14ac:dyDescent="0.25">
      <c r="A3569" s="223"/>
      <c r="B3569" s="201"/>
      <c r="C3569" s="223"/>
      <c r="D3569" s="237"/>
    </row>
    <row r="3570" spans="1:4" x14ac:dyDescent="0.25">
      <c r="A3570" s="223"/>
      <c r="B3570" s="201"/>
      <c r="C3570" s="223"/>
      <c r="D3570" s="237"/>
    </row>
    <row r="3571" spans="1:4" x14ac:dyDescent="0.25">
      <c r="A3571" s="223"/>
      <c r="B3571" s="201"/>
      <c r="C3571" s="223"/>
      <c r="D3571" s="237"/>
    </row>
    <row r="3572" spans="1:4" x14ac:dyDescent="0.25">
      <c r="A3572" s="223"/>
      <c r="B3572" s="223"/>
      <c r="C3572" s="223"/>
      <c r="D3572" s="234"/>
    </row>
    <row r="3573" spans="1:4" x14ac:dyDescent="0.25">
      <c r="A3573" s="223"/>
      <c r="B3573" s="223"/>
      <c r="C3573" s="223"/>
      <c r="D3573" s="234"/>
    </row>
    <row r="3574" spans="1:4" x14ac:dyDescent="0.25">
      <c r="A3574" s="223"/>
      <c r="B3574" s="223"/>
      <c r="C3574" s="223"/>
      <c r="D3574" s="234"/>
    </row>
    <row r="3575" spans="1:4" x14ac:dyDescent="0.25">
      <c r="A3575" s="223"/>
      <c r="B3575" s="223"/>
      <c r="C3575" s="223"/>
      <c r="D3575" s="234"/>
    </row>
    <row r="3576" spans="1:4" x14ac:dyDescent="0.25">
      <c r="A3576" s="223"/>
      <c r="B3576" s="223"/>
      <c r="C3576" s="223"/>
      <c r="D3576" s="249"/>
    </row>
    <row r="3577" spans="1:4" x14ac:dyDescent="0.25">
      <c r="A3577" s="223"/>
      <c r="B3577" s="223"/>
      <c r="C3577" s="223"/>
      <c r="D3577" s="249"/>
    </row>
    <row r="3578" spans="1:4" x14ac:dyDescent="0.25">
      <c r="A3578" s="223"/>
      <c r="B3578" s="223"/>
      <c r="C3578" s="223"/>
      <c r="D3578" s="249"/>
    </row>
    <row r="3579" spans="1:4" x14ac:dyDescent="0.25">
      <c r="A3579" s="223"/>
      <c r="B3579" s="223"/>
      <c r="C3579" s="223"/>
      <c r="D3579" s="249"/>
    </row>
    <row r="3580" spans="1:4" x14ac:dyDescent="0.25">
      <c r="A3580" s="220"/>
      <c r="B3580" s="201"/>
      <c r="C3580" s="206"/>
      <c r="D3580" s="237"/>
    </row>
    <row r="3581" spans="1:4" x14ac:dyDescent="0.25">
      <c r="A3581" s="203"/>
      <c r="B3581" s="201"/>
      <c r="C3581" s="223"/>
      <c r="D3581" s="237"/>
    </row>
    <row r="3582" spans="1:4" x14ac:dyDescent="0.25">
      <c r="A3582" s="223"/>
      <c r="B3582" s="201"/>
      <c r="C3582" s="235"/>
      <c r="D3582" s="237"/>
    </row>
    <row r="3583" spans="1:4" x14ac:dyDescent="0.25">
      <c r="A3583" s="223"/>
      <c r="B3583" s="201"/>
      <c r="C3583" s="235"/>
      <c r="D3583" s="237"/>
    </row>
    <row r="3584" spans="1:4" x14ac:dyDescent="0.25">
      <c r="A3584" s="223"/>
      <c r="B3584" s="201"/>
      <c r="C3584" s="235"/>
      <c r="D3584" s="237"/>
    </row>
    <row r="3585" spans="1:4" x14ac:dyDescent="0.25">
      <c r="A3585" s="223"/>
      <c r="B3585" s="201"/>
      <c r="C3585" s="235"/>
      <c r="D3585" s="237"/>
    </row>
    <row r="3586" spans="1:4" x14ac:dyDescent="0.25">
      <c r="A3586" s="223"/>
      <c r="B3586" s="201"/>
      <c r="C3586" s="235"/>
      <c r="D3586" s="237"/>
    </row>
    <row r="3587" spans="1:4" x14ac:dyDescent="0.25">
      <c r="A3587" s="223"/>
      <c r="B3587" s="201"/>
      <c r="C3587" s="235"/>
      <c r="D3587" s="237"/>
    </row>
    <row r="3588" spans="1:4" x14ac:dyDescent="0.25">
      <c r="A3588" s="223"/>
      <c r="B3588" s="223"/>
      <c r="C3588" s="223"/>
      <c r="D3588" s="237"/>
    </row>
    <row r="3589" spans="1:4" x14ac:dyDescent="0.25">
      <c r="A3589" s="223"/>
      <c r="B3589" s="223"/>
      <c r="C3589" s="223"/>
      <c r="D3589" s="237"/>
    </row>
    <row r="3590" spans="1:4" x14ac:dyDescent="0.25">
      <c r="A3590" s="223"/>
      <c r="B3590" s="223"/>
      <c r="C3590" s="223"/>
      <c r="D3590" s="237"/>
    </row>
    <row r="3591" spans="1:4" x14ac:dyDescent="0.25">
      <c r="A3591" s="223"/>
      <c r="B3591" s="201"/>
      <c r="C3591" s="223"/>
      <c r="D3591" s="237"/>
    </row>
    <row r="3592" spans="1:4" x14ac:dyDescent="0.25">
      <c r="A3592" s="223"/>
      <c r="B3592" s="201"/>
      <c r="C3592" s="223"/>
      <c r="D3592" s="237"/>
    </row>
    <row r="3593" spans="1:4" x14ac:dyDescent="0.25">
      <c r="A3593" s="223"/>
      <c r="B3593" s="201"/>
      <c r="C3593" s="223"/>
      <c r="D3593" s="237"/>
    </row>
    <row r="3594" spans="1:4" x14ac:dyDescent="0.25">
      <c r="A3594" s="223"/>
      <c r="B3594" s="201"/>
      <c r="C3594" s="223"/>
      <c r="D3594" s="237"/>
    </row>
    <row r="3595" spans="1:4" x14ac:dyDescent="0.25">
      <c r="A3595" s="223"/>
      <c r="B3595" s="223"/>
      <c r="C3595" s="223"/>
      <c r="D3595" s="234"/>
    </row>
    <row r="3596" spans="1:4" x14ac:dyDescent="0.25">
      <c r="A3596" s="223"/>
      <c r="B3596" s="223"/>
      <c r="C3596" s="223"/>
      <c r="D3596" s="234"/>
    </row>
    <row r="3597" spans="1:4" x14ac:dyDescent="0.25">
      <c r="A3597" s="223"/>
      <c r="B3597" s="223"/>
      <c r="C3597" s="223"/>
      <c r="D3597" s="234"/>
    </row>
    <row r="3598" spans="1:4" x14ac:dyDescent="0.25">
      <c r="A3598" s="223"/>
      <c r="B3598" s="223"/>
      <c r="C3598" s="223"/>
      <c r="D3598" s="234"/>
    </row>
    <row r="3599" spans="1:4" x14ac:dyDescent="0.25">
      <c r="A3599" s="223"/>
      <c r="B3599" s="223"/>
      <c r="C3599" s="223"/>
      <c r="D3599" s="249"/>
    </row>
    <row r="3600" spans="1:4" x14ac:dyDescent="0.25">
      <c r="A3600" s="223"/>
      <c r="B3600" s="223"/>
      <c r="C3600" s="223"/>
      <c r="D3600" s="249"/>
    </row>
    <row r="3601" spans="1:4" x14ac:dyDescent="0.25">
      <c r="A3601" s="223"/>
      <c r="B3601" s="223"/>
      <c r="C3601" s="223"/>
      <c r="D3601" s="249"/>
    </row>
    <row r="3602" spans="1:4" x14ac:dyDescent="0.25">
      <c r="A3602" s="223"/>
      <c r="B3602" s="223"/>
      <c r="C3602" s="223"/>
      <c r="D3602" s="249"/>
    </row>
    <row r="3603" spans="1:4" x14ac:dyDescent="0.25">
      <c r="A3603" s="200"/>
      <c r="B3603" s="201"/>
      <c r="C3603" s="223"/>
      <c r="D3603" s="237"/>
    </row>
    <row r="3604" spans="1:4" x14ac:dyDescent="0.25">
      <c r="A3604" s="203"/>
      <c r="B3604" s="201"/>
      <c r="C3604" s="223"/>
      <c r="D3604" s="237"/>
    </row>
    <row r="3605" spans="1:4" x14ac:dyDescent="0.25">
      <c r="A3605" s="223"/>
      <c r="B3605" s="201"/>
      <c r="C3605" s="235"/>
      <c r="D3605" s="237"/>
    </row>
    <row r="3606" spans="1:4" x14ac:dyDescent="0.25">
      <c r="A3606" s="223"/>
      <c r="B3606" s="201"/>
      <c r="C3606" s="235"/>
      <c r="D3606" s="237"/>
    </row>
    <row r="3607" spans="1:4" x14ac:dyDescent="0.25">
      <c r="A3607" s="223"/>
      <c r="B3607" s="201"/>
      <c r="C3607" s="235"/>
      <c r="D3607" s="237"/>
    </row>
    <row r="3608" spans="1:4" x14ac:dyDescent="0.25">
      <c r="A3608" s="223"/>
      <c r="B3608" s="201"/>
      <c r="C3608" s="235"/>
      <c r="D3608" s="237"/>
    </row>
    <row r="3609" spans="1:4" x14ac:dyDescent="0.25">
      <c r="A3609" s="223"/>
      <c r="B3609" s="201"/>
      <c r="C3609" s="235"/>
      <c r="D3609" s="237"/>
    </row>
    <row r="3610" spans="1:4" x14ac:dyDescent="0.25">
      <c r="A3610" s="223"/>
      <c r="B3610" s="201"/>
      <c r="C3610" s="235"/>
      <c r="D3610" s="237"/>
    </row>
    <row r="3611" spans="1:4" x14ac:dyDescent="0.25">
      <c r="A3611" s="223"/>
      <c r="B3611" s="223"/>
      <c r="C3611" s="223"/>
      <c r="D3611" s="237"/>
    </row>
    <row r="3612" spans="1:4" x14ac:dyDescent="0.25">
      <c r="A3612" s="223"/>
      <c r="B3612" s="223"/>
      <c r="C3612" s="223"/>
      <c r="D3612" s="237"/>
    </row>
    <row r="3613" spans="1:4" x14ac:dyDescent="0.25">
      <c r="A3613" s="223"/>
      <c r="B3613" s="223"/>
      <c r="C3613" s="223"/>
      <c r="D3613" s="237"/>
    </row>
    <row r="3614" spans="1:4" x14ac:dyDescent="0.25">
      <c r="A3614" s="223"/>
      <c r="B3614" s="201"/>
      <c r="C3614" s="223"/>
      <c r="D3614" s="237"/>
    </row>
    <row r="3615" spans="1:4" x14ac:dyDescent="0.25">
      <c r="A3615" s="223"/>
      <c r="B3615" s="201"/>
      <c r="C3615" s="223"/>
      <c r="D3615" s="237"/>
    </row>
    <row r="3616" spans="1:4" x14ac:dyDescent="0.25">
      <c r="A3616" s="223"/>
      <c r="B3616" s="201"/>
      <c r="C3616" s="223"/>
      <c r="D3616" s="237"/>
    </row>
    <row r="3617" spans="1:4" x14ac:dyDescent="0.25">
      <c r="A3617" s="223"/>
      <c r="B3617" s="201"/>
      <c r="C3617" s="223"/>
      <c r="D3617" s="237"/>
    </row>
    <row r="3618" spans="1:4" x14ac:dyDescent="0.25">
      <c r="A3618" s="223"/>
      <c r="B3618" s="223"/>
      <c r="C3618" s="223"/>
      <c r="D3618" s="234"/>
    </row>
    <row r="3619" spans="1:4" x14ac:dyDescent="0.25">
      <c r="A3619" s="223"/>
      <c r="B3619" s="223"/>
      <c r="C3619" s="223"/>
      <c r="D3619" s="234"/>
    </row>
    <row r="3620" spans="1:4" x14ac:dyDescent="0.25">
      <c r="A3620" s="223"/>
      <c r="B3620" s="223"/>
      <c r="C3620" s="223"/>
      <c r="D3620" s="234"/>
    </row>
    <row r="3621" spans="1:4" x14ac:dyDescent="0.25">
      <c r="A3621" s="223"/>
      <c r="B3621" s="223"/>
      <c r="C3621" s="223"/>
      <c r="D3621" s="234"/>
    </row>
    <row r="3622" spans="1:4" x14ac:dyDescent="0.25">
      <c r="A3622" s="223"/>
      <c r="B3622" s="223"/>
      <c r="C3622" s="223"/>
      <c r="D3622" s="249"/>
    </row>
    <row r="3623" spans="1:4" x14ac:dyDescent="0.25">
      <c r="A3623" s="223"/>
      <c r="B3623" s="223"/>
      <c r="C3623" s="223"/>
      <c r="D3623" s="249"/>
    </row>
    <row r="3624" spans="1:4" x14ac:dyDescent="0.25">
      <c r="A3624" s="223"/>
      <c r="B3624" s="223"/>
      <c r="C3624" s="223"/>
      <c r="D3624" s="249"/>
    </row>
    <row r="3625" spans="1:4" x14ac:dyDescent="0.25">
      <c r="A3625" s="223"/>
      <c r="B3625" s="223"/>
      <c r="C3625" s="223"/>
      <c r="D3625" s="249"/>
    </row>
    <row r="3626" spans="1:4" x14ac:dyDescent="0.25">
      <c r="A3626" s="200"/>
      <c r="B3626" s="201"/>
      <c r="C3626" s="223"/>
      <c r="D3626" s="237"/>
    </row>
    <row r="3627" spans="1:4" x14ac:dyDescent="0.25">
      <c r="A3627" s="212"/>
      <c r="B3627" s="202"/>
      <c r="C3627" s="202"/>
      <c r="D3627" s="251"/>
    </row>
    <row r="3628" spans="1:4" x14ac:dyDescent="0.25">
      <c r="A3628" s="203"/>
      <c r="B3628" s="202"/>
      <c r="C3628" s="202"/>
      <c r="D3628" s="251"/>
    </row>
    <row r="3629" spans="1:4" x14ac:dyDescent="0.25">
      <c r="A3629" s="203"/>
      <c r="B3629" s="202"/>
      <c r="C3629" s="202"/>
      <c r="D3629" s="251"/>
    </row>
    <row r="3630" spans="1:4" x14ac:dyDescent="0.25">
      <c r="A3630" s="203"/>
      <c r="B3630" s="202"/>
      <c r="C3630" s="202"/>
      <c r="D3630" s="251"/>
    </row>
    <row r="3631" spans="1:4" x14ac:dyDescent="0.25">
      <c r="A3631" s="203"/>
      <c r="B3631" s="202"/>
      <c r="C3631" s="202"/>
      <c r="D3631" s="251"/>
    </row>
    <row r="3632" spans="1:4" x14ac:dyDescent="0.25">
      <c r="A3632" s="203"/>
      <c r="B3632" s="202"/>
      <c r="C3632" s="202"/>
      <c r="D3632" s="251"/>
    </row>
    <row r="3633" spans="1:4" x14ac:dyDescent="0.25">
      <c r="A3633" s="203"/>
      <c r="B3633" s="202"/>
      <c r="C3633" s="202"/>
      <c r="D3633" s="251"/>
    </row>
    <row r="3634" spans="1:4" x14ac:dyDescent="0.25">
      <c r="A3634" s="203"/>
      <c r="B3634" s="202"/>
      <c r="C3634" s="202"/>
      <c r="D3634" s="251"/>
    </row>
    <row r="3635" spans="1:4" x14ac:dyDescent="0.25">
      <c r="A3635" s="203"/>
      <c r="B3635" s="202"/>
      <c r="C3635" s="202"/>
      <c r="D3635" s="251"/>
    </row>
    <row r="3636" spans="1:4" x14ac:dyDescent="0.25">
      <c r="A3636" s="203"/>
      <c r="B3636" s="202"/>
      <c r="C3636" s="202"/>
      <c r="D3636" s="251"/>
    </row>
    <row r="3637" spans="1:4" x14ac:dyDescent="0.25">
      <c r="A3637" s="203"/>
      <c r="B3637" s="202"/>
      <c r="C3637" s="202"/>
      <c r="D3637" s="251"/>
    </row>
    <row r="3638" spans="1:4" x14ac:dyDescent="0.25">
      <c r="A3638" s="203"/>
      <c r="B3638" s="202"/>
      <c r="C3638" s="202"/>
      <c r="D3638" s="251"/>
    </row>
    <row r="3639" spans="1:4" x14ac:dyDescent="0.25">
      <c r="A3639" s="203"/>
      <c r="B3639" s="202"/>
      <c r="C3639" s="202"/>
      <c r="D3639" s="251"/>
    </row>
    <row r="3640" spans="1:4" x14ac:dyDescent="0.25">
      <c r="A3640" s="203"/>
      <c r="B3640" s="202"/>
      <c r="C3640" s="202"/>
      <c r="D3640" s="251"/>
    </row>
    <row r="3641" spans="1:4" x14ac:dyDescent="0.25">
      <c r="A3641" s="203"/>
      <c r="B3641" s="202"/>
      <c r="C3641" s="202"/>
      <c r="D3641" s="251"/>
    </row>
    <row r="3642" spans="1:4" x14ac:dyDescent="0.25">
      <c r="A3642" s="203"/>
      <c r="B3642" s="202"/>
      <c r="C3642" s="202"/>
      <c r="D3642" s="251"/>
    </row>
    <row r="3643" spans="1:4" x14ac:dyDescent="0.25">
      <c r="A3643" s="200"/>
      <c r="B3643" s="201"/>
      <c r="C3643" s="223"/>
      <c r="D3643" s="237"/>
    </row>
    <row r="3644" spans="1:4" x14ac:dyDescent="0.25">
      <c r="A3644" s="203"/>
      <c r="B3644" s="202"/>
      <c r="C3644" s="203"/>
      <c r="D3644" s="251"/>
    </row>
    <row r="3645" spans="1:4" x14ac:dyDescent="0.25">
      <c r="A3645" s="203"/>
      <c r="B3645" s="202"/>
      <c r="C3645" s="212"/>
      <c r="D3645" s="251"/>
    </row>
    <row r="3646" spans="1:4" x14ac:dyDescent="0.25">
      <c r="A3646" s="203"/>
      <c r="B3646" s="202"/>
      <c r="C3646" s="212"/>
      <c r="D3646" s="251"/>
    </row>
    <row r="3647" spans="1:4" x14ac:dyDescent="0.25">
      <c r="A3647" s="203"/>
      <c r="B3647" s="202"/>
      <c r="C3647" s="212"/>
      <c r="D3647" s="251"/>
    </row>
    <row r="3648" spans="1:4" x14ac:dyDescent="0.25">
      <c r="A3648" s="203"/>
      <c r="B3648" s="202"/>
      <c r="C3648" s="212"/>
      <c r="D3648" s="251"/>
    </row>
    <row r="3649" spans="1:4" x14ac:dyDescent="0.25">
      <c r="A3649" s="203"/>
      <c r="B3649" s="202"/>
      <c r="C3649" s="203"/>
      <c r="D3649" s="251"/>
    </row>
    <row r="3650" spans="1:4" x14ac:dyDescent="0.25">
      <c r="A3650" s="203"/>
      <c r="B3650" s="202"/>
      <c r="C3650" s="203"/>
      <c r="D3650" s="251"/>
    </row>
    <row r="3651" spans="1:4" x14ac:dyDescent="0.25">
      <c r="A3651" s="203"/>
      <c r="B3651" s="202"/>
      <c r="C3651" s="203"/>
      <c r="D3651" s="251"/>
    </row>
    <row r="3652" spans="1:4" x14ac:dyDescent="0.25">
      <c r="A3652" s="203"/>
      <c r="B3652" s="202"/>
      <c r="C3652" s="203"/>
      <c r="D3652" s="251"/>
    </row>
    <row r="3653" spans="1:4" x14ac:dyDescent="0.25">
      <c r="A3653" s="203"/>
      <c r="B3653" s="203"/>
      <c r="C3653" s="203"/>
      <c r="D3653" s="252"/>
    </row>
    <row r="3654" spans="1:4" x14ac:dyDescent="0.25">
      <c r="A3654" s="203"/>
      <c r="B3654" s="203"/>
      <c r="C3654" s="203"/>
      <c r="D3654" s="252"/>
    </row>
    <row r="3655" spans="1:4" x14ac:dyDescent="0.25">
      <c r="A3655" s="203"/>
      <c r="B3655" s="203"/>
      <c r="C3655" s="203"/>
      <c r="D3655" s="253"/>
    </row>
    <row r="3656" spans="1:4" x14ac:dyDescent="0.25">
      <c r="A3656" s="203"/>
      <c r="B3656" s="203"/>
      <c r="C3656" s="203"/>
      <c r="D3656" s="253"/>
    </row>
    <row r="3657" spans="1:4" x14ac:dyDescent="0.25">
      <c r="A3657" s="223"/>
      <c r="B3657" s="201"/>
      <c r="C3657" s="201"/>
      <c r="D3657" s="237"/>
    </row>
    <row r="3658" spans="1:4" x14ac:dyDescent="0.25">
      <c r="A3658" s="203"/>
      <c r="B3658" s="201"/>
      <c r="C3658" s="206"/>
      <c r="D3658" s="237"/>
    </row>
    <row r="3659" spans="1:4" x14ac:dyDescent="0.25">
      <c r="A3659" s="203"/>
      <c r="B3659" s="201"/>
      <c r="C3659" s="206"/>
      <c r="D3659" s="237"/>
    </row>
    <row r="3660" spans="1:4" x14ac:dyDescent="0.25">
      <c r="A3660" s="223"/>
      <c r="B3660" s="201"/>
      <c r="C3660" s="235"/>
      <c r="D3660" s="237"/>
    </row>
    <row r="3661" spans="1:4" x14ac:dyDescent="0.25">
      <c r="A3661" s="223"/>
      <c r="B3661" s="201"/>
      <c r="C3661" s="235"/>
      <c r="D3661" s="237"/>
    </row>
    <row r="3662" spans="1:4" x14ac:dyDescent="0.25">
      <c r="A3662" s="223"/>
      <c r="B3662" s="201"/>
      <c r="C3662" s="235"/>
      <c r="D3662" s="237"/>
    </row>
    <row r="3663" spans="1:4" x14ac:dyDescent="0.25">
      <c r="A3663" s="223"/>
      <c r="B3663" s="201"/>
      <c r="C3663" s="235"/>
      <c r="D3663" s="237"/>
    </row>
    <row r="3664" spans="1:4" x14ac:dyDescent="0.25">
      <c r="A3664" s="223"/>
      <c r="B3664" s="201"/>
      <c r="C3664" s="235"/>
      <c r="D3664" s="237"/>
    </row>
    <row r="3665" spans="1:4" x14ac:dyDescent="0.25">
      <c r="A3665" s="223"/>
      <c r="B3665" s="201"/>
      <c r="C3665" s="223"/>
      <c r="D3665" s="237"/>
    </row>
    <row r="3666" spans="1:4" x14ac:dyDescent="0.25">
      <c r="A3666" s="223"/>
      <c r="B3666" s="201"/>
      <c r="C3666" s="223"/>
      <c r="D3666" s="237"/>
    </row>
    <row r="3667" spans="1:4" x14ac:dyDescent="0.25">
      <c r="A3667" s="223"/>
      <c r="B3667" s="201"/>
      <c r="C3667" s="223"/>
      <c r="D3667" s="237"/>
    </row>
    <row r="3668" spans="1:4" x14ac:dyDescent="0.25">
      <c r="A3668" s="223"/>
      <c r="B3668" s="201"/>
      <c r="C3668" s="223"/>
      <c r="D3668" s="237"/>
    </row>
    <row r="3669" spans="1:4" x14ac:dyDescent="0.25">
      <c r="A3669" s="223"/>
      <c r="B3669" s="201"/>
      <c r="C3669" s="223"/>
      <c r="D3669" s="237"/>
    </row>
    <row r="3670" spans="1:4" x14ac:dyDescent="0.25">
      <c r="A3670" s="223"/>
      <c r="B3670" s="201"/>
      <c r="C3670" s="223"/>
      <c r="D3670" s="237"/>
    </row>
    <row r="3671" spans="1:4" x14ac:dyDescent="0.25">
      <c r="A3671" s="223"/>
      <c r="B3671" s="223"/>
      <c r="C3671" s="223"/>
      <c r="D3671" s="234"/>
    </row>
    <row r="3672" spans="1:4" x14ac:dyDescent="0.25">
      <c r="A3672" s="223"/>
      <c r="B3672" s="223"/>
      <c r="C3672" s="223"/>
      <c r="D3672" s="234"/>
    </row>
    <row r="3673" spans="1:4" x14ac:dyDescent="0.25">
      <c r="A3673" s="223"/>
      <c r="B3673" s="223"/>
      <c r="C3673" s="223"/>
      <c r="D3673" s="234"/>
    </row>
    <row r="3674" spans="1:4" x14ac:dyDescent="0.25">
      <c r="A3674" s="223"/>
      <c r="B3674" s="223"/>
      <c r="C3674" s="223"/>
      <c r="D3674" s="249"/>
    </row>
    <row r="3675" spans="1:4" x14ac:dyDescent="0.25">
      <c r="A3675" s="223"/>
      <c r="B3675" s="223"/>
      <c r="C3675" s="223"/>
      <c r="D3675" s="249"/>
    </row>
    <row r="3676" spans="1:4" x14ac:dyDescent="0.25">
      <c r="A3676" s="223"/>
      <c r="B3676" s="223"/>
      <c r="C3676" s="223"/>
      <c r="D3676" s="249"/>
    </row>
    <row r="3677" spans="1:4" x14ac:dyDescent="0.25">
      <c r="A3677" s="223"/>
      <c r="B3677" s="201"/>
      <c r="C3677" s="223"/>
      <c r="D3677" s="237"/>
    </row>
    <row r="3678" spans="1:4" x14ac:dyDescent="0.25">
      <c r="A3678" s="203"/>
      <c r="B3678" s="201"/>
      <c r="C3678" s="223"/>
      <c r="D3678" s="234"/>
    </row>
    <row r="3679" spans="1:4" x14ac:dyDescent="0.25">
      <c r="A3679" s="223"/>
      <c r="B3679" s="201"/>
      <c r="C3679" s="235"/>
      <c r="D3679" s="237"/>
    </row>
    <row r="3680" spans="1:4" x14ac:dyDescent="0.25">
      <c r="A3680" s="223"/>
      <c r="B3680" s="201"/>
      <c r="C3680" s="235"/>
      <c r="D3680" s="237"/>
    </row>
    <row r="3681" spans="1:4" x14ac:dyDescent="0.25">
      <c r="A3681" s="223"/>
      <c r="B3681" s="201"/>
      <c r="C3681" s="235"/>
      <c r="D3681" s="237"/>
    </row>
    <row r="3682" spans="1:4" x14ac:dyDescent="0.25">
      <c r="A3682" s="223"/>
      <c r="B3682" s="201"/>
      <c r="C3682" s="235"/>
      <c r="D3682" s="237"/>
    </row>
    <row r="3683" spans="1:4" x14ac:dyDescent="0.25">
      <c r="A3683" s="223"/>
      <c r="B3683" s="201"/>
      <c r="C3683" s="235"/>
      <c r="D3683" s="237"/>
    </row>
    <row r="3684" spans="1:4" x14ac:dyDescent="0.25">
      <c r="A3684" s="223"/>
      <c r="B3684" s="201"/>
      <c r="C3684" s="223"/>
      <c r="D3684" s="237"/>
    </row>
    <row r="3685" spans="1:4" x14ac:dyDescent="0.25">
      <c r="A3685" s="223"/>
      <c r="B3685" s="201"/>
      <c r="C3685" s="223"/>
      <c r="D3685" s="237"/>
    </row>
    <row r="3686" spans="1:4" x14ac:dyDescent="0.25">
      <c r="A3686" s="223"/>
      <c r="B3686" s="201"/>
      <c r="C3686" s="223"/>
      <c r="D3686" s="237"/>
    </row>
    <row r="3687" spans="1:4" x14ac:dyDescent="0.25">
      <c r="A3687" s="223"/>
      <c r="B3687" s="201"/>
      <c r="C3687" s="223"/>
      <c r="D3687" s="234"/>
    </row>
    <row r="3688" spans="1:4" x14ac:dyDescent="0.25">
      <c r="A3688" s="223"/>
      <c r="B3688" s="201"/>
      <c r="C3688" s="223"/>
      <c r="D3688" s="234"/>
    </row>
    <row r="3689" spans="1:4" x14ac:dyDescent="0.25">
      <c r="A3689" s="223"/>
      <c r="B3689" s="201"/>
      <c r="C3689" s="223"/>
      <c r="D3689" s="237"/>
    </row>
    <row r="3690" spans="1:4" x14ac:dyDescent="0.25">
      <c r="A3690" s="223"/>
      <c r="B3690" s="223"/>
      <c r="C3690" s="223"/>
      <c r="D3690" s="234"/>
    </row>
    <row r="3691" spans="1:4" x14ac:dyDescent="0.25">
      <c r="A3691" s="223"/>
      <c r="B3691" s="223"/>
      <c r="C3691" s="223"/>
      <c r="D3691" s="234"/>
    </row>
    <row r="3692" spans="1:4" x14ac:dyDescent="0.25">
      <c r="A3692" s="223"/>
      <c r="B3692" s="223"/>
      <c r="C3692" s="223"/>
      <c r="D3692" s="234"/>
    </row>
    <row r="3693" spans="1:4" x14ac:dyDescent="0.25">
      <c r="A3693" s="223"/>
      <c r="B3693" s="223"/>
      <c r="C3693" s="223"/>
      <c r="D3693" s="249"/>
    </row>
    <row r="3694" spans="1:4" x14ac:dyDescent="0.25">
      <c r="A3694" s="223"/>
      <c r="B3694" s="223"/>
      <c r="C3694" s="223"/>
      <c r="D3694" s="249"/>
    </row>
    <row r="3695" spans="1:4" x14ac:dyDescent="0.25">
      <c r="A3695" s="223"/>
      <c r="B3695" s="223"/>
      <c r="C3695" s="223"/>
      <c r="D3695" s="249"/>
    </row>
    <row r="3696" spans="1:4" x14ac:dyDescent="0.25">
      <c r="A3696" s="223"/>
      <c r="B3696" s="201"/>
      <c r="C3696" s="201"/>
      <c r="D3696" s="237"/>
    </row>
    <row r="3697" spans="1:4" x14ac:dyDescent="0.25">
      <c r="A3697" s="203"/>
      <c r="B3697" s="202"/>
      <c r="C3697" s="202"/>
      <c r="D3697" s="251"/>
    </row>
    <row r="3698" spans="1:4" x14ac:dyDescent="0.25">
      <c r="A3698" s="203"/>
      <c r="B3698" s="202"/>
      <c r="C3698" s="202"/>
      <c r="D3698" s="251"/>
    </row>
    <row r="3699" spans="1:4" x14ac:dyDescent="0.25">
      <c r="A3699" s="203"/>
      <c r="B3699" s="202"/>
      <c r="C3699" s="202"/>
      <c r="D3699" s="251"/>
    </row>
    <row r="3700" spans="1:4" x14ac:dyDescent="0.25">
      <c r="A3700" s="203"/>
      <c r="B3700" s="202"/>
      <c r="C3700" s="202"/>
      <c r="D3700" s="251"/>
    </row>
    <row r="3701" spans="1:4" x14ac:dyDescent="0.25">
      <c r="A3701" s="203"/>
      <c r="B3701" s="202"/>
      <c r="C3701" s="202"/>
      <c r="D3701" s="251"/>
    </row>
    <row r="3702" spans="1:4" x14ac:dyDescent="0.25">
      <c r="A3702" s="203"/>
      <c r="B3702" s="202"/>
      <c r="C3702" s="202"/>
      <c r="D3702" s="251"/>
    </row>
    <row r="3703" spans="1:4" x14ac:dyDescent="0.25">
      <c r="A3703" s="203"/>
      <c r="B3703" s="202"/>
      <c r="C3703" s="202"/>
      <c r="D3703" s="251"/>
    </row>
    <row r="3704" spans="1:4" x14ac:dyDescent="0.25">
      <c r="A3704" s="203"/>
      <c r="B3704" s="203"/>
      <c r="C3704" s="203"/>
      <c r="D3704" s="251"/>
    </row>
    <row r="3705" spans="1:4" x14ac:dyDescent="0.25">
      <c r="A3705" s="203"/>
      <c r="B3705" s="203"/>
      <c r="C3705" s="203"/>
      <c r="D3705" s="251"/>
    </row>
    <row r="3706" spans="1:4" x14ac:dyDescent="0.25">
      <c r="A3706" s="203"/>
      <c r="B3706" s="203"/>
      <c r="C3706" s="203"/>
      <c r="D3706" s="251"/>
    </row>
    <row r="3707" spans="1:4" x14ac:dyDescent="0.25">
      <c r="A3707" s="203"/>
      <c r="B3707" s="203"/>
      <c r="C3707" s="203"/>
      <c r="D3707" s="251"/>
    </row>
    <row r="3708" spans="1:4" x14ac:dyDescent="0.25">
      <c r="A3708" s="203"/>
      <c r="B3708" s="203"/>
      <c r="C3708" s="203"/>
      <c r="D3708" s="251"/>
    </row>
    <row r="3709" spans="1:4" x14ac:dyDescent="0.25">
      <c r="A3709" s="203"/>
      <c r="B3709" s="203"/>
      <c r="C3709" s="203"/>
      <c r="D3709" s="251"/>
    </row>
    <row r="3710" spans="1:4" x14ac:dyDescent="0.25">
      <c r="A3710" s="223"/>
      <c r="B3710" s="201"/>
      <c r="C3710" s="201"/>
      <c r="D3710" s="237"/>
    </row>
    <row r="3711" spans="1:4" x14ac:dyDescent="0.25">
      <c r="A3711" s="203"/>
      <c r="B3711" s="202"/>
      <c r="C3711" s="203"/>
      <c r="D3711" s="251"/>
    </row>
    <row r="3712" spans="1:4" x14ac:dyDescent="0.25">
      <c r="A3712" s="203"/>
      <c r="B3712" s="202"/>
      <c r="C3712" s="212"/>
      <c r="D3712" s="251"/>
    </row>
    <row r="3713" spans="1:4" x14ac:dyDescent="0.25">
      <c r="A3713" s="203"/>
      <c r="B3713" s="202"/>
      <c r="C3713" s="212"/>
      <c r="D3713" s="251"/>
    </row>
    <row r="3714" spans="1:4" x14ac:dyDescent="0.25">
      <c r="A3714" s="203"/>
      <c r="B3714" s="202"/>
      <c r="C3714" s="212"/>
      <c r="D3714" s="251"/>
    </row>
    <row r="3715" spans="1:4" x14ac:dyDescent="0.25">
      <c r="A3715" s="203"/>
      <c r="B3715" s="202"/>
      <c r="C3715" s="212"/>
      <c r="D3715" s="251"/>
    </row>
    <row r="3716" spans="1:4" x14ac:dyDescent="0.25">
      <c r="A3716" s="203"/>
      <c r="B3716" s="202"/>
      <c r="C3716" s="203"/>
      <c r="D3716" s="251"/>
    </row>
    <row r="3717" spans="1:4" x14ac:dyDescent="0.25">
      <c r="A3717" s="203"/>
      <c r="B3717" s="202"/>
      <c r="C3717" s="203"/>
      <c r="D3717" s="251"/>
    </row>
    <row r="3718" spans="1:4" x14ac:dyDescent="0.25">
      <c r="A3718" s="203"/>
      <c r="B3718" s="202"/>
      <c r="C3718" s="203"/>
      <c r="D3718" s="251"/>
    </row>
    <row r="3719" spans="1:4" x14ac:dyDescent="0.25">
      <c r="A3719" s="203"/>
      <c r="B3719" s="202"/>
      <c r="C3719" s="203"/>
      <c r="D3719" s="251"/>
    </row>
    <row r="3720" spans="1:4" x14ac:dyDescent="0.25">
      <c r="A3720" s="203"/>
      <c r="B3720" s="203"/>
      <c r="C3720" s="203"/>
      <c r="D3720" s="252"/>
    </row>
    <row r="3721" spans="1:4" x14ac:dyDescent="0.25">
      <c r="A3721" s="203"/>
      <c r="B3721" s="203"/>
      <c r="C3721" s="203"/>
      <c r="D3721" s="252"/>
    </row>
    <row r="3722" spans="1:4" x14ac:dyDescent="0.25">
      <c r="A3722" s="203"/>
      <c r="B3722" s="203"/>
      <c r="C3722" s="203"/>
      <c r="D3722" s="253"/>
    </row>
    <row r="3723" spans="1:4" x14ac:dyDescent="0.25">
      <c r="A3723" s="203"/>
      <c r="B3723" s="203"/>
      <c r="C3723" s="203"/>
      <c r="D3723" s="253"/>
    </row>
    <row r="3724" spans="1:4" x14ac:dyDescent="0.25">
      <c r="A3724" s="203"/>
      <c r="B3724" s="201"/>
      <c r="C3724" s="223"/>
      <c r="D3724" s="237"/>
    </row>
    <row r="3725" spans="1:4" x14ac:dyDescent="0.25">
      <c r="A3725" s="227"/>
      <c r="B3725" s="201"/>
      <c r="C3725" s="223"/>
      <c r="D3725" s="234"/>
    </row>
    <row r="3726" spans="1:4" x14ac:dyDescent="0.25">
      <c r="A3726" s="228"/>
      <c r="B3726" s="201"/>
      <c r="C3726" s="223"/>
      <c r="D3726" s="237"/>
    </row>
    <row r="3727" spans="1:4" x14ac:dyDescent="0.25">
      <c r="A3727" s="254"/>
      <c r="B3727" s="201"/>
      <c r="C3727" s="235"/>
      <c r="D3727" s="237"/>
    </row>
    <row r="3728" spans="1:4" x14ac:dyDescent="0.25">
      <c r="A3728" s="223"/>
      <c r="B3728" s="201"/>
      <c r="C3728" s="235"/>
      <c r="D3728" s="237"/>
    </row>
    <row r="3729" spans="1:4" x14ac:dyDescent="0.25">
      <c r="A3729" s="223"/>
      <c r="B3729" s="201"/>
      <c r="C3729" s="235"/>
      <c r="D3729" s="237"/>
    </row>
    <row r="3730" spans="1:4" x14ac:dyDescent="0.25">
      <c r="A3730" s="223"/>
      <c r="B3730" s="201"/>
      <c r="C3730" s="235"/>
      <c r="D3730" s="237"/>
    </row>
    <row r="3731" spans="1:4" x14ac:dyDescent="0.25">
      <c r="A3731" s="223"/>
      <c r="B3731" s="201"/>
      <c r="C3731" s="235"/>
      <c r="D3731" s="237"/>
    </row>
    <row r="3732" spans="1:4" x14ac:dyDescent="0.25">
      <c r="A3732" s="223"/>
      <c r="B3732" s="201"/>
      <c r="C3732" s="235"/>
      <c r="D3732" s="237"/>
    </row>
    <row r="3733" spans="1:4" x14ac:dyDescent="0.25">
      <c r="A3733" s="223"/>
      <c r="B3733" s="201"/>
      <c r="C3733" s="223"/>
      <c r="D3733" s="237"/>
    </row>
    <row r="3734" spans="1:4" x14ac:dyDescent="0.25">
      <c r="A3734" s="223"/>
      <c r="B3734" s="201"/>
      <c r="C3734" s="223"/>
      <c r="D3734" s="237"/>
    </row>
    <row r="3735" spans="1:4" x14ac:dyDescent="0.25">
      <c r="A3735" s="223"/>
      <c r="B3735" s="201"/>
      <c r="C3735" s="223"/>
      <c r="D3735" s="237"/>
    </row>
    <row r="3736" spans="1:4" x14ac:dyDescent="0.25">
      <c r="A3736" s="223"/>
      <c r="B3736" s="201"/>
      <c r="C3736" s="223"/>
      <c r="D3736" s="237"/>
    </row>
    <row r="3737" spans="1:4" x14ac:dyDescent="0.25">
      <c r="A3737" s="223"/>
      <c r="B3737" s="201"/>
      <c r="C3737" s="223"/>
      <c r="D3737" s="237"/>
    </row>
    <row r="3738" spans="1:4" x14ac:dyDescent="0.25">
      <c r="A3738" s="223"/>
      <c r="B3738" s="201"/>
      <c r="C3738" s="223"/>
      <c r="D3738" s="237"/>
    </row>
    <row r="3739" spans="1:4" x14ac:dyDescent="0.25">
      <c r="A3739" s="223"/>
      <c r="B3739" s="201"/>
      <c r="C3739" s="223"/>
      <c r="D3739" s="237"/>
    </row>
    <row r="3740" spans="1:4" x14ac:dyDescent="0.25">
      <c r="A3740" s="223"/>
      <c r="B3740" s="223"/>
      <c r="C3740" s="223"/>
      <c r="D3740" s="234"/>
    </row>
    <row r="3741" spans="1:4" x14ac:dyDescent="0.25">
      <c r="A3741" s="223"/>
      <c r="B3741" s="223"/>
      <c r="C3741" s="223"/>
      <c r="D3741" s="234"/>
    </row>
    <row r="3742" spans="1:4" x14ac:dyDescent="0.25">
      <c r="A3742" s="223"/>
      <c r="B3742" s="223"/>
      <c r="C3742" s="223"/>
      <c r="D3742" s="234"/>
    </row>
    <row r="3743" spans="1:4" x14ac:dyDescent="0.25">
      <c r="A3743" s="223"/>
      <c r="B3743" s="223"/>
      <c r="C3743" s="223"/>
      <c r="D3743" s="234"/>
    </row>
    <row r="3744" spans="1:4" x14ac:dyDescent="0.25">
      <c r="A3744" s="223"/>
      <c r="B3744" s="223"/>
      <c r="C3744" s="223"/>
      <c r="D3744" s="249"/>
    </row>
    <row r="3745" spans="1:4" x14ac:dyDescent="0.25">
      <c r="A3745" s="223"/>
      <c r="B3745" s="223"/>
      <c r="C3745" s="223"/>
      <c r="D3745" s="249"/>
    </row>
    <row r="3746" spans="1:4" x14ac:dyDescent="0.25">
      <c r="A3746" s="223"/>
      <c r="B3746" s="223"/>
      <c r="C3746" s="223"/>
      <c r="D3746" s="249"/>
    </row>
    <row r="3747" spans="1:4" x14ac:dyDescent="0.25">
      <c r="A3747" s="223"/>
      <c r="B3747" s="223"/>
      <c r="C3747" s="223"/>
      <c r="D3747" s="249"/>
    </row>
    <row r="3748" spans="1:4" x14ac:dyDescent="0.25">
      <c r="A3748" s="223"/>
      <c r="B3748" s="201"/>
      <c r="C3748" s="223"/>
      <c r="D3748" s="237"/>
    </row>
    <row r="3749" spans="1:4" x14ac:dyDescent="0.25">
      <c r="A3749" s="228"/>
      <c r="B3749" s="201"/>
      <c r="C3749" s="223"/>
      <c r="D3749" s="237"/>
    </row>
    <row r="3750" spans="1:4" x14ac:dyDescent="0.25">
      <c r="A3750" s="254"/>
      <c r="B3750" s="201"/>
      <c r="C3750" s="235"/>
      <c r="D3750" s="237"/>
    </row>
    <row r="3751" spans="1:4" x14ac:dyDescent="0.25">
      <c r="A3751" s="223"/>
      <c r="B3751" s="201"/>
      <c r="C3751" s="235"/>
      <c r="D3751" s="237"/>
    </row>
    <row r="3752" spans="1:4" x14ac:dyDescent="0.25">
      <c r="A3752" s="223"/>
      <c r="B3752" s="201"/>
      <c r="C3752" s="235"/>
      <c r="D3752" s="237"/>
    </row>
    <row r="3753" spans="1:4" x14ac:dyDescent="0.25">
      <c r="A3753" s="223"/>
      <c r="B3753" s="201"/>
      <c r="C3753" s="235"/>
      <c r="D3753" s="237"/>
    </row>
    <row r="3754" spans="1:4" x14ac:dyDescent="0.25">
      <c r="A3754" s="223"/>
      <c r="B3754" s="201"/>
      <c r="C3754" s="235"/>
      <c r="D3754" s="237"/>
    </row>
    <row r="3755" spans="1:4" x14ac:dyDescent="0.25">
      <c r="A3755" s="223"/>
      <c r="B3755" s="201"/>
      <c r="C3755" s="235"/>
      <c r="D3755" s="237"/>
    </row>
    <row r="3756" spans="1:4" x14ac:dyDescent="0.25">
      <c r="A3756" s="223"/>
      <c r="B3756" s="201"/>
      <c r="C3756" s="223"/>
      <c r="D3756" s="237"/>
    </row>
    <row r="3757" spans="1:4" x14ac:dyDescent="0.25">
      <c r="A3757" s="223"/>
      <c r="B3757" s="201"/>
      <c r="C3757" s="223"/>
      <c r="D3757" s="237"/>
    </row>
    <row r="3758" spans="1:4" x14ac:dyDescent="0.25">
      <c r="A3758" s="223"/>
      <c r="B3758" s="201"/>
      <c r="C3758" s="223"/>
      <c r="D3758" s="237"/>
    </row>
    <row r="3759" spans="1:4" x14ac:dyDescent="0.25">
      <c r="A3759" s="223"/>
      <c r="B3759" s="201"/>
      <c r="C3759" s="223"/>
      <c r="D3759" s="237"/>
    </row>
    <row r="3760" spans="1:4" x14ac:dyDescent="0.25">
      <c r="A3760" s="223"/>
      <c r="B3760" s="201"/>
      <c r="C3760" s="223"/>
      <c r="D3760" s="237"/>
    </row>
    <row r="3761" spans="1:4" x14ac:dyDescent="0.25">
      <c r="A3761" s="223"/>
      <c r="B3761" s="201"/>
      <c r="C3761" s="223"/>
      <c r="D3761" s="237"/>
    </row>
    <row r="3762" spans="1:4" x14ac:dyDescent="0.25">
      <c r="A3762" s="223"/>
      <c r="B3762" s="201"/>
      <c r="C3762" s="223"/>
      <c r="D3762" s="237"/>
    </row>
    <row r="3763" spans="1:4" x14ac:dyDescent="0.25">
      <c r="A3763" s="223"/>
      <c r="B3763" s="223"/>
      <c r="C3763" s="223"/>
      <c r="D3763" s="234"/>
    </row>
    <row r="3764" spans="1:4" x14ac:dyDescent="0.25">
      <c r="A3764" s="223"/>
      <c r="B3764" s="223"/>
      <c r="C3764" s="223"/>
      <c r="D3764" s="234"/>
    </row>
    <row r="3765" spans="1:4" x14ac:dyDescent="0.25">
      <c r="A3765" s="223"/>
      <c r="B3765" s="223"/>
      <c r="C3765" s="223"/>
      <c r="D3765" s="234"/>
    </row>
    <row r="3766" spans="1:4" x14ac:dyDescent="0.25">
      <c r="A3766" s="223"/>
      <c r="B3766" s="223"/>
      <c r="C3766" s="223"/>
      <c r="D3766" s="234"/>
    </row>
    <row r="3767" spans="1:4" x14ac:dyDescent="0.25">
      <c r="A3767" s="223"/>
      <c r="B3767" s="223"/>
      <c r="C3767" s="223"/>
      <c r="D3767" s="249"/>
    </row>
    <row r="3768" spans="1:4" x14ac:dyDescent="0.25">
      <c r="A3768" s="223"/>
      <c r="B3768" s="223"/>
      <c r="C3768" s="223"/>
      <c r="D3768" s="249"/>
    </row>
    <row r="3769" spans="1:4" x14ac:dyDescent="0.25">
      <c r="A3769" s="223"/>
      <c r="B3769" s="223"/>
      <c r="C3769" s="223"/>
      <c r="D3769" s="249"/>
    </row>
    <row r="3770" spans="1:4" x14ac:dyDescent="0.25">
      <c r="A3770" s="223"/>
      <c r="B3770" s="223"/>
      <c r="C3770" s="223"/>
      <c r="D3770" s="249"/>
    </row>
    <row r="3771" spans="1:4" x14ac:dyDescent="0.25">
      <c r="A3771" s="228"/>
      <c r="B3771" s="201"/>
      <c r="C3771" s="223"/>
      <c r="D3771" s="237"/>
    </row>
    <row r="3772" spans="1:4" x14ac:dyDescent="0.25">
      <c r="A3772" s="228"/>
      <c r="B3772" s="201"/>
      <c r="C3772" s="223"/>
      <c r="D3772" s="237"/>
    </row>
    <row r="3773" spans="1:4" x14ac:dyDescent="0.25">
      <c r="A3773" s="254"/>
      <c r="B3773" s="201"/>
      <c r="C3773" s="235"/>
      <c r="D3773" s="237"/>
    </row>
    <row r="3774" spans="1:4" x14ac:dyDescent="0.25">
      <c r="A3774" s="223"/>
      <c r="B3774" s="201"/>
      <c r="C3774" s="235"/>
      <c r="D3774" s="237"/>
    </row>
    <row r="3775" spans="1:4" x14ac:dyDescent="0.25">
      <c r="A3775" s="223"/>
      <c r="B3775" s="201"/>
      <c r="C3775" s="235"/>
      <c r="D3775" s="237"/>
    </row>
    <row r="3776" spans="1:4" x14ac:dyDescent="0.25">
      <c r="A3776" s="223"/>
      <c r="B3776" s="201"/>
      <c r="C3776" s="235"/>
      <c r="D3776" s="237"/>
    </row>
    <row r="3777" spans="1:4" x14ac:dyDescent="0.25">
      <c r="A3777" s="223"/>
      <c r="B3777" s="201"/>
      <c r="C3777" s="235"/>
      <c r="D3777" s="237"/>
    </row>
    <row r="3778" spans="1:4" x14ac:dyDescent="0.25">
      <c r="A3778" s="223"/>
      <c r="B3778" s="201"/>
      <c r="C3778" s="235"/>
      <c r="D3778" s="237"/>
    </row>
    <row r="3779" spans="1:4" x14ac:dyDescent="0.25">
      <c r="A3779" s="223"/>
      <c r="B3779" s="201"/>
      <c r="C3779" s="223"/>
      <c r="D3779" s="237"/>
    </row>
    <row r="3780" spans="1:4" x14ac:dyDescent="0.25">
      <c r="A3780" s="223"/>
      <c r="B3780" s="201"/>
      <c r="C3780" s="223"/>
      <c r="D3780" s="237"/>
    </row>
    <row r="3781" spans="1:4" x14ac:dyDescent="0.25">
      <c r="A3781" s="223"/>
      <c r="B3781" s="201"/>
      <c r="C3781" s="223"/>
      <c r="D3781" s="237"/>
    </row>
    <row r="3782" spans="1:4" x14ac:dyDescent="0.25">
      <c r="A3782" s="223"/>
      <c r="B3782" s="201"/>
      <c r="C3782" s="223"/>
      <c r="D3782" s="237"/>
    </row>
    <row r="3783" spans="1:4" x14ac:dyDescent="0.25">
      <c r="A3783" s="223"/>
      <c r="B3783" s="201"/>
      <c r="C3783" s="223"/>
      <c r="D3783" s="237"/>
    </row>
    <row r="3784" spans="1:4" x14ac:dyDescent="0.25">
      <c r="A3784" s="223"/>
      <c r="B3784" s="201"/>
      <c r="C3784" s="223"/>
      <c r="D3784" s="237"/>
    </row>
    <row r="3785" spans="1:4" x14ac:dyDescent="0.25">
      <c r="A3785" s="223"/>
      <c r="B3785" s="201"/>
      <c r="C3785" s="223"/>
      <c r="D3785" s="237"/>
    </row>
    <row r="3786" spans="1:4" x14ac:dyDescent="0.25">
      <c r="A3786" s="223"/>
      <c r="B3786" s="223"/>
      <c r="C3786" s="223"/>
      <c r="D3786" s="234"/>
    </row>
    <row r="3787" spans="1:4" x14ac:dyDescent="0.25">
      <c r="A3787" s="223"/>
      <c r="B3787" s="223"/>
      <c r="C3787" s="223"/>
      <c r="D3787" s="234"/>
    </row>
    <row r="3788" spans="1:4" x14ac:dyDescent="0.25">
      <c r="A3788" s="223"/>
      <c r="B3788" s="223"/>
      <c r="C3788" s="223"/>
      <c r="D3788" s="234"/>
    </row>
    <row r="3789" spans="1:4" x14ac:dyDescent="0.25">
      <c r="A3789" s="223"/>
      <c r="B3789" s="223"/>
      <c r="C3789" s="223"/>
      <c r="D3789" s="234"/>
    </row>
    <row r="3790" spans="1:4" x14ac:dyDescent="0.25">
      <c r="A3790" s="223"/>
      <c r="B3790" s="223"/>
      <c r="C3790" s="223"/>
      <c r="D3790" s="249"/>
    </row>
    <row r="3791" spans="1:4" x14ac:dyDescent="0.25">
      <c r="A3791" s="223"/>
      <c r="B3791" s="223"/>
      <c r="C3791" s="223"/>
      <c r="D3791" s="249"/>
    </row>
    <row r="3792" spans="1:4" x14ac:dyDescent="0.25">
      <c r="A3792" s="223"/>
      <c r="B3792" s="223"/>
      <c r="C3792" s="223"/>
      <c r="D3792" s="249"/>
    </row>
    <row r="3793" spans="1:4" x14ac:dyDescent="0.25">
      <c r="A3793" s="223"/>
      <c r="B3793" s="223"/>
      <c r="C3793" s="223"/>
      <c r="D3793" s="249"/>
    </row>
    <row r="3794" spans="1:4" x14ac:dyDescent="0.25">
      <c r="A3794" s="219"/>
      <c r="B3794" s="201"/>
      <c r="C3794" s="223"/>
      <c r="D3794" s="237"/>
    </row>
    <row r="3795" spans="1:4" x14ac:dyDescent="0.25">
      <c r="A3795" s="228"/>
      <c r="B3795" s="201"/>
      <c r="C3795" s="223"/>
      <c r="D3795" s="237"/>
    </row>
    <row r="3796" spans="1:4" x14ac:dyDescent="0.25">
      <c r="A3796" s="254"/>
      <c r="B3796" s="201"/>
      <c r="C3796" s="235"/>
      <c r="D3796" s="237"/>
    </row>
    <row r="3797" spans="1:4" x14ac:dyDescent="0.25">
      <c r="A3797" s="223"/>
      <c r="B3797" s="201"/>
      <c r="C3797" s="235"/>
      <c r="D3797" s="237"/>
    </row>
    <row r="3798" spans="1:4" x14ac:dyDescent="0.25">
      <c r="A3798" s="223"/>
      <c r="B3798" s="201"/>
      <c r="C3798" s="235"/>
      <c r="D3798" s="237"/>
    </row>
    <row r="3799" spans="1:4" x14ac:dyDescent="0.25">
      <c r="A3799" s="223"/>
      <c r="B3799" s="201"/>
      <c r="C3799" s="235"/>
      <c r="D3799" s="237"/>
    </row>
    <row r="3800" spans="1:4" x14ac:dyDescent="0.25">
      <c r="A3800" s="223"/>
      <c r="B3800" s="201"/>
      <c r="C3800" s="235"/>
      <c r="D3800" s="237"/>
    </row>
    <row r="3801" spans="1:4" x14ac:dyDescent="0.25">
      <c r="A3801" s="223"/>
      <c r="B3801" s="201"/>
      <c r="C3801" s="235"/>
      <c r="D3801" s="237"/>
    </row>
    <row r="3802" spans="1:4" x14ac:dyDescent="0.25">
      <c r="A3802" s="223"/>
      <c r="B3802" s="201"/>
      <c r="C3802" s="223"/>
      <c r="D3802" s="237"/>
    </row>
    <row r="3803" spans="1:4" x14ac:dyDescent="0.25">
      <c r="A3803" s="223"/>
      <c r="B3803" s="201"/>
      <c r="C3803" s="223"/>
      <c r="D3803" s="237"/>
    </row>
    <row r="3804" spans="1:4" x14ac:dyDescent="0.25">
      <c r="A3804" s="223"/>
      <c r="B3804" s="201"/>
      <c r="C3804" s="223"/>
      <c r="D3804" s="237"/>
    </row>
    <row r="3805" spans="1:4" x14ac:dyDescent="0.25">
      <c r="A3805" s="223"/>
      <c r="B3805" s="201"/>
      <c r="C3805" s="223"/>
      <c r="D3805" s="237"/>
    </row>
    <row r="3806" spans="1:4" x14ac:dyDescent="0.25">
      <c r="A3806" s="223"/>
      <c r="B3806" s="201"/>
      <c r="C3806" s="223"/>
      <c r="D3806" s="237"/>
    </row>
    <row r="3807" spans="1:4" x14ac:dyDescent="0.25">
      <c r="A3807" s="223"/>
      <c r="B3807" s="201"/>
      <c r="C3807" s="223"/>
      <c r="D3807" s="237"/>
    </row>
    <row r="3808" spans="1:4" x14ac:dyDescent="0.25">
      <c r="A3808" s="223"/>
      <c r="B3808" s="201"/>
      <c r="C3808" s="223"/>
      <c r="D3808" s="237"/>
    </row>
    <row r="3809" spans="1:4" x14ac:dyDescent="0.25">
      <c r="A3809" s="223"/>
      <c r="B3809" s="201"/>
      <c r="C3809" s="223"/>
      <c r="D3809" s="237"/>
    </row>
    <row r="3810" spans="1:4" x14ac:dyDescent="0.25">
      <c r="A3810" s="223"/>
      <c r="B3810" s="223"/>
      <c r="C3810" s="223"/>
      <c r="D3810" s="234"/>
    </row>
    <row r="3811" spans="1:4" x14ac:dyDescent="0.25">
      <c r="A3811" s="223"/>
      <c r="B3811" s="223"/>
      <c r="C3811" s="223"/>
      <c r="D3811" s="234"/>
    </row>
    <row r="3812" spans="1:4" x14ac:dyDescent="0.25">
      <c r="A3812" s="223"/>
      <c r="B3812" s="223"/>
      <c r="C3812" s="223"/>
      <c r="D3812" s="234"/>
    </row>
    <row r="3813" spans="1:4" x14ac:dyDescent="0.25">
      <c r="A3813" s="223"/>
      <c r="B3813" s="223"/>
      <c r="C3813" s="223"/>
      <c r="D3813" s="234"/>
    </row>
    <row r="3814" spans="1:4" x14ac:dyDescent="0.25">
      <c r="A3814" s="223"/>
      <c r="B3814" s="223"/>
      <c r="C3814" s="223"/>
      <c r="D3814" s="249"/>
    </row>
    <row r="3815" spans="1:4" x14ac:dyDescent="0.25">
      <c r="A3815" s="223"/>
      <c r="B3815" s="223"/>
      <c r="C3815" s="223"/>
      <c r="D3815" s="249"/>
    </row>
    <row r="3816" spans="1:4" x14ac:dyDescent="0.25">
      <c r="A3816" s="223"/>
      <c r="B3816" s="223"/>
      <c r="C3816" s="223"/>
      <c r="D3816" s="249"/>
    </row>
    <row r="3817" spans="1:4" x14ac:dyDescent="0.25">
      <c r="A3817" s="223"/>
      <c r="B3817" s="223"/>
      <c r="C3817" s="223"/>
      <c r="D3817" s="249"/>
    </row>
    <row r="3818" spans="1:4" x14ac:dyDescent="0.25">
      <c r="A3818" s="200"/>
      <c r="B3818" s="201"/>
      <c r="C3818" s="201"/>
      <c r="D3818" s="249"/>
    </row>
    <row r="3819" spans="1:4" x14ac:dyDescent="0.25">
      <c r="A3819" s="203"/>
      <c r="B3819" s="201"/>
      <c r="C3819" s="201"/>
      <c r="D3819" s="237"/>
    </row>
    <row r="3820" spans="1:4" x14ac:dyDescent="0.25">
      <c r="A3820" s="254"/>
      <c r="B3820" s="201"/>
      <c r="C3820" s="235"/>
      <c r="D3820" s="237"/>
    </row>
    <row r="3821" spans="1:4" x14ac:dyDescent="0.25">
      <c r="A3821" s="223"/>
      <c r="B3821" s="201"/>
      <c r="C3821" s="235"/>
      <c r="D3821" s="237"/>
    </row>
    <row r="3822" spans="1:4" x14ac:dyDescent="0.25">
      <c r="A3822" s="223"/>
      <c r="B3822" s="201"/>
      <c r="C3822" s="235"/>
      <c r="D3822" s="237"/>
    </row>
    <row r="3823" spans="1:4" x14ac:dyDescent="0.25">
      <c r="A3823" s="223"/>
      <c r="B3823" s="201"/>
      <c r="C3823" s="235"/>
      <c r="D3823" s="237"/>
    </row>
    <row r="3824" spans="1:4" x14ac:dyDescent="0.25">
      <c r="A3824" s="223"/>
      <c r="B3824" s="201"/>
      <c r="C3824" s="235"/>
      <c r="D3824" s="237"/>
    </row>
    <row r="3825" spans="1:4" x14ac:dyDescent="0.25">
      <c r="A3825" s="223"/>
      <c r="B3825" s="201"/>
      <c r="C3825" s="235"/>
      <c r="D3825" s="237"/>
    </row>
    <row r="3826" spans="1:4" x14ac:dyDescent="0.25">
      <c r="A3826" s="223"/>
      <c r="B3826" s="201"/>
      <c r="C3826" s="223"/>
      <c r="D3826" s="237"/>
    </row>
    <row r="3827" spans="1:4" x14ac:dyDescent="0.25">
      <c r="A3827" s="223"/>
      <c r="B3827" s="201"/>
      <c r="C3827" s="223"/>
      <c r="D3827" s="237"/>
    </row>
    <row r="3828" spans="1:4" x14ac:dyDescent="0.25">
      <c r="A3828" s="223"/>
      <c r="B3828" s="201"/>
      <c r="C3828" s="223"/>
      <c r="D3828" s="237"/>
    </row>
    <row r="3829" spans="1:4" x14ac:dyDescent="0.25">
      <c r="A3829" s="223"/>
      <c r="B3829" s="201"/>
      <c r="C3829" s="223"/>
      <c r="D3829" s="237"/>
    </row>
    <row r="3830" spans="1:4" x14ac:dyDescent="0.25">
      <c r="A3830" s="223"/>
      <c r="B3830" s="201"/>
      <c r="C3830" s="223"/>
      <c r="D3830" s="237"/>
    </row>
    <row r="3831" spans="1:4" x14ac:dyDescent="0.25">
      <c r="A3831" s="223"/>
      <c r="B3831" s="201"/>
      <c r="C3831" s="223"/>
      <c r="D3831" s="237"/>
    </row>
    <row r="3832" spans="1:4" x14ac:dyDescent="0.25">
      <c r="A3832" s="223"/>
      <c r="B3832" s="201"/>
      <c r="C3832" s="223"/>
      <c r="D3832" s="237"/>
    </row>
    <row r="3833" spans="1:4" x14ac:dyDescent="0.25">
      <c r="A3833" s="223"/>
      <c r="B3833" s="223"/>
      <c r="C3833" s="223"/>
      <c r="D3833" s="234"/>
    </row>
    <row r="3834" spans="1:4" x14ac:dyDescent="0.25">
      <c r="A3834" s="223"/>
      <c r="B3834" s="223"/>
      <c r="C3834" s="223"/>
      <c r="D3834" s="234"/>
    </row>
    <row r="3835" spans="1:4" x14ac:dyDescent="0.25">
      <c r="A3835" s="223"/>
      <c r="B3835" s="223"/>
      <c r="C3835" s="223"/>
      <c r="D3835" s="234"/>
    </row>
    <row r="3836" spans="1:4" x14ac:dyDescent="0.25">
      <c r="A3836" s="223"/>
      <c r="B3836" s="223"/>
      <c r="C3836" s="223"/>
      <c r="D3836" s="234"/>
    </row>
    <row r="3837" spans="1:4" x14ac:dyDescent="0.25">
      <c r="A3837" s="223"/>
      <c r="B3837" s="223"/>
      <c r="C3837" s="223"/>
      <c r="D3837" s="249"/>
    </row>
    <row r="3838" spans="1:4" x14ac:dyDescent="0.25">
      <c r="A3838" s="223"/>
      <c r="B3838" s="223"/>
      <c r="C3838" s="223"/>
      <c r="D3838" s="249"/>
    </row>
    <row r="3839" spans="1:4" x14ac:dyDescent="0.25">
      <c r="A3839" s="223"/>
      <c r="B3839" s="223"/>
      <c r="C3839" s="223"/>
      <c r="D3839" s="249"/>
    </row>
    <row r="3840" spans="1:4" x14ac:dyDescent="0.25">
      <c r="A3840" s="223"/>
      <c r="B3840" s="223"/>
      <c r="C3840" s="223"/>
      <c r="D3840" s="249"/>
    </row>
    <row r="3841" spans="1:4" x14ac:dyDescent="0.25">
      <c r="A3841" s="200"/>
      <c r="B3841" s="201"/>
      <c r="C3841" s="223"/>
      <c r="D3841" s="237"/>
    </row>
    <row r="3842" spans="1:4" x14ac:dyDescent="0.25">
      <c r="A3842" s="230"/>
      <c r="B3842" s="201"/>
      <c r="C3842" s="223"/>
      <c r="D3842" s="237"/>
    </row>
    <row r="3843" spans="1:4" x14ac:dyDescent="0.25">
      <c r="A3843" s="254"/>
      <c r="B3843" s="201"/>
      <c r="C3843" s="235"/>
      <c r="D3843" s="237"/>
    </row>
    <row r="3844" spans="1:4" x14ac:dyDescent="0.25">
      <c r="A3844" s="223"/>
      <c r="B3844" s="201"/>
      <c r="C3844" s="235"/>
      <c r="D3844" s="237"/>
    </row>
    <row r="3845" spans="1:4" x14ac:dyDescent="0.25">
      <c r="A3845" s="223"/>
      <c r="B3845" s="201"/>
      <c r="C3845" s="235"/>
      <c r="D3845" s="237"/>
    </row>
    <row r="3846" spans="1:4" x14ac:dyDescent="0.25">
      <c r="A3846" s="223"/>
      <c r="B3846" s="201"/>
      <c r="C3846" s="235"/>
      <c r="D3846" s="237"/>
    </row>
    <row r="3847" spans="1:4" x14ac:dyDescent="0.25">
      <c r="A3847" s="223"/>
      <c r="B3847" s="201"/>
      <c r="C3847" s="235"/>
      <c r="D3847" s="237"/>
    </row>
    <row r="3848" spans="1:4" x14ac:dyDescent="0.25">
      <c r="A3848" s="223"/>
      <c r="B3848" s="201"/>
      <c r="C3848" s="235"/>
      <c r="D3848" s="237"/>
    </row>
    <row r="3849" spans="1:4" x14ac:dyDescent="0.25">
      <c r="A3849" s="223"/>
      <c r="B3849" s="201"/>
      <c r="C3849" s="223"/>
      <c r="D3849" s="237"/>
    </row>
    <row r="3850" spans="1:4" x14ac:dyDescent="0.25">
      <c r="A3850" s="223"/>
      <c r="B3850" s="201"/>
      <c r="C3850" s="223"/>
      <c r="D3850" s="237"/>
    </row>
    <row r="3851" spans="1:4" x14ac:dyDescent="0.25">
      <c r="A3851" s="223"/>
      <c r="B3851" s="201"/>
      <c r="C3851" s="223"/>
      <c r="D3851" s="237"/>
    </row>
    <row r="3852" spans="1:4" x14ac:dyDescent="0.25">
      <c r="A3852" s="223"/>
      <c r="B3852" s="201"/>
      <c r="C3852" s="223"/>
      <c r="D3852" s="237"/>
    </row>
    <row r="3853" spans="1:4" x14ac:dyDescent="0.25">
      <c r="A3853" s="223"/>
      <c r="B3853" s="201"/>
      <c r="C3853" s="223"/>
      <c r="D3853" s="237"/>
    </row>
    <row r="3854" spans="1:4" x14ac:dyDescent="0.25">
      <c r="A3854" s="223"/>
      <c r="B3854" s="201"/>
      <c r="C3854" s="223"/>
      <c r="D3854" s="237"/>
    </row>
    <row r="3855" spans="1:4" x14ac:dyDescent="0.25">
      <c r="A3855" s="223"/>
      <c r="B3855" s="201"/>
      <c r="C3855" s="223"/>
      <c r="D3855" s="237"/>
    </row>
    <row r="3856" spans="1:4" x14ac:dyDescent="0.25">
      <c r="A3856" s="223"/>
      <c r="B3856" s="223"/>
      <c r="C3856" s="223"/>
      <c r="D3856" s="234"/>
    </row>
    <row r="3857" spans="1:4" x14ac:dyDescent="0.25">
      <c r="A3857" s="223"/>
      <c r="B3857" s="223"/>
      <c r="C3857" s="223"/>
      <c r="D3857" s="234"/>
    </row>
    <row r="3858" spans="1:4" x14ac:dyDescent="0.25">
      <c r="A3858" s="223"/>
      <c r="B3858" s="223"/>
      <c r="C3858" s="223"/>
      <c r="D3858" s="234"/>
    </row>
    <row r="3859" spans="1:4" x14ac:dyDescent="0.25">
      <c r="A3859" s="223"/>
      <c r="B3859" s="223"/>
      <c r="C3859" s="223"/>
      <c r="D3859" s="234"/>
    </row>
    <row r="3860" spans="1:4" x14ac:dyDescent="0.25">
      <c r="A3860" s="223"/>
      <c r="B3860" s="223"/>
      <c r="C3860" s="223"/>
      <c r="D3860" s="249"/>
    </row>
    <row r="3861" spans="1:4" x14ac:dyDescent="0.25">
      <c r="A3861" s="223"/>
      <c r="B3861" s="223"/>
      <c r="C3861" s="223"/>
      <c r="D3861" s="249"/>
    </row>
    <row r="3862" spans="1:4" x14ac:dyDescent="0.25">
      <c r="A3862" s="223"/>
      <c r="B3862" s="223"/>
      <c r="C3862" s="223"/>
      <c r="D3862" s="249"/>
    </row>
    <row r="3863" spans="1:4" x14ac:dyDescent="0.25">
      <c r="A3863" s="223"/>
      <c r="B3863" s="223"/>
      <c r="C3863" s="223"/>
      <c r="D3863" s="249"/>
    </row>
    <row r="3864" spans="1:4" x14ac:dyDescent="0.25">
      <c r="A3864" s="223"/>
      <c r="B3864" s="201"/>
      <c r="C3864" s="206"/>
      <c r="D3864" s="237"/>
    </row>
    <row r="3865" spans="1:4" x14ac:dyDescent="0.25">
      <c r="A3865" s="212"/>
      <c r="B3865" s="202"/>
      <c r="C3865" s="202"/>
      <c r="D3865" s="251"/>
    </row>
    <row r="3866" spans="1:4" x14ac:dyDescent="0.25">
      <c r="A3866" s="203"/>
      <c r="B3866" s="202"/>
      <c r="C3866" s="202"/>
      <c r="D3866" s="251"/>
    </row>
    <row r="3867" spans="1:4" x14ac:dyDescent="0.25">
      <c r="A3867" s="203"/>
      <c r="B3867" s="202"/>
      <c r="C3867" s="202"/>
      <c r="D3867" s="251"/>
    </row>
    <row r="3868" spans="1:4" x14ac:dyDescent="0.25">
      <c r="A3868" s="203"/>
      <c r="B3868" s="202"/>
      <c r="C3868" s="202"/>
      <c r="D3868" s="251"/>
    </row>
    <row r="3869" spans="1:4" x14ac:dyDescent="0.25">
      <c r="A3869" s="203"/>
      <c r="B3869" s="202"/>
      <c r="C3869" s="202"/>
      <c r="D3869" s="251"/>
    </row>
    <row r="3870" spans="1:4" x14ac:dyDescent="0.25">
      <c r="A3870" s="203"/>
      <c r="B3870" s="202"/>
      <c r="C3870" s="202"/>
      <c r="D3870" s="251"/>
    </row>
    <row r="3871" spans="1:4" x14ac:dyDescent="0.25">
      <c r="A3871" s="203"/>
      <c r="B3871" s="202"/>
      <c r="C3871" s="202"/>
      <c r="D3871" s="251"/>
    </row>
    <row r="3872" spans="1:4" x14ac:dyDescent="0.25">
      <c r="A3872" s="203"/>
      <c r="B3872" s="202"/>
      <c r="C3872" s="202"/>
      <c r="D3872" s="251"/>
    </row>
    <row r="3873" spans="1:4" x14ac:dyDescent="0.25">
      <c r="A3873" s="203"/>
      <c r="B3873" s="202"/>
      <c r="C3873" s="202"/>
      <c r="D3873" s="251"/>
    </row>
    <row r="3874" spans="1:4" x14ac:dyDescent="0.25">
      <c r="A3874" s="203"/>
      <c r="B3874" s="203"/>
      <c r="C3874" s="203"/>
      <c r="D3874" s="251"/>
    </row>
    <row r="3875" spans="1:4" x14ac:dyDescent="0.25">
      <c r="A3875" s="203"/>
      <c r="B3875" s="203"/>
      <c r="C3875" s="203"/>
      <c r="D3875" s="251"/>
    </row>
    <row r="3876" spans="1:4" x14ac:dyDescent="0.25">
      <c r="A3876" s="203"/>
      <c r="B3876" s="203"/>
      <c r="C3876" s="203"/>
      <c r="D3876" s="251"/>
    </row>
    <row r="3877" spans="1:4" x14ac:dyDescent="0.25">
      <c r="A3877" s="203"/>
      <c r="B3877" s="203"/>
      <c r="C3877" s="203"/>
      <c r="D3877" s="251"/>
    </row>
    <row r="3878" spans="1:4" x14ac:dyDescent="0.25">
      <c r="A3878" s="203"/>
      <c r="B3878" s="203"/>
      <c r="C3878" s="203"/>
      <c r="D3878" s="251"/>
    </row>
    <row r="3879" spans="1:4" x14ac:dyDescent="0.25">
      <c r="A3879" s="203"/>
      <c r="B3879" s="203"/>
      <c r="C3879" s="203"/>
      <c r="D3879" s="251"/>
    </row>
    <row r="3880" spans="1:4" x14ac:dyDescent="0.25">
      <c r="A3880" s="203"/>
      <c r="B3880" s="203"/>
      <c r="C3880" s="203"/>
      <c r="D3880" s="251"/>
    </row>
    <row r="3881" spans="1:4" x14ac:dyDescent="0.25">
      <c r="A3881" s="203"/>
      <c r="B3881" s="203"/>
      <c r="C3881" s="203"/>
      <c r="D3881" s="251"/>
    </row>
    <row r="3882" spans="1:4" x14ac:dyDescent="0.25">
      <c r="A3882" s="200"/>
      <c r="B3882" s="201"/>
      <c r="C3882" s="201"/>
      <c r="D3882" s="237"/>
    </row>
    <row r="3883" spans="1:4" x14ac:dyDescent="0.25">
      <c r="A3883" s="203"/>
      <c r="B3883" s="201"/>
      <c r="C3883" s="201"/>
      <c r="D3883" s="237"/>
    </row>
    <row r="3884" spans="1:4" x14ac:dyDescent="0.25">
      <c r="A3884" s="203"/>
      <c r="B3884" s="201"/>
      <c r="C3884" s="201"/>
      <c r="D3884" s="251"/>
    </row>
    <row r="3885" spans="1:4" x14ac:dyDescent="0.25">
      <c r="A3885" s="203"/>
      <c r="B3885" s="201"/>
      <c r="C3885" s="201"/>
      <c r="D3885" s="251"/>
    </row>
    <row r="3886" spans="1:4" x14ac:dyDescent="0.25">
      <c r="A3886" s="203"/>
      <c r="B3886" s="201"/>
      <c r="C3886" s="201"/>
      <c r="D3886" s="251"/>
    </row>
    <row r="3887" spans="1:4" x14ac:dyDescent="0.25">
      <c r="A3887" s="203"/>
      <c r="B3887" s="201"/>
      <c r="C3887" s="201"/>
      <c r="D3887" s="251"/>
    </row>
    <row r="3888" spans="1:4" x14ac:dyDescent="0.25">
      <c r="A3888" s="203"/>
      <c r="B3888" s="201"/>
      <c r="C3888" s="201"/>
      <c r="D3888" s="251"/>
    </row>
    <row r="3889" spans="1:4" x14ac:dyDescent="0.25">
      <c r="A3889" s="203"/>
      <c r="B3889" s="201"/>
      <c r="C3889" s="201"/>
      <c r="D3889" s="251"/>
    </row>
    <row r="3890" spans="1:4" x14ac:dyDescent="0.25">
      <c r="A3890" s="203"/>
      <c r="B3890" s="201"/>
      <c r="C3890" s="201"/>
      <c r="D3890" s="251"/>
    </row>
    <row r="3891" spans="1:4" x14ac:dyDescent="0.25">
      <c r="A3891" s="203"/>
      <c r="B3891" s="201"/>
      <c r="C3891" s="201"/>
      <c r="D3891" s="251"/>
    </row>
    <row r="3892" spans="1:4" x14ac:dyDescent="0.25">
      <c r="A3892" s="203"/>
      <c r="B3892" s="201"/>
      <c r="C3892" s="201"/>
      <c r="D3892" s="251"/>
    </row>
    <row r="3893" spans="1:4" x14ac:dyDescent="0.25">
      <c r="A3893" s="203"/>
      <c r="B3893" s="201"/>
      <c r="C3893" s="201"/>
      <c r="D3893" s="251"/>
    </row>
    <row r="3894" spans="1:4" x14ac:dyDescent="0.25">
      <c r="A3894" s="203"/>
      <c r="B3894" s="201"/>
      <c r="C3894" s="201"/>
      <c r="D3894" s="251"/>
    </row>
    <row r="3895" spans="1:4" x14ac:dyDescent="0.25">
      <c r="A3895" s="200"/>
      <c r="B3895" s="201"/>
      <c r="C3895" s="201"/>
      <c r="D3895" s="237"/>
    </row>
    <row r="3896" spans="1:4" x14ac:dyDescent="0.25">
      <c r="A3896" s="203"/>
      <c r="B3896" s="201"/>
      <c r="C3896" s="201"/>
      <c r="D3896" s="251"/>
    </row>
    <row r="3897" spans="1:4" x14ac:dyDescent="0.25">
      <c r="A3897" s="200"/>
      <c r="B3897" s="201"/>
      <c r="C3897" s="201"/>
      <c r="D3897" s="251"/>
    </row>
    <row r="3898" spans="1:4" x14ac:dyDescent="0.25">
      <c r="A3898" s="203"/>
      <c r="B3898" s="201"/>
      <c r="C3898" s="201"/>
      <c r="D3898" s="251"/>
    </row>
    <row r="3899" spans="1:4" x14ac:dyDescent="0.25">
      <c r="A3899" s="203"/>
      <c r="B3899" s="201"/>
      <c r="C3899" s="201"/>
      <c r="D3899" s="251"/>
    </row>
    <row r="3900" spans="1:4" x14ac:dyDescent="0.25">
      <c r="A3900" s="203"/>
      <c r="B3900" s="201"/>
      <c r="C3900" s="201"/>
      <c r="D3900" s="214"/>
    </row>
    <row r="3901" spans="1:4" x14ac:dyDescent="0.25">
      <c r="A3901" s="203"/>
      <c r="B3901" s="201"/>
      <c r="C3901" s="201"/>
      <c r="D3901" s="255"/>
    </row>
    <row r="3902" spans="1:4" x14ac:dyDescent="0.25">
      <c r="A3902" s="203"/>
      <c r="B3902" s="201"/>
      <c r="C3902" s="201"/>
      <c r="D3902" s="251"/>
    </row>
    <row r="3903" spans="1:4" x14ac:dyDescent="0.25">
      <c r="A3903" s="203"/>
      <c r="B3903" s="201"/>
      <c r="C3903" s="201"/>
      <c r="D3903" s="251"/>
    </row>
    <row r="3904" spans="1:4" x14ac:dyDescent="0.25">
      <c r="A3904" s="203"/>
      <c r="B3904" s="201"/>
      <c r="C3904" s="201"/>
      <c r="D3904" s="251"/>
    </row>
    <row r="3905" spans="1:4" x14ac:dyDescent="0.25">
      <c r="A3905" s="203"/>
      <c r="B3905" s="201"/>
      <c r="C3905" s="201"/>
      <c r="D3905" s="251"/>
    </row>
    <row r="3906" spans="1:4" x14ac:dyDescent="0.25">
      <c r="A3906" s="203"/>
      <c r="B3906" s="201"/>
      <c r="C3906" s="201"/>
      <c r="D3906" s="237"/>
    </row>
    <row r="3907" spans="1:4" x14ac:dyDescent="0.25">
      <c r="A3907" s="203"/>
      <c r="B3907" s="201"/>
      <c r="C3907" s="201"/>
      <c r="D3907" s="251"/>
    </row>
    <row r="3908" spans="1:4" x14ac:dyDescent="0.25">
      <c r="A3908" s="203"/>
      <c r="B3908" s="201"/>
      <c r="C3908" s="201"/>
      <c r="D3908" s="251"/>
    </row>
    <row r="3909" spans="1:4" x14ac:dyDescent="0.25">
      <c r="A3909" s="203"/>
      <c r="B3909" s="201"/>
      <c r="C3909" s="201"/>
      <c r="D3909" s="251"/>
    </row>
    <row r="3910" spans="1:4" x14ac:dyDescent="0.25">
      <c r="A3910" s="203"/>
      <c r="B3910" s="201"/>
      <c r="C3910" s="201"/>
      <c r="D3910" s="251"/>
    </row>
    <row r="3911" spans="1:4" x14ac:dyDescent="0.25">
      <c r="A3911" s="203"/>
      <c r="B3911" s="201"/>
      <c r="C3911" s="201"/>
      <c r="D3911" s="251"/>
    </row>
    <row r="3912" spans="1:4" x14ac:dyDescent="0.25">
      <c r="A3912" s="203"/>
      <c r="B3912" s="201"/>
      <c r="C3912" s="201"/>
      <c r="D3912" s="251"/>
    </row>
    <row r="3913" spans="1:4" x14ac:dyDescent="0.25">
      <c r="A3913" s="203"/>
      <c r="B3913" s="201"/>
      <c r="C3913" s="201"/>
      <c r="D3913" s="251"/>
    </row>
    <row r="3914" spans="1:4" x14ac:dyDescent="0.25">
      <c r="A3914" s="203"/>
      <c r="B3914" s="201"/>
      <c r="C3914" s="201"/>
      <c r="D3914" s="251"/>
    </row>
    <row r="3915" spans="1:4" x14ac:dyDescent="0.25">
      <c r="A3915" s="203"/>
      <c r="B3915" s="203"/>
      <c r="C3915" s="201"/>
      <c r="D3915" s="251"/>
    </row>
    <row r="3916" spans="1:4" x14ac:dyDescent="0.25">
      <c r="A3916" s="200"/>
      <c r="B3916" s="201"/>
      <c r="C3916" s="201"/>
      <c r="D3916" s="237"/>
    </row>
    <row r="3917" spans="1:4" x14ac:dyDescent="0.25">
      <c r="A3917" s="212"/>
      <c r="B3917" s="212"/>
      <c r="C3917" s="201"/>
      <c r="D3917" s="251"/>
    </row>
    <row r="3918" spans="1:4" x14ac:dyDescent="0.25">
      <c r="A3918" s="200"/>
      <c r="B3918" s="201"/>
      <c r="C3918" s="201"/>
      <c r="D3918" s="237"/>
    </row>
    <row r="3919" spans="1:4" x14ac:dyDescent="0.25">
      <c r="A3919" s="202"/>
      <c r="B3919" s="202"/>
      <c r="C3919" s="202"/>
      <c r="D3919" s="251"/>
    </row>
    <row r="3920" spans="1:4" x14ac:dyDescent="0.25">
      <c r="A3920" s="200"/>
      <c r="B3920" s="201"/>
      <c r="C3920" s="201"/>
      <c r="D3920" s="201"/>
    </row>
    <row r="3921" spans="1:4" x14ac:dyDescent="0.25">
      <c r="A3921" s="201"/>
      <c r="B3921" s="201"/>
      <c r="C3921" s="201"/>
      <c r="D3921" s="201"/>
    </row>
    <row r="3922" spans="1:4" x14ac:dyDescent="0.25">
      <c r="D3922" s="201"/>
    </row>
    <row r="3923" spans="1:4" x14ac:dyDescent="0.25">
      <c r="D3923" s="201"/>
    </row>
    <row r="3924" spans="1:4" x14ac:dyDescent="0.25">
      <c r="D3924" s="201"/>
    </row>
    <row r="3925" spans="1:4" x14ac:dyDescent="0.25">
      <c r="D3925" s="201"/>
    </row>
    <row r="3926" spans="1:4" x14ac:dyDescent="0.25">
      <c r="D3926" s="201"/>
    </row>
    <row r="3927" spans="1:4" x14ac:dyDescent="0.25">
      <c r="D3927" s="201"/>
    </row>
    <row r="3928" spans="1:4" x14ac:dyDescent="0.25">
      <c r="D3928" s="201"/>
    </row>
    <row r="3929" spans="1:4" x14ac:dyDescent="0.25">
      <c r="D3929" s="201"/>
    </row>
    <row r="3930" spans="1:4" x14ac:dyDescent="0.25">
      <c r="D3930" s="201"/>
    </row>
    <row r="3931" spans="1:4" x14ac:dyDescent="0.25">
      <c r="D3931" s="201"/>
    </row>
    <row r="3932" spans="1:4" x14ac:dyDescent="0.25">
      <c r="D3932" s="201"/>
    </row>
    <row r="3933" spans="1:4" x14ac:dyDescent="0.25">
      <c r="D3933" s="201"/>
    </row>
    <row r="3934" spans="1:4" x14ac:dyDescent="0.25">
      <c r="D3934" s="201"/>
    </row>
    <row r="3935" spans="1:4" x14ac:dyDescent="0.25">
      <c r="D3935" s="201"/>
    </row>
    <row r="3936" spans="1:4" x14ac:dyDescent="0.25">
      <c r="D3936" s="201"/>
    </row>
    <row r="3937" spans="4:4" x14ac:dyDescent="0.25">
      <c r="D3937" s="201"/>
    </row>
    <row r="3938" spans="4:4" x14ac:dyDescent="0.25">
      <c r="D3938" s="201"/>
    </row>
    <row r="3939" spans="4:4" x14ac:dyDescent="0.25">
      <c r="D3939" s="201"/>
    </row>
    <row r="3940" spans="4:4" x14ac:dyDescent="0.25">
      <c r="D3940" s="201"/>
    </row>
    <row r="3941" spans="4:4" x14ac:dyDescent="0.25">
      <c r="D3941" s="201"/>
    </row>
    <row r="3942" spans="4:4" x14ac:dyDescent="0.25">
      <c r="D3942" s="201"/>
    </row>
    <row r="3943" spans="4:4" x14ac:dyDescent="0.25">
      <c r="D3943" s="201"/>
    </row>
    <row r="3944" spans="4:4" x14ac:dyDescent="0.25">
      <c r="D3944" s="201"/>
    </row>
    <row r="3945" spans="4:4" x14ac:dyDescent="0.25">
      <c r="D3945" s="201"/>
    </row>
    <row r="3946" spans="4:4" x14ac:dyDescent="0.25">
      <c r="D3946" s="201"/>
    </row>
    <row r="3947" spans="4:4" x14ac:dyDescent="0.25">
      <c r="D3947" s="201"/>
    </row>
    <row r="3948" spans="4:4" x14ac:dyDescent="0.25">
      <c r="D3948" s="201"/>
    </row>
    <row r="3949" spans="4:4" x14ac:dyDescent="0.25">
      <c r="D3949" s="201"/>
    </row>
    <row r="3950" spans="4:4" x14ac:dyDescent="0.25">
      <c r="D3950" s="201"/>
    </row>
    <row r="3951" spans="4:4" x14ac:dyDescent="0.25">
      <c r="D3951" s="201"/>
    </row>
    <row r="3952" spans="4:4" x14ac:dyDescent="0.25">
      <c r="D3952" s="201"/>
    </row>
    <row r="3953" spans="4:4" x14ac:dyDescent="0.25">
      <c r="D3953" s="201"/>
    </row>
    <row r="3954" spans="4:4" x14ac:dyDescent="0.25">
      <c r="D3954" s="201"/>
    </row>
    <row r="3955" spans="4:4" x14ac:dyDescent="0.25">
      <c r="D3955" s="201"/>
    </row>
    <row r="3956" spans="4:4" x14ac:dyDescent="0.25">
      <c r="D3956" s="201"/>
    </row>
    <row r="3957" spans="4:4" x14ac:dyDescent="0.25">
      <c r="D3957" s="201"/>
    </row>
    <row r="3958" spans="4:4" x14ac:dyDescent="0.25">
      <c r="D3958" s="201"/>
    </row>
    <row r="3959" spans="4:4" x14ac:dyDescent="0.25">
      <c r="D3959" s="201"/>
    </row>
    <row r="3960" spans="4:4" x14ac:dyDescent="0.25">
      <c r="D3960" s="201"/>
    </row>
    <row r="3961" spans="4:4" x14ac:dyDescent="0.25">
      <c r="D3961" s="201"/>
    </row>
    <row r="3962" spans="4:4" x14ac:dyDescent="0.25">
      <c r="D3962" s="201"/>
    </row>
    <row r="3963" spans="4:4" x14ac:dyDescent="0.25">
      <c r="D3963" s="201"/>
    </row>
    <row r="3964" spans="4:4" x14ac:dyDescent="0.25">
      <c r="D3964" s="201"/>
    </row>
    <row r="3965" spans="4:4" x14ac:dyDescent="0.25">
      <c r="D3965" s="201"/>
    </row>
    <row r="3966" spans="4:4" x14ac:dyDescent="0.25">
      <c r="D3966" s="201"/>
    </row>
    <row r="3967" spans="4:4" x14ac:dyDescent="0.25">
      <c r="D3967" s="201"/>
    </row>
    <row r="3968" spans="4:4" x14ac:dyDescent="0.25">
      <c r="D3968" s="201"/>
    </row>
    <row r="3969" spans="4:4" x14ac:dyDescent="0.25">
      <c r="D3969" s="201"/>
    </row>
    <row r="3970" spans="4:4" x14ac:dyDescent="0.25">
      <c r="D3970" s="201"/>
    </row>
    <row r="3971" spans="4:4" x14ac:dyDescent="0.25">
      <c r="D3971" s="201"/>
    </row>
    <row r="3972" spans="4:4" x14ac:dyDescent="0.25">
      <c r="D3972" s="201"/>
    </row>
    <row r="3973" spans="4:4" x14ac:dyDescent="0.25">
      <c r="D3973" s="201"/>
    </row>
    <row r="3974" spans="4:4" x14ac:dyDescent="0.25">
      <c r="D3974" s="201"/>
    </row>
    <row r="3975" spans="4:4" x14ac:dyDescent="0.25">
      <c r="D3975" s="201"/>
    </row>
    <row r="3976" spans="4:4" x14ac:dyDescent="0.25">
      <c r="D3976" s="201"/>
    </row>
    <row r="3977" spans="4:4" x14ac:dyDescent="0.25">
      <c r="D3977" s="201"/>
    </row>
    <row r="3978" spans="4:4" x14ac:dyDescent="0.25">
      <c r="D3978" s="201"/>
    </row>
    <row r="3979" spans="4:4" x14ac:dyDescent="0.25">
      <c r="D3979" s="201"/>
    </row>
    <row r="3980" spans="4:4" x14ac:dyDescent="0.25">
      <c r="D3980" s="201"/>
    </row>
    <row r="3981" spans="4:4" x14ac:dyDescent="0.25">
      <c r="D3981" s="201"/>
    </row>
    <row r="3982" spans="4:4" x14ac:dyDescent="0.25">
      <c r="D3982" s="201"/>
    </row>
    <row r="3983" spans="4:4" x14ac:dyDescent="0.25">
      <c r="D3983" s="201"/>
    </row>
    <row r="3984" spans="4:4" x14ac:dyDescent="0.25">
      <c r="D3984" s="201"/>
    </row>
    <row r="3985" spans="4:4" x14ac:dyDescent="0.25">
      <c r="D3985" s="201"/>
    </row>
    <row r="3986" spans="4:4" x14ac:dyDescent="0.25">
      <c r="D3986" s="201"/>
    </row>
    <row r="3987" spans="4:4" x14ac:dyDescent="0.25">
      <c r="D3987" s="201"/>
    </row>
    <row r="3988" spans="4:4" x14ac:dyDescent="0.25">
      <c r="D3988" s="201"/>
    </row>
    <row r="3989" spans="4:4" x14ac:dyDescent="0.25">
      <c r="D3989" s="201"/>
    </row>
    <row r="3990" spans="4:4" x14ac:dyDescent="0.25">
      <c r="D3990" s="201"/>
    </row>
    <row r="3991" spans="4:4" x14ac:dyDescent="0.25">
      <c r="D3991" s="201"/>
    </row>
    <row r="3992" spans="4:4" x14ac:dyDescent="0.25">
      <c r="D3992" s="201"/>
    </row>
    <row r="3993" spans="4:4" x14ac:dyDescent="0.25">
      <c r="D3993" s="201"/>
    </row>
    <row r="3994" spans="4:4" x14ac:dyDescent="0.25">
      <c r="D3994" s="201"/>
    </row>
    <row r="3995" spans="4:4" x14ac:dyDescent="0.25">
      <c r="D3995" s="201"/>
    </row>
    <row r="3996" spans="4:4" x14ac:dyDescent="0.25">
      <c r="D3996" s="201"/>
    </row>
    <row r="3997" spans="4:4" x14ac:dyDescent="0.25">
      <c r="D3997" s="201"/>
    </row>
    <row r="3998" spans="4:4" x14ac:dyDescent="0.25">
      <c r="D3998" s="201"/>
    </row>
    <row r="3999" spans="4:4" x14ac:dyDescent="0.25">
      <c r="D3999" s="201"/>
    </row>
    <row r="4000" spans="4:4" x14ac:dyDescent="0.25">
      <c r="D4000" s="201"/>
    </row>
    <row r="4001" spans="4:4" x14ac:dyDescent="0.25">
      <c r="D4001" s="201"/>
    </row>
    <row r="4002" spans="4:4" x14ac:dyDescent="0.25">
      <c r="D4002" s="201"/>
    </row>
    <row r="4003" spans="4:4" x14ac:dyDescent="0.25">
      <c r="D4003" s="201"/>
    </row>
    <row r="4004" spans="4:4" x14ac:dyDescent="0.25">
      <c r="D4004" s="201"/>
    </row>
    <row r="4005" spans="4:4" x14ac:dyDescent="0.25">
      <c r="D4005" s="201"/>
    </row>
    <row r="4006" spans="4:4" x14ac:dyDescent="0.25">
      <c r="D4006" s="201"/>
    </row>
    <row r="4007" spans="4:4" x14ac:dyDescent="0.25">
      <c r="D4007" s="201"/>
    </row>
    <row r="4008" spans="4:4" x14ac:dyDescent="0.25">
      <c r="D4008" s="201"/>
    </row>
    <row r="4009" spans="4:4" x14ac:dyDescent="0.25">
      <c r="D4009" s="201"/>
    </row>
    <row r="4010" spans="4:4" x14ac:dyDescent="0.25">
      <c r="D4010" s="201"/>
    </row>
    <row r="4011" spans="4:4" x14ac:dyDescent="0.25">
      <c r="D4011" s="201"/>
    </row>
    <row r="4012" spans="4:4" x14ac:dyDescent="0.25">
      <c r="D4012" s="201"/>
    </row>
    <row r="4013" spans="4:4" x14ac:dyDescent="0.25">
      <c r="D4013" s="201"/>
    </row>
    <row r="4014" spans="4:4" x14ac:dyDescent="0.25">
      <c r="D4014" s="201"/>
    </row>
    <row r="4015" spans="4:4" x14ac:dyDescent="0.25">
      <c r="D4015" s="201"/>
    </row>
    <row r="4016" spans="4:4" x14ac:dyDescent="0.25">
      <c r="D4016" s="201"/>
    </row>
    <row r="4017" spans="4:4" x14ac:dyDescent="0.25">
      <c r="D4017" s="201"/>
    </row>
    <row r="4018" spans="4:4" x14ac:dyDescent="0.25">
      <c r="D4018" s="201"/>
    </row>
    <row r="4019" spans="4:4" x14ac:dyDescent="0.25">
      <c r="D4019" s="201"/>
    </row>
    <row r="4020" spans="4:4" x14ac:dyDescent="0.25">
      <c r="D4020" s="201"/>
    </row>
    <row r="4021" spans="4:4" x14ac:dyDescent="0.25">
      <c r="D4021" s="201"/>
    </row>
    <row r="4022" spans="4:4" x14ac:dyDescent="0.25">
      <c r="D4022" s="201"/>
    </row>
    <row r="4023" spans="4:4" x14ac:dyDescent="0.25">
      <c r="D4023" s="201"/>
    </row>
    <row r="4024" spans="4:4" x14ac:dyDescent="0.25">
      <c r="D4024" s="201"/>
    </row>
    <row r="4025" spans="4:4" x14ac:dyDescent="0.25">
      <c r="D4025" s="201"/>
    </row>
    <row r="4026" spans="4:4" x14ac:dyDescent="0.25">
      <c r="D4026" s="201"/>
    </row>
    <row r="4027" spans="4:4" x14ac:dyDescent="0.25">
      <c r="D4027" s="201"/>
    </row>
    <row r="4028" spans="4:4" x14ac:dyDescent="0.25">
      <c r="D4028" s="201"/>
    </row>
    <row r="4029" spans="4:4" x14ac:dyDescent="0.25">
      <c r="D4029" s="201"/>
    </row>
    <row r="4030" spans="4:4" x14ac:dyDescent="0.25">
      <c r="D4030" s="201"/>
    </row>
    <row r="4031" spans="4:4" x14ac:dyDescent="0.25">
      <c r="D4031" s="201"/>
    </row>
    <row r="4032" spans="4:4" x14ac:dyDescent="0.25">
      <c r="D4032" s="201"/>
    </row>
    <row r="4033" spans="4:4" x14ac:dyDescent="0.25">
      <c r="D4033" s="20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94"/>
  <sheetViews>
    <sheetView workbookViewId="0">
      <pane ySplit="1" topLeftCell="A2" activePane="bottomLeft" state="frozen"/>
      <selection pane="bottomLeft" activeCell="G110" sqref="G110"/>
    </sheetView>
  </sheetViews>
  <sheetFormatPr defaultRowHeight="15" x14ac:dyDescent="0.25"/>
  <cols>
    <col min="1" max="3" width="29.85546875" customWidth="1"/>
    <col min="4" max="4" width="11.28515625" customWidth="1"/>
    <col min="5" max="5" width="11.7109375" customWidth="1"/>
    <col min="6" max="6" width="11.28515625" customWidth="1"/>
    <col min="257" max="259" width="29.85546875" customWidth="1"/>
    <col min="513" max="515" width="29.85546875" customWidth="1"/>
    <col min="769" max="771" width="29.85546875" customWidth="1"/>
    <col min="1025" max="1027" width="29.85546875" customWidth="1"/>
    <col min="1281" max="1283" width="29.85546875" customWidth="1"/>
    <col min="1537" max="1539" width="29.85546875" customWidth="1"/>
    <col min="1793" max="1795" width="29.85546875" customWidth="1"/>
    <col min="2049" max="2051" width="29.85546875" customWidth="1"/>
    <col min="2305" max="2307" width="29.85546875" customWidth="1"/>
    <col min="2561" max="2563" width="29.85546875" customWidth="1"/>
    <col min="2817" max="2819" width="29.85546875" customWidth="1"/>
    <col min="3073" max="3075" width="29.85546875" customWidth="1"/>
    <col min="3329" max="3331" width="29.85546875" customWidth="1"/>
    <col min="3585" max="3587" width="29.85546875" customWidth="1"/>
    <col min="3841" max="3843" width="29.85546875" customWidth="1"/>
    <col min="4097" max="4099" width="29.85546875" customWidth="1"/>
    <col min="4353" max="4355" width="29.85546875" customWidth="1"/>
    <col min="4609" max="4611" width="29.85546875" customWidth="1"/>
    <col min="4865" max="4867" width="29.85546875" customWidth="1"/>
    <col min="5121" max="5123" width="29.85546875" customWidth="1"/>
    <col min="5377" max="5379" width="29.85546875" customWidth="1"/>
    <col min="5633" max="5635" width="29.85546875" customWidth="1"/>
    <col min="5889" max="5891" width="29.85546875" customWidth="1"/>
    <col min="6145" max="6147" width="29.85546875" customWidth="1"/>
    <col min="6401" max="6403" width="29.85546875" customWidth="1"/>
    <col min="6657" max="6659" width="29.85546875" customWidth="1"/>
    <col min="6913" max="6915" width="29.85546875" customWidth="1"/>
    <col min="7169" max="7171" width="29.85546875" customWidth="1"/>
    <col min="7425" max="7427" width="29.85546875" customWidth="1"/>
    <col min="7681" max="7683" width="29.85546875" customWidth="1"/>
    <col min="7937" max="7939" width="29.85546875" customWidth="1"/>
    <col min="8193" max="8195" width="29.85546875" customWidth="1"/>
    <col min="8449" max="8451" width="29.85546875" customWidth="1"/>
    <col min="8705" max="8707" width="29.85546875" customWidth="1"/>
    <col min="8961" max="8963" width="29.85546875" customWidth="1"/>
    <col min="9217" max="9219" width="29.85546875" customWidth="1"/>
    <col min="9473" max="9475" width="29.85546875" customWidth="1"/>
    <col min="9729" max="9731" width="29.85546875" customWidth="1"/>
    <col min="9985" max="9987" width="29.85546875" customWidth="1"/>
    <col min="10241" max="10243" width="29.85546875" customWidth="1"/>
    <col min="10497" max="10499" width="29.85546875" customWidth="1"/>
    <col min="10753" max="10755" width="29.85546875" customWidth="1"/>
    <col min="11009" max="11011" width="29.85546875" customWidth="1"/>
    <col min="11265" max="11267" width="29.85546875" customWidth="1"/>
    <col min="11521" max="11523" width="29.85546875" customWidth="1"/>
    <col min="11777" max="11779" width="29.85546875" customWidth="1"/>
    <col min="12033" max="12035" width="29.85546875" customWidth="1"/>
    <col min="12289" max="12291" width="29.85546875" customWidth="1"/>
    <col min="12545" max="12547" width="29.85546875" customWidth="1"/>
    <col min="12801" max="12803" width="29.85546875" customWidth="1"/>
    <col min="13057" max="13059" width="29.85546875" customWidth="1"/>
    <col min="13313" max="13315" width="29.85546875" customWidth="1"/>
    <col min="13569" max="13571" width="29.85546875" customWidth="1"/>
    <col min="13825" max="13827" width="29.85546875" customWidth="1"/>
    <col min="14081" max="14083" width="29.85546875" customWidth="1"/>
    <col min="14337" max="14339" width="29.85546875" customWidth="1"/>
    <col min="14593" max="14595" width="29.85546875" customWidth="1"/>
    <col min="14849" max="14851" width="29.85546875" customWidth="1"/>
    <col min="15105" max="15107" width="29.85546875" customWidth="1"/>
    <col min="15361" max="15363" width="29.85546875" customWidth="1"/>
    <col min="15617" max="15619" width="29.85546875" customWidth="1"/>
    <col min="15873" max="15875" width="29.85546875" customWidth="1"/>
    <col min="16129" max="16131" width="29.85546875" customWidth="1"/>
  </cols>
  <sheetData>
    <row r="1" spans="1:4" x14ac:dyDescent="0.25">
      <c r="A1" s="468" t="s">
        <v>778</v>
      </c>
      <c r="B1" s="199"/>
      <c r="C1" s="264">
        <v>2010</v>
      </c>
      <c r="D1" t="s">
        <v>765</v>
      </c>
    </row>
    <row r="2" spans="1:4" x14ac:dyDescent="0.25">
      <c r="A2" s="201"/>
      <c r="B2" s="201"/>
      <c r="C2" s="207"/>
    </row>
    <row r="3" spans="1:4" x14ac:dyDescent="0.25">
      <c r="A3" s="202" t="s">
        <v>428</v>
      </c>
      <c r="B3" s="201"/>
      <c r="C3" s="207"/>
    </row>
    <row r="4" spans="1:4" x14ac:dyDescent="0.25">
      <c r="A4" s="202" t="s">
        <v>429</v>
      </c>
      <c r="B4" s="201"/>
      <c r="C4" s="207"/>
    </row>
    <row r="5" spans="1:4" x14ac:dyDescent="0.25">
      <c r="A5" s="203" t="s">
        <v>430</v>
      </c>
      <c r="B5" s="204" t="s">
        <v>431</v>
      </c>
      <c r="C5" s="205">
        <v>1159.7261558487298</v>
      </c>
    </row>
    <row r="6" spans="1:4" x14ac:dyDescent="0.25">
      <c r="A6" s="203"/>
      <c r="B6" s="200" t="s">
        <v>642</v>
      </c>
      <c r="C6" s="207">
        <v>3.7340102052884125</v>
      </c>
    </row>
    <row r="7" spans="1:4" x14ac:dyDescent="0.25">
      <c r="A7" s="212" t="s">
        <v>643</v>
      </c>
      <c r="B7" s="265" t="s">
        <v>644</v>
      </c>
      <c r="C7" s="216">
        <v>32.7059802935999</v>
      </c>
    </row>
    <row r="8" spans="1:4" x14ac:dyDescent="0.25">
      <c r="A8" s="265"/>
      <c r="B8" s="265" t="s">
        <v>645</v>
      </c>
      <c r="C8" s="216">
        <v>2.8577992185081943E-2</v>
      </c>
    </row>
    <row r="9" spans="1:4" x14ac:dyDescent="0.25">
      <c r="A9" s="265"/>
      <c r="B9" s="265" t="s">
        <v>646</v>
      </c>
      <c r="C9" s="216">
        <v>7.8437785348014419E-2</v>
      </c>
    </row>
    <row r="10" spans="1:4" x14ac:dyDescent="0.25">
      <c r="A10" s="265"/>
      <c r="B10" s="265" t="s">
        <v>647</v>
      </c>
      <c r="C10" s="216">
        <v>0.98873268316596696</v>
      </c>
    </row>
    <row r="11" spans="1:4" x14ac:dyDescent="0.25">
      <c r="A11" s="266"/>
      <c r="B11" s="266" t="s">
        <v>648</v>
      </c>
      <c r="C11" s="216">
        <v>0</v>
      </c>
    </row>
    <row r="12" spans="1:4" x14ac:dyDescent="0.25">
      <c r="A12" s="266"/>
      <c r="B12" s="266" t="s">
        <v>649</v>
      </c>
      <c r="C12" s="216">
        <v>0</v>
      </c>
    </row>
    <row r="13" spans="1:4" x14ac:dyDescent="0.25">
      <c r="A13" s="217"/>
      <c r="B13" s="267" t="s">
        <v>650</v>
      </c>
      <c r="C13" s="216">
        <v>33.801728754298964</v>
      </c>
    </row>
    <row r="14" spans="1:4" ht="15.75" x14ac:dyDescent="0.25">
      <c r="A14" s="217"/>
      <c r="B14" s="268" t="s">
        <v>651</v>
      </c>
      <c r="C14" s="216">
        <v>111.45252150957829</v>
      </c>
    </row>
    <row r="15" spans="1:4" x14ac:dyDescent="0.25">
      <c r="A15" s="269"/>
      <c r="B15" s="221" t="s">
        <v>652</v>
      </c>
      <c r="C15" s="216">
        <v>39.200748949264614</v>
      </c>
    </row>
    <row r="16" spans="1:4" x14ac:dyDescent="0.25">
      <c r="A16" s="203"/>
      <c r="B16" s="221" t="s">
        <v>653</v>
      </c>
      <c r="C16" s="216">
        <v>129.25440432995111</v>
      </c>
    </row>
    <row r="17" spans="1:3" x14ac:dyDescent="0.25">
      <c r="A17" s="269"/>
      <c r="B17" s="221" t="s">
        <v>654</v>
      </c>
      <c r="C17" s="216">
        <v>168.45515327921572</v>
      </c>
    </row>
    <row r="18" spans="1:3" x14ac:dyDescent="0.25">
      <c r="A18" s="201"/>
      <c r="B18" s="201"/>
      <c r="C18" s="201"/>
    </row>
    <row r="19" spans="1:3" x14ac:dyDescent="0.25">
      <c r="A19" s="269"/>
      <c r="B19" s="221"/>
      <c r="C19" s="201"/>
    </row>
    <row r="20" spans="1:3" x14ac:dyDescent="0.25">
      <c r="A20" s="208" t="s">
        <v>442</v>
      </c>
      <c r="B20" s="204" t="s">
        <v>431</v>
      </c>
      <c r="C20" s="205">
        <v>756.304844151265</v>
      </c>
    </row>
    <row r="21" spans="1:3" x14ac:dyDescent="0.25">
      <c r="A21" s="208"/>
      <c r="B21" s="200" t="s">
        <v>642</v>
      </c>
      <c r="C21" s="229">
        <v>2.3626059555943235</v>
      </c>
    </row>
    <row r="22" spans="1:3" x14ac:dyDescent="0.25">
      <c r="A22" s="212" t="s">
        <v>643</v>
      </c>
      <c r="B22" s="265" t="s">
        <v>644</v>
      </c>
      <c r="C22" s="216">
        <v>1.7915038446939096</v>
      </c>
    </row>
    <row r="23" spans="1:3" x14ac:dyDescent="0.25">
      <c r="A23" s="265"/>
      <c r="B23" s="265" t="s">
        <v>645</v>
      </c>
      <c r="C23" s="216">
        <v>1.3979565545942332E-2</v>
      </c>
    </row>
    <row r="24" spans="1:3" x14ac:dyDescent="0.25">
      <c r="A24" s="265"/>
      <c r="B24" s="265" t="s">
        <v>646</v>
      </c>
      <c r="C24" s="216">
        <v>0.15453498569161797</v>
      </c>
    </row>
    <row r="25" spans="1:3" x14ac:dyDescent="0.25">
      <c r="A25" s="265"/>
      <c r="B25" s="265" t="s">
        <v>647</v>
      </c>
      <c r="C25" s="216">
        <v>0.64195134978017243</v>
      </c>
    </row>
    <row r="26" spans="1:3" x14ac:dyDescent="0.25">
      <c r="A26" s="266"/>
      <c r="B26" s="266" t="s">
        <v>648</v>
      </c>
      <c r="C26" s="216">
        <v>0</v>
      </c>
    </row>
    <row r="27" spans="1:3" x14ac:dyDescent="0.25">
      <c r="A27" s="266"/>
      <c r="B27" s="266" t="s">
        <v>649</v>
      </c>
      <c r="C27" s="216">
        <v>0</v>
      </c>
    </row>
    <row r="28" spans="1:3" x14ac:dyDescent="0.25">
      <c r="A28" s="269"/>
      <c r="B28" s="267" t="s">
        <v>650</v>
      </c>
      <c r="C28" s="207">
        <v>2.6019697457116422</v>
      </c>
    </row>
    <row r="29" spans="1:3" x14ac:dyDescent="0.25">
      <c r="A29" s="269"/>
      <c r="B29" s="268" t="s">
        <v>655</v>
      </c>
      <c r="C29" s="270">
        <v>50.548230811068727</v>
      </c>
    </row>
    <row r="30" spans="1:3" x14ac:dyDescent="0.25">
      <c r="A30" s="269"/>
      <c r="B30" s="221" t="s">
        <v>652</v>
      </c>
      <c r="C30" s="207">
        <v>1.9678823230167501</v>
      </c>
    </row>
    <row r="31" spans="1:3" x14ac:dyDescent="0.25">
      <c r="A31" s="269"/>
      <c r="B31" s="221" t="s">
        <v>653</v>
      </c>
      <c r="C31" s="216">
        <v>38.229871825687511</v>
      </c>
    </row>
    <row r="32" spans="1:3" x14ac:dyDescent="0.25">
      <c r="A32" s="269"/>
      <c r="B32" s="221" t="s">
        <v>654</v>
      </c>
      <c r="C32" s="216">
        <v>40.197754148704263</v>
      </c>
    </row>
    <row r="33" spans="1:3" x14ac:dyDescent="0.25">
      <c r="A33" s="269"/>
      <c r="B33" s="221"/>
      <c r="C33" s="201"/>
    </row>
    <row r="34" spans="1:3" x14ac:dyDescent="0.25">
      <c r="A34" s="208" t="s">
        <v>656</v>
      </c>
      <c r="B34" s="204" t="s">
        <v>431</v>
      </c>
      <c r="C34" s="205">
        <v>252.47871068193001</v>
      </c>
    </row>
    <row r="35" spans="1:3" x14ac:dyDescent="0.25">
      <c r="A35" s="208"/>
      <c r="B35" s="200" t="s">
        <v>642</v>
      </c>
      <c r="C35" s="207">
        <v>2.99</v>
      </c>
    </row>
    <row r="36" spans="1:3" x14ac:dyDescent="0.25">
      <c r="A36" s="212" t="s">
        <v>643</v>
      </c>
      <c r="B36" s="265" t="s">
        <v>644</v>
      </c>
      <c r="C36" s="216">
        <v>6.2400470206554211</v>
      </c>
    </row>
    <row r="37" spans="1:3" x14ac:dyDescent="0.25">
      <c r="A37" s="265"/>
      <c r="B37" s="265" t="s">
        <v>645</v>
      </c>
      <c r="C37" s="216">
        <v>1.5772699216493921E-2</v>
      </c>
    </row>
    <row r="38" spans="1:3" x14ac:dyDescent="0.25">
      <c r="A38" s="265"/>
      <c r="B38" s="265" t="s">
        <v>646</v>
      </c>
      <c r="C38" s="216">
        <v>0.22649359012903675</v>
      </c>
    </row>
    <row r="39" spans="1:3" x14ac:dyDescent="0.25">
      <c r="A39" s="265"/>
      <c r="B39" s="265" t="s">
        <v>647</v>
      </c>
      <c r="C39" s="216">
        <v>1.2106690120481929</v>
      </c>
    </row>
    <row r="40" spans="1:3" x14ac:dyDescent="0.25">
      <c r="A40" s="266"/>
      <c r="B40" s="266" t="s">
        <v>648</v>
      </c>
      <c r="C40" s="216">
        <v>0</v>
      </c>
    </row>
    <row r="41" spans="1:3" x14ac:dyDescent="0.25">
      <c r="A41" s="266"/>
      <c r="B41" s="266" t="s">
        <v>649</v>
      </c>
      <c r="C41" s="216">
        <v>0</v>
      </c>
    </row>
    <row r="42" spans="1:3" x14ac:dyDescent="0.25">
      <c r="A42" s="269"/>
      <c r="B42" s="267" t="s">
        <v>650</v>
      </c>
      <c r="C42" s="216">
        <v>7.6929823220491445</v>
      </c>
    </row>
    <row r="43" spans="1:3" x14ac:dyDescent="0.25">
      <c r="A43" s="269"/>
      <c r="B43" s="268" t="s">
        <v>655</v>
      </c>
      <c r="C43" s="201">
        <v>48</v>
      </c>
    </row>
    <row r="44" spans="1:3" x14ac:dyDescent="0.25">
      <c r="A44" s="269"/>
      <c r="B44" s="221" t="s">
        <v>652</v>
      </c>
      <c r="C44" s="207">
        <v>1.942314257969848</v>
      </c>
    </row>
    <row r="45" spans="1:3" x14ac:dyDescent="0.25">
      <c r="A45" s="269"/>
      <c r="B45" s="221" t="s">
        <v>653</v>
      </c>
      <c r="C45" s="216">
        <v>12.118978112732641</v>
      </c>
    </row>
    <row r="46" spans="1:3" x14ac:dyDescent="0.25">
      <c r="A46" s="269"/>
      <c r="B46" s="221" t="s">
        <v>654</v>
      </c>
      <c r="C46" s="216">
        <v>14.061292370702489</v>
      </c>
    </row>
    <row r="47" spans="1:3" x14ac:dyDescent="0.25">
      <c r="A47" s="269"/>
      <c r="B47" s="221"/>
      <c r="C47" s="201"/>
    </row>
    <row r="48" spans="1:3" x14ac:dyDescent="0.25">
      <c r="A48" s="208" t="s">
        <v>445</v>
      </c>
      <c r="B48" s="204" t="s">
        <v>431</v>
      </c>
      <c r="C48" s="205">
        <v>236.03228931807101</v>
      </c>
    </row>
    <row r="49" spans="1:3" x14ac:dyDescent="0.25">
      <c r="A49" s="208"/>
      <c r="B49" s="200" t="s">
        <v>642</v>
      </c>
      <c r="C49" s="229">
        <v>2.99</v>
      </c>
    </row>
    <row r="50" spans="1:3" x14ac:dyDescent="0.25">
      <c r="A50" s="212" t="s">
        <v>643</v>
      </c>
      <c r="B50" s="265" t="s">
        <v>644</v>
      </c>
      <c r="C50" s="216">
        <v>2.2672407486957833</v>
      </c>
    </row>
    <row r="51" spans="1:3" x14ac:dyDescent="0.25">
      <c r="A51" s="265"/>
      <c r="B51" s="265" t="s">
        <v>645</v>
      </c>
      <c r="C51" s="216">
        <v>1.7691863039367008E-2</v>
      </c>
    </row>
    <row r="52" spans="1:3" x14ac:dyDescent="0.25">
      <c r="A52" s="265"/>
      <c r="B52" s="265" t="s">
        <v>646</v>
      </c>
      <c r="C52" s="216">
        <v>0.19557201492861925</v>
      </c>
    </row>
    <row r="53" spans="1:3" x14ac:dyDescent="0.25">
      <c r="A53" s="265"/>
      <c r="B53" s="265" t="s">
        <v>647</v>
      </c>
      <c r="C53" s="216">
        <v>0.81242262650602437</v>
      </c>
    </row>
    <row r="54" spans="1:3" x14ac:dyDescent="0.25">
      <c r="A54" s="266"/>
      <c r="B54" s="266" t="s">
        <v>648</v>
      </c>
      <c r="C54" s="216">
        <v>0</v>
      </c>
    </row>
    <row r="55" spans="1:3" x14ac:dyDescent="0.25">
      <c r="A55" s="266"/>
      <c r="B55" s="266" t="s">
        <v>649</v>
      </c>
      <c r="C55" s="216">
        <v>0</v>
      </c>
    </row>
    <row r="56" spans="1:3" x14ac:dyDescent="0.25">
      <c r="A56" s="269"/>
      <c r="B56" s="267" t="s">
        <v>650</v>
      </c>
      <c r="C56" s="207">
        <v>3.2929272531697942</v>
      </c>
    </row>
    <row r="57" spans="1:3" x14ac:dyDescent="0.25">
      <c r="A57" s="269"/>
      <c r="B57" s="268" t="s">
        <v>655</v>
      </c>
      <c r="C57" s="201">
        <v>48</v>
      </c>
    </row>
    <row r="58" spans="1:3" x14ac:dyDescent="0.25">
      <c r="A58" s="269"/>
      <c r="B58" s="221" t="s">
        <v>652</v>
      </c>
      <c r="C58" s="207">
        <v>0.77723715812353378</v>
      </c>
    </row>
    <row r="59" spans="1:3" x14ac:dyDescent="0.25">
      <c r="A59" s="269"/>
      <c r="B59" s="221" t="s">
        <v>653</v>
      </c>
      <c r="C59" s="216">
        <v>11.329549887267408</v>
      </c>
    </row>
    <row r="60" spans="1:3" x14ac:dyDescent="0.25">
      <c r="A60" s="269"/>
      <c r="B60" s="221" t="s">
        <v>654</v>
      </c>
      <c r="C60" s="216">
        <v>12.106787045390941</v>
      </c>
    </row>
    <row r="61" spans="1:3" x14ac:dyDescent="0.25">
      <c r="A61" s="269"/>
      <c r="B61" s="221"/>
      <c r="C61" s="201"/>
    </row>
    <row r="62" spans="1:3" x14ac:dyDescent="0.25">
      <c r="A62" s="208" t="s">
        <v>446</v>
      </c>
      <c r="B62" s="204" t="s">
        <v>431</v>
      </c>
      <c r="C62" s="205">
        <v>318.95498424119103</v>
      </c>
    </row>
    <row r="63" spans="1:3" x14ac:dyDescent="0.25">
      <c r="A63" s="208"/>
      <c r="B63" s="200" t="s">
        <v>642</v>
      </c>
      <c r="C63" s="207">
        <v>2.99</v>
      </c>
    </row>
    <row r="64" spans="1:3" x14ac:dyDescent="0.25">
      <c r="A64" s="212" t="s">
        <v>643</v>
      </c>
      <c r="B64" s="265" t="s">
        <v>644</v>
      </c>
      <c r="C64" s="216">
        <v>6.2400470206554211</v>
      </c>
    </row>
    <row r="65" spans="1:3" x14ac:dyDescent="0.25">
      <c r="A65" s="265"/>
      <c r="B65" s="265" t="s">
        <v>645</v>
      </c>
      <c r="C65" s="216">
        <v>1.5772699216493921E-2</v>
      </c>
    </row>
    <row r="66" spans="1:3" x14ac:dyDescent="0.25">
      <c r="A66" s="265"/>
      <c r="B66" s="265" t="s">
        <v>646</v>
      </c>
      <c r="C66" s="216">
        <v>0.22649359012903675</v>
      </c>
    </row>
    <row r="67" spans="1:3" x14ac:dyDescent="0.25">
      <c r="A67" s="265"/>
      <c r="B67" s="265" t="s">
        <v>647</v>
      </c>
      <c r="C67" s="216">
        <v>1.2106690120481929</v>
      </c>
    </row>
    <row r="68" spans="1:3" x14ac:dyDescent="0.25">
      <c r="A68" s="266"/>
      <c r="B68" s="266" t="s">
        <v>648</v>
      </c>
      <c r="C68" s="216">
        <v>0</v>
      </c>
    </row>
    <row r="69" spans="1:3" x14ac:dyDescent="0.25">
      <c r="A69" s="266"/>
      <c r="B69" s="266" t="s">
        <v>649</v>
      </c>
      <c r="C69" s="216">
        <v>0</v>
      </c>
    </row>
    <row r="70" spans="1:3" x14ac:dyDescent="0.25">
      <c r="A70" s="269"/>
      <c r="B70" s="267" t="s">
        <v>650</v>
      </c>
      <c r="C70" s="216">
        <v>7.6929823220491445</v>
      </c>
    </row>
    <row r="71" spans="1:3" x14ac:dyDescent="0.25">
      <c r="A71" s="269"/>
      <c r="B71" s="268" t="s">
        <v>655</v>
      </c>
      <c r="C71" s="201">
        <v>48</v>
      </c>
    </row>
    <row r="72" spans="1:3" x14ac:dyDescent="0.25">
      <c r="A72" s="269"/>
      <c r="B72" s="221" t="s">
        <v>652</v>
      </c>
      <c r="C72" s="216">
        <v>2.453715055296946</v>
      </c>
    </row>
    <row r="73" spans="1:3" x14ac:dyDescent="0.25">
      <c r="A73" s="269"/>
      <c r="B73" s="221" t="s">
        <v>653</v>
      </c>
      <c r="C73" s="216">
        <v>15.309839243577169</v>
      </c>
    </row>
    <row r="74" spans="1:3" x14ac:dyDescent="0.25">
      <c r="A74" s="269"/>
      <c r="B74" s="221" t="s">
        <v>654</v>
      </c>
      <c r="C74" s="216">
        <v>17.763554298874116</v>
      </c>
    </row>
    <row r="75" spans="1:3" x14ac:dyDescent="0.25">
      <c r="A75" s="269"/>
      <c r="B75" s="221"/>
      <c r="C75" s="201"/>
    </row>
    <row r="76" spans="1:3" x14ac:dyDescent="0.25">
      <c r="A76" s="208" t="s">
        <v>447</v>
      </c>
      <c r="B76" s="204" t="s">
        <v>431</v>
      </c>
      <c r="C76" s="205">
        <v>1260.031015758806</v>
      </c>
    </row>
    <row r="77" spans="1:3" x14ac:dyDescent="0.25">
      <c r="A77" s="208"/>
      <c r="B77" s="200" t="s">
        <v>642</v>
      </c>
      <c r="C77" s="207">
        <v>2.99</v>
      </c>
    </row>
    <row r="78" spans="1:3" x14ac:dyDescent="0.25">
      <c r="A78" s="212" t="s">
        <v>643</v>
      </c>
      <c r="B78" s="265" t="s">
        <v>644</v>
      </c>
      <c r="C78" s="216">
        <v>2.2672407486957833</v>
      </c>
    </row>
    <row r="79" spans="1:3" x14ac:dyDescent="0.25">
      <c r="A79" s="265"/>
      <c r="B79" s="265" t="s">
        <v>645</v>
      </c>
      <c r="C79" s="216">
        <v>1.7691863039367008E-2</v>
      </c>
    </row>
    <row r="80" spans="1:3" x14ac:dyDescent="0.25">
      <c r="A80" s="265"/>
      <c r="B80" s="265" t="s">
        <v>646</v>
      </c>
      <c r="C80" s="216">
        <v>0.19557201492861925</v>
      </c>
    </row>
    <row r="81" spans="1:3" x14ac:dyDescent="0.25">
      <c r="A81" s="265"/>
      <c r="B81" s="265" t="s">
        <v>647</v>
      </c>
      <c r="C81" s="216">
        <v>0.81242262650602437</v>
      </c>
    </row>
    <row r="82" spans="1:3" x14ac:dyDescent="0.25">
      <c r="A82" s="266"/>
      <c r="B82" s="266" t="s">
        <v>648</v>
      </c>
      <c r="C82" s="216">
        <v>0</v>
      </c>
    </row>
    <row r="83" spans="1:3" x14ac:dyDescent="0.25">
      <c r="A83" s="266"/>
      <c r="B83" s="266" t="s">
        <v>649</v>
      </c>
      <c r="C83" s="216">
        <v>0</v>
      </c>
    </row>
    <row r="84" spans="1:3" x14ac:dyDescent="0.25">
      <c r="A84" s="269"/>
      <c r="B84" s="267" t="s">
        <v>650</v>
      </c>
      <c r="C84" s="207">
        <v>3.2929272531697942</v>
      </c>
    </row>
    <row r="85" spans="1:3" x14ac:dyDescent="0.25">
      <c r="A85" s="269"/>
      <c r="B85" s="268" t="s">
        <v>655</v>
      </c>
      <c r="C85" s="201">
        <v>48</v>
      </c>
    </row>
    <row r="86" spans="1:3" x14ac:dyDescent="0.25">
      <c r="A86" s="269"/>
      <c r="B86" s="221" t="s">
        <v>652</v>
      </c>
      <c r="C86" s="216">
        <v>4.1491904716313908</v>
      </c>
    </row>
    <row r="87" spans="1:3" x14ac:dyDescent="0.25">
      <c r="A87" s="269"/>
      <c r="B87" s="221" t="s">
        <v>653</v>
      </c>
      <c r="C87" s="216">
        <v>60.481488756422685</v>
      </c>
    </row>
    <row r="88" spans="1:3" x14ac:dyDescent="0.25">
      <c r="A88" s="269"/>
      <c r="B88" s="221" t="s">
        <v>654</v>
      </c>
      <c r="C88" s="216">
        <v>64.630679228054078</v>
      </c>
    </row>
    <row r="89" spans="1:3" x14ac:dyDescent="0.25">
      <c r="A89" s="269"/>
      <c r="B89" s="221"/>
      <c r="C89" s="201"/>
    </row>
    <row r="90" spans="1:3" x14ac:dyDescent="0.25">
      <c r="A90" s="208" t="s">
        <v>448</v>
      </c>
      <c r="B90" s="204" t="s">
        <v>431</v>
      </c>
      <c r="C90" s="205">
        <v>326.22375332894944</v>
      </c>
    </row>
    <row r="91" spans="1:3" x14ac:dyDescent="0.25">
      <c r="A91" s="208"/>
      <c r="B91" s="200" t="s">
        <v>642</v>
      </c>
      <c r="C91" s="207">
        <v>1.46</v>
      </c>
    </row>
    <row r="92" spans="1:3" x14ac:dyDescent="0.25">
      <c r="A92" s="212" t="s">
        <v>643</v>
      </c>
      <c r="B92" s="265" t="s">
        <v>644</v>
      </c>
      <c r="C92" s="216">
        <v>0</v>
      </c>
    </row>
    <row r="93" spans="1:3" x14ac:dyDescent="0.25">
      <c r="A93" s="265"/>
      <c r="B93" s="265" t="s">
        <v>645</v>
      </c>
      <c r="C93" s="216">
        <v>1.20083832E-2</v>
      </c>
    </row>
    <row r="94" spans="1:3" x14ac:dyDescent="0.25">
      <c r="A94" s="265"/>
      <c r="B94" s="265" t="s">
        <v>646</v>
      </c>
      <c r="C94" s="216">
        <v>0.26728336800000002</v>
      </c>
    </row>
    <row r="95" spans="1:3" x14ac:dyDescent="0.25">
      <c r="A95" s="265"/>
      <c r="B95" s="265" t="s">
        <v>647</v>
      </c>
      <c r="C95" s="216">
        <v>0.46953599999999995</v>
      </c>
    </row>
    <row r="96" spans="1:3" x14ac:dyDescent="0.25">
      <c r="A96" s="266"/>
      <c r="B96" s="266" t="s">
        <v>648</v>
      </c>
      <c r="C96" s="216">
        <v>0</v>
      </c>
    </row>
    <row r="97" spans="1:3" x14ac:dyDescent="0.25">
      <c r="A97" s="266"/>
      <c r="B97" s="266" t="s">
        <v>649</v>
      </c>
      <c r="C97" s="216">
        <v>0</v>
      </c>
    </row>
    <row r="98" spans="1:3" x14ac:dyDescent="0.25">
      <c r="A98" s="269"/>
      <c r="B98" s="267" t="s">
        <v>650</v>
      </c>
      <c r="C98" s="216">
        <v>0.7488277512</v>
      </c>
    </row>
    <row r="99" spans="1:3" x14ac:dyDescent="0.25">
      <c r="A99" s="269"/>
      <c r="B99" s="268" t="s">
        <v>655</v>
      </c>
      <c r="C99" s="201">
        <v>32.799999999999997</v>
      </c>
    </row>
    <row r="100" spans="1:3" x14ac:dyDescent="0.25">
      <c r="A100" s="269"/>
      <c r="B100" s="221" t="s">
        <v>652</v>
      </c>
      <c r="C100" s="216">
        <v>0.24428539959334072</v>
      </c>
    </row>
    <row r="101" spans="1:3" x14ac:dyDescent="0.25">
      <c r="A101" s="269"/>
      <c r="B101" s="221" t="s">
        <v>653</v>
      </c>
      <c r="C101" s="216">
        <v>10.700139109189541</v>
      </c>
    </row>
    <row r="102" spans="1:3" x14ac:dyDescent="0.25">
      <c r="A102" s="269"/>
      <c r="B102" s="221" t="s">
        <v>654</v>
      </c>
      <c r="C102" s="216">
        <v>10.944424508782882</v>
      </c>
    </row>
    <row r="103" spans="1:3" x14ac:dyDescent="0.25">
      <c r="A103" s="218"/>
      <c r="B103" s="223"/>
      <c r="C103" s="201"/>
    </row>
    <row r="104" spans="1:3" x14ac:dyDescent="0.25">
      <c r="A104" s="208" t="s">
        <v>449</v>
      </c>
      <c r="B104" s="204" t="s">
        <v>431</v>
      </c>
      <c r="C104" s="205">
        <v>1231.7682466710476</v>
      </c>
    </row>
    <row r="105" spans="1:3" x14ac:dyDescent="0.25">
      <c r="A105" s="208"/>
      <c r="B105" s="200" t="s">
        <v>642</v>
      </c>
      <c r="C105" s="207">
        <v>1.46</v>
      </c>
    </row>
    <row r="106" spans="1:3" x14ac:dyDescent="0.25">
      <c r="A106" s="212" t="s">
        <v>643</v>
      </c>
      <c r="B106" s="265" t="s">
        <v>644</v>
      </c>
      <c r="C106" s="216">
        <v>0</v>
      </c>
    </row>
    <row r="107" spans="1:3" x14ac:dyDescent="0.25">
      <c r="A107" s="265"/>
      <c r="B107" s="265" t="s">
        <v>645</v>
      </c>
      <c r="C107" s="216">
        <v>8.5059381000000007E-3</v>
      </c>
    </row>
    <row r="108" spans="1:3" x14ac:dyDescent="0.25">
      <c r="A108" s="265"/>
      <c r="B108" s="265" t="s">
        <v>646</v>
      </c>
      <c r="C108" s="216">
        <v>0.18932571900000006</v>
      </c>
    </row>
    <row r="109" spans="1:3" x14ac:dyDescent="0.25">
      <c r="A109" s="265"/>
      <c r="B109" s="265" t="s">
        <v>647</v>
      </c>
      <c r="C109" s="216">
        <v>0.33258799999999999</v>
      </c>
    </row>
    <row r="110" spans="1:3" x14ac:dyDescent="0.25">
      <c r="A110" s="266"/>
      <c r="B110" s="266" t="s">
        <v>648</v>
      </c>
      <c r="C110" s="216">
        <v>0</v>
      </c>
    </row>
    <row r="111" spans="1:3" x14ac:dyDescent="0.25">
      <c r="A111" s="266"/>
      <c r="B111" s="266" t="s">
        <v>649</v>
      </c>
      <c r="C111" s="216">
        <v>0</v>
      </c>
    </row>
    <row r="112" spans="1:3" x14ac:dyDescent="0.25">
      <c r="A112" s="269"/>
      <c r="B112" s="267" t="s">
        <v>650</v>
      </c>
      <c r="C112" s="216">
        <v>0.53041965710000005</v>
      </c>
    </row>
    <row r="113" spans="1:6" x14ac:dyDescent="0.25">
      <c r="A113" s="269"/>
      <c r="B113" s="268" t="s">
        <v>655</v>
      </c>
      <c r="C113" s="201">
        <v>32.799999999999997</v>
      </c>
    </row>
    <row r="114" spans="1:6" x14ac:dyDescent="0.25">
      <c r="A114" s="269"/>
      <c r="B114" s="221" t="s">
        <v>652</v>
      </c>
      <c r="C114" s="216">
        <v>0.65335409102592534</v>
      </c>
    </row>
    <row r="115" spans="1:6" x14ac:dyDescent="0.25">
      <c r="A115" s="269"/>
      <c r="B115" s="221" t="s">
        <v>653</v>
      </c>
      <c r="C115" s="216">
        <v>40.401998490810357</v>
      </c>
    </row>
    <row r="116" spans="1:6" x14ac:dyDescent="0.25">
      <c r="A116" s="269"/>
      <c r="B116" s="221" t="s">
        <v>654</v>
      </c>
      <c r="C116" s="216">
        <v>41.055352581836281</v>
      </c>
    </row>
    <row r="117" spans="1:6" x14ac:dyDescent="0.25">
      <c r="A117" s="218"/>
      <c r="B117" s="223"/>
      <c r="C117" s="201"/>
    </row>
    <row r="118" spans="1:6" x14ac:dyDescent="0.25">
      <c r="A118" s="209" t="s">
        <v>450</v>
      </c>
      <c r="B118" s="203" t="s">
        <v>431</v>
      </c>
      <c r="C118" s="211">
        <v>5541.5199999999895</v>
      </c>
    </row>
    <row r="119" spans="1:6" x14ac:dyDescent="0.25">
      <c r="A119" s="209"/>
      <c r="B119" s="203" t="s">
        <v>657</v>
      </c>
      <c r="C119" s="271">
        <v>0</v>
      </c>
    </row>
    <row r="120" spans="1:6" x14ac:dyDescent="0.25">
      <c r="A120" s="198"/>
      <c r="B120" s="203" t="s">
        <v>652</v>
      </c>
      <c r="C120" s="272">
        <v>51.388727705922349</v>
      </c>
    </row>
    <row r="121" spans="1:6" x14ac:dyDescent="0.25">
      <c r="A121" s="198"/>
      <c r="B121" s="203" t="s">
        <v>653</v>
      </c>
      <c r="C121" s="272">
        <v>317.82626975563841</v>
      </c>
    </row>
    <row r="122" spans="1:6" x14ac:dyDescent="0.25">
      <c r="A122" s="198"/>
      <c r="B122" s="203" t="s">
        <v>654</v>
      </c>
      <c r="C122" s="272">
        <v>369.21499746156076</v>
      </c>
      <c r="D122">
        <f>(C122*1000)/(C118*1000)</f>
        <v>6.6627026061723396E-2</v>
      </c>
      <c r="F122" s="293"/>
    </row>
    <row r="123" spans="1:6" x14ac:dyDescent="0.25">
      <c r="A123" s="198"/>
      <c r="B123" s="221"/>
      <c r="C123" s="201"/>
    </row>
    <row r="124" spans="1:6" x14ac:dyDescent="0.25">
      <c r="A124" s="202" t="s">
        <v>658</v>
      </c>
      <c r="B124" s="221"/>
      <c r="C124" s="201"/>
    </row>
    <row r="125" spans="1:6" x14ac:dyDescent="0.25">
      <c r="A125" s="215" t="s">
        <v>456</v>
      </c>
      <c r="B125" s="223" t="s">
        <v>431</v>
      </c>
      <c r="C125" s="205">
        <v>292.01299999999998</v>
      </c>
    </row>
    <row r="126" spans="1:6" x14ac:dyDescent="0.25">
      <c r="A126" s="215"/>
      <c r="B126" s="200" t="s">
        <v>642</v>
      </c>
      <c r="C126" s="229">
        <v>0.5</v>
      </c>
    </row>
    <row r="127" spans="1:6" x14ac:dyDescent="0.25">
      <c r="A127" s="212" t="s">
        <v>643</v>
      </c>
      <c r="B127" s="265" t="s">
        <v>644</v>
      </c>
      <c r="C127" s="216">
        <v>3.6030101737500004</v>
      </c>
    </row>
    <row r="128" spans="1:6" x14ac:dyDescent="0.25">
      <c r="A128" s="265"/>
      <c r="B128" s="265" t="s">
        <v>645</v>
      </c>
      <c r="C128" s="216">
        <v>9.3870517500000018E-3</v>
      </c>
    </row>
    <row r="129" spans="1:3" x14ac:dyDescent="0.25">
      <c r="A129" s="265"/>
      <c r="B129" s="265" t="s">
        <v>646</v>
      </c>
      <c r="C129" s="216">
        <v>0.13288235625000003</v>
      </c>
    </row>
    <row r="130" spans="1:3" x14ac:dyDescent="0.25">
      <c r="A130" s="265"/>
      <c r="B130" s="265" t="s">
        <v>647</v>
      </c>
      <c r="C130" s="216">
        <v>0.23109975000000002</v>
      </c>
    </row>
    <row r="131" spans="1:3" x14ac:dyDescent="0.25">
      <c r="A131" s="266"/>
      <c r="B131" s="266" t="s">
        <v>648</v>
      </c>
      <c r="C131" s="216">
        <v>0</v>
      </c>
    </row>
    <row r="132" spans="1:3" x14ac:dyDescent="0.25">
      <c r="A132" s="266"/>
      <c r="B132" s="266" t="s">
        <v>649</v>
      </c>
      <c r="C132" s="216">
        <v>0</v>
      </c>
    </row>
    <row r="133" spans="1:3" x14ac:dyDescent="0.25">
      <c r="A133" s="201"/>
      <c r="B133" s="267" t="s">
        <v>650</v>
      </c>
      <c r="C133" s="216">
        <v>3.9763793317500005</v>
      </c>
    </row>
    <row r="134" spans="1:3" x14ac:dyDescent="0.25">
      <c r="A134" s="201"/>
      <c r="B134" s="268" t="s">
        <v>655</v>
      </c>
      <c r="C134" s="273">
        <v>1.5</v>
      </c>
    </row>
    <row r="135" spans="1:3" x14ac:dyDescent="0.25">
      <c r="A135" s="217"/>
      <c r="B135" s="221" t="s">
        <v>652</v>
      </c>
      <c r="C135" s="273">
        <v>1.161154457802313</v>
      </c>
    </row>
    <row r="136" spans="1:3" x14ac:dyDescent="0.25">
      <c r="A136" s="217"/>
      <c r="B136" s="221" t="s">
        <v>653</v>
      </c>
      <c r="C136" s="273">
        <v>0.43801950000000001</v>
      </c>
    </row>
    <row r="137" spans="1:3" x14ac:dyDescent="0.25">
      <c r="A137" s="201"/>
      <c r="B137" s="221" t="s">
        <v>654</v>
      </c>
      <c r="C137" s="273">
        <v>1.599173957802313</v>
      </c>
    </row>
    <row r="138" spans="1:3" x14ac:dyDescent="0.25">
      <c r="A138" s="217"/>
      <c r="B138" s="223"/>
      <c r="C138" s="201"/>
    </row>
    <row r="139" spans="1:3" x14ac:dyDescent="0.25">
      <c r="A139" s="215" t="s">
        <v>457</v>
      </c>
      <c r="B139" s="223" t="s">
        <v>431</v>
      </c>
      <c r="C139" s="205">
        <v>117.166</v>
      </c>
    </row>
    <row r="140" spans="1:3" x14ac:dyDescent="0.25">
      <c r="A140" s="215"/>
      <c r="B140" s="200" t="s">
        <v>642</v>
      </c>
      <c r="C140" s="229">
        <v>0.5</v>
      </c>
    </row>
    <row r="141" spans="1:3" x14ac:dyDescent="0.25">
      <c r="A141" s="212" t="s">
        <v>643</v>
      </c>
      <c r="B141" s="265" t="s">
        <v>644</v>
      </c>
      <c r="C141" s="216">
        <v>3.6030101737500004</v>
      </c>
    </row>
    <row r="142" spans="1:3" x14ac:dyDescent="0.25">
      <c r="A142" s="265"/>
      <c r="B142" s="265" t="s">
        <v>645</v>
      </c>
      <c r="C142" s="216">
        <v>9.3870517500000018E-3</v>
      </c>
    </row>
    <row r="143" spans="1:3" x14ac:dyDescent="0.25">
      <c r="A143" s="265"/>
      <c r="B143" s="265" t="s">
        <v>646</v>
      </c>
      <c r="C143" s="216">
        <v>0.13288235625000003</v>
      </c>
    </row>
    <row r="144" spans="1:3" x14ac:dyDescent="0.25">
      <c r="A144" s="265"/>
      <c r="B144" s="265" t="s">
        <v>647</v>
      </c>
      <c r="C144" s="216">
        <v>0.23109975000000002</v>
      </c>
    </row>
    <row r="145" spans="1:3" x14ac:dyDescent="0.25">
      <c r="A145" s="266"/>
      <c r="B145" s="266" t="s">
        <v>648</v>
      </c>
      <c r="C145" s="216">
        <v>0</v>
      </c>
    </row>
    <row r="146" spans="1:3" x14ac:dyDescent="0.25">
      <c r="A146" s="266"/>
      <c r="B146" s="266" t="s">
        <v>649</v>
      </c>
      <c r="C146" s="216">
        <v>0</v>
      </c>
    </row>
    <row r="147" spans="1:3" x14ac:dyDescent="0.25">
      <c r="A147" s="217"/>
      <c r="B147" s="267" t="s">
        <v>650</v>
      </c>
      <c r="C147" s="216">
        <v>3.9763793317500005</v>
      </c>
    </row>
    <row r="148" spans="1:3" x14ac:dyDescent="0.25">
      <c r="A148" s="217"/>
      <c r="B148" s="268" t="s">
        <v>655</v>
      </c>
      <c r="C148" s="273">
        <v>1.5</v>
      </c>
    </row>
    <row r="149" spans="1:3" x14ac:dyDescent="0.25">
      <c r="A149" s="217"/>
      <c r="B149" s="221" t="s">
        <v>652</v>
      </c>
      <c r="C149" s="273">
        <v>0.46589646078382052</v>
      </c>
    </row>
    <row r="150" spans="1:3" x14ac:dyDescent="0.25">
      <c r="A150" s="217"/>
      <c r="B150" s="221" t="s">
        <v>653</v>
      </c>
      <c r="C150" s="273">
        <v>0.17574899999999999</v>
      </c>
    </row>
    <row r="151" spans="1:3" x14ac:dyDescent="0.25">
      <c r="A151" s="217"/>
      <c r="B151" s="221" t="s">
        <v>654</v>
      </c>
      <c r="C151" s="273">
        <v>0.64164546078382045</v>
      </c>
    </row>
    <row r="152" spans="1:3" x14ac:dyDescent="0.25">
      <c r="A152" s="217"/>
      <c r="B152" s="201"/>
      <c r="C152" s="201"/>
    </row>
    <row r="153" spans="1:3" x14ac:dyDescent="0.25">
      <c r="A153" s="215" t="s">
        <v>458</v>
      </c>
      <c r="B153" s="223" t="s">
        <v>431</v>
      </c>
      <c r="C153" s="205">
        <v>14.106999999999999</v>
      </c>
    </row>
    <row r="154" spans="1:3" x14ac:dyDescent="0.25">
      <c r="A154" s="215"/>
      <c r="B154" s="200" t="s">
        <v>642</v>
      </c>
      <c r="C154" s="229">
        <v>0.5</v>
      </c>
    </row>
    <row r="155" spans="1:3" x14ac:dyDescent="0.25">
      <c r="A155" s="212" t="s">
        <v>643</v>
      </c>
      <c r="B155" s="265" t="s">
        <v>644</v>
      </c>
      <c r="C155" s="216">
        <v>3.6030101737500004</v>
      </c>
    </row>
    <row r="156" spans="1:3" x14ac:dyDescent="0.25">
      <c r="A156" s="265"/>
      <c r="B156" s="265" t="s">
        <v>645</v>
      </c>
      <c r="C156" s="216">
        <v>9.3870517500000018E-3</v>
      </c>
    </row>
    <row r="157" spans="1:3" x14ac:dyDescent="0.25">
      <c r="A157" s="265"/>
      <c r="B157" s="265" t="s">
        <v>646</v>
      </c>
      <c r="C157" s="216">
        <v>0.13288235625000003</v>
      </c>
    </row>
    <row r="158" spans="1:3" x14ac:dyDescent="0.25">
      <c r="A158" s="265"/>
      <c r="B158" s="265" t="s">
        <v>647</v>
      </c>
      <c r="C158" s="216">
        <v>0.23109975000000002</v>
      </c>
    </row>
    <row r="159" spans="1:3" x14ac:dyDescent="0.25">
      <c r="A159" s="266"/>
      <c r="B159" s="266" t="s">
        <v>648</v>
      </c>
      <c r="C159" s="216">
        <v>0</v>
      </c>
    </row>
    <row r="160" spans="1:3" x14ac:dyDescent="0.25">
      <c r="A160" s="266"/>
      <c r="B160" s="266" t="s">
        <v>649</v>
      </c>
      <c r="C160" s="216">
        <v>0</v>
      </c>
    </row>
    <row r="161" spans="1:3" x14ac:dyDescent="0.25">
      <c r="A161" s="217"/>
      <c r="B161" s="267" t="s">
        <v>650</v>
      </c>
      <c r="C161" s="216">
        <v>3.9763793317500005</v>
      </c>
    </row>
    <row r="162" spans="1:3" x14ac:dyDescent="0.25">
      <c r="A162" s="217"/>
      <c r="B162" s="268" t="s">
        <v>655</v>
      </c>
      <c r="C162" s="273">
        <v>1.5</v>
      </c>
    </row>
    <row r="163" spans="1:3" x14ac:dyDescent="0.25">
      <c r="A163" s="217"/>
      <c r="B163" s="221" t="s">
        <v>652</v>
      </c>
      <c r="C163" s="273">
        <v>5.6094783232997249E-2</v>
      </c>
    </row>
    <row r="164" spans="1:3" x14ac:dyDescent="0.25">
      <c r="A164" s="217"/>
      <c r="B164" s="221" t="s">
        <v>653</v>
      </c>
      <c r="C164" s="273">
        <v>2.1160499999999999E-2</v>
      </c>
    </row>
    <row r="165" spans="1:3" x14ac:dyDescent="0.25">
      <c r="A165" s="217"/>
      <c r="B165" s="221" t="s">
        <v>654</v>
      </c>
      <c r="C165" s="273">
        <v>7.7255283232997241E-2</v>
      </c>
    </row>
    <row r="166" spans="1:3" x14ac:dyDescent="0.25">
      <c r="A166" s="217"/>
      <c r="B166" s="201"/>
      <c r="C166" s="201"/>
    </row>
    <row r="167" spans="1:3" x14ac:dyDescent="0.25">
      <c r="A167" s="219" t="s">
        <v>459</v>
      </c>
      <c r="B167" s="223" t="s">
        <v>431</v>
      </c>
      <c r="C167" s="205">
        <v>541.08100000000002</v>
      </c>
    </row>
    <row r="168" spans="1:3" x14ac:dyDescent="0.25">
      <c r="A168" s="215"/>
      <c r="B168" s="200" t="s">
        <v>642</v>
      </c>
      <c r="C168" s="229">
        <v>0.5</v>
      </c>
    </row>
    <row r="169" spans="1:3" x14ac:dyDescent="0.25">
      <c r="A169" s="212" t="s">
        <v>643</v>
      </c>
      <c r="B169" s="265" t="s">
        <v>644</v>
      </c>
      <c r="C169" s="216">
        <v>5.3261889525000008</v>
      </c>
    </row>
    <row r="170" spans="1:3" x14ac:dyDescent="0.25">
      <c r="A170" s="265"/>
      <c r="B170" s="265" t="s">
        <v>645</v>
      </c>
      <c r="C170" s="216">
        <v>1.5967892250000001E-2</v>
      </c>
    </row>
    <row r="171" spans="1:3" x14ac:dyDescent="0.25">
      <c r="A171" s="265"/>
      <c r="B171" s="265" t="s">
        <v>646</v>
      </c>
      <c r="C171" s="216">
        <v>0.24298488000000001</v>
      </c>
    </row>
    <row r="172" spans="1:3" x14ac:dyDescent="0.25">
      <c r="A172" s="265"/>
      <c r="B172" s="265" t="s">
        <v>647</v>
      </c>
      <c r="C172" s="216">
        <v>1.1004750000000002E-2</v>
      </c>
    </row>
    <row r="173" spans="1:3" x14ac:dyDescent="0.25">
      <c r="A173" s="266"/>
      <c r="B173" s="266" t="s">
        <v>648</v>
      </c>
      <c r="C173" s="216">
        <v>0</v>
      </c>
    </row>
    <row r="174" spans="1:3" x14ac:dyDescent="0.25">
      <c r="A174" s="266"/>
      <c r="B174" s="266" t="s">
        <v>649</v>
      </c>
      <c r="C174" s="216">
        <v>0</v>
      </c>
    </row>
    <row r="175" spans="1:3" x14ac:dyDescent="0.25">
      <c r="A175" s="217"/>
      <c r="B175" s="267" t="s">
        <v>650</v>
      </c>
      <c r="C175" s="216">
        <v>5.5961464747500003</v>
      </c>
    </row>
    <row r="176" spans="1:3" x14ac:dyDescent="0.25">
      <c r="A176" s="217"/>
      <c r="B176" s="268" t="s">
        <v>655</v>
      </c>
      <c r="C176" s="273">
        <v>1.5</v>
      </c>
    </row>
    <row r="177" spans="1:3" x14ac:dyDescent="0.25">
      <c r="A177" s="217"/>
      <c r="B177" s="221" t="s">
        <v>652</v>
      </c>
      <c r="C177" s="273">
        <v>3.027968530704205</v>
      </c>
    </row>
    <row r="178" spans="1:3" x14ac:dyDescent="0.25">
      <c r="A178" s="217"/>
      <c r="B178" s="221" t="s">
        <v>653</v>
      </c>
      <c r="C178" s="273">
        <v>0.8116215</v>
      </c>
    </row>
    <row r="179" spans="1:3" x14ac:dyDescent="0.25">
      <c r="A179" s="217"/>
      <c r="B179" s="221" t="s">
        <v>654</v>
      </c>
      <c r="C179" s="273">
        <v>3.8395900307042048</v>
      </c>
    </row>
    <row r="180" spans="1:3" x14ac:dyDescent="0.25">
      <c r="A180" s="217"/>
      <c r="B180" s="201"/>
      <c r="C180" s="201"/>
    </row>
    <row r="181" spans="1:3" x14ac:dyDescent="0.25">
      <c r="A181" s="219" t="s">
        <v>460</v>
      </c>
      <c r="B181" s="223" t="s">
        <v>431</v>
      </c>
      <c r="C181" s="205">
        <v>795.70799999999997</v>
      </c>
    </row>
    <row r="182" spans="1:3" x14ac:dyDescent="0.25">
      <c r="A182" s="215"/>
      <c r="B182" s="200" t="s">
        <v>642</v>
      </c>
      <c r="C182" s="229">
        <v>0.5</v>
      </c>
    </row>
    <row r="183" spans="1:3" x14ac:dyDescent="0.25">
      <c r="A183" s="212" t="s">
        <v>643</v>
      </c>
      <c r="B183" s="265" t="s">
        <v>644</v>
      </c>
      <c r="C183" s="216">
        <v>5.3261889525000008</v>
      </c>
    </row>
    <row r="184" spans="1:3" x14ac:dyDescent="0.25">
      <c r="A184" s="265"/>
      <c r="B184" s="265" t="s">
        <v>645</v>
      </c>
      <c r="C184" s="216">
        <v>1.5967892250000001E-2</v>
      </c>
    </row>
    <row r="185" spans="1:3" x14ac:dyDescent="0.25">
      <c r="A185" s="265"/>
      <c r="B185" s="265" t="s">
        <v>646</v>
      </c>
      <c r="C185" s="216">
        <v>0.24298488000000001</v>
      </c>
    </row>
    <row r="186" spans="1:3" x14ac:dyDescent="0.25">
      <c r="A186" s="265"/>
      <c r="B186" s="265" t="s">
        <v>647</v>
      </c>
      <c r="C186" s="216">
        <v>1.1004750000000002E-2</v>
      </c>
    </row>
    <row r="187" spans="1:3" x14ac:dyDescent="0.25">
      <c r="A187" s="266"/>
      <c r="B187" s="266" t="s">
        <v>648</v>
      </c>
      <c r="C187" s="216">
        <v>0</v>
      </c>
    </row>
    <row r="188" spans="1:3" x14ac:dyDescent="0.25">
      <c r="A188" s="266"/>
      <c r="B188" s="266" t="s">
        <v>649</v>
      </c>
      <c r="C188" s="216">
        <v>0</v>
      </c>
    </row>
    <row r="189" spans="1:3" x14ac:dyDescent="0.25">
      <c r="A189" s="217"/>
      <c r="B189" s="267" t="s">
        <v>650</v>
      </c>
      <c r="C189" s="216">
        <v>5.5961464747500003</v>
      </c>
    </row>
    <row r="190" spans="1:3" x14ac:dyDescent="0.25">
      <c r="A190" s="217"/>
      <c r="B190" s="268" t="s">
        <v>655</v>
      </c>
      <c r="C190" s="273">
        <v>1.5</v>
      </c>
    </row>
    <row r="191" spans="1:3" x14ac:dyDescent="0.25">
      <c r="A191" s="217"/>
      <c r="B191" s="221" t="s">
        <v>652</v>
      </c>
      <c r="C191" s="273">
        <v>4.4528985191303727</v>
      </c>
    </row>
    <row r="192" spans="1:3" x14ac:dyDescent="0.25">
      <c r="A192" s="217"/>
      <c r="B192" s="221" t="s">
        <v>653</v>
      </c>
      <c r="C192" s="273">
        <v>1.1935619999999998</v>
      </c>
    </row>
    <row r="193" spans="1:3" x14ac:dyDescent="0.25">
      <c r="A193" s="217"/>
      <c r="B193" s="221" t="s">
        <v>654</v>
      </c>
      <c r="C193" s="273">
        <v>5.6464605191303727</v>
      </c>
    </row>
    <row r="194" spans="1:3" x14ac:dyDescent="0.25">
      <c r="A194" s="217"/>
      <c r="B194" s="201"/>
      <c r="C194" s="201"/>
    </row>
    <row r="195" spans="1:3" x14ac:dyDescent="0.25">
      <c r="A195" s="219" t="s">
        <v>461</v>
      </c>
      <c r="B195" s="223" t="s">
        <v>431</v>
      </c>
      <c r="C195" s="205">
        <v>921.43</v>
      </c>
    </row>
    <row r="196" spans="1:3" x14ac:dyDescent="0.25">
      <c r="A196" s="215"/>
      <c r="B196" s="200" t="s">
        <v>642</v>
      </c>
      <c r="C196" s="229">
        <v>0.5</v>
      </c>
    </row>
    <row r="197" spans="1:3" x14ac:dyDescent="0.25">
      <c r="A197" s="212" t="s">
        <v>643</v>
      </c>
      <c r="B197" s="265" t="s">
        <v>644</v>
      </c>
      <c r="C197" s="216">
        <v>5.3261889525000008</v>
      </c>
    </row>
    <row r="198" spans="1:3" x14ac:dyDescent="0.25">
      <c r="A198" s="265"/>
      <c r="B198" s="265" t="s">
        <v>645</v>
      </c>
      <c r="C198" s="216">
        <v>1.5967892250000001E-2</v>
      </c>
    </row>
    <row r="199" spans="1:3" x14ac:dyDescent="0.25">
      <c r="A199" s="265"/>
      <c r="B199" s="265" t="s">
        <v>646</v>
      </c>
      <c r="C199" s="216">
        <v>0.24298488000000001</v>
      </c>
    </row>
    <row r="200" spans="1:3" x14ac:dyDescent="0.25">
      <c r="A200" s="265"/>
      <c r="B200" s="265" t="s">
        <v>647</v>
      </c>
      <c r="C200" s="216">
        <v>1.1004750000000002E-2</v>
      </c>
    </row>
    <row r="201" spans="1:3" x14ac:dyDescent="0.25">
      <c r="A201" s="266"/>
      <c r="B201" s="266" t="s">
        <v>648</v>
      </c>
      <c r="C201" s="216">
        <v>0</v>
      </c>
    </row>
    <row r="202" spans="1:3" x14ac:dyDescent="0.25">
      <c r="A202" s="266"/>
      <c r="B202" s="266" t="s">
        <v>649</v>
      </c>
      <c r="C202" s="216">
        <v>0</v>
      </c>
    </row>
    <row r="203" spans="1:3" x14ac:dyDescent="0.25">
      <c r="A203" s="217"/>
      <c r="B203" s="267" t="s">
        <v>650</v>
      </c>
      <c r="C203" s="216">
        <v>5.5961464747500003</v>
      </c>
    </row>
    <row r="204" spans="1:3" x14ac:dyDescent="0.25">
      <c r="A204" s="217"/>
      <c r="B204" s="268" t="s">
        <v>655</v>
      </c>
      <c r="C204" s="273">
        <v>1.5</v>
      </c>
    </row>
    <row r="205" spans="1:3" x14ac:dyDescent="0.25">
      <c r="A205" s="217"/>
      <c r="B205" s="221" t="s">
        <v>652</v>
      </c>
      <c r="C205" s="273">
        <v>5.1564572462288929</v>
      </c>
    </row>
    <row r="206" spans="1:3" x14ac:dyDescent="0.25">
      <c r="A206" s="217"/>
      <c r="B206" s="221" t="s">
        <v>653</v>
      </c>
      <c r="C206" s="273">
        <v>1.382145</v>
      </c>
    </row>
    <row r="207" spans="1:3" x14ac:dyDescent="0.25">
      <c r="A207" s="217"/>
      <c r="B207" s="221" t="s">
        <v>654</v>
      </c>
      <c r="C207" s="273">
        <v>6.5386022462288924</v>
      </c>
    </row>
    <row r="208" spans="1:3" x14ac:dyDescent="0.25">
      <c r="A208" s="217"/>
      <c r="B208" s="201"/>
      <c r="C208" s="201"/>
    </row>
    <row r="209" spans="1:3" x14ac:dyDescent="0.25">
      <c r="A209" s="219" t="s">
        <v>462</v>
      </c>
      <c r="B209" s="223" t="s">
        <v>431</v>
      </c>
      <c r="C209" s="205">
        <v>924.61199999999997</v>
      </c>
    </row>
    <row r="210" spans="1:3" x14ac:dyDescent="0.25">
      <c r="A210" s="215"/>
      <c r="B210" s="200" t="s">
        <v>642</v>
      </c>
      <c r="C210" s="229">
        <v>0.5</v>
      </c>
    </row>
    <row r="211" spans="1:3" x14ac:dyDescent="0.25">
      <c r="A211" s="212" t="s">
        <v>643</v>
      </c>
      <c r="B211" s="265" t="s">
        <v>644</v>
      </c>
      <c r="C211" s="216">
        <v>5.6394941850000011</v>
      </c>
    </row>
    <row r="212" spans="1:3" x14ac:dyDescent="0.25">
      <c r="A212" s="265"/>
      <c r="B212" s="265" t="s">
        <v>645</v>
      </c>
      <c r="C212" s="216">
        <v>1.2682974375000001E-2</v>
      </c>
    </row>
    <row r="213" spans="1:3" x14ac:dyDescent="0.25">
      <c r="A213" s="265"/>
      <c r="B213" s="265" t="s">
        <v>646</v>
      </c>
      <c r="C213" s="216">
        <v>0.16325546625000001</v>
      </c>
    </row>
    <row r="214" spans="1:3" x14ac:dyDescent="0.25">
      <c r="A214" s="265"/>
      <c r="B214" s="265" t="s">
        <v>647</v>
      </c>
      <c r="C214" s="216">
        <v>0.11554987500000001</v>
      </c>
    </row>
    <row r="215" spans="1:3" x14ac:dyDescent="0.25">
      <c r="A215" s="266"/>
      <c r="B215" s="266" t="s">
        <v>648</v>
      </c>
      <c r="C215" s="216">
        <v>0</v>
      </c>
    </row>
    <row r="216" spans="1:3" x14ac:dyDescent="0.25">
      <c r="A216" s="266"/>
      <c r="B216" s="266" t="s">
        <v>649</v>
      </c>
      <c r="C216" s="216">
        <v>0</v>
      </c>
    </row>
    <row r="217" spans="1:3" x14ac:dyDescent="0.25">
      <c r="A217" s="217"/>
      <c r="B217" s="267" t="s">
        <v>650</v>
      </c>
      <c r="C217" s="216">
        <v>5.9309825006250012</v>
      </c>
    </row>
    <row r="218" spans="1:3" x14ac:dyDescent="0.25">
      <c r="A218" s="217"/>
      <c r="B218" s="268" t="s">
        <v>655</v>
      </c>
      <c r="C218" s="273">
        <v>1.5</v>
      </c>
    </row>
    <row r="219" spans="1:3" x14ac:dyDescent="0.25">
      <c r="A219" s="217"/>
      <c r="B219" s="221" t="s">
        <v>652</v>
      </c>
      <c r="C219" s="273">
        <v>5.4838575918678831</v>
      </c>
    </row>
    <row r="220" spans="1:3" x14ac:dyDescent="0.25">
      <c r="A220" s="217"/>
      <c r="B220" s="221" t="s">
        <v>653</v>
      </c>
      <c r="C220" s="273">
        <v>1.3869179999999999</v>
      </c>
    </row>
    <row r="221" spans="1:3" x14ac:dyDescent="0.25">
      <c r="A221" s="217"/>
      <c r="B221" s="221" t="s">
        <v>654</v>
      </c>
      <c r="C221" s="273">
        <v>6.8707755918678828</v>
      </c>
    </row>
    <row r="222" spans="1:3" x14ac:dyDescent="0.25">
      <c r="A222" s="217"/>
      <c r="B222" s="201"/>
      <c r="C222" s="201"/>
    </row>
    <row r="223" spans="1:3" x14ac:dyDescent="0.25">
      <c r="A223" s="209" t="s">
        <v>463</v>
      </c>
      <c r="B223" s="203" t="s">
        <v>431</v>
      </c>
      <c r="C223" s="211">
        <v>3606.1170000000002</v>
      </c>
    </row>
    <row r="224" spans="1:3" x14ac:dyDescent="0.25">
      <c r="A224" s="209"/>
      <c r="B224" s="203" t="s">
        <v>659</v>
      </c>
      <c r="C224" s="211">
        <v>0</v>
      </c>
    </row>
    <row r="225" spans="1:4" x14ac:dyDescent="0.25">
      <c r="A225" s="198"/>
      <c r="B225" s="203" t="s">
        <v>652</v>
      </c>
      <c r="C225" s="272">
        <v>19.804327589750482</v>
      </c>
    </row>
    <row r="226" spans="1:4" x14ac:dyDescent="0.25">
      <c r="A226" s="198"/>
      <c r="B226" s="203" t="s">
        <v>653</v>
      </c>
      <c r="C226" s="272">
        <v>5.4091754999999999</v>
      </c>
    </row>
    <row r="227" spans="1:4" x14ac:dyDescent="0.25">
      <c r="A227" s="198"/>
      <c r="B227" s="203" t="s">
        <v>654</v>
      </c>
      <c r="C227" s="272">
        <v>25.213503089750485</v>
      </c>
      <c r="D227">
        <f>(C227*1000)/(C223*1000)</f>
        <v>6.9918705049643384E-3</v>
      </c>
    </row>
    <row r="228" spans="1:4" x14ac:dyDescent="0.25">
      <c r="A228" s="217"/>
      <c r="B228" s="221"/>
      <c r="C228" s="201"/>
    </row>
    <row r="229" spans="1:4" x14ac:dyDescent="0.25">
      <c r="A229" s="203" t="s">
        <v>464</v>
      </c>
      <c r="B229" s="201"/>
      <c r="C229" s="201"/>
    </row>
    <row r="230" spans="1:4" x14ac:dyDescent="0.25">
      <c r="A230" s="203" t="s">
        <v>465</v>
      </c>
      <c r="B230" s="223" t="s">
        <v>431</v>
      </c>
      <c r="C230" s="205">
        <v>6606.8389999999999</v>
      </c>
    </row>
    <row r="231" spans="1:4" x14ac:dyDescent="0.25">
      <c r="A231" s="215"/>
      <c r="B231" s="200" t="s">
        <v>642</v>
      </c>
      <c r="C231" s="229">
        <v>0.4</v>
      </c>
    </row>
    <row r="232" spans="1:4" x14ac:dyDescent="0.25">
      <c r="A232" s="212" t="s">
        <v>643</v>
      </c>
      <c r="B232" s="265" t="s">
        <v>644</v>
      </c>
      <c r="C232" s="216">
        <v>0</v>
      </c>
    </row>
    <row r="233" spans="1:4" x14ac:dyDescent="0.25">
      <c r="A233" s="265"/>
      <c r="B233" s="265" t="s">
        <v>645</v>
      </c>
      <c r="C233" s="216">
        <v>0</v>
      </c>
    </row>
    <row r="234" spans="1:4" x14ac:dyDescent="0.25">
      <c r="A234" s="265"/>
      <c r="B234" s="265" t="s">
        <v>646</v>
      </c>
      <c r="C234" s="216">
        <v>7.8671400000000068E-3</v>
      </c>
    </row>
    <row r="235" spans="1:4" x14ac:dyDescent="0.25">
      <c r="A235" s="265"/>
      <c r="B235" s="265" t="s">
        <v>647</v>
      </c>
      <c r="C235" s="216">
        <v>0.17799086</v>
      </c>
    </row>
    <row r="236" spans="1:4" x14ac:dyDescent="0.25">
      <c r="A236" s="266"/>
      <c r="B236" s="266" t="s">
        <v>648</v>
      </c>
      <c r="C236" s="216">
        <v>0</v>
      </c>
    </row>
    <row r="237" spans="1:4" x14ac:dyDescent="0.25">
      <c r="A237" s="266"/>
      <c r="B237" s="266" t="s">
        <v>649</v>
      </c>
      <c r="C237" s="216">
        <v>0</v>
      </c>
    </row>
    <row r="238" spans="1:4" x14ac:dyDescent="0.25">
      <c r="A238" s="217"/>
      <c r="B238" s="267" t="s">
        <v>650</v>
      </c>
      <c r="C238" s="207">
        <v>0.185858</v>
      </c>
    </row>
    <row r="239" spans="1:4" x14ac:dyDescent="0.25">
      <c r="A239" s="217"/>
      <c r="B239" s="268" t="s">
        <v>655</v>
      </c>
      <c r="C239" s="274">
        <v>8</v>
      </c>
    </row>
    <row r="240" spans="1:4" x14ac:dyDescent="0.25">
      <c r="A240" s="217"/>
      <c r="B240" s="221" t="s">
        <v>652</v>
      </c>
      <c r="C240" s="273">
        <v>1.2279338828620001</v>
      </c>
    </row>
    <row r="241" spans="1:3" x14ac:dyDescent="0.25">
      <c r="A241" s="217"/>
      <c r="B241" s="221" t="s">
        <v>653</v>
      </c>
      <c r="C241" s="273">
        <v>52.854711999999999</v>
      </c>
    </row>
    <row r="242" spans="1:3" x14ac:dyDescent="0.25">
      <c r="A242" s="217"/>
      <c r="B242" s="221" t="s">
        <v>654</v>
      </c>
      <c r="C242" s="273">
        <v>54.082645882861996</v>
      </c>
    </row>
    <row r="243" spans="1:3" x14ac:dyDescent="0.25">
      <c r="A243" s="217"/>
      <c r="B243" s="201"/>
      <c r="C243" s="201"/>
    </row>
    <row r="244" spans="1:3" x14ac:dyDescent="0.25">
      <c r="A244" s="203" t="s">
        <v>466</v>
      </c>
      <c r="B244" s="223" t="s">
        <v>431</v>
      </c>
      <c r="C244" s="205">
        <v>337.16899999999998</v>
      </c>
    </row>
    <row r="245" spans="1:3" x14ac:dyDescent="0.25">
      <c r="A245" s="215"/>
      <c r="B245" s="200" t="s">
        <v>642</v>
      </c>
      <c r="C245" s="229">
        <v>0.4</v>
      </c>
    </row>
    <row r="246" spans="1:3" x14ac:dyDescent="0.25">
      <c r="A246" s="212" t="s">
        <v>643</v>
      </c>
      <c r="B246" s="265" t="s">
        <v>644</v>
      </c>
      <c r="C246" s="216">
        <v>0</v>
      </c>
    </row>
    <row r="247" spans="1:3" x14ac:dyDescent="0.25">
      <c r="A247" s="265"/>
      <c r="B247" s="265" t="s">
        <v>645</v>
      </c>
      <c r="C247" s="216">
        <v>0</v>
      </c>
    </row>
    <row r="248" spans="1:3" x14ac:dyDescent="0.25">
      <c r="A248" s="265"/>
      <c r="B248" s="265" t="s">
        <v>646</v>
      </c>
      <c r="C248" s="216">
        <v>7.8671400000000068E-3</v>
      </c>
    </row>
    <row r="249" spans="1:3" x14ac:dyDescent="0.25">
      <c r="A249" s="265"/>
      <c r="B249" s="265" t="s">
        <v>647</v>
      </c>
      <c r="C249" s="216">
        <v>0.17799086</v>
      </c>
    </row>
    <row r="250" spans="1:3" x14ac:dyDescent="0.25">
      <c r="A250" s="266"/>
      <c r="B250" s="266" t="s">
        <v>648</v>
      </c>
      <c r="C250" s="216">
        <v>0</v>
      </c>
    </row>
    <row r="251" spans="1:3" x14ac:dyDescent="0.25">
      <c r="A251" s="266"/>
      <c r="B251" s="266" t="s">
        <v>649</v>
      </c>
      <c r="C251" s="216">
        <v>0</v>
      </c>
    </row>
    <row r="252" spans="1:3" x14ac:dyDescent="0.25">
      <c r="A252" s="217"/>
      <c r="B252" s="267" t="s">
        <v>650</v>
      </c>
      <c r="C252" s="207">
        <v>0.185858</v>
      </c>
    </row>
    <row r="253" spans="1:3" x14ac:dyDescent="0.25">
      <c r="A253" s="217"/>
      <c r="B253" s="268" t="s">
        <v>655</v>
      </c>
      <c r="C253" s="274">
        <v>8</v>
      </c>
    </row>
    <row r="254" spans="1:3" x14ac:dyDescent="0.25">
      <c r="A254" s="217"/>
      <c r="B254" s="221" t="s">
        <v>652</v>
      </c>
      <c r="C254" s="260">
        <v>3.1332778000999997E-2</v>
      </c>
    </row>
    <row r="255" spans="1:3" x14ac:dyDescent="0.25">
      <c r="A255" s="217"/>
      <c r="B255" s="221" t="s">
        <v>653</v>
      </c>
      <c r="C255" s="260">
        <v>1.348676</v>
      </c>
    </row>
    <row r="256" spans="1:3" x14ac:dyDescent="0.25">
      <c r="A256" s="217"/>
      <c r="B256" s="221" t="s">
        <v>654</v>
      </c>
      <c r="C256" s="260">
        <v>1.380008778001</v>
      </c>
    </row>
    <row r="257" spans="1:3" x14ac:dyDescent="0.25">
      <c r="A257" s="217"/>
      <c r="B257" s="201"/>
      <c r="C257" s="201"/>
    </row>
    <row r="258" spans="1:3" x14ac:dyDescent="0.25">
      <c r="A258" s="203" t="s">
        <v>467</v>
      </c>
      <c r="B258" s="223" t="s">
        <v>431</v>
      </c>
      <c r="C258" s="205">
        <v>7295.8320000000003</v>
      </c>
    </row>
    <row r="259" spans="1:3" x14ac:dyDescent="0.25">
      <c r="A259" s="215"/>
      <c r="B259" s="200" t="s">
        <v>642</v>
      </c>
      <c r="C259" s="229">
        <v>0.4</v>
      </c>
    </row>
    <row r="260" spans="1:3" x14ac:dyDescent="0.25">
      <c r="A260" s="212" t="s">
        <v>643</v>
      </c>
      <c r="B260" s="265" t="s">
        <v>644</v>
      </c>
      <c r="C260" s="216">
        <v>0</v>
      </c>
    </row>
    <row r="261" spans="1:3" x14ac:dyDescent="0.25">
      <c r="A261" s="265"/>
      <c r="B261" s="265" t="s">
        <v>645</v>
      </c>
      <c r="C261" s="216">
        <v>0</v>
      </c>
    </row>
    <row r="262" spans="1:3" x14ac:dyDescent="0.25">
      <c r="A262" s="265"/>
      <c r="B262" s="265" t="s">
        <v>646</v>
      </c>
      <c r="C262" s="216">
        <v>7.8671400000000068E-3</v>
      </c>
    </row>
    <row r="263" spans="1:3" x14ac:dyDescent="0.25">
      <c r="A263" s="265"/>
      <c r="B263" s="265" t="s">
        <v>647</v>
      </c>
      <c r="C263" s="216">
        <v>0.17799086</v>
      </c>
    </row>
    <row r="264" spans="1:3" x14ac:dyDescent="0.25">
      <c r="A264" s="266"/>
      <c r="B264" s="266" t="s">
        <v>648</v>
      </c>
      <c r="C264" s="216">
        <v>0</v>
      </c>
    </row>
    <row r="265" spans="1:3" x14ac:dyDescent="0.25">
      <c r="A265" s="266"/>
      <c r="B265" s="266" t="s">
        <v>649</v>
      </c>
      <c r="C265" s="216">
        <v>0</v>
      </c>
    </row>
    <row r="266" spans="1:3" x14ac:dyDescent="0.25">
      <c r="A266" s="217"/>
      <c r="B266" s="267" t="s">
        <v>650</v>
      </c>
      <c r="C266" s="207">
        <v>0.185858</v>
      </c>
    </row>
    <row r="267" spans="1:3" x14ac:dyDescent="0.25">
      <c r="A267" s="217"/>
      <c r="B267" s="268" t="s">
        <v>655</v>
      </c>
      <c r="C267" s="273">
        <v>3.2</v>
      </c>
    </row>
    <row r="268" spans="1:3" x14ac:dyDescent="0.25">
      <c r="A268" s="217"/>
      <c r="B268" s="221" t="s">
        <v>652</v>
      </c>
      <c r="C268" s="260">
        <v>0.67799437192799994</v>
      </c>
    </row>
    <row r="269" spans="1:3" x14ac:dyDescent="0.25">
      <c r="A269" s="217"/>
      <c r="B269" s="221" t="s">
        <v>653</v>
      </c>
      <c r="C269" s="260">
        <v>11.6733312</v>
      </c>
    </row>
    <row r="270" spans="1:3" x14ac:dyDescent="0.25">
      <c r="A270" s="217"/>
      <c r="B270" s="221" t="s">
        <v>654</v>
      </c>
      <c r="C270" s="260">
        <v>12.351325571927999</v>
      </c>
    </row>
    <row r="271" spans="1:3" x14ac:dyDescent="0.25">
      <c r="A271" s="217"/>
      <c r="B271" s="201"/>
      <c r="C271" s="201"/>
    </row>
    <row r="272" spans="1:3" x14ac:dyDescent="0.25">
      <c r="A272" s="209" t="s">
        <v>468</v>
      </c>
      <c r="B272" s="203" t="s">
        <v>431</v>
      </c>
      <c r="C272" s="211">
        <v>14239.84</v>
      </c>
    </row>
    <row r="273" spans="1:4" x14ac:dyDescent="0.25">
      <c r="A273" s="209"/>
      <c r="B273" s="203" t="s">
        <v>660</v>
      </c>
      <c r="C273" s="226">
        <v>0</v>
      </c>
    </row>
    <row r="274" spans="1:4" x14ac:dyDescent="0.25">
      <c r="A274" s="198"/>
      <c r="B274" s="203" t="s">
        <v>652</v>
      </c>
      <c r="C274" s="214">
        <v>1.937261032791</v>
      </c>
    </row>
    <row r="275" spans="1:4" x14ac:dyDescent="0.25">
      <c r="A275" s="198"/>
      <c r="B275" s="203" t="s">
        <v>653</v>
      </c>
      <c r="C275" s="214">
        <v>65.876719199999997</v>
      </c>
    </row>
    <row r="276" spans="1:4" x14ac:dyDescent="0.25">
      <c r="A276" s="198"/>
      <c r="B276" s="203" t="s">
        <v>654</v>
      </c>
      <c r="C276" s="214">
        <v>67.813980232790996</v>
      </c>
      <c r="D276">
        <f>(C276*1000)/(C272*1000)</f>
        <v>4.762271221642308E-3</v>
      </c>
    </row>
    <row r="277" spans="1:4" x14ac:dyDescent="0.25">
      <c r="A277" s="201"/>
      <c r="B277" s="223"/>
      <c r="C277" s="201"/>
    </row>
    <row r="278" spans="1:4" x14ac:dyDescent="0.25">
      <c r="A278" s="203" t="s">
        <v>469</v>
      </c>
      <c r="B278" s="203" t="s">
        <v>431</v>
      </c>
      <c r="C278" s="226">
        <v>78.915999999999997</v>
      </c>
    </row>
    <row r="279" spans="1:4" x14ac:dyDescent="0.25">
      <c r="A279" s="215"/>
      <c r="B279" s="200" t="s">
        <v>642</v>
      </c>
      <c r="C279" s="214">
        <v>0.28000000000000003</v>
      </c>
    </row>
    <row r="280" spans="1:4" x14ac:dyDescent="0.25">
      <c r="A280" s="212" t="s">
        <v>643</v>
      </c>
      <c r="B280" s="265" t="s">
        <v>644</v>
      </c>
      <c r="C280" s="216">
        <v>0</v>
      </c>
    </row>
    <row r="281" spans="1:4" x14ac:dyDescent="0.25">
      <c r="A281" s="265"/>
      <c r="B281" s="265" t="s">
        <v>645</v>
      </c>
      <c r="C281" s="216">
        <v>0</v>
      </c>
    </row>
    <row r="282" spans="1:4" x14ac:dyDescent="0.25">
      <c r="A282" s="265"/>
      <c r="B282" s="265" t="s">
        <v>646</v>
      </c>
      <c r="C282" s="216">
        <v>9.5676000000000008E-3</v>
      </c>
    </row>
    <row r="283" spans="1:4" x14ac:dyDescent="0.25">
      <c r="A283" s="265"/>
      <c r="B283" s="265" t="s">
        <v>647</v>
      </c>
      <c r="C283" s="216">
        <v>0.10683820000000002</v>
      </c>
    </row>
    <row r="284" spans="1:4" x14ac:dyDescent="0.25">
      <c r="A284" s="266"/>
      <c r="B284" s="266" t="s">
        <v>648</v>
      </c>
      <c r="C284" s="216">
        <v>0</v>
      </c>
    </row>
    <row r="285" spans="1:4" x14ac:dyDescent="0.25">
      <c r="A285" s="266"/>
      <c r="B285" s="266" t="s">
        <v>649</v>
      </c>
      <c r="C285" s="216">
        <v>0</v>
      </c>
    </row>
    <row r="286" spans="1:4" x14ac:dyDescent="0.25">
      <c r="A286" s="275"/>
      <c r="B286" s="276" t="s">
        <v>650</v>
      </c>
      <c r="C286" s="214">
        <v>0.11640580000000002</v>
      </c>
    </row>
    <row r="287" spans="1:4" x14ac:dyDescent="0.25">
      <c r="A287" s="203"/>
      <c r="B287" s="227" t="s">
        <v>655</v>
      </c>
      <c r="C287" s="277">
        <v>5</v>
      </c>
    </row>
    <row r="288" spans="1:4" x14ac:dyDescent="0.25">
      <c r="A288" s="198"/>
      <c r="B288" s="203" t="s">
        <v>652</v>
      </c>
      <c r="C288" s="278">
        <v>9.1862801128E-3</v>
      </c>
    </row>
    <row r="289" spans="1:3" x14ac:dyDescent="0.25">
      <c r="A289" s="198"/>
      <c r="B289" s="203" t="s">
        <v>653</v>
      </c>
      <c r="C289" s="278">
        <v>0.39457999999999999</v>
      </c>
    </row>
    <row r="290" spans="1:3" x14ac:dyDescent="0.25">
      <c r="A290" s="198"/>
      <c r="B290" s="203" t="s">
        <v>654</v>
      </c>
      <c r="C290" s="278">
        <v>0.40376628011279997</v>
      </c>
    </row>
    <row r="291" spans="1:3" x14ac:dyDescent="0.25">
      <c r="A291" s="201"/>
      <c r="B291" s="201"/>
      <c r="C291" s="201"/>
    </row>
    <row r="292" spans="1:3" x14ac:dyDescent="0.25">
      <c r="A292" s="203" t="s">
        <v>661</v>
      </c>
      <c r="B292" s="223" t="s">
        <v>431</v>
      </c>
      <c r="C292" s="279">
        <v>14.387879999999999</v>
      </c>
    </row>
    <row r="293" spans="1:3" x14ac:dyDescent="0.25">
      <c r="A293" s="215"/>
      <c r="B293" s="200" t="s">
        <v>642</v>
      </c>
      <c r="C293" s="279"/>
    </row>
    <row r="294" spans="1:3" x14ac:dyDescent="0.25">
      <c r="A294" s="212" t="s">
        <v>643</v>
      </c>
      <c r="B294" s="265" t="s">
        <v>644</v>
      </c>
      <c r="C294" s="279"/>
    </row>
    <row r="295" spans="1:3" x14ac:dyDescent="0.25">
      <c r="A295" s="265"/>
      <c r="B295" s="265" t="s">
        <v>645</v>
      </c>
      <c r="C295" s="279"/>
    </row>
    <row r="296" spans="1:3" x14ac:dyDescent="0.25">
      <c r="A296" s="265"/>
      <c r="B296" s="265" t="s">
        <v>646</v>
      </c>
      <c r="C296" s="279"/>
    </row>
    <row r="297" spans="1:3" x14ac:dyDescent="0.25">
      <c r="A297" s="265"/>
      <c r="B297" s="265" t="s">
        <v>647</v>
      </c>
      <c r="C297" s="279"/>
    </row>
    <row r="298" spans="1:3" x14ac:dyDescent="0.25">
      <c r="A298" s="266"/>
      <c r="B298" s="266" t="s">
        <v>648</v>
      </c>
      <c r="C298" s="279"/>
    </row>
    <row r="299" spans="1:3" x14ac:dyDescent="0.25">
      <c r="A299" s="266"/>
      <c r="B299" s="266" t="s">
        <v>649</v>
      </c>
      <c r="C299" s="279"/>
    </row>
    <row r="300" spans="1:3" x14ac:dyDescent="0.25">
      <c r="A300" s="201"/>
      <c r="B300" s="267" t="s">
        <v>650</v>
      </c>
      <c r="C300" s="280">
        <v>0.26</v>
      </c>
    </row>
    <row r="301" spans="1:3" x14ac:dyDescent="0.25">
      <c r="A301" s="201"/>
      <c r="B301" s="268" t="s">
        <v>655</v>
      </c>
      <c r="C301" s="273">
        <v>10.4</v>
      </c>
    </row>
    <row r="302" spans="1:3" x14ac:dyDescent="0.25">
      <c r="A302" s="201"/>
      <c r="B302" s="221" t="s">
        <v>652</v>
      </c>
      <c r="C302" s="260">
        <v>3.7408487999999996E-3</v>
      </c>
    </row>
    <row r="303" spans="1:3" x14ac:dyDescent="0.25">
      <c r="A303" s="201"/>
      <c r="B303" s="221" t="s">
        <v>653</v>
      </c>
      <c r="C303" s="260">
        <v>0.14963395199999999</v>
      </c>
    </row>
    <row r="304" spans="1:3" x14ac:dyDescent="0.25">
      <c r="A304" s="201"/>
      <c r="B304" s="221" t="s">
        <v>654</v>
      </c>
      <c r="C304" s="260">
        <v>0.15337480079999999</v>
      </c>
    </row>
    <row r="305" spans="1:3" x14ac:dyDescent="0.25">
      <c r="A305" s="201"/>
      <c r="B305" s="201"/>
      <c r="C305" s="201"/>
    </row>
    <row r="306" spans="1:3" x14ac:dyDescent="0.25">
      <c r="A306" s="203" t="s">
        <v>662</v>
      </c>
      <c r="B306" s="223" t="s">
        <v>431</v>
      </c>
      <c r="C306" s="205">
        <v>6.4641200000000003</v>
      </c>
    </row>
    <row r="307" spans="1:3" x14ac:dyDescent="0.25">
      <c r="A307" s="215"/>
      <c r="B307" s="200" t="s">
        <v>642</v>
      </c>
      <c r="C307" s="205"/>
    </row>
    <row r="308" spans="1:3" x14ac:dyDescent="0.25">
      <c r="A308" s="212" t="s">
        <v>643</v>
      </c>
      <c r="B308" s="265" t="s">
        <v>644</v>
      </c>
      <c r="C308" s="205"/>
    </row>
    <row r="309" spans="1:3" x14ac:dyDescent="0.25">
      <c r="A309" s="265"/>
      <c r="B309" s="265" t="s">
        <v>645</v>
      </c>
      <c r="C309" s="205"/>
    </row>
    <row r="310" spans="1:3" x14ac:dyDescent="0.25">
      <c r="A310" s="265"/>
      <c r="B310" s="265" t="s">
        <v>646</v>
      </c>
      <c r="C310" s="205"/>
    </row>
    <row r="311" spans="1:3" x14ac:dyDescent="0.25">
      <c r="A311" s="265"/>
      <c r="B311" s="265" t="s">
        <v>647</v>
      </c>
      <c r="C311" s="205"/>
    </row>
    <row r="312" spans="1:3" x14ac:dyDescent="0.25">
      <c r="A312" s="266"/>
      <c r="B312" s="266" t="s">
        <v>648</v>
      </c>
      <c r="C312" s="205"/>
    </row>
    <row r="313" spans="1:3" x14ac:dyDescent="0.25">
      <c r="A313" s="266"/>
      <c r="B313" s="266" t="s">
        <v>649</v>
      </c>
      <c r="C313" s="205"/>
    </row>
    <row r="314" spans="1:3" x14ac:dyDescent="0.25">
      <c r="A314" s="201"/>
      <c r="B314" s="267" t="s">
        <v>650</v>
      </c>
      <c r="C314" s="280">
        <v>0.13</v>
      </c>
    </row>
    <row r="315" spans="1:3" x14ac:dyDescent="0.25">
      <c r="A315" s="201"/>
      <c r="B315" s="268" t="s">
        <v>655</v>
      </c>
      <c r="C315" s="273">
        <v>5.2</v>
      </c>
    </row>
    <row r="316" spans="1:3" x14ac:dyDescent="0.25">
      <c r="A316" s="201"/>
      <c r="B316" s="221" t="s">
        <v>652</v>
      </c>
      <c r="C316" s="260">
        <v>8.4033560000000009E-4</v>
      </c>
    </row>
    <row r="317" spans="1:3" x14ac:dyDescent="0.25">
      <c r="A317" s="201"/>
      <c r="B317" s="221" t="s">
        <v>653</v>
      </c>
      <c r="C317" s="260">
        <v>3.3613424000000003E-2</v>
      </c>
    </row>
    <row r="318" spans="1:3" x14ac:dyDescent="0.25">
      <c r="A318" s="201"/>
      <c r="B318" s="221" t="s">
        <v>654</v>
      </c>
      <c r="C318" s="260">
        <v>3.4453759600000002E-2</v>
      </c>
    </row>
    <row r="319" spans="1:3" x14ac:dyDescent="0.25">
      <c r="A319" s="201"/>
      <c r="B319" s="201"/>
      <c r="C319" s="201"/>
    </row>
    <row r="320" spans="1:3" x14ac:dyDescent="0.25">
      <c r="A320" s="203" t="s">
        <v>475</v>
      </c>
      <c r="B320" s="203" t="s">
        <v>431</v>
      </c>
      <c r="C320" s="226">
        <v>20.852</v>
      </c>
    </row>
    <row r="321" spans="1:3" x14ac:dyDescent="0.25">
      <c r="A321" s="201"/>
      <c r="B321" s="203" t="s">
        <v>663</v>
      </c>
      <c r="C321" s="226">
        <v>0</v>
      </c>
    </row>
    <row r="322" spans="1:3" x14ac:dyDescent="0.25">
      <c r="A322" s="201"/>
      <c r="B322" s="203" t="s">
        <v>652</v>
      </c>
      <c r="C322" s="251">
        <v>4.5811843999999996E-3</v>
      </c>
    </row>
    <row r="323" spans="1:3" x14ac:dyDescent="0.25">
      <c r="A323" s="201"/>
      <c r="B323" s="203" t="s">
        <v>653</v>
      </c>
      <c r="C323" s="214">
        <v>0.18324737599999999</v>
      </c>
    </row>
    <row r="324" spans="1:3" x14ac:dyDescent="0.25">
      <c r="A324" s="201"/>
      <c r="B324" s="203" t="s">
        <v>654</v>
      </c>
      <c r="C324" s="214">
        <v>0.18782856039999998</v>
      </c>
    </row>
    <row r="325" spans="1:3" x14ac:dyDescent="0.25">
      <c r="A325" s="201"/>
      <c r="B325" s="201"/>
      <c r="C325" s="201"/>
    </row>
    <row r="326" spans="1:3" x14ac:dyDescent="0.25">
      <c r="A326" s="203" t="s">
        <v>477</v>
      </c>
      <c r="B326" s="203" t="s">
        <v>431</v>
      </c>
      <c r="C326" s="226">
        <v>214.02799999999999</v>
      </c>
    </row>
    <row r="327" spans="1:3" x14ac:dyDescent="0.25">
      <c r="A327" s="215"/>
      <c r="B327" s="200" t="s">
        <v>642</v>
      </c>
      <c r="C327" s="214">
        <v>1.72</v>
      </c>
    </row>
    <row r="328" spans="1:3" x14ac:dyDescent="0.25">
      <c r="A328" s="212" t="s">
        <v>643</v>
      </c>
      <c r="B328" s="265" t="s">
        <v>644</v>
      </c>
      <c r="C328" s="216">
        <v>0</v>
      </c>
    </row>
    <row r="329" spans="1:3" x14ac:dyDescent="0.25">
      <c r="A329" s="265"/>
      <c r="B329" s="265" t="s">
        <v>645</v>
      </c>
      <c r="C329" s="216">
        <v>0</v>
      </c>
    </row>
    <row r="330" spans="1:3" x14ac:dyDescent="0.25">
      <c r="A330" s="265"/>
      <c r="B330" s="265" t="s">
        <v>646</v>
      </c>
      <c r="C330" s="216">
        <v>0</v>
      </c>
    </row>
    <row r="331" spans="1:3" x14ac:dyDescent="0.25">
      <c r="A331" s="265"/>
      <c r="B331" s="265" t="s">
        <v>647</v>
      </c>
      <c r="C331" s="216">
        <v>1.3880658000000001</v>
      </c>
    </row>
    <row r="332" spans="1:3" x14ac:dyDescent="0.25">
      <c r="A332" s="265"/>
      <c r="B332" s="266" t="s">
        <v>648</v>
      </c>
      <c r="C332" s="216">
        <v>0</v>
      </c>
    </row>
    <row r="333" spans="1:3" x14ac:dyDescent="0.25">
      <c r="A333" s="266"/>
      <c r="B333" s="266" t="s">
        <v>649</v>
      </c>
      <c r="C333" s="216">
        <v>0</v>
      </c>
    </row>
    <row r="334" spans="1:3" x14ac:dyDescent="0.25">
      <c r="A334" s="201"/>
      <c r="B334" s="267" t="s">
        <v>650</v>
      </c>
      <c r="C334" s="214">
        <v>1.3880658000000001</v>
      </c>
    </row>
    <row r="335" spans="1:3" x14ac:dyDescent="0.25">
      <c r="A335" s="198"/>
      <c r="B335" s="227" t="s">
        <v>655</v>
      </c>
      <c r="C335" s="277">
        <v>18</v>
      </c>
    </row>
    <row r="336" spans="1:3" x14ac:dyDescent="0.25">
      <c r="A336" s="198"/>
      <c r="B336" s="203" t="s">
        <v>652</v>
      </c>
      <c r="C336" s="281">
        <v>0.29708494704240002</v>
      </c>
    </row>
    <row r="337" spans="1:3" x14ac:dyDescent="0.25">
      <c r="A337" s="202"/>
      <c r="B337" s="203" t="s">
        <v>653</v>
      </c>
      <c r="C337" s="281">
        <v>3.8525039999999997</v>
      </c>
    </row>
    <row r="338" spans="1:3" x14ac:dyDescent="0.25">
      <c r="A338" s="203"/>
      <c r="B338" s="203" t="s">
        <v>654</v>
      </c>
      <c r="C338" s="281">
        <v>4.1495889470423997</v>
      </c>
    </row>
    <row r="339" spans="1:3" x14ac:dyDescent="0.25">
      <c r="A339" s="217"/>
      <c r="B339" s="223"/>
      <c r="C339" s="279"/>
    </row>
    <row r="340" spans="1:3" x14ac:dyDescent="0.25">
      <c r="A340" s="227" t="s">
        <v>479</v>
      </c>
      <c r="B340" s="223"/>
      <c r="C340" s="279"/>
    </row>
    <row r="341" spans="1:3" x14ac:dyDescent="0.25">
      <c r="A341" s="228" t="s">
        <v>480</v>
      </c>
      <c r="B341" s="223" t="s">
        <v>431</v>
      </c>
      <c r="C341" s="205">
        <v>6753.6398197285971</v>
      </c>
    </row>
    <row r="342" spans="1:3" x14ac:dyDescent="0.25">
      <c r="A342" s="215"/>
      <c r="B342" s="200" t="s">
        <v>642</v>
      </c>
      <c r="C342" s="207">
        <v>0.1</v>
      </c>
    </row>
    <row r="343" spans="1:3" x14ac:dyDescent="0.25">
      <c r="A343" s="212" t="s">
        <v>643</v>
      </c>
      <c r="B343" s="200" t="s">
        <v>664</v>
      </c>
      <c r="C343" s="216">
        <v>0</v>
      </c>
    </row>
    <row r="344" spans="1:3" x14ac:dyDescent="0.25">
      <c r="A344" s="265"/>
      <c r="B344" s="200" t="s">
        <v>665</v>
      </c>
      <c r="C344" s="216">
        <v>5.7987695999999998E-2</v>
      </c>
    </row>
    <row r="345" spans="1:3" x14ac:dyDescent="0.25">
      <c r="A345" s="265"/>
      <c r="B345" s="201" t="s">
        <v>645</v>
      </c>
      <c r="C345" s="216">
        <v>3.8658464000000002E-3</v>
      </c>
    </row>
    <row r="346" spans="1:3" x14ac:dyDescent="0.25">
      <c r="A346" s="265"/>
      <c r="B346" s="201" t="s">
        <v>647</v>
      </c>
      <c r="C346" s="216">
        <v>9.3907200000000011E-4</v>
      </c>
    </row>
    <row r="347" spans="1:3" x14ac:dyDescent="0.25">
      <c r="A347" s="266"/>
      <c r="B347" s="200" t="s">
        <v>666</v>
      </c>
      <c r="C347" s="216">
        <v>0</v>
      </c>
    </row>
    <row r="348" spans="1:3" x14ac:dyDescent="0.25">
      <c r="A348" s="217"/>
      <c r="B348" s="267" t="s">
        <v>650</v>
      </c>
      <c r="C348" s="282">
        <v>6.2792614400000002E-2</v>
      </c>
    </row>
    <row r="349" spans="1:3" x14ac:dyDescent="0.25">
      <c r="A349" s="217"/>
      <c r="B349" s="268" t="s">
        <v>655</v>
      </c>
      <c r="C349" s="279">
        <v>0</v>
      </c>
    </row>
    <row r="350" spans="1:3" x14ac:dyDescent="0.25">
      <c r="A350" s="217"/>
      <c r="B350" s="221" t="s">
        <v>652</v>
      </c>
      <c r="C350" s="260">
        <v>0.42407870099670331</v>
      </c>
    </row>
    <row r="351" spans="1:3" x14ac:dyDescent="0.25">
      <c r="A351" s="217"/>
      <c r="B351" s="221" t="s">
        <v>653</v>
      </c>
      <c r="C351" s="260">
        <v>0</v>
      </c>
    </row>
    <row r="352" spans="1:3" x14ac:dyDescent="0.25">
      <c r="A352" s="217"/>
      <c r="B352" s="221" t="s">
        <v>654</v>
      </c>
      <c r="C352" s="260">
        <v>0.42407870099670331</v>
      </c>
    </row>
    <row r="353" spans="1:3" x14ac:dyDescent="0.25">
      <c r="A353" s="217"/>
      <c r="B353" s="223"/>
      <c r="C353" s="279"/>
    </row>
    <row r="354" spans="1:3" x14ac:dyDescent="0.25">
      <c r="A354" s="228" t="s">
        <v>485</v>
      </c>
      <c r="B354" s="223" t="s">
        <v>431</v>
      </c>
      <c r="C354" s="205">
        <v>21744.933580271398</v>
      </c>
    </row>
    <row r="355" spans="1:3" x14ac:dyDescent="0.25">
      <c r="A355" s="215"/>
      <c r="B355" s="200" t="s">
        <v>642</v>
      </c>
      <c r="C355" s="207">
        <v>0.1</v>
      </c>
    </row>
    <row r="356" spans="1:3" x14ac:dyDescent="0.25">
      <c r="A356" s="212" t="s">
        <v>643</v>
      </c>
      <c r="B356" s="200" t="s">
        <v>664</v>
      </c>
      <c r="C356" s="216">
        <v>5.3527104000000006E-2</v>
      </c>
    </row>
    <row r="357" spans="1:3" x14ac:dyDescent="0.25">
      <c r="A357" s="265"/>
      <c r="B357" s="200" t="s">
        <v>665</v>
      </c>
      <c r="C357" s="216">
        <v>0</v>
      </c>
    </row>
    <row r="358" spans="1:3" x14ac:dyDescent="0.25">
      <c r="A358" s="265"/>
      <c r="B358" s="201" t="s">
        <v>645</v>
      </c>
      <c r="C358" s="216">
        <v>3.5684736000000006E-3</v>
      </c>
    </row>
    <row r="359" spans="1:3" x14ac:dyDescent="0.25">
      <c r="A359" s="265"/>
      <c r="B359" s="201" t="s">
        <v>647</v>
      </c>
      <c r="C359" s="216">
        <v>6.8865280000000011E-3</v>
      </c>
    </row>
    <row r="360" spans="1:3" x14ac:dyDescent="0.25">
      <c r="A360" s="266"/>
      <c r="B360" s="200" t="s">
        <v>666</v>
      </c>
      <c r="C360" s="216">
        <v>0</v>
      </c>
    </row>
    <row r="361" spans="1:3" x14ac:dyDescent="0.25">
      <c r="A361" s="217"/>
      <c r="B361" s="267" t="s">
        <v>650</v>
      </c>
      <c r="C361" s="282">
        <v>6.3982105600000005E-2</v>
      </c>
    </row>
    <row r="362" spans="1:3" x14ac:dyDescent="0.25">
      <c r="A362" s="217"/>
      <c r="B362" s="268" t="s">
        <v>655</v>
      </c>
      <c r="C362" s="279">
        <v>0</v>
      </c>
    </row>
    <row r="363" spans="1:3" x14ac:dyDescent="0.25">
      <c r="A363" s="217"/>
      <c r="B363" s="221" t="s">
        <v>652</v>
      </c>
      <c r="C363" s="260">
        <v>1.3912866365979106</v>
      </c>
    </row>
    <row r="364" spans="1:3" x14ac:dyDescent="0.25">
      <c r="A364" s="217"/>
      <c r="B364" s="221" t="s">
        <v>653</v>
      </c>
      <c r="C364" s="260">
        <v>0</v>
      </c>
    </row>
    <row r="365" spans="1:3" x14ac:dyDescent="0.25">
      <c r="A365" s="217"/>
      <c r="B365" s="221" t="s">
        <v>654</v>
      </c>
      <c r="C365" s="260">
        <v>1.3912866365979106</v>
      </c>
    </row>
    <row r="366" spans="1:3" x14ac:dyDescent="0.25">
      <c r="A366" s="217"/>
      <c r="B366" s="223"/>
      <c r="C366" s="279"/>
    </row>
    <row r="367" spans="1:3" x14ac:dyDescent="0.25">
      <c r="A367" s="228" t="s">
        <v>486</v>
      </c>
      <c r="B367" s="223" t="s">
        <v>431</v>
      </c>
      <c r="C367" s="205">
        <v>7130.9995999999992</v>
      </c>
    </row>
    <row r="368" spans="1:3" x14ac:dyDescent="0.25">
      <c r="A368" s="215"/>
      <c r="B368" s="200" t="s">
        <v>642</v>
      </c>
      <c r="C368" s="207">
        <v>0.1</v>
      </c>
    </row>
    <row r="369" spans="1:3" x14ac:dyDescent="0.25">
      <c r="A369" s="212" t="s">
        <v>643</v>
      </c>
      <c r="B369" s="200" t="s">
        <v>664</v>
      </c>
      <c r="C369" s="216">
        <v>0</v>
      </c>
    </row>
    <row r="370" spans="1:3" x14ac:dyDescent="0.25">
      <c r="A370" s="265"/>
      <c r="B370" s="200" t="s">
        <v>665</v>
      </c>
      <c r="C370" s="216">
        <v>5.8574615999999996E-2</v>
      </c>
    </row>
    <row r="371" spans="1:3" x14ac:dyDescent="0.25">
      <c r="A371" s="265"/>
      <c r="B371" s="201" t="s">
        <v>645</v>
      </c>
      <c r="C371" s="216">
        <v>3.9049744E-3</v>
      </c>
    </row>
    <row r="372" spans="1:3" x14ac:dyDescent="0.25">
      <c r="A372" s="265"/>
      <c r="B372" s="201" t="s">
        <v>647</v>
      </c>
      <c r="C372" s="216">
        <v>1.5651200000000001E-4</v>
      </c>
    </row>
    <row r="373" spans="1:3" x14ac:dyDescent="0.25">
      <c r="A373" s="266"/>
      <c r="B373" s="200" t="s">
        <v>666</v>
      </c>
      <c r="C373" s="216">
        <v>0</v>
      </c>
    </row>
    <row r="374" spans="1:3" x14ac:dyDescent="0.25">
      <c r="A374" s="228"/>
      <c r="B374" s="267" t="s">
        <v>650</v>
      </c>
      <c r="C374" s="282">
        <v>6.2636102399999991E-2</v>
      </c>
    </row>
    <row r="375" spans="1:3" x14ac:dyDescent="0.25">
      <c r="A375" s="228"/>
      <c r="B375" s="268" t="s">
        <v>655</v>
      </c>
      <c r="C375" s="279">
        <v>0</v>
      </c>
    </row>
    <row r="376" spans="1:3" x14ac:dyDescent="0.25">
      <c r="A376" s="228"/>
      <c r="B376" s="221" t="s">
        <v>652</v>
      </c>
      <c r="C376" s="260">
        <v>0.44665802115995895</v>
      </c>
    </row>
    <row r="377" spans="1:3" x14ac:dyDescent="0.25">
      <c r="A377" s="228"/>
      <c r="B377" s="221" t="s">
        <v>653</v>
      </c>
      <c r="C377" s="260">
        <v>0</v>
      </c>
    </row>
    <row r="378" spans="1:3" x14ac:dyDescent="0.25">
      <c r="A378" s="228"/>
      <c r="B378" s="221" t="s">
        <v>654</v>
      </c>
      <c r="C378" s="260">
        <v>0.44665802115995895</v>
      </c>
    </row>
    <row r="379" spans="1:3" x14ac:dyDescent="0.25">
      <c r="A379" s="228"/>
      <c r="B379" s="223"/>
      <c r="C379" s="279"/>
    </row>
    <row r="380" spans="1:3" x14ac:dyDescent="0.25">
      <c r="A380" s="228" t="s">
        <v>487</v>
      </c>
      <c r="B380" s="223" t="s">
        <v>431</v>
      </c>
      <c r="C380" s="205">
        <v>78788.03</v>
      </c>
    </row>
    <row r="381" spans="1:3" x14ac:dyDescent="0.25">
      <c r="A381" s="215"/>
      <c r="B381" s="200" t="s">
        <v>642</v>
      </c>
      <c r="C381" s="207">
        <v>0.1</v>
      </c>
    </row>
    <row r="382" spans="1:3" x14ac:dyDescent="0.25">
      <c r="A382" s="212" t="s">
        <v>643</v>
      </c>
      <c r="B382" s="200" t="s">
        <v>664</v>
      </c>
      <c r="C382" s="216">
        <v>0</v>
      </c>
    </row>
    <row r="383" spans="1:3" x14ac:dyDescent="0.25">
      <c r="A383" s="265"/>
      <c r="B383" s="200" t="s">
        <v>665</v>
      </c>
      <c r="C383" s="216">
        <v>3.5132162015422533E-2</v>
      </c>
    </row>
    <row r="384" spans="1:3" x14ac:dyDescent="0.25">
      <c r="A384" s="265"/>
      <c r="B384" s="201" t="s">
        <v>645</v>
      </c>
      <c r="C384" s="216">
        <v>2.3421441343615024E-3</v>
      </c>
    </row>
    <row r="385" spans="1:3" x14ac:dyDescent="0.25">
      <c r="A385" s="265"/>
      <c r="B385" s="201" t="s">
        <v>647</v>
      </c>
      <c r="C385" s="216">
        <v>6.6511192456513259E-4</v>
      </c>
    </row>
    <row r="386" spans="1:3" x14ac:dyDescent="0.25">
      <c r="A386" s="266"/>
      <c r="B386" s="200" t="s">
        <v>666</v>
      </c>
      <c r="C386" s="216">
        <v>4.6122008082307236E-2</v>
      </c>
    </row>
    <row r="387" spans="1:3" x14ac:dyDescent="0.25">
      <c r="A387" s="228"/>
      <c r="B387" s="267" t="s">
        <v>650</v>
      </c>
      <c r="C387" s="282">
        <v>8.426142615665641E-2</v>
      </c>
    </row>
    <row r="388" spans="1:3" x14ac:dyDescent="0.25">
      <c r="A388" s="228"/>
      <c r="B388" s="268" t="s">
        <v>655</v>
      </c>
      <c r="C388" s="279">
        <v>0</v>
      </c>
    </row>
    <row r="389" spans="1:3" x14ac:dyDescent="0.25">
      <c r="A389" s="228"/>
      <c r="B389" s="221" t="s">
        <v>652</v>
      </c>
      <c r="C389" s="260">
        <v>6.6387917718734295</v>
      </c>
    </row>
    <row r="390" spans="1:3" x14ac:dyDescent="0.25">
      <c r="A390" s="228"/>
      <c r="B390" s="221" t="s">
        <v>653</v>
      </c>
      <c r="C390" s="279">
        <v>0</v>
      </c>
    </row>
    <row r="391" spans="1:3" x14ac:dyDescent="0.25">
      <c r="A391" s="228"/>
      <c r="B391" s="221" t="s">
        <v>654</v>
      </c>
      <c r="C391" s="260">
        <v>6.6387917718734295</v>
      </c>
    </row>
    <row r="392" spans="1:3" x14ac:dyDescent="0.25">
      <c r="A392" s="228"/>
      <c r="B392" s="223"/>
      <c r="C392" s="279"/>
    </row>
    <row r="393" spans="1:3" x14ac:dyDescent="0.25">
      <c r="A393" s="203" t="s">
        <v>489</v>
      </c>
      <c r="B393" s="223" t="s">
        <v>431</v>
      </c>
      <c r="C393" s="279">
        <v>3620.194</v>
      </c>
    </row>
    <row r="394" spans="1:3" x14ac:dyDescent="0.25">
      <c r="A394" s="215"/>
      <c r="B394" s="200" t="s">
        <v>642</v>
      </c>
      <c r="C394" s="207">
        <v>0.1</v>
      </c>
    </row>
    <row r="395" spans="1:3" x14ac:dyDescent="0.25">
      <c r="A395" s="212" t="s">
        <v>643</v>
      </c>
      <c r="B395" s="200" t="s">
        <v>664</v>
      </c>
      <c r="C395" s="216">
        <v>0</v>
      </c>
    </row>
    <row r="396" spans="1:3" x14ac:dyDescent="0.25">
      <c r="A396" s="265"/>
      <c r="B396" s="200" t="s">
        <v>665</v>
      </c>
      <c r="C396" s="216">
        <v>5.6579088E-2</v>
      </c>
    </row>
    <row r="397" spans="1:3" x14ac:dyDescent="0.25">
      <c r="A397" s="265"/>
      <c r="B397" s="201" t="s">
        <v>645</v>
      </c>
      <c r="C397" s="216">
        <v>3.7719391999999998E-3</v>
      </c>
    </row>
    <row r="398" spans="1:3" x14ac:dyDescent="0.25">
      <c r="A398" s="265"/>
      <c r="B398" s="201" t="s">
        <v>647</v>
      </c>
      <c r="C398" s="216">
        <v>2.817216E-3</v>
      </c>
    </row>
    <row r="399" spans="1:3" x14ac:dyDescent="0.25">
      <c r="A399" s="266"/>
      <c r="B399" s="200" t="s">
        <v>666</v>
      </c>
      <c r="C399" s="216">
        <v>0</v>
      </c>
    </row>
    <row r="400" spans="1:3" x14ac:dyDescent="0.25">
      <c r="A400" s="228"/>
      <c r="B400" s="267" t="s">
        <v>650</v>
      </c>
      <c r="C400" s="282">
        <v>6.3168243200000002E-2</v>
      </c>
    </row>
    <row r="401" spans="1:3" x14ac:dyDescent="0.25">
      <c r="A401" s="228"/>
      <c r="B401" s="268" t="s">
        <v>655</v>
      </c>
      <c r="C401" s="279">
        <v>0</v>
      </c>
    </row>
    <row r="402" spans="1:3" x14ac:dyDescent="0.25">
      <c r="A402" s="228"/>
      <c r="B402" s="221" t="s">
        <v>652</v>
      </c>
      <c r="C402" s="260">
        <v>0.2286812950231808</v>
      </c>
    </row>
    <row r="403" spans="1:3" x14ac:dyDescent="0.25">
      <c r="A403" s="228"/>
      <c r="B403" s="221" t="s">
        <v>653</v>
      </c>
      <c r="C403" s="260">
        <v>0</v>
      </c>
    </row>
    <row r="404" spans="1:3" x14ac:dyDescent="0.25">
      <c r="A404" s="228"/>
      <c r="B404" s="221" t="s">
        <v>654</v>
      </c>
      <c r="C404" s="260">
        <v>0.2286812950231808</v>
      </c>
    </row>
    <row r="405" spans="1:3" x14ac:dyDescent="0.25">
      <c r="A405" s="217"/>
      <c r="B405" s="223"/>
      <c r="C405" s="279"/>
    </row>
    <row r="406" spans="1:3" x14ac:dyDescent="0.25">
      <c r="A406" s="230" t="s">
        <v>490</v>
      </c>
      <c r="B406" s="223" t="s">
        <v>431</v>
      </c>
      <c r="C406" s="205">
        <v>7134.99</v>
      </c>
    </row>
    <row r="407" spans="1:3" x14ac:dyDescent="0.25">
      <c r="A407" s="215"/>
      <c r="B407" s="200" t="s">
        <v>642</v>
      </c>
      <c r="C407" s="207">
        <v>0.1</v>
      </c>
    </row>
    <row r="408" spans="1:3" x14ac:dyDescent="0.25">
      <c r="A408" s="212" t="s">
        <v>643</v>
      </c>
      <c r="B408" s="200" t="s">
        <v>664</v>
      </c>
      <c r="C408" s="216">
        <v>0</v>
      </c>
    </row>
    <row r="409" spans="1:3" x14ac:dyDescent="0.25">
      <c r="A409" s="265"/>
      <c r="B409" s="200" t="s">
        <v>665</v>
      </c>
      <c r="C409" s="216">
        <v>5.7518159999999999E-2</v>
      </c>
    </row>
    <row r="410" spans="1:3" x14ac:dyDescent="0.25">
      <c r="A410" s="265"/>
      <c r="B410" s="201" t="s">
        <v>645</v>
      </c>
      <c r="C410" s="216">
        <v>3.8345440000000001E-3</v>
      </c>
    </row>
    <row r="411" spans="1:3" x14ac:dyDescent="0.25">
      <c r="A411" s="265"/>
      <c r="B411" s="201" t="s">
        <v>647</v>
      </c>
      <c r="C411" s="216">
        <v>1.5651200000000001E-3</v>
      </c>
    </row>
    <row r="412" spans="1:3" x14ac:dyDescent="0.25">
      <c r="A412" s="266"/>
      <c r="B412" s="200" t="s">
        <v>666</v>
      </c>
      <c r="C412" s="216">
        <v>0</v>
      </c>
    </row>
    <row r="413" spans="1:3" x14ac:dyDescent="0.25">
      <c r="A413" s="217"/>
      <c r="B413" s="267" t="s">
        <v>650</v>
      </c>
      <c r="C413" s="282">
        <v>6.2917823999999997E-2</v>
      </c>
    </row>
    <row r="414" spans="1:3" x14ac:dyDescent="0.25">
      <c r="A414" s="217"/>
      <c r="B414" s="268" t="s">
        <v>655</v>
      </c>
      <c r="C414" s="279">
        <v>0</v>
      </c>
    </row>
    <row r="415" spans="1:3" x14ac:dyDescent="0.25">
      <c r="A415" s="217"/>
      <c r="B415" s="221" t="s">
        <v>652</v>
      </c>
      <c r="C415" s="260">
        <v>0.44891804506175997</v>
      </c>
    </row>
    <row r="416" spans="1:3" x14ac:dyDescent="0.25">
      <c r="A416" s="217"/>
      <c r="B416" s="221" t="s">
        <v>653</v>
      </c>
      <c r="C416" s="260">
        <v>0</v>
      </c>
    </row>
    <row r="417" spans="1:4" x14ac:dyDescent="0.25">
      <c r="A417" s="217"/>
      <c r="B417" s="221" t="s">
        <v>654</v>
      </c>
      <c r="C417" s="260">
        <v>0.44891804506175997</v>
      </c>
    </row>
    <row r="418" spans="1:4" x14ac:dyDescent="0.25">
      <c r="A418" s="217"/>
      <c r="B418" s="223"/>
      <c r="C418" s="279"/>
    </row>
    <row r="419" spans="1:4" x14ac:dyDescent="0.25">
      <c r="A419" s="203" t="s">
        <v>667</v>
      </c>
      <c r="B419" s="203" t="s">
        <v>431</v>
      </c>
      <c r="C419" s="211">
        <v>125172.787</v>
      </c>
    </row>
    <row r="420" spans="1:4" x14ac:dyDescent="0.25">
      <c r="A420" s="202"/>
      <c r="B420" s="203" t="s">
        <v>492</v>
      </c>
      <c r="C420" s="226">
        <v>0</v>
      </c>
    </row>
    <row r="421" spans="1:4" x14ac:dyDescent="0.25">
      <c r="A421" s="202"/>
      <c r="B421" s="203" t="s">
        <v>652</v>
      </c>
      <c r="C421" s="214">
        <v>9.5784144707129446</v>
      </c>
    </row>
    <row r="422" spans="1:4" x14ac:dyDescent="0.25">
      <c r="A422" s="202"/>
      <c r="B422" s="203" t="s">
        <v>653</v>
      </c>
      <c r="C422" s="214">
        <v>0</v>
      </c>
    </row>
    <row r="423" spans="1:4" x14ac:dyDescent="0.25">
      <c r="A423" s="202"/>
      <c r="B423" s="203" t="s">
        <v>654</v>
      </c>
      <c r="C423" s="214">
        <v>9.5784144707129446</v>
      </c>
      <c r="D423">
        <f>(C423*1000)/(C419*1000)</f>
        <v>7.6521540346568659E-5</v>
      </c>
    </row>
    <row r="424" spans="1:4" x14ac:dyDescent="0.25">
      <c r="A424" s="201"/>
      <c r="B424" s="201"/>
      <c r="C424" s="201"/>
    </row>
    <row r="425" spans="1:4" x14ac:dyDescent="0.25">
      <c r="A425" s="202"/>
      <c r="B425" s="203" t="s">
        <v>668</v>
      </c>
      <c r="C425" s="214"/>
    </row>
    <row r="426" spans="1:4" x14ac:dyDescent="0.25">
      <c r="A426" s="202"/>
      <c r="B426" s="203"/>
      <c r="C426" s="214"/>
    </row>
    <row r="427" spans="1:4" x14ac:dyDescent="0.25">
      <c r="A427" s="217"/>
      <c r="B427" s="228" t="s">
        <v>669</v>
      </c>
      <c r="C427" s="272">
        <v>83.01958321073198</v>
      </c>
    </row>
    <row r="428" spans="1:4" x14ac:dyDescent="0.25">
      <c r="A428" s="283"/>
      <c r="B428" s="228" t="s">
        <v>670</v>
      </c>
      <c r="C428" s="272">
        <v>393.54249583163846</v>
      </c>
    </row>
    <row r="429" spans="1:4" x14ac:dyDescent="0.25">
      <c r="A429" s="230"/>
      <c r="B429" s="228" t="s">
        <v>671</v>
      </c>
      <c r="C429" s="272">
        <v>476.56207904237039</v>
      </c>
    </row>
    <row r="430" spans="1:4" x14ac:dyDescent="0.25">
      <c r="A430" s="217"/>
      <c r="B430" s="228" t="s">
        <v>672</v>
      </c>
      <c r="C430" s="272">
        <v>476.56207904237039</v>
      </c>
    </row>
    <row r="431" spans="1:4" x14ac:dyDescent="0.25">
      <c r="A431" s="203"/>
      <c r="B431" s="201"/>
      <c r="C431" s="201"/>
    </row>
    <row r="432" spans="1:4" x14ac:dyDescent="0.25">
      <c r="A432" s="203"/>
      <c r="B432" s="201"/>
      <c r="C432" s="279"/>
    </row>
    <row r="433" spans="1:3" x14ac:dyDescent="0.25">
      <c r="A433" s="284"/>
      <c r="B433" s="223"/>
      <c r="C433" s="201"/>
    </row>
    <row r="434" spans="1:3" x14ac:dyDescent="0.25">
      <c r="A434" s="217"/>
      <c r="B434" s="223"/>
      <c r="C434" s="201"/>
    </row>
    <row r="435" spans="1:3" x14ac:dyDescent="0.25">
      <c r="A435" s="202"/>
      <c r="B435" s="201"/>
      <c r="C435" s="201"/>
    </row>
    <row r="436" spans="1:3" x14ac:dyDescent="0.25">
      <c r="A436" s="202"/>
      <c r="B436" s="201"/>
      <c r="C436" s="201"/>
    </row>
    <row r="437" spans="1:3" x14ac:dyDescent="0.25">
      <c r="A437" s="203"/>
      <c r="B437" s="204"/>
      <c r="C437" s="205"/>
    </row>
    <row r="438" spans="1:3" x14ac:dyDescent="0.25">
      <c r="A438" s="203"/>
      <c r="B438" s="200"/>
      <c r="C438" s="207"/>
    </row>
    <row r="439" spans="1:3" x14ac:dyDescent="0.25">
      <c r="A439" s="212"/>
      <c r="B439" s="265"/>
      <c r="C439" s="216"/>
    </row>
    <row r="440" spans="1:3" x14ac:dyDescent="0.25">
      <c r="A440" s="265"/>
      <c r="B440" s="265"/>
      <c r="C440" s="216"/>
    </row>
    <row r="441" spans="1:3" x14ac:dyDescent="0.25">
      <c r="A441" s="265"/>
      <c r="B441" s="265"/>
      <c r="C441" s="216"/>
    </row>
    <row r="442" spans="1:3" x14ac:dyDescent="0.25">
      <c r="A442" s="265"/>
      <c r="B442" s="265"/>
      <c r="C442" s="216"/>
    </row>
    <row r="443" spans="1:3" x14ac:dyDescent="0.25">
      <c r="A443" s="266"/>
      <c r="B443" s="266"/>
      <c r="C443" s="216"/>
    </row>
    <row r="444" spans="1:3" x14ac:dyDescent="0.25">
      <c r="A444" s="266"/>
      <c r="B444" s="266"/>
      <c r="C444" s="216"/>
    </row>
    <row r="445" spans="1:3" x14ac:dyDescent="0.25">
      <c r="A445" s="217"/>
      <c r="B445" s="267"/>
      <c r="C445" s="216"/>
    </row>
    <row r="446" spans="1:3" x14ac:dyDescent="0.25">
      <c r="A446" s="217"/>
      <c r="B446" s="268"/>
      <c r="C446" s="216"/>
    </row>
    <row r="447" spans="1:3" x14ac:dyDescent="0.25">
      <c r="A447" s="269"/>
      <c r="B447" s="221"/>
      <c r="C447" s="216"/>
    </row>
    <row r="448" spans="1:3" x14ac:dyDescent="0.25">
      <c r="A448" s="203"/>
      <c r="B448" s="221"/>
      <c r="C448" s="216"/>
    </row>
    <row r="449" spans="1:3" x14ac:dyDescent="0.25">
      <c r="A449" s="269"/>
      <c r="B449" s="221"/>
      <c r="C449" s="216"/>
    </row>
    <row r="450" spans="1:3" x14ac:dyDescent="0.25">
      <c r="A450" s="201"/>
      <c r="B450" s="201"/>
      <c r="C450" s="201"/>
    </row>
    <row r="451" spans="1:3" x14ac:dyDescent="0.25">
      <c r="A451" s="269"/>
      <c r="B451" s="221"/>
      <c r="C451" s="201"/>
    </row>
    <row r="452" spans="1:3" x14ac:dyDescent="0.25">
      <c r="A452" s="208"/>
      <c r="B452" s="204"/>
      <c r="C452" s="205"/>
    </row>
    <row r="453" spans="1:3" x14ac:dyDescent="0.25">
      <c r="A453" s="208"/>
      <c r="B453" s="200"/>
      <c r="C453" s="229"/>
    </row>
    <row r="454" spans="1:3" x14ac:dyDescent="0.25">
      <c r="A454" s="212"/>
      <c r="B454" s="265"/>
      <c r="C454" s="216"/>
    </row>
    <row r="455" spans="1:3" x14ac:dyDescent="0.25">
      <c r="A455" s="265"/>
      <c r="B455" s="265"/>
      <c r="C455" s="216"/>
    </row>
    <row r="456" spans="1:3" x14ac:dyDescent="0.25">
      <c r="A456" s="265"/>
      <c r="B456" s="265"/>
      <c r="C456" s="216"/>
    </row>
    <row r="457" spans="1:3" x14ac:dyDescent="0.25">
      <c r="A457" s="265"/>
      <c r="B457" s="265"/>
      <c r="C457" s="216"/>
    </row>
    <row r="458" spans="1:3" x14ac:dyDescent="0.25">
      <c r="A458" s="266"/>
      <c r="B458" s="266"/>
      <c r="C458" s="216"/>
    </row>
    <row r="459" spans="1:3" x14ac:dyDescent="0.25">
      <c r="A459" s="266"/>
      <c r="B459" s="266"/>
      <c r="C459" s="216"/>
    </row>
    <row r="460" spans="1:3" x14ac:dyDescent="0.25">
      <c r="A460" s="269"/>
      <c r="B460" s="267"/>
      <c r="C460" s="207"/>
    </row>
    <row r="461" spans="1:3" x14ac:dyDescent="0.25">
      <c r="A461" s="269"/>
      <c r="B461" s="268"/>
      <c r="C461" s="270"/>
    </row>
    <row r="462" spans="1:3" x14ac:dyDescent="0.25">
      <c r="A462" s="269"/>
      <c r="B462" s="221"/>
      <c r="C462" s="216"/>
    </row>
    <row r="463" spans="1:3" x14ac:dyDescent="0.25">
      <c r="A463" s="269"/>
      <c r="B463" s="221"/>
      <c r="C463" s="216"/>
    </row>
    <row r="464" spans="1:3" x14ac:dyDescent="0.25">
      <c r="A464" s="269"/>
      <c r="B464" s="221"/>
      <c r="C464" s="216"/>
    </row>
    <row r="465" spans="1:3" x14ac:dyDescent="0.25">
      <c r="A465" s="269"/>
      <c r="B465" s="221"/>
      <c r="C465" s="201"/>
    </row>
    <row r="466" spans="1:3" x14ac:dyDescent="0.25">
      <c r="A466" s="208"/>
      <c r="B466" s="204"/>
      <c r="C466" s="205"/>
    </row>
    <row r="467" spans="1:3" x14ac:dyDescent="0.25">
      <c r="A467" s="208"/>
      <c r="B467" s="200"/>
      <c r="C467" s="207"/>
    </row>
    <row r="468" spans="1:3" x14ac:dyDescent="0.25">
      <c r="A468" s="212"/>
      <c r="B468" s="265"/>
      <c r="C468" s="216"/>
    </row>
    <row r="469" spans="1:3" x14ac:dyDescent="0.25">
      <c r="A469" s="265"/>
      <c r="B469" s="265"/>
      <c r="C469" s="216"/>
    </row>
    <row r="470" spans="1:3" x14ac:dyDescent="0.25">
      <c r="A470" s="265"/>
      <c r="B470" s="265"/>
      <c r="C470" s="216"/>
    </row>
    <row r="471" spans="1:3" x14ac:dyDescent="0.25">
      <c r="A471" s="265"/>
      <c r="B471" s="265"/>
      <c r="C471" s="216"/>
    </row>
    <row r="472" spans="1:3" x14ac:dyDescent="0.25">
      <c r="A472" s="266"/>
      <c r="B472" s="266"/>
      <c r="C472" s="216"/>
    </row>
    <row r="473" spans="1:3" x14ac:dyDescent="0.25">
      <c r="A473" s="266"/>
      <c r="B473" s="266"/>
      <c r="C473" s="216"/>
    </row>
    <row r="474" spans="1:3" x14ac:dyDescent="0.25">
      <c r="A474" s="269"/>
      <c r="B474" s="267"/>
      <c r="C474" s="216"/>
    </row>
    <row r="475" spans="1:3" x14ac:dyDescent="0.25">
      <c r="A475" s="269"/>
      <c r="B475" s="268"/>
      <c r="C475" s="201"/>
    </row>
    <row r="476" spans="1:3" x14ac:dyDescent="0.25">
      <c r="A476" s="269"/>
      <c r="B476" s="221"/>
      <c r="C476" s="216"/>
    </row>
    <row r="477" spans="1:3" x14ac:dyDescent="0.25">
      <c r="A477" s="269"/>
      <c r="B477" s="221"/>
      <c r="C477" s="216"/>
    </row>
    <row r="478" spans="1:3" x14ac:dyDescent="0.25">
      <c r="A478" s="269"/>
      <c r="B478" s="221"/>
      <c r="C478" s="216"/>
    </row>
    <row r="479" spans="1:3" x14ac:dyDescent="0.25">
      <c r="A479" s="269"/>
      <c r="B479" s="221"/>
      <c r="C479" s="201"/>
    </row>
    <row r="480" spans="1:3" x14ac:dyDescent="0.25">
      <c r="A480" s="208"/>
      <c r="B480" s="204"/>
      <c r="C480" s="205"/>
    </row>
    <row r="481" spans="1:3" x14ac:dyDescent="0.25">
      <c r="A481" s="208"/>
      <c r="B481" s="200"/>
      <c r="C481" s="229"/>
    </row>
    <row r="482" spans="1:3" x14ac:dyDescent="0.25">
      <c r="A482" s="212"/>
      <c r="B482" s="265"/>
      <c r="C482" s="216"/>
    </row>
    <row r="483" spans="1:3" x14ac:dyDescent="0.25">
      <c r="A483" s="265"/>
      <c r="B483" s="265"/>
      <c r="C483" s="216"/>
    </row>
    <row r="484" spans="1:3" x14ac:dyDescent="0.25">
      <c r="A484" s="265"/>
      <c r="B484" s="265"/>
      <c r="C484" s="216"/>
    </row>
    <row r="485" spans="1:3" x14ac:dyDescent="0.25">
      <c r="A485" s="265"/>
      <c r="B485" s="265"/>
      <c r="C485" s="216"/>
    </row>
    <row r="486" spans="1:3" x14ac:dyDescent="0.25">
      <c r="A486" s="266"/>
      <c r="B486" s="266"/>
      <c r="C486" s="216"/>
    </row>
    <row r="487" spans="1:3" x14ac:dyDescent="0.25">
      <c r="A487" s="266"/>
      <c r="B487" s="266"/>
      <c r="C487" s="216"/>
    </row>
    <row r="488" spans="1:3" x14ac:dyDescent="0.25">
      <c r="A488" s="269"/>
      <c r="B488" s="267"/>
      <c r="C488" s="216"/>
    </row>
    <row r="489" spans="1:3" x14ac:dyDescent="0.25">
      <c r="A489" s="269"/>
      <c r="B489" s="268"/>
      <c r="C489" s="201"/>
    </row>
    <row r="490" spans="1:3" x14ac:dyDescent="0.25">
      <c r="A490" s="269"/>
      <c r="B490" s="221"/>
      <c r="C490" s="216"/>
    </row>
    <row r="491" spans="1:3" x14ac:dyDescent="0.25">
      <c r="A491" s="269"/>
      <c r="B491" s="221"/>
      <c r="C491" s="216"/>
    </row>
    <row r="492" spans="1:3" x14ac:dyDescent="0.25">
      <c r="A492" s="269"/>
      <c r="B492" s="221"/>
      <c r="C492" s="216"/>
    </row>
    <row r="493" spans="1:3" x14ac:dyDescent="0.25">
      <c r="A493" s="269"/>
      <c r="B493" s="221"/>
      <c r="C493" s="201"/>
    </row>
    <row r="494" spans="1:3" x14ac:dyDescent="0.25">
      <c r="A494" s="208"/>
      <c r="B494" s="204"/>
      <c r="C494" s="205"/>
    </row>
    <row r="495" spans="1:3" x14ac:dyDescent="0.25">
      <c r="A495" s="208"/>
      <c r="B495" s="200"/>
      <c r="C495" s="229"/>
    </row>
    <row r="496" spans="1:3" x14ac:dyDescent="0.25">
      <c r="A496" s="212"/>
      <c r="B496" s="265"/>
      <c r="C496" s="216"/>
    </row>
    <row r="497" spans="1:3" x14ac:dyDescent="0.25">
      <c r="A497" s="265"/>
      <c r="B497" s="265"/>
      <c r="C497" s="216"/>
    </row>
    <row r="498" spans="1:3" x14ac:dyDescent="0.25">
      <c r="A498" s="265"/>
      <c r="B498" s="265"/>
      <c r="C498" s="216"/>
    </row>
    <row r="499" spans="1:3" x14ac:dyDescent="0.25">
      <c r="A499" s="265"/>
      <c r="B499" s="265"/>
      <c r="C499" s="216"/>
    </row>
    <row r="500" spans="1:3" x14ac:dyDescent="0.25">
      <c r="A500" s="266"/>
      <c r="B500" s="266"/>
      <c r="C500" s="216"/>
    </row>
    <row r="501" spans="1:3" x14ac:dyDescent="0.25">
      <c r="A501" s="266"/>
      <c r="B501" s="266"/>
      <c r="C501" s="216"/>
    </row>
    <row r="502" spans="1:3" x14ac:dyDescent="0.25">
      <c r="A502" s="269"/>
      <c r="B502" s="267"/>
      <c r="C502" s="216"/>
    </row>
    <row r="503" spans="1:3" x14ac:dyDescent="0.25">
      <c r="A503" s="269"/>
      <c r="B503" s="268"/>
      <c r="C503" s="201"/>
    </row>
    <row r="504" spans="1:3" x14ac:dyDescent="0.25">
      <c r="A504" s="269"/>
      <c r="B504" s="221"/>
      <c r="C504" s="216"/>
    </row>
    <row r="505" spans="1:3" x14ac:dyDescent="0.25">
      <c r="A505" s="269"/>
      <c r="B505" s="221"/>
      <c r="C505" s="216"/>
    </row>
    <row r="506" spans="1:3" x14ac:dyDescent="0.25">
      <c r="A506" s="269"/>
      <c r="B506" s="221"/>
      <c r="C506" s="216"/>
    </row>
    <row r="507" spans="1:3" x14ac:dyDescent="0.25">
      <c r="A507" s="269"/>
      <c r="B507" s="221"/>
      <c r="C507" s="201"/>
    </row>
    <row r="508" spans="1:3" x14ac:dyDescent="0.25">
      <c r="A508" s="208"/>
      <c r="B508" s="204"/>
      <c r="C508" s="205"/>
    </row>
    <row r="509" spans="1:3" x14ac:dyDescent="0.25">
      <c r="A509" s="208"/>
      <c r="B509" s="200"/>
      <c r="C509" s="207"/>
    </row>
    <row r="510" spans="1:3" x14ac:dyDescent="0.25">
      <c r="A510" s="212"/>
      <c r="B510" s="265"/>
      <c r="C510" s="216"/>
    </row>
    <row r="511" spans="1:3" x14ac:dyDescent="0.25">
      <c r="A511" s="265"/>
      <c r="B511" s="265"/>
      <c r="C511" s="216"/>
    </row>
    <row r="512" spans="1:3" x14ac:dyDescent="0.25">
      <c r="A512" s="265"/>
      <c r="B512" s="265"/>
      <c r="C512" s="216"/>
    </row>
    <row r="513" spans="1:3" x14ac:dyDescent="0.25">
      <c r="A513" s="265"/>
      <c r="B513" s="265"/>
      <c r="C513" s="216"/>
    </row>
    <row r="514" spans="1:3" x14ac:dyDescent="0.25">
      <c r="A514" s="266"/>
      <c r="B514" s="266"/>
      <c r="C514" s="216"/>
    </row>
    <row r="515" spans="1:3" x14ac:dyDescent="0.25">
      <c r="A515" s="266"/>
      <c r="B515" s="266"/>
      <c r="C515" s="216"/>
    </row>
    <row r="516" spans="1:3" x14ac:dyDescent="0.25">
      <c r="A516" s="269"/>
      <c r="B516" s="267"/>
      <c r="C516" s="216"/>
    </row>
    <row r="517" spans="1:3" x14ac:dyDescent="0.25">
      <c r="A517" s="269"/>
      <c r="B517" s="268"/>
      <c r="C517" s="201"/>
    </row>
    <row r="518" spans="1:3" x14ac:dyDescent="0.25">
      <c r="A518" s="269"/>
      <c r="B518" s="221"/>
      <c r="C518" s="216"/>
    </row>
    <row r="519" spans="1:3" x14ac:dyDescent="0.25">
      <c r="A519" s="269"/>
      <c r="B519" s="221"/>
      <c r="C519" s="216"/>
    </row>
    <row r="520" spans="1:3" x14ac:dyDescent="0.25">
      <c r="A520" s="269"/>
      <c r="B520" s="221"/>
      <c r="C520" s="216"/>
    </row>
    <row r="521" spans="1:3" x14ac:dyDescent="0.25">
      <c r="A521" s="269"/>
      <c r="B521" s="221"/>
      <c r="C521" s="201"/>
    </row>
    <row r="522" spans="1:3" x14ac:dyDescent="0.25">
      <c r="A522" s="208"/>
      <c r="B522" s="204"/>
      <c r="C522" s="205"/>
    </row>
    <row r="523" spans="1:3" x14ac:dyDescent="0.25">
      <c r="A523" s="208"/>
      <c r="B523" s="200"/>
      <c r="C523" s="207"/>
    </row>
    <row r="524" spans="1:3" x14ac:dyDescent="0.25">
      <c r="A524" s="212"/>
      <c r="B524" s="265"/>
      <c r="C524" s="216"/>
    </row>
    <row r="525" spans="1:3" x14ac:dyDescent="0.25">
      <c r="A525" s="265"/>
      <c r="B525" s="265"/>
      <c r="C525" s="216"/>
    </row>
    <row r="526" spans="1:3" x14ac:dyDescent="0.25">
      <c r="A526" s="265"/>
      <c r="B526" s="265"/>
      <c r="C526" s="216"/>
    </row>
    <row r="527" spans="1:3" x14ac:dyDescent="0.25">
      <c r="A527" s="265"/>
      <c r="B527" s="265"/>
      <c r="C527" s="216"/>
    </row>
    <row r="528" spans="1:3" x14ac:dyDescent="0.25">
      <c r="A528" s="266"/>
      <c r="B528" s="266"/>
      <c r="C528" s="216"/>
    </row>
    <row r="529" spans="1:3" x14ac:dyDescent="0.25">
      <c r="A529" s="266"/>
      <c r="B529" s="266"/>
      <c r="C529" s="216"/>
    </row>
    <row r="530" spans="1:3" x14ac:dyDescent="0.25">
      <c r="A530" s="269"/>
      <c r="B530" s="267"/>
      <c r="C530" s="216"/>
    </row>
    <row r="531" spans="1:3" x14ac:dyDescent="0.25">
      <c r="A531" s="269"/>
      <c r="B531" s="268"/>
      <c r="C531" s="201"/>
    </row>
    <row r="532" spans="1:3" x14ac:dyDescent="0.25">
      <c r="A532" s="269"/>
      <c r="B532" s="221"/>
      <c r="C532" s="216"/>
    </row>
    <row r="533" spans="1:3" x14ac:dyDescent="0.25">
      <c r="A533" s="269"/>
      <c r="B533" s="221"/>
      <c r="C533" s="216"/>
    </row>
    <row r="534" spans="1:3" x14ac:dyDescent="0.25">
      <c r="A534" s="269"/>
      <c r="B534" s="221"/>
      <c r="C534" s="216"/>
    </row>
    <row r="535" spans="1:3" x14ac:dyDescent="0.25">
      <c r="A535" s="218"/>
      <c r="B535" s="223"/>
      <c r="C535" s="201"/>
    </row>
    <row r="536" spans="1:3" x14ac:dyDescent="0.25">
      <c r="A536" s="208"/>
      <c r="B536" s="204"/>
      <c r="C536" s="205"/>
    </row>
    <row r="537" spans="1:3" x14ac:dyDescent="0.25">
      <c r="A537" s="208"/>
      <c r="B537" s="200"/>
      <c r="C537" s="207"/>
    </row>
    <row r="538" spans="1:3" x14ac:dyDescent="0.25">
      <c r="A538" s="212"/>
      <c r="B538" s="265"/>
      <c r="C538" s="216"/>
    </row>
    <row r="539" spans="1:3" x14ac:dyDescent="0.25">
      <c r="A539" s="265"/>
      <c r="B539" s="265"/>
      <c r="C539" s="216"/>
    </row>
    <row r="540" spans="1:3" x14ac:dyDescent="0.25">
      <c r="A540" s="265"/>
      <c r="B540" s="265"/>
      <c r="C540" s="216"/>
    </row>
    <row r="541" spans="1:3" x14ac:dyDescent="0.25">
      <c r="A541" s="265"/>
      <c r="B541" s="265"/>
      <c r="C541" s="216"/>
    </row>
    <row r="542" spans="1:3" x14ac:dyDescent="0.25">
      <c r="A542" s="266"/>
      <c r="B542" s="266"/>
      <c r="C542" s="216"/>
    </row>
    <row r="543" spans="1:3" x14ac:dyDescent="0.25">
      <c r="A543" s="266"/>
      <c r="B543" s="266"/>
      <c r="C543" s="216"/>
    </row>
    <row r="544" spans="1:3" x14ac:dyDescent="0.25">
      <c r="A544" s="269"/>
      <c r="B544" s="267"/>
      <c r="C544" s="216"/>
    </row>
    <row r="545" spans="1:3" x14ac:dyDescent="0.25">
      <c r="A545" s="269"/>
      <c r="B545" s="268"/>
      <c r="C545" s="201"/>
    </row>
    <row r="546" spans="1:3" x14ac:dyDescent="0.25">
      <c r="A546" s="269"/>
      <c r="B546" s="221"/>
      <c r="C546" s="216"/>
    </row>
    <row r="547" spans="1:3" x14ac:dyDescent="0.25">
      <c r="A547" s="269"/>
      <c r="B547" s="221"/>
      <c r="C547" s="216"/>
    </row>
    <row r="548" spans="1:3" x14ac:dyDescent="0.25">
      <c r="A548" s="269"/>
      <c r="B548" s="221"/>
      <c r="C548" s="216"/>
    </row>
    <row r="549" spans="1:3" x14ac:dyDescent="0.25">
      <c r="A549" s="218"/>
      <c r="B549" s="223"/>
      <c r="C549" s="201"/>
    </row>
    <row r="550" spans="1:3" x14ac:dyDescent="0.25">
      <c r="A550" s="209"/>
      <c r="B550" s="203"/>
      <c r="C550" s="211"/>
    </row>
    <row r="551" spans="1:3" x14ac:dyDescent="0.25">
      <c r="A551" s="209"/>
      <c r="B551" s="203"/>
      <c r="C551" s="271"/>
    </row>
    <row r="552" spans="1:3" x14ac:dyDescent="0.25">
      <c r="A552" s="198"/>
      <c r="B552" s="203"/>
      <c r="C552" s="272"/>
    </row>
    <row r="553" spans="1:3" x14ac:dyDescent="0.25">
      <c r="A553" s="198"/>
      <c r="B553" s="203"/>
      <c r="C553" s="272"/>
    </row>
    <row r="554" spans="1:3" x14ac:dyDescent="0.25">
      <c r="A554" s="198"/>
      <c r="B554" s="203"/>
      <c r="C554" s="272"/>
    </row>
    <row r="555" spans="1:3" x14ac:dyDescent="0.25">
      <c r="A555" s="198"/>
      <c r="B555" s="221"/>
      <c r="C555" s="201"/>
    </row>
    <row r="556" spans="1:3" x14ac:dyDescent="0.25">
      <c r="A556" s="202"/>
      <c r="B556" s="221"/>
      <c r="C556" s="201"/>
    </row>
    <row r="557" spans="1:3" x14ac:dyDescent="0.25">
      <c r="A557" s="215"/>
      <c r="B557" s="223"/>
      <c r="C557" s="205"/>
    </row>
    <row r="558" spans="1:3" x14ac:dyDescent="0.25">
      <c r="A558" s="215"/>
      <c r="B558" s="200"/>
      <c r="C558" s="285"/>
    </row>
    <row r="559" spans="1:3" x14ac:dyDescent="0.25">
      <c r="A559" s="212"/>
      <c r="B559" s="265"/>
      <c r="C559" s="216"/>
    </row>
    <row r="560" spans="1:3" x14ac:dyDescent="0.25">
      <c r="A560" s="265"/>
      <c r="B560" s="265"/>
      <c r="C560" s="216"/>
    </row>
    <row r="561" spans="1:3" x14ac:dyDescent="0.25">
      <c r="A561" s="265"/>
      <c r="B561" s="265"/>
      <c r="C561" s="216"/>
    </row>
    <row r="562" spans="1:3" x14ac:dyDescent="0.25">
      <c r="A562" s="265"/>
      <c r="B562" s="265"/>
      <c r="C562" s="216"/>
    </row>
    <row r="563" spans="1:3" x14ac:dyDescent="0.25">
      <c r="A563" s="266"/>
      <c r="B563" s="266"/>
      <c r="C563" s="216"/>
    </row>
    <row r="564" spans="1:3" x14ac:dyDescent="0.25">
      <c r="A564" s="266"/>
      <c r="B564" s="266"/>
      <c r="C564" s="216"/>
    </row>
    <row r="565" spans="1:3" x14ac:dyDescent="0.25">
      <c r="A565" s="201"/>
      <c r="B565" s="267"/>
      <c r="C565" s="216"/>
    </row>
    <row r="566" spans="1:3" x14ac:dyDescent="0.25">
      <c r="A566" s="201"/>
      <c r="B566" s="268"/>
      <c r="C566" s="273"/>
    </row>
    <row r="567" spans="1:3" x14ac:dyDescent="0.25">
      <c r="A567" s="217"/>
      <c r="B567" s="221"/>
      <c r="C567" s="273"/>
    </row>
    <row r="568" spans="1:3" x14ac:dyDescent="0.25">
      <c r="A568" s="217"/>
      <c r="B568" s="221"/>
      <c r="C568" s="273"/>
    </row>
    <row r="569" spans="1:3" x14ac:dyDescent="0.25">
      <c r="A569" s="201"/>
      <c r="B569" s="221"/>
      <c r="C569" s="273"/>
    </row>
    <row r="570" spans="1:3" x14ac:dyDescent="0.25">
      <c r="A570" s="217"/>
      <c r="B570" s="223"/>
      <c r="C570" s="201"/>
    </row>
    <row r="571" spans="1:3" x14ac:dyDescent="0.25">
      <c r="A571" s="215"/>
      <c r="B571" s="223"/>
      <c r="C571" s="205"/>
    </row>
    <row r="572" spans="1:3" x14ac:dyDescent="0.25">
      <c r="A572" s="215"/>
      <c r="B572" s="200"/>
      <c r="C572" s="285"/>
    </row>
    <row r="573" spans="1:3" x14ac:dyDescent="0.25">
      <c r="A573" s="212"/>
      <c r="B573" s="265"/>
      <c r="C573" s="216"/>
    </row>
    <row r="574" spans="1:3" x14ac:dyDescent="0.25">
      <c r="A574" s="265"/>
      <c r="B574" s="265"/>
      <c r="C574" s="216"/>
    </row>
    <row r="575" spans="1:3" x14ac:dyDescent="0.25">
      <c r="A575" s="265"/>
      <c r="B575" s="265"/>
      <c r="C575" s="216"/>
    </row>
    <row r="576" spans="1:3" x14ac:dyDescent="0.25">
      <c r="A576" s="265"/>
      <c r="B576" s="265"/>
      <c r="C576" s="216"/>
    </row>
    <row r="577" spans="1:3" x14ac:dyDescent="0.25">
      <c r="A577" s="266"/>
      <c r="B577" s="266"/>
      <c r="C577" s="216"/>
    </row>
    <row r="578" spans="1:3" x14ac:dyDescent="0.25">
      <c r="A578" s="266"/>
      <c r="B578" s="266"/>
      <c r="C578" s="216"/>
    </row>
    <row r="579" spans="1:3" x14ac:dyDescent="0.25">
      <c r="A579" s="217"/>
      <c r="B579" s="267"/>
      <c r="C579" s="216"/>
    </row>
    <row r="580" spans="1:3" x14ac:dyDescent="0.25">
      <c r="A580" s="217"/>
      <c r="B580" s="268"/>
      <c r="C580" s="273"/>
    </row>
    <row r="581" spans="1:3" x14ac:dyDescent="0.25">
      <c r="A581" s="217"/>
      <c r="B581" s="221"/>
      <c r="C581" s="273"/>
    </row>
    <row r="582" spans="1:3" x14ac:dyDescent="0.25">
      <c r="A582" s="217"/>
      <c r="B582" s="221"/>
      <c r="C582" s="273"/>
    </row>
    <row r="583" spans="1:3" x14ac:dyDescent="0.25">
      <c r="A583" s="217"/>
      <c r="B583" s="221"/>
      <c r="C583" s="273"/>
    </row>
    <row r="584" spans="1:3" x14ac:dyDescent="0.25">
      <c r="A584" s="217"/>
      <c r="B584" s="201"/>
      <c r="C584" s="201"/>
    </row>
    <row r="585" spans="1:3" x14ac:dyDescent="0.25">
      <c r="A585" s="215"/>
      <c r="B585" s="223"/>
      <c r="C585" s="205"/>
    </row>
    <row r="586" spans="1:3" x14ac:dyDescent="0.25">
      <c r="A586" s="215"/>
      <c r="B586" s="200"/>
      <c r="C586" s="285"/>
    </row>
    <row r="587" spans="1:3" x14ac:dyDescent="0.25">
      <c r="A587" s="212"/>
      <c r="B587" s="265"/>
      <c r="C587" s="216"/>
    </row>
    <row r="588" spans="1:3" x14ac:dyDescent="0.25">
      <c r="A588" s="265"/>
      <c r="B588" s="265"/>
      <c r="C588" s="216"/>
    </row>
    <row r="589" spans="1:3" x14ac:dyDescent="0.25">
      <c r="A589" s="265"/>
      <c r="B589" s="265"/>
      <c r="C589" s="216"/>
    </row>
    <row r="590" spans="1:3" x14ac:dyDescent="0.25">
      <c r="A590" s="265"/>
      <c r="B590" s="265"/>
      <c r="C590" s="216"/>
    </row>
    <row r="591" spans="1:3" x14ac:dyDescent="0.25">
      <c r="A591" s="266"/>
      <c r="B591" s="266"/>
      <c r="C591" s="216"/>
    </row>
    <row r="592" spans="1:3" x14ac:dyDescent="0.25">
      <c r="A592" s="266"/>
      <c r="B592" s="266"/>
      <c r="C592" s="216"/>
    </row>
    <row r="593" spans="1:3" x14ac:dyDescent="0.25">
      <c r="A593" s="217"/>
      <c r="B593" s="267"/>
      <c r="C593" s="216"/>
    </row>
    <row r="594" spans="1:3" x14ac:dyDescent="0.25">
      <c r="A594" s="217"/>
      <c r="B594" s="268"/>
      <c r="C594" s="273"/>
    </row>
    <row r="595" spans="1:3" x14ac:dyDescent="0.25">
      <c r="A595" s="217"/>
      <c r="B595" s="221"/>
      <c r="C595" s="273"/>
    </row>
    <row r="596" spans="1:3" x14ac:dyDescent="0.25">
      <c r="A596" s="217"/>
      <c r="B596" s="221"/>
      <c r="C596" s="273"/>
    </row>
    <row r="597" spans="1:3" x14ac:dyDescent="0.25">
      <c r="A597" s="217"/>
      <c r="B597" s="221"/>
      <c r="C597" s="273"/>
    </row>
    <row r="598" spans="1:3" x14ac:dyDescent="0.25">
      <c r="A598" s="217"/>
      <c r="B598" s="201"/>
      <c r="C598" s="201"/>
    </row>
    <row r="599" spans="1:3" x14ac:dyDescent="0.25">
      <c r="A599" s="219"/>
      <c r="B599" s="223"/>
      <c r="C599" s="205"/>
    </row>
    <row r="600" spans="1:3" x14ac:dyDescent="0.25">
      <c r="A600" s="215"/>
      <c r="B600" s="200"/>
      <c r="C600" s="285"/>
    </row>
    <row r="601" spans="1:3" x14ac:dyDescent="0.25">
      <c r="A601" s="212"/>
      <c r="B601" s="265"/>
      <c r="C601" s="216"/>
    </row>
    <row r="602" spans="1:3" x14ac:dyDescent="0.25">
      <c r="A602" s="265"/>
      <c r="B602" s="265"/>
      <c r="C602" s="216"/>
    </row>
    <row r="603" spans="1:3" x14ac:dyDescent="0.25">
      <c r="A603" s="265"/>
      <c r="B603" s="265"/>
      <c r="C603" s="216"/>
    </row>
    <row r="604" spans="1:3" x14ac:dyDescent="0.25">
      <c r="A604" s="265"/>
      <c r="B604" s="265"/>
      <c r="C604" s="216"/>
    </row>
    <row r="605" spans="1:3" x14ac:dyDescent="0.25">
      <c r="A605" s="266"/>
      <c r="B605" s="266"/>
      <c r="C605" s="216"/>
    </row>
    <row r="606" spans="1:3" x14ac:dyDescent="0.25">
      <c r="A606" s="266"/>
      <c r="B606" s="266"/>
      <c r="C606" s="216"/>
    </row>
    <row r="607" spans="1:3" x14ac:dyDescent="0.25">
      <c r="A607" s="217"/>
      <c r="B607" s="267"/>
      <c r="C607" s="216"/>
    </row>
    <row r="608" spans="1:3" x14ac:dyDescent="0.25">
      <c r="A608" s="217"/>
      <c r="B608" s="268"/>
      <c r="C608" s="273"/>
    </row>
    <row r="609" spans="1:3" x14ac:dyDescent="0.25">
      <c r="A609" s="217"/>
      <c r="B609" s="221"/>
      <c r="C609" s="273"/>
    </row>
    <row r="610" spans="1:3" x14ac:dyDescent="0.25">
      <c r="A610" s="217"/>
      <c r="B610" s="221"/>
      <c r="C610" s="273"/>
    </row>
    <row r="611" spans="1:3" x14ac:dyDescent="0.25">
      <c r="A611" s="217"/>
      <c r="B611" s="221"/>
      <c r="C611" s="273"/>
    </row>
    <row r="612" spans="1:3" x14ac:dyDescent="0.25">
      <c r="A612" s="217"/>
      <c r="B612" s="201"/>
      <c r="C612" s="201"/>
    </row>
    <row r="613" spans="1:3" x14ac:dyDescent="0.25">
      <c r="A613" s="219"/>
      <c r="B613" s="223"/>
      <c r="C613" s="205"/>
    </row>
    <row r="614" spans="1:3" x14ac:dyDescent="0.25">
      <c r="A614" s="215"/>
      <c r="B614" s="200"/>
      <c r="C614" s="285"/>
    </row>
    <row r="615" spans="1:3" x14ac:dyDescent="0.25">
      <c r="A615" s="212"/>
      <c r="B615" s="265"/>
      <c r="C615" s="216"/>
    </row>
    <row r="616" spans="1:3" x14ac:dyDescent="0.25">
      <c r="A616" s="265"/>
      <c r="B616" s="265"/>
      <c r="C616" s="216"/>
    </row>
    <row r="617" spans="1:3" x14ac:dyDescent="0.25">
      <c r="A617" s="265"/>
      <c r="B617" s="265"/>
      <c r="C617" s="216"/>
    </row>
    <row r="618" spans="1:3" x14ac:dyDescent="0.25">
      <c r="A618" s="265"/>
      <c r="B618" s="265"/>
      <c r="C618" s="216"/>
    </row>
    <row r="619" spans="1:3" x14ac:dyDescent="0.25">
      <c r="A619" s="266"/>
      <c r="B619" s="266"/>
      <c r="C619" s="216"/>
    </row>
    <row r="620" spans="1:3" x14ac:dyDescent="0.25">
      <c r="A620" s="266"/>
      <c r="B620" s="266"/>
      <c r="C620" s="216"/>
    </row>
    <row r="621" spans="1:3" x14ac:dyDescent="0.25">
      <c r="A621" s="217"/>
      <c r="B621" s="267"/>
      <c r="C621" s="216"/>
    </row>
    <row r="622" spans="1:3" x14ac:dyDescent="0.25">
      <c r="A622" s="217"/>
      <c r="B622" s="268"/>
      <c r="C622" s="273"/>
    </row>
    <row r="623" spans="1:3" x14ac:dyDescent="0.25">
      <c r="A623" s="217"/>
      <c r="B623" s="221"/>
      <c r="C623" s="273"/>
    </row>
    <row r="624" spans="1:3" x14ac:dyDescent="0.25">
      <c r="A624" s="217"/>
      <c r="B624" s="221"/>
      <c r="C624" s="273"/>
    </row>
    <row r="625" spans="1:3" x14ac:dyDescent="0.25">
      <c r="A625" s="217"/>
      <c r="B625" s="221"/>
      <c r="C625" s="273"/>
    </row>
    <row r="626" spans="1:3" x14ac:dyDescent="0.25">
      <c r="A626" s="217"/>
      <c r="B626" s="201"/>
      <c r="C626" s="201"/>
    </row>
    <row r="627" spans="1:3" x14ac:dyDescent="0.25">
      <c r="A627" s="219"/>
      <c r="B627" s="223"/>
      <c r="C627" s="205"/>
    </row>
    <row r="628" spans="1:3" x14ac:dyDescent="0.25">
      <c r="A628" s="215"/>
      <c r="B628" s="200"/>
      <c r="C628" s="285"/>
    </row>
    <row r="629" spans="1:3" x14ac:dyDescent="0.25">
      <c r="A629" s="212"/>
      <c r="B629" s="265"/>
      <c r="C629" s="216"/>
    </row>
    <row r="630" spans="1:3" x14ac:dyDescent="0.25">
      <c r="A630" s="265"/>
      <c r="B630" s="265"/>
      <c r="C630" s="216"/>
    </row>
    <row r="631" spans="1:3" x14ac:dyDescent="0.25">
      <c r="A631" s="265"/>
      <c r="B631" s="265"/>
      <c r="C631" s="216"/>
    </row>
    <row r="632" spans="1:3" x14ac:dyDescent="0.25">
      <c r="A632" s="265"/>
      <c r="B632" s="265"/>
      <c r="C632" s="216"/>
    </row>
    <row r="633" spans="1:3" x14ac:dyDescent="0.25">
      <c r="A633" s="266"/>
      <c r="B633" s="266"/>
      <c r="C633" s="216"/>
    </row>
    <row r="634" spans="1:3" x14ac:dyDescent="0.25">
      <c r="A634" s="266"/>
      <c r="B634" s="266"/>
      <c r="C634" s="216"/>
    </row>
    <row r="635" spans="1:3" x14ac:dyDescent="0.25">
      <c r="A635" s="217"/>
      <c r="B635" s="267"/>
      <c r="C635" s="216"/>
    </row>
    <row r="636" spans="1:3" x14ac:dyDescent="0.25">
      <c r="A636" s="217"/>
      <c r="B636" s="268"/>
      <c r="C636" s="273"/>
    </row>
    <row r="637" spans="1:3" x14ac:dyDescent="0.25">
      <c r="A637" s="217"/>
      <c r="B637" s="221"/>
      <c r="C637" s="273"/>
    </row>
    <row r="638" spans="1:3" x14ac:dyDescent="0.25">
      <c r="A638" s="217"/>
      <c r="B638" s="221"/>
      <c r="C638" s="273"/>
    </row>
    <row r="639" spans="1:3" x14ac:dyDescent="0.25">
      <c r="A639" s="217"/>
      <c r="B639" s="221"/>
      <c r="C639" s="273"/>
    </row>
    <row r="640" spans="1:3" x14ac:dyDescent="0.25">
      <c r="A640" s="217"/>
      <c r="B640" s="201"/>
      <c r="C640" s="201"/>
    </row>
    <row r="641" spans="1:3" x14ac:dyDescent="0.25">
      <c r="A641" s="219"/>
      <c r="B641" s="223"/>
      <c r="C641" s="205"/>
    </row>
    <row r="642" spans="1:3" x14ac:dyDescent="0.25">
      <c r="A642" s="215"/>
      <c r="B642" s="200"/>
      <c r="C642" s="285"/>
    </row>
    <row r="643" spans="1:3" x14ac:dyDescent="0.25">
      <c r="A643" s="212"/>
      <c r="B643" s="265"/>
      <c r="C643" s="216"/>
    </row>
    <row r="644" spans="1:3" x14ac:dyDescent="0.25">
      <c r="A644" s="265"/>
      <c r="B644" s="265"/>
      <c r="C644" s="216"/>
    </row>
    <row r="645" spans="1:3" x14ac:dyDescent="0.25">
      <c r="A645" s="265"/>
      <c r="B645" s="265"/>
      <c r="C645" s="216"/>
    </row>
    <row r="646" spans="1:3" x14ac:dyDescent="0.25">
      <c r="A646" s="265"/>
      <c r="B646" s="265"/>
      <c r="C646" s="216"/>
    </row>
    <row r="647" spans="1:3" x14ac:dyDescent="0.25">
      <c r="A647" s="266"/>
      <c r="B647" s="266"/>
      <c r="C647" s="216"/>
    </row>
    <row r="648" spans="1:3" x14ac:dyDescent="0.25">
      <c r="A648" s="266"/>
      <c r="B648" s="266"/>
      <c r="C648" s="216"/>
    </row>
    <row r="649" spans="1:3" x14ac:dyDescent="0.25">
      <c r="A649" s="217"/>
      <c r="B649" s="267"/>
      <c r="C649" s="216"/>
    </row>
    <row r="650" spans="1:3" x14ac:dyDescent="0.25">
      <c r="A650" s="217"/>
      <c r="B650" s="268"/>
      <c r="C650" s="273"/>
    </row>
    <row r="651" spans="1:3" x14ac:dyDescent="0.25">
      <c r="A651" s="217"/>
      <c r="B651" s="221"/>
      <c r="C651" s="273"/>
    </row>
    <row r="652" spans="1:3" x14ac:dyDescent="0.25">
      <c r="A652" s="217"/>
      <c r="B652" s="221"/>
      <c r="C652" s="273"/>
    </row>
    <row r="653" spans="1:3" x14ac:dyDescent="0.25">
      <c r="A653" s="217"/>
      <c r="B653" s="221"/>
      <c r="C653" s="273"/>
    </row>
    <row r="654" spans="1:3" x14ac:dyDescent="0.25">
      <c r="A654" s="217"/>
      <c r="B654" s="201"/>
      <c r="C654" s="201"/>
    </row>
    <row r="655" spans="1:3" x14ac:dyDescent="0.25">
      <c r="A655" s="209"/>
      <c r="B655" s="203"/>
      <c r="C655" s="211"/>
    </row>
    <row r="656" spans="1:3" x14ac:dyDescent="0.25">
      <c r="A656" s="209"/>
      <c r="B656" s="203"/>
      <c r="C656" s="211"/>
    </row>
    <row r="657" spans="1:3" x14ac:dyDescent="0.25">
      <c r="A657" s="198"/>
      <c r="B657" s="203"/>
      <c r="C657" s="272"/>
    </row>
    <row r="658" spans="1:3" x14ac:dyDescent="0.25">
      <c r="A658" s="198"/>
      <c r="B658" s="203"/>
      <c r="C658" s="214"/>
    </row>
    <row r="659" spans="1:3" x14ac:dyDescent="0.25">
      <c r="A659" s="198"/>
      <c r="B659" s="203"/>
      <c r="C659" s="272"/>
    </row>
    <row r="660" spans="1:3" x14ac:dyDescent="0.25">
      <c r="A660" s="217"/>
      <c r="B660" s="221"/>
      <c r="C660" s="201"/>
    </row>
    <row r="661" spans="1:3" x14ac:dyDescent="0.25">
      <c r="A661" s="203"/>
      <c r="B661" s="201"/>
      <c r="C661" s="201"/>
    </row>
    <row r="662" spans="1:3" x14ac:dyDescent="0.25">
      <c r="A662" s="203"/>
      <c r="B662" s="223"/>
      <c r="C662" s="205"/>
    </row>
    <row r="663" spans="1:3" x14ac:dyDescent="0.25">
      <c r="A663" s="215"/>
      <c r="B663" s="200"/>
      <c r="C663" s="229"/>
    </row>
    <row r="664" spans="1:3" x14ac:dyDescent="0.25">
      <c r="A664" s="212"/>
      <c r="B664" s="265"/>
      <c r="C664" s="216"/>
    </row>
    <row r="665" spans="1:3" x14ac:dyDescent="0.25">
      <c r="A665" s="265"/>
      <c r="B665" s="265"/>
      <c r="C665" s="216"/>
    </row>
    <row r="666" spans="1:3" x14ac:dyDescent="0.25">
      <c r="A666" s="265"/>
      <c r="B666" s="265"/>
      <c r="C666" s="216"/>
    </row>
    <row r="667" spans="1:3" x14ac:dyDescent="0.25">
      <c r="A667" s="265"/>
      <c r="B667" s="265"/>
      <c r="C667" s="216"/>
    </row>
    <row r="668" spans="1:3" x14ac:dyDescent="0.25">
      <c r="A668" s="266"/>
      <c r="B668" s="266"/>
      <c r="C668" s="216"/>
    </row>
    <row r="669" spans="1:3" x14ac:dyDescent="0.25">
      <c r="A669" s="266"/>
      <c r="B669" s="266"/>
      <c r="C669" s="216"/>
    </row>
    <row r="670" spans="1:3" x14ac:dyDescent="0.25">
      <c r="A670" s="217"/>
      <c r="B670" s="267"/>
      <c r="C670" s="207"/>
    </row>
    <row r="671" spans="1:3" x14ac:dyDescent="0.25">
      <c r="A671" s="217"/>
      <c r="B671" s="268"/>
      <c r="C671" s="274"/>
    </row>
    <row r="672" spans="1:3" x14ac:dyDescent="0.25">
      <c r="A672" s="217"/>
      <c r="B672" s="221"/>
      <c r="C672" s="273"/>
    </row>
    <row r="673" spans="1:3" x14ac:dyDescent="0.25">
      <c r="A673" s="217"/>
      <c r="B673" s="221"/>
      <c r="C673" s="273"/>
    </row>
    <row r="674" spans="1:3" x14ac:dyDescent="0.25">
      <c r="A674" s="217"/>
      <c r="B674" s="221"/>
      <c r="C674" s="273"/>
    </row>
    <row r="675" spans="1:3" x14ac:dyDescent="0.25">
      <c r="A675" s="217"/>
      <c r="B675" s="201"/>
      <c r="C675" s="201"/>
    </row>
    <row r="676" spans="1:3" x14ac:dyDescent="0.25">
      <c r="A676" s="203"/>
      <c r="B676" s="223"/>
      <c r="C676" s="205"/>
    </row>
    <row r="677" spans="1:3" x14ac:dyDescent="0.25">
      <c r="A677" s="215"/>
      <c r="B677" s="200"/>
      <c r="C677" s="229"/>
    </row>
    <row r="678" spans="1:3" x14ac:dyDescent="0.25">
      <c r="A678" s="212"/>
      <c r="B678" s="265"/>
      <c r="C678" s="216"/>
    </row>
    <row r="679" spans="1:3" x14ac:dyDescent="0.25">
      <c r="A679" s="265"/>
      <c r="B679" s="265"/>
      <c r="C679" s="216"/>
    </row>
    <row r="680" spans="1:3" x14ac:dyDescent="0.25">
      <c r="A680" s="265"/>
      <c r="B680" s="265"/>
      <c r="C680" s="216"/>
    </row>
    <row r="681" spans="1:3" x14ac:dyDescent="0.25">
      <c r="A681" s="265"/>
      <c r="B681" s="265"/>
      <c r="C681" s="216"/>
    </row>
    <row r="682" spans="1:3" x14ac:dyDescent="0.25">
      <c r="A682" s="266"/>
      <c r="B682" s="266"/>
      <c r="C682" s="216"/>
    </row>
    <row r="683" spans="1:3" x14ac:dyDescent="0.25">
      <c r="A683" s="266"/>
      <c r="B683" s="266"/>
      <c r="C683" s="216"/>
    </row>
    <row r="684" spans="1:3" x14ac:dyDescent="0.25">
      <c r="A684" s="217"/>
      <c r="B684" s="267"/>
      <c r="C684" s="207"/>
    </row>
    <row r="685" spans="1:3" x14ac:dyDescent="0.25">
      <c r="A685" s="217"/>
      <c r="B685" s="268"/>
      <c r="C685" s="274"/>
    </row>
    <row r="686" spans="1:3" x14ac:dyDescent="0.25">
      <c r="A686" s="217"/>
      <c r="B686" s="221"/>
      <c r="C686" s="260"/>
    </row>
    <row r="687" spans="1:3" x14ac:dyDescent="0.25">
      <c r="A687" s="217"/>
      <c r="B687" s="221"/>
      <c r="C687" s="260"/>
    </row>
    <row r="688" spans="1:3" x14ac:dyDescent="0.25">
      <c r="A688" s="217"/>
      <c r="B688" s="221"/>
      <c r="C688" s="260"/>
    </row>
    <row r="689" spans="1:3" x14ac:dyDescent="0.25">
      <c r="A689" s="217"/>
      <c r="B689" s="201"/>
      <c r="C689" s="201"/>
    </row>
    <row r="690" spans="1:3" x14ac:dyDescent="0.25">
      <c r="A690" s="203"/>
      <c r="B690" s="223"/>
      <c r="C690" s="205"/>
    </row>
    <row r="691" spans="1:3" x14ac:dyDescent="0.25">
      <c r="A691" s="215"/>
      <c r="B691" s="200"/>
      <c r="C691" s="229"/>
    </row>
    <row r="692" spans="1:3" x14ac:dyDescent="0.25">
      <c r="A692" s="212"/>
      <c r="B692" s="265"/>
      <c r="C692" s="216"/>
    </row>
    <row r="693" spans="1:3" x14ac:dyDescent="0.25">
      <c r="A693" s="265"/>
      <c r="B693" s="265"/>
      <c r="C693" s="216"/>
    </row>
    <row r="694" spans="1:3" x14ac:dyDescent="0.25">
      <c r="A694" s="265"/>
      <c r="B694" s="265"/>
      <c r="C694" s="216"/>
    </row>
    <row r="695" spans="1:3" x14ac:dyDescent="0.25">
      <c r="A695" s="265"/>
      <c r="B695" s="265"/>
      <c r="C695" s="216"/>
    </row>
    <row r="696" spans="1:3" x14ac:dyDescent="0.25">
      <c r="A696" s="266"/>
      <c r="B696" s="266"/>
      <c r="C696" s="216"/>
    </row>
    <row r="697" spans="1:3" x14ac:dyDescent="0.25">
      <c r="A697" s="266"/>
      <c r="B697" s="266"/>
      <c r="C697" s="216"/>
    </row>
    <row r="698" spans="1:3" x14ac:dyDescent="0.25">
      <c r="A698" s="217"/>
      <c r="B698" s="267"/>
      <c r="C698" s="207"/>
    </row>
    <row r="699" spans="1:3" x14ac:dyDescent="0.25">
      <c r="A699" s="217"/>
      <c r="B699" s="268"/>
      <c r="C699" s="273"/>
    </row>
    <row r="700" spans="1:3" x14ac:dyDescent="0.25">
      <c r="A700" s="217"/>
      <c r="B700" s="221"/>
      <c r="C700" s="260"/>
    </row>
    <row r="701" spans="1:3" x14ac:dyDescent="0.25">
      <c r="A701" s="217"/>
      <c r="B701" s="221"/>
      <c r="C701" s="260"/>
    </row>
    <row r="702" spans="1:3" x14ac:dyDescent="0.25">
      <c r="A702" s="217"/>
      <c r="B702" s="221"/>
      <c r="C702" s="260"/>
    </row>
    <row r="703" spans="1:3" x14ac:dyDescent="0.25">
      <c r="A703" s="217"/>
      <c r="B703" s="201"/>
      <c r="C703" s="201"/>
    </row>
    <row r="704" spans="1:3" x14ac:dyDescent="0.25">
      <c r="A704" s="209"/>
      <c r="B704" s="203"/>
      <c r="C704" s="211"/>
    </row>
    <row r="705" spans="1:3" x14ac:dyDescent="0.25">
      <c r="A705" s="209"/>
      <c r="B705" s="203"/>
      <c r="C705" s="226"/>
    </row>
    <row r="706" spans="1:3" x14ac:dyDescent="0.25">
      <c r="A706" s="198"/>
      <c r="B706" s="203"/>
      <c r="C706" s="214"/>
    </row>
    <row r="707" spans="1:3" x14ac:dyDescent="0.25">
      <c r="A707" s="198"/>
      <c r="B707" s="203"/>
      <c r="C707" s="214"/>
    </row>
    <row r="708" spans="1:3" x14ac:dyDescent="0.25">
      <c r="A708" s="198"/>
      <c r="B708" s="203"/>
      <c r="C708" s="214"/>
    </row>
    <row r="709" spans="1:3" x14ac:dyDescent="0.25">
      <c r="A709" s="201"/>
      <c r="B709" s="223"/>
      <c r="C709" s="201"/>
    </row>
    <row r="710" spans="1:3" x14ac:dyDescent="0.25">
      <c r="A710" s="203"/>
      <c r="B710" s="203"/>
      <c r="C710" s="226"/>
    </row>
    <row r="711" spans="1:3" x14ac:dyDescent="0.25">
      <c r="A711" s="215"/>
      <c r="B711" s="200"/>
      <c r="C711" s="214"/>
    </row>
    <row r="712" spans="1:3" x14ac:dyDescent="0.25">
      <c r="A712" s="212"/>
      <c r="B712" s="265"/>
      <c r="C712" s="216"/>
    </row>
    <row r="713" spans="1:3" x14ac:dyDescent="0.25">
      <c r="A713" s="265"/>
      <c r="B713" s="265"/>
      <c r="C713" s="216"/>
    </row>
    <row r="714" spans="1:3" x14ac:dyDescent="0.25">
      <c r="A714" s="265"/>
      <c r="B714" s="265"/>
      <c r="C714" s="216"/>
    </row>
    <row r="715" spans="1:3" x14ac:dyDescent="0.25">
      <c r="A715" s="265"/>
      <c r="B715" s="265"/>
      <c r="C715" s="216"/>
    </row>
    <row r="716" spans="1:3" x14ac:dyDescent="0.25">
      <c r="A716" s="266"/>
      <c r="B716" s="266"/>
      <c r="C716" s="216"/>
    </row>
    <row r="717" spans="1:3" x14ac:dyDescent="0.25">
      <c r="A717" s="266"/>
      <c r="B717" s="266"/>
      <c r="C717" s="216"/>
    </row>
    <row r="718" spans="1:3" x14ac:dyDescent="0.25">
      <c r="A718" s="275"/>
      <c r="B718" s="276"/>
      <c r="C718" s="214"/>
    </row>
    <row r="719" spans="1:3" x14ac:dyDescent="0.25">
      <c r="A719" s="203"/>
      <c r="B719" s="227"/>
      <c r="C719" s="277"/>
    </row>
    <row r="720" spans="1:3" x14ac:dyDescent="0.25">
      <c r="A720" s="198"/>
      <c r="B720" s="203"/>
      <c r="C720" s="278"/>
    </row>
    <row r="721" spans="1:3" x14ac:dyDescent="0.25">
      <c r="A721" s="198"/>
      <c r="B721" s="203"/>
      <c r="C721" s="278"/>
    </row>
    <row r="722" spans="1:3" x14ac:dyDescent="0.25">
      <c r="A722" s="198"/>
      <c r="B722" s="203"/>
      <c r="C722" s="278"/>
    </row>
    <row r="723" spans="1:3" x14ac:dyDescent="0.25">
      <c r="A723" s="201"/>
      <c r="B723" s="201"/>
      <c r="C723" s="201"/>
    </row>
    <row r="724" spans="1:3" x14ac:dyDescent="0.25">
      <c r="A724" s="203"/>
      <c r="B724" s="223"/>
      <c r="C724" s="279"/>
    </row>
    <row r="725" spans="1:3" x14ac:dyDescent="0.25">
      <c r="A725" s="215"/>
      <c r="B725" s="200"/>
      <c r="C725" s="279"/>
    </row>
    <row r="726" spans="1:3" x14ac:dyDescent="0.25">
      <c r="A726" s="212"/>
      <c r="B726" s="265"/>
      <c r="C726" s="279"/>
    </row>
    <row r="727" spans="1:3" x14ac:dyDescent="0.25">
      <c r="A727" s="265"/>
      <c r="B727" s="265"/>
      <c r="C727" s="279"/>
    </row>
    <row r="728" spans="1:3" x14ac:dyDescent="0.25">
      <c r="A728" s="265"/>
      <c r="B728" s="265"/>
      <c r="C728" s="279"/>
    </row>
    <row r="729" spans="1:3" x14ac:dyDescent="0.25">
      <c r="A729" s="265"/>
      <c r="B729" s="265"/>
      <c r="C729" s="279"/>
    </row>
    <row r="730" spans="1:3" x14ac:dyDescent="0.25">
      <c r="A730" s="266"/>
      <c r="B730" s="266"/>
      <c r="C730" s="279"/>
    </row>
    <row r="731" spans="1:3" x14ac:dyDescent="0.25">
      <c r="A731" s="266"/>
      <c r="B731" s="266"/>
      <c r="C731" s="279"/>
    </row>
    <row r="732" spans="1:3" x14ac:dyDescent="0.25">
      <c r="A732" s="201"/>
      <c r="B732" s="267"/>
      <c r="C732" s="280"/>
    </row>
    <row r="733" spans="1:3" x14ac:dyDescent="0.25">
      <c r="A733" s="201"/>
      <c r="B733" s="268"/>
      <c r="C733" s="273"/>
    </row>
    <row r="734" spans="1:3" x14ac:dyDescent="0.25">
      <c r="A734" s="201"/>
      <c r="B734" s="221"/>
      <c r="C734" s="260"/>
    </row>
    <row r="735" spans="1:3" x14ac:dyDescent="0.25">
      <c r="A735" s="201"/>
      <c r="B735" s="221"/>
      <c r="C735" s="260"/>
    </row>
    <row r="736" spans="1:3" x14ac:dyDescent="0.25">
      <c r="A736" s="201"/>
      <c r="B736" s="221"/>
      <c r="C736" s="260"/>
    </row>
    <row r="737" spans="1:3" x14ac:dyDescent="0.25">
      <c r="A737" s="201"/>
      <c r="B737" s="201"/>
      <c r="C737" s="201"/>
    </row>
    <row r="738" spans="1:3" x14ac:dyDescent="0.25">
      <c r="A738" s="203"/>
      <c r="B738" s="223"/>
      <c r="C738" s="205"/>
    </row>
    <row r="739" spans="1:3" x14ac:dyDescent="0.25">
      <c r="A739" s="215"/>
      <c r="B739" s="200"/>
      <c r="C739" s="279"/>
    </row>
    <row r="740" spans="1:3" x14ac:dyDescent="0.25">
      <c r="A740" s="212"/>
      <c r="B740" s="265"/>
      <c r="C740" s="279"/>
    </row>
    <row r="741" spans="1:3" x14ac:dyDescent="0.25">
      <c r="A741" s="265"/>
      <c r="B741" s="265"/>
      <c r="C741" s="279"/>
    </row>
    <row r="742" spans="1:3" x14ac:dyDescent="0.25">
      <c r="A742" s="265"/>
      <c r="B742" s="265"/>
      <c r="C742" s="279"/>
    </row>
    <row r="743" spans="1:3" x14ac:dyDescent="0.25">
      <c r="A743" s="265"/>
      <c r="B743" s="265"/>
      <c r="C743" s="279"/>
    </row>
    <row r="744" spans="1:3" x14ac:dyDescent="0.25">
      <c r="A744" s="266"/>
      <c r="B744" s="266"/>
      <c r="C744" s="279"/>
    </row>
    <row r="745" spans="1:3" x14ac:dyDescent="0.25">
      <c r="A745" s="266"/>
      <c r="B745" s="266"/>
      <c r="C745" s="279"/>
    </row>
    <row r="746" spans="1:3" x14ac:dyDescent="0.25">
      <c r="A746" s="201"/>
      <c r="B746" s="267"/>
      <c r="C746" s="280"/>
    </row>
    <row r="747" spans="1:3" x14ac:dyDescent="0.25">
      <c r="A747" s="201"/>
      <c r="B747" s="268"/>
      <c r="C747" s="273"/>
    </row>
    <row r="748" spans="1:3" x14ac:dyDescent="0.25">
      <c r="A748" s="201"/>
      <c r="B748" s="221"/>
      <c r="C748" s="260"/>
    </row>
    <row r="749" spans="1:3" x14ac:dyDescent="0.25">
      <c r="A749" s="201"/>
      <c r="B749" s="221"/>
      <c r="C749" s="260"/>
    </row>
    <row r="750" spans="1:3" x14ac:dyDescent="0.25">
      <c r="A750" s="201"/>
      <c r="B750" s="221"/>
      <c r="C750" s="260"/>
    </row>
    <row r="751" spans="1:3" x14ac:dyDescent="0.25">
      <c r="A751" s="201"/>
      <c r="B751" s="201"/>
      <c r="C751" s="201"/>
    </row>
    <row r="752" spans="1:3" x14ac:dyDescent="0.25">
      <c r="A752" s="203"/>
      <c r="B752" s="203"/>
      <c r="C752" s="226"/>
    </row>
    <row r="753" spans="1:3" x14ac:dyDescent="0.25">
      <c r="A753" s="201"/>
      <c r="B753" s="203"/>
      <c r="C753" s="226"/>
    </row>
    <row r="754" spans="1:3" x14ac:dyDescent="0.25">
      <c r="A754" s="201"/>
      <c r="B754" s="203"/>
      <c r="C754" s="251"/>
    </row>
    <row r="755" spans="1:3" x14ac:dyDescent="0.25">
      <c r="A755" s="201"/>
      <c r="B755" s="203"/>
      <c r="C755" s="214"/>
    </row>
    <row r="756" spans="1:3" x14ac:dyDescent="0.25">
      <c r="A756" s="201"/>
      <c r="B756" s="203"/>
      <c r="C756" s="214"/>
    </row>
    <row r="757" spans="1:3" x14ac:dyDescent="0.25">
      <c r="A757" s="201"/>
      <c r="B757" s="201"/>
      <c r="C757" s="201"/>
    </row>
    <row r="758" spans="1:3" x14ac:dyDescent="0.25">
      <c r="A758" s="203"/>
      <c r="B758" s="203"/>
      <c r="C758" s="226"/>
    </row>
    <row r="759" spans="1:3" x14ac:dyDescent="0.25">
      <c r="A759" s="215"/>
      <c r="B759" s="200"/>
      <c r="C759" s="214"/>
    </row>
    <row r="760" spans="1:3" x14ac:dyDescent="0.25">
      <c r="A760" s="212"/>
      <c r="B760" s="265"/>
      <c r="C760" s="216"/>
    </row>
    <row r="761" spans="1:3" x14ac:dyDescent="0.25">
      <c r="A761" s="265"/>
      <c r="B761" s="265"/>
      <c r="C761" s="216"/>
    </row>
    <row r="762" spans="1:3" x14ac:dyDescent="0.25">
      <c r="A762" s="265"/>
      <c r="B762" s="265"/>
      <c r="C762" s="216"/>
    </row>
    <row r="763" spans="1:3" x14ac:dyDescent="0.25">
      <c r="A763" s="265"/>
      <c r="B763" s="265"/>
      <c r="C763" s="216"/>
    </row>
    <row r="764" spans="1:3" x14ac:dyDescent="0.25">
      <c r="A764" s="265"/>
      <c r="B764" s="266"/>
      <c r="C764" s="216"/>
    </row>
    <row r="765" spans="1:3" x14ac:dyDescent="0.25">
      <c r="A765" s="266"/>
      <c r="B765" s="266"/>
      <c r="C765" s="216"/>
    </row>
    <row r="766" spans="1:3" x14ac:dyDescent="0.25">
      <c r="A766" s="198"/>
      <c r="B766" s="276"/>
      <c r="C766" s="214"/>
    </row>
    <row r="767" spans="1:3" x14ac:dyDescent="0.25">
      <c r="A767" s="198"/>
      <c r="B767" s="227"/>
      <c r="C767" s="277"/>
    </row>
    <row r="768" spans="1:3" x14ac:dyDescent="0.25">
      <c r="A768" s="198"/>
      <c r="B768" s="203"/>
      <c r="C768" s="281"/>
    </row>
    <row r="769" spans="1:3" x14ac:dyDescent="0.25">
      <c r="A769" s="202"/>
      <c r="B769" s="203"/>
      <c r="C769" s="281"/>
    </row>
    <row r="770" spans="1:3" x14ac:dyDescent="0.25">
      <c r="A770" s="203"/>
      <c r="B770" s="203"/>
      <c r="C770" s="281"/>
    </row>
    <row r="771" spans="1:3" x14ac:dyDescent="0.25">
      <c r="A771" s="217"/>
      <c r="B771" s="223"/>
      <c r="C771" s="279"/>
    </row>
    <row r="772" spans="1:3" x14ac:dyDescent="0.25">
      <c r="A772" s="227"/>
      <c r="B772" s="223"/>
      <c r="C772" s="279"/>
    </row>
    <row r="773" spans="1:3" x14ac:dyDescent="0.25">
      <c r="A773" s="228"/>
      <c r="B773" s="223"/>
      <c r="C773" s="205"/>
    </row>
    <row r="774" spans="1:3" x14ac:dyDescent="0.25">
      <c r="A774" s="215"/>
      <c r="B774" s="200"/>
      <c r="C774" s="207"/>
    </row>
    <row r="775" spans="1:3" x14ac:dyDescent="0.25">
      <c r="A775" s="212"/>
      <c r="B775" s="200"/>
      <c r="C775" s="216"/>
    </row>
    <row r="776" spans="1:3" x14ac:dyDescent="0.25">
      <c r="A776" s="265"/>
      <c r="B776" s="200"/>
      <c r="C776" s="216"/>
    </row>
    <row r="777" spans="1:3" x14ac:dyDescent="0.25">
      <c r="A777" s="265"/>
      <c r="B777" s="201"/>
      <c r="C777" s="216"/>
    </row>
    <row r="778" spans="1:3" x14ac:dyDescent="0.25">
      <c r="A778" s="265"/>
      <c r="B778" s="201"/>
      <c r="C778" s="216"/>
    </row>
    <row r="779" spans="1:3" x14ac:dyDescent="0.25">
      <c r="A779" s="266"/>
      <c r="B779" s="200"/>
      <c r="C779" s="216"/>
    </row>
    <row r="780" spans="1:3" x14ac:dyDescent="0.25">
      <c r="A780" s="217"/>
      <c r="B780" s="267"/>
      <c r="C780" s="282"/>
    </row>
    <row r="781" spans="1:3" x14ac:dyDescent="0.25">
      <c r="A781" s="217"/>
      <c r="B781" s="268"/>
      <c r="C781" s="279"/>
    </row>
    <row r="782" spans="1:3" x14ac:dyDescent="0.25">
      <c r="A782" s="217"/>
      <c r="B782" s="221"/>
      <c r="C782" s="260"/>
    </row>
    <row r="783" spans="1:3" x14ac:dyDescent="0.25">
      <c r="A783" s="217"/>
      <c r="B783" s="221"/>
      <c r="C783" s="260"/>
    </row>
    <row r="784" spans="1:3" x14ac:dyDescent="0.25">
      <c r="A784" s="217"/>
      <c r="B784" s="221"/>
      <c r="C784" s="260"/>
    </row>
    <row r="785" spans="1:3" x14ac:dyDescent="0.25">
      <c r="A785" s="217"/>
      <c r="B785" s="223"/>
      <c r="C785" s="279"/>
    </row>
    <row r="786" spans="1:3" x14ac:dyDescent="0.25">
      <c r="A786" s="228"/>
      <c r="B786" s="223"/>
      <c r="C786" s="205"/>
    </row>
    <row r="787" spans="1:3" x14ac:dyDescent="0.25">
      <c r="A787" s="215"/>
      <c r="B787" s="200"/>
      <c r="C787" s="207"/>
    </row>
    <row r="788" spans="1:3" x14ac:dyDescent="0.25">
      <c r="A788" s="212"/>
      <c r="B788" s="200"/>
      <c r="C788" s="216"/>
    </row>
    <row r="789" spans="1:3" x14ac:dyDescent="0.25">
      <c r="A789" s="265"/>
      <c r="B789" s="200"/>
      <c r="C789" s="216"/>
    </row>
    <row r="790" spans="1:3" x14ac:dyDescent="0.25">
      <c r="A790" s="265"/>
      <c r="B790" s="201"/>
      <c r="C790" s="216"/>
    </row>
    <row r="791" spans="1:3" x14ac:dyDescent="0.25">
      <c r="A791" s="265"/>
      <c r="B791" s="201"/>
      <c r="C791" s="216"/>
    </row>
    <row r="792" spans="1:3" x14ac:dyDescent="0.25">
      <c r="A792" s="266"/>
      <c r="B792" s="200"/>
      <c r="C792" s="216"/>
    </row>
    <row r="793" spans="1:3" x14ac:dyDescent="0.25">
      <c r="A793" s="217"/>
      <c r="B793" s="267"/>
      <c r="C793" s="282"/>
    </row>
    <row r="794" spans="1:3" x14ac:dyDescent="0.25">
      <c r="A794" s="217"/>
      <c r="B794" s="268"/>
      <c r="C794" s="279"/>
    </row>
    <row r="795" spans="1:3" x14ac:dyDescent="0.25">
      <c r="A795" s="217"/>
      <c r="B795" s="221"/>
      <c r="C795" s="260"/>
    </row>
    <row r="796" spans="1:3" x14ac:dyDescent="0.25">
      <c r="A796" s="217"/>
      <c r="B796" s="221"/>
      <c r="C796" s="260"/>
    </row>
    <row r="797" spans="1:3" x14ac:dyDescent="0.25">
      <c r="A797" s="217"/>
      <c r="B797" s="221"/>
      <c r="C797" s="260"/>
    </row>
    <row r="798" spans="1:3" x14ac:dyDescent="0.25">
      <c r="A798" s="217"/>
      <c r="B798" s="223"/>
      <c r="C798" s="279"/>
    </row>
    <row r="799" spans="1:3" x14ac:dyDescent="0.25">
      <c r="A799" s="228"/>
      <c r="B799" s="223"/>
      <c r="C799" s="205"/>
    </row>
    <row r="800" spans="1:3" x14ac:dyDescent="0.25">
      <c r="A800" s="215"/>
      <c r="B800" s="200"/>
      <c r="C800" s="207"/>
    </row>
    <row r="801" spans="1:3" x14ac:dyDescent="0.25">
      <c r="A801" s="212"/>
      <c r="B801" s="200"/>
      <c r="C801" s="216"/>
    </row>
    <row r="802" spans="1:3" x14ac:dyDescent="0.25">
      <c r="A802" s="265"/>
      <c r="B802" s="200"/>
      <c r="C802" s="216"/>
    </row>
    <row r="803" spans="1:3" x14ac:dyDescent="0.25">
      <c r="A803" s="265"/>
      <c r="B803" s="201"/>
      <c r="C803" s="216"/>
    </row>
    <row r="804" spans="1:3" x14ac:dyDescent="0.25">
      <c r="A804" s="265"/>
      <c r="B804" s="201"/>
      <c r="C804" s="216"/>
    </row>
    <row r="805" spans="1:3" x14ac:dyDescent="0.25">
      <c r="A805" s="266"/>
      <c r="B805" s="200"/>
      <c r="C805" s="216"/>
    </row>
    <row r="806" spans="1:3" x14ac:dyDescent="0.25">
      <c r="A806" s="228"/>
      <c r="B806" s="267"/>
      <c r="C806" s="282"/>
    </row>
    <row r="807" spans="1:3" x14ac:dyDescent="0.25">
      <c r="A807" s="228"/>
      <c r="B807" s="268"/>
      <c r="C807" s="279"/>
    </row>
    <row r="808" spans="1:3" x14ac:dyDescent="0.25">
      <c r="A808" s="228"/>
      <c r="B808" s="221"/>
      <c r="C808" s="260"/>
    </row>
    <row r="809" spans="1:3" x14ac:dyDescent="0.25">
      <c r="A809" s="228"/>
      <c r="B809" s="221"/>
      <c r="C809" s="260"/>
    </row>
    <row r="810" spans="1:3" x14ac:dyDescent="0.25">
      <c r="A810" s="228"/>
      <c r="B810" s="221"/>
      <c r="C810" s="260"/>
    </row>
    <row r="811" spans="1:3" x14ac:dyDescent="0.25">
      <c r="A811" s="228"/>
      <c r="B811" s="223"/>
      <c r="C811" s="279"/>
    </row>
    <row r="812" spans="1:3" x14ac:dyDescent="0.25">
      <c r="A812" s="228"/>
      <c r="B812" s="223"/>
      <c r="C812" s="205"/>
    </row>
    <row r="813" spans="1:3" x14ac:dyDescent="0.25">
      <c r="A813" s="215"/>
      <c r="B813" s="200"/>
      <c r="C813" s="207"/>
    </row>
    <row r="814" spans="1:3" x14ac:dyDescent="0.25">
      <c r="A814" s="212"/>
      <c r="B814" s="200"/>
      <c r="C814" s="216"/>
    </row>
    <row r="815" spans="1:3" x14ac:dyDescent="0.25">
      <c r="A815" s="265"/>
      <c r="B815" s="200"/>
      <c r="C815" s="216"/>
    </row>
    <row r="816" spans="1:3" x14ac:dyDescent="0.25">
      <c r="A816" s="265"/>
      <c r="B816" s="201"/>
      <c r="C816" s="216"/>
    </row>
    <row r="817" spans="1:3" x14ac:dyDescent="0.25">
      <c r="A817" s="265"/>
      <c r="B817" s="201"/>
      <c r="C817" s="216"/>
    </row>
    <row r="818" spans="1:3" x14ac:dyDescent="0.25">
      <c r="A818" s="266"/>
      <c r="B818" s="200"/>
      <c r="C818" s="216"/>
    </row>
    <row r="819" spans="1:3" x14ac:dyDescent="0.25">
      <c r="A819" s="228"/>
      <c r="B819" s="267"/>
      <c r="C819" s="282"/>
    </row>
    <row r="820" spans="1:3" x14ac:dyDescent="0.25">
      <c r="A820" s="228"/>
      <c r="B820" s="268"/>
      <c r="C820" s="279"/>
    </row>
    <row r="821" spans="1:3" x14ac:dyDescent="0.25">
      <c r="A821" s="228"/>
      <c r="B821" s="221"/>
      <c r="C821" s="260"/>
    </row>
    <row r="822" spans="1:3" x14ac:dyDescent="0.25">
      <c r="A822" s="228"/>
      <c r="B822" s="221"/>
      <c r="C822" s="260"/>
    </row>
    <row r="823" spans="1:3" x14ac:dyDescent="0.25">
      <c r="A823" s="228"/>
      <c r="B823" s="221"/>
      <c r="C823" s="260"/>
    </row>
    <row r="824" spans="1:3" x14ac:dyDescent="0.25">
      <c r="A824" s="228"/>
      <c r="B824" s="223"/>
      <c r="C824" s="279"/>
    </row>
    <row r="825" spans="1:3" x14ac:dyDescent="0.25">
      <c r="A825" s="203"/>
      <c r="B825" s="223"/>
      <c r="C825" s="279"/>
    </row>
    <row r="826" spans="1:3" x14ac:dyDescent="0.25">
      <c r="A826" s="215"/>
      <c r="B826" s="200"/>
      <c r="C826" s="207"/>
    </row>
    <row r="827" spans="1:3" x14ac:dyDescent="0.25">
      <c r="A827" s="212"/>
      <c r="B827" s="200"/>
      <c r="C827" s="216"/>
    </row>
    <row r="828" spans="1:3" x14ac:dyDescent="0.25">
      <c r="A828" s="265"/>
      <c r="B828" s="200"/>
      <c r="C828" s="216"/>
    </row>
    <row r="829" spans="1:3" x14ac:dyDescent="0.25">
      <c r="A829" s="265"/>
      <c r="B829" s="201"/>
      <c r="C829" s="216"/>
    </row>
    <row r="830" spans="1:3" x14ac:dyDescent="0.25">
      <c r="A830" s="265"/>
      <c r="B830" s="201"/>
      <c r="C830" s="216"/>
    </row>
    <row r="831" spans="1:3" x14ac:dyDescent="0.25">
      <c r="A831" s="266"/>
      <c r="B831" s="200"/>
      <c r="C831" s="216"/>
    </row>
    <row r="832" spans="1:3" x14ac:dyDescent="0.25">
      <c r="A832" s="228"/>
      <c r="B832" s="267"/>
      <c r="C832" s="282"/>
    </row>
    <row r="833" spans="1:3" x14ac:dyDescent="0.25">
      <c r="A833" s="228"/>
      <c r="B833" s="268"/>
      <c r="C833" s="279"/>
    </row>
    <row r="834" spans="1:3" x14ac:dyDescent="0.25">
      <c r="A834" s="228"/>
      <c r="B834" s="221"/>
      <c r="C834" s="260"/>
    </row>
    <row r="835" spans="1:3" x14ac:dyDescent="0.25">
      <c r="A835" s="228"/>
      <c r="B835" s="221"/>
      <c r="C835" s="260"/>
    </row>
    <row r="836" spans="1:3" x14ac:dyDescent="0.25">
      <c r="A836" s="228"/>
      <c r="B836" s="221"/>
      <c r="C836" s="260"/>
    </row>
    <row r="837" spans="1:3" x14ac:dyDescent="0.25">
      <c r="A837" s="217"/>
      <c r="B837" s="223"/>
      <c r="C837" s="279"/>
    </row>
    <row r="838" spans="1:3" x14ac:dyDescent="0.25">
      <c r="A838" s="230"/>
      <c r="B838" s="223"/>
      <c r="C838" s="205"/>
    </row>
    <row r="839" spans="1:3" x14ac:dyDescent="0.25">
      <c r="A839" s="215"/>
      <c r="B839" s="200"/>
      <c r="C839" s="207"/>
    </row>
    <row r="840" spans="1:3" x14ac:dyDescent="0.25">
      <c r="A840" s="212"/>
      <c r="B840" s="200"/>
      <c r="C840" s="216"/>
    </row>
    <row r="841" spans="1:3" x14ac:dyDescent="0.25">
      <c r="A841" s="265"/>
      <c r="B841" s="200"/>
      <c r="C841" s="216"/>
    </row>
    <row r="842" spans="1:3" x14ac:dyDescent="0.25">
      <c r="A842" s="265"/>
      <c r="B842" s="201"/>
      <c r="C842" s="216"/>
    </row>
    <row r="843" spans="1:3" x14ac:dyDescent="0.25">
      <c r="A843" s="265"/>
      <c r="B843" s="201"/>
      <c r="C843" s="216"/>
    </row>
    <row r="844" spans="1:3" x14ac:dyDescent="0.25">
      <c r="A844" s="266"/>
      <c r="B844" s="200"/>
      <c r="C844" s="216"/>
    </row>
    <row r="845" spans="1:3" x14ac:dyDescent="0.25">
      <c r="A845" s="217"/>
      <c r="B845" s="267"/>
      <c r="C845" s="282"/>
    </row>
    <row r="846" spans="1:3" x14ac:dyDescent="0.25">
      <c r="A846" s="217"/>
      <c r="B846" s="268"/>
      <c r="C846" s="279"/>
    </row>
    <row r="847" spans="1:3" x14ac:dyDescent="0.25">
      <c r="A847" s="217"/>
      <c r="B847" s="221"/>
      <c r="C847" s="260"/>
    </row>
    <row r="848" spans="1:3" x14ac:dyDescent="0.25">
      <c r="A848" s="217"/>
      <c r="B848" s="221"/>
      <c r="C848" s="260"/>
    </row>
    <row r="849" spans="1:3" x14ac:dyDescent="0.25">
      <c r="A849" s="217"/>
      <c r="B849" s="221"/>
      <c r="C849" s="260"/>
    </row>
    <row r="850" spans="1:3" x14ac:dyDescent="0.25">
      <c r="A850" s="217"/>
      <c r="B850" s="223"/>
      <c r="C850" s="279"/>
    </row>
    <row r="851" spans="1:3" x14ac:dyDescent="0.25">
      <c r="A851" s="203"/>
      <c r="B851" s="203"/>
      <c r="C851" s="211"/>
    </row>
    <row r="852" spans="1:3" x14ac:dyDescent="0.25">
      <c r="A852" s="202"/>
      <c r="B852" s="203"/>
      <c r="C852" s="226"/>
    </row>
    <row r="853" spans="1:3" x14ac:dyDescent="0.25">
      <c r="A853" s="202"/>
      <c r="B853" s="203"/>
      <c r="C853" s="214"/>
    </row>
    <row r="854" spans="1:3" x14ac:dyDescent="0.25">
      <c r="A854" s="202"/>
      <c r="B854" s="203"/>
      <c r="C854" s="214"/>
    </row>
    <row r="855" spans="1:3" x14ac:dyDescent="0.25">
      <c r="A855" s="202"/>
      <c r="B855" s="203"/>
      <c r="C855" s="214"/>
    </row>
    <row r="856" spans="1:3" x14ac:dyDescent="0.25">
      <c r="A856" s="201"/>
      <c r="B856" s="201"/>
      <c r="C856" s="201"/>
    </row>
    <row r="857" spans="1:3" x14ac:dyDescent="0.25">
      <c r="A857" s="202"/>
      <c r="B857" s="203"/>
      <c r="C857" s="214"/>
    </row>
    <row r="858" spans="1:3" x14ac:dyDescent="0.25">
      <c r="A858" s="202"/>
      <c r="B858" s="203"/>
      <c r="C858" s="214"/>
    </row>
    <row r="859" spans="1:3" x14ac:dyDescent="0.25">
      <c r="A859" s="217"/>
      <c r="B859" s="228"/>
      <c r="C859" s="272"/>
    </row>
    <row r="860" spans="1:3" x14ac:dyDescent="0.25">
      <c r="A860" s="283"/>
      <c r="B860" s="228"/>
      <c r="C860" s="272"/>
    </row>
    <row r="861" spans="1:3" x14ac:dyDescent="0.25">
      <c r="A861" s="230"/>
      <c r="B861" s="228"/>
      <c r="C861" s="272"/>
    </row>
    <row r="862" spans="1:3" x14ac:dyDescent="0.25">
      <c r="A862" s="217"/>
      <c r="B862" s="228"/>
      <c r="C862" s="272"/>
    </row>
    <row r="863" spans="1:3" x14ac:dyDescent="0.25">
      <c r="A863" s="201"/>
      <c r="B863" s="201"/>
      <c r="C863" s="201"/>
    </row>
    <row r="864" spans="1:3" x14ac:dyDescent="0.25">
      <c r="A864" s="201"/>
      <c r="B864" s="201"/>
      <c r="C864" s="201"/>
    </row>
    <row r="865" spans="1:3" x14ac:dyDescent="0.25">
      <c r="A865" s="201"/>
      <c r="B865" s="201"/>
      <c r="C865" s="201"/>
    </row>
    <row r="866" spans="1:3" x14ac:dyDescent="0.25">
      <c r="A866" s="201"/>
      <c r="B866" s="201"/>
      <c r="C866" s="201"/>
    </row>
    <row r="867" spans="1:3" x14ac:dyDescent="0.25">
      <c r="A867" s="202"/>
      <c r="B867" s="201"/>
      <c r="C867" s="201"/>
    </row>
    <row r="868" spans="1:3" x14ac:dyDescent="0.25">
      <c r="A868" s="202"/>
      <c r="B868" s="201"/>
      <c r="C868" s="201"/>
    </row>
    <row r="869" spans="1:3" x14ac:dyDescent="0.25">
      <c r="A869" s="203"/>
      <c r="B869" s="204"/>
      <c r="C869" s="205"/>
    </row>
    <row r="870" spans="1:3" x14ac:dyDescent="0.25">
      <c r="A870" s="203"/>
      <c r="B870" s="200"/>
      <c r="C870" s="207"/>
    </row>
    <row r="871" spans="1:3" x14ac:dyDescent="0.25">
      <c r="A871" s="212"/>
      <c r="B871" s="265"/>
      <c r="C871" s="216"/>
    </row>
    <row r="872" spans="1:3" x14ac:dyDescent="0.25">
      <c r="A872" s="265"/>
      <c r="B872" s="265"/>
      <c r="C872" s="216"/>
    </row>
    <row r="873" spans="1:3" x14ac:dyDescent="0.25">
      <c r="A873" s="265"/>
      <c r="B873" s="265"/>
      <c r="C873" s="216"/>
    </row>
    <row r="874" spans="1:3" x14ac:dyDescent="0.25">
      <c r="A874" s="265"/>
      <c r="B874" s="265"/>
      <c r="C874" s="216"/>
    </row>
    <row r="875" spans="1:3" x14ac:dyDescent="0.25">
      <c r="A875" s="266"/>
      <c r="B875" s="266"/>
      <c r="C875" s="216"/>
    </row>
    <row r="876" spans="1:3" x14ac:dyDescent="0.25">
      <c r="A876" s="266"/>
      <c r="B876" s="266"/>
      <c r="C876" s="216"/>
    </row>
    <row r="877" spans="1:3" x14ac:dyDescent="0.25">
      <c r="A877" s="217"/>
      <c r="B877" s="267"/>
      <c r="C877" s="216"/>
    </row>
    <row r="878" spans="1:3" x14ac:dyDescent="0.25">
      <c r="A878" s="217"/>
      <c r="B878" s="268"/>
      <c r="C878" s="216"/>
    </row>
    <row r="879" spans="1:3" x14ac:dyDescent="0.25">
      <c r="A879" s="269"/>
      <c r="B879" s="221"/>
      <c r="C879" s="216"/>
    </row>
    <row r="880" spans="1:3" x14ac:dyDescent="0.25">
      <c r="A880" s="203"/>
      <c r="B880" s="221"/>
      <c r="C880" s="216"/>
    </row>
    <row r="881" spans="1:3" x14ac:dyDescent="0.25">
      <c r="A881" s="269"/>
      <c r="B881" s="221"/>
      <c r="C881" s="216"/>
    </row>
    <row r="882" spans="1:3" x14ac:dyDescent="0.25">
      <c r="A882" s="201"/>
      <c r="B882" s="201"/>
      <c r="C882" s="201"/>
    </row>
    <row r="883" spans="1:3" x14ac:dyDescent="0.25">
      <c r="A883" s="269"/>
      <c r="B883" s="221"/>
      <c r="C883" s="201"/>
    </row>
    <row r="884" spans="1:3" x14ac:dyDescent="0.25">
      <c r="A884" s="208"/>
      <c r="B884" s="204"/>
      <c r="C884" s="205"/>
    </row>
    <row r="885" spans="1:3" x14ac:dyDescent="0.25">
      <c r="A885" s="208"/>
      <c r="B885" s="200"/>
      <c r="C885" s="229"/>
    </row>
    <row r="886" spans="1:3" x14ac:dyDescent="0.25">
      <c r="A886" s="212"/>
      <c r="B886" s="265"/>
      <c r="C886" s="216"/>
    </row>
    <row r="887" spans="1:3" x14ac:dyDescent="0.25">
      <c r="A887" s="265"/>
      <c r="B887" s="265"/>
      <c r="C887" s="216"/>
    </row>
    <row r="888" spans="1:3" x14ac:dyDescent="0.25">
      <c r="A888" s="265"/>
      <c r="B888" s="265"/>
      <c r="C888" s="216"/>
    </row>
    <row r="889" spans="1:3" x14ac:dyDescent="0.25">
      <c r="A889" s="265"/>
      <c r="B889" s="265"/>
      <c r="C889" s="216"/>
    </row>
    <row r="890" spans="1:3" x14ac:dyDescent="0.25">
      <c r="A890" s="266"/>
      <c r="B890" s="266"/>
      <c r="C890" s="216"/>
    </row>
    <row r="891" spans="1:3" x14ac:dyDescent="0.25">
      <c r="A891" s="266"/>
      <c r="B891" s="266"/>
      <c r="C891" s="216"/>
    </row>
    <row r="892" spans="1:3" x14ac:dyDescent="0.25">
      <c r="A892" s="269"/>
      <c r="B892" s="267"/>
      <c r="C892" s="216"/>
    </row>
    <row r="893" spans="1:3" x14ac:dyDescent="0.25">
      <c r="A893" s="269"/>
      <c r="B893" s="268"/>
      <c r="C893" s="270"/>
    </row>
    <row r="894" spans="1:3" x14ac:dyDescent="0.25">
      <c r="A894" s="269"/>
      <c r="B894" s="221"/>
      <c r="C894" s="216"/>
    </row>
    <row r="895" spans="1:3" x14ac:dyDescent="0.25">
      <c r="A895" s="269"/>
      <c r="B895" s="221"/>
      <c r="C895" s="216"/>
    </row>
    <row r="896" spans="1:3" x14ac:dyDescent="0.25">
      <c r="A896" s="269"/>
      <c r="B896" s="221"/>
      <c r="C896" s="216"/>
    </row>
    <row r="897" spans="1:3" x14ac:dyDescent="0.25">
      <c r="A897" s="269"/>
      <c r="B897" s="221"/>
      <c r="C897" s="201"/>
    </row>
    <row r="898" spans="1:3" x14ac:dyDescent="0.25">
      <c r="A898" s="208"/>
      <c r="B898" s="204"/>
      <c r="C898" s="205"/>
    </row>
    <row r="899" spans="1:3" x14ac:dyDescent="0.25">
      <c r="A899" s="208"/>
      <c r="B899" s="200"/>
      <c r="C899" s="229"/>
    </row>
    <row r="900" spans="1:3" x14ac:dyDescent="0.25">
      <c r="A900" s="212"/>
      <c r="B900" s="265"/>
      <c r="C900" s="216"/>
    </row>
    <row r="901" spans="1:3" x14ac:dyDescent="0.25">
      <c r="A901" s="265"/>
      <c r="B901" s="265"/>
      <c r="C901" s="216"/>
    </row>
    <row r="902" spans="1:3" x14ac:dyDescent="0.25">
      <c r="A902" s="265"/>
      <c r="B902" s="265"/>
      <c r="C902" s="216"/>
    </row>
    <row r="903" spans="1:3" x14ac:dyDescent="0.25">
      <c r="A903" s="265"/>
      <c r="B903" s="265"/>
      <c r="C903" s="216"/>
    </row>
    <row r="904" spans="1:3" x14ac:dyDescent="0.25">
      <c r="A904" s="266"/>
      <c r="B904" s="266"/>
      <c r="C904" s="216"/>
    </row>
    <row r="905" spans="1:3" x14ac:dyDescent="0.25">
      <c r="A905" s="266"/>
      <c r="B905" s="266"/>
      <c r="C905" s="216"/>
    </row>
    <row r="906" spans="1:3" x14ac:dyDescent="0.25">
      <c r="A906" s="269"/>
      <c r="B906" s="267"/>
      <c r="C906" s="216"/>
    </row>
    <row r="907" spans="1:3" x14ac:dyDescent="0.25">
      <c r="A907" s="269"/>
      <c r="B907" s="268"/>
      <c r="C907" s="201"/>
    </row>
    <row r="908" spans="1:3" x14ac:dyDescent="0.25">
      <c r="A908" s="269"/>
      <c r="B908" s="221"/>
      <c r="C908" s="216"/>
    </row>
    <row r="909" spans="1:3" x14ac:dyDescent="0.25">
      <c r="A909" s="269"/>
      <c r="B909" s="221"/>
      <c r="C909" s="216"/>
    </row>
    <row r="910" spans="1:3" x14ac:dyDescent="0.25">
      <c r="A910" s="269"/>
      <c r="B910" s="221"/>
      <c r="C910" s="216"/>
    </row>
    <row r="911" spans="1:3" x14ac:dyDescent="0.25">
      <c r="A911" s="269"/>
      <c r="B911" s="221"/>
      <c r="C911" s="201"/>
    </row>
    <row r="912" spans="1:3" x14ac:dyDescent="0.25">
      <c r="A912" s="208"/>
      <c r="B912" s="204"/>
      <c r="C912" s="205"/>
    </row>
    <row r="913" spans="1:3" x14ac:dyDescent="0.25">
      <c r="A913" s="208"/>
      <c r="B913" s="200"/>
      <c r="C913" s="229"/>
    </row>
    <row r="914" spans="1:3" x14ac:dyDescent="0.25">
      <c r="A914" s="212"/>
      <c r="B914" s="265"/>
      <c r="C914" s="216"/>
    </row>
    <row r="915" spans="1:3" x14ac:dyDescent="0.25">
      <c r="A915" s="265"/>
      <c r="B915" s="265"/>
      <c r="C915" s="216"/>
    </row>
    <row r="916" spans="1:3" x14ac:dyDescent="0.25">
      <c r="A916" s="265"/>
      <c r="B916" s="265"/>
      <c r="C916" s="216"/>
    </row>
    <row r="917" spans="1:3" x14ac:dyDescent="0.25">
      <c r="A917" s="265"/>
      <c r="B917" s="265"/>
      <c r="C917" s="216"/>
    </row>
    <row r="918" spans="1:3" x14ac:dyDescent="0.25">
      <c r="A918" s="266"/>
      <c r="B918" s="266"/>
      <c r="C918" s="216"/>
    </row>
    <row r="919" spans="1:3" x14ac:dyDescent="0.25">
      <c r="A919" s="266"/>
      <c r="B919" s="266"/>
      <c r="C919" s="216"/>
    </row>
    <row r="920" spans="1:3" x14ac:dyDescent="0.25">
      <c r="A920" s="269"/>
      <c r="B920" s="267"/>
      <c r="C920" s="216"/>
    </row>
    <row r="921" spans="1:3" x14ac:dyDescent="0.25">
      <c r="A921" s="269"/>
      <c r="B921" s="268"/>
      <c r="C921" s="201"/>
    </row>
    <row r="922" spans="1:3" x14ac:dyDescent="0.25">
      <c r="A922" s="269"/>
      <c r="B922" s="221"/>
      <c r="C922" s="216"/>
    </row>
    <row r="923" spans="1:3" x14ac:dyDescent="0.25">
      <c r="A923" s="269"/>
      <c r="B923" s="221"/>
      <c r="C923" s="216"/>
    </row>
    <row r="924" spans="1:3" x14ac:dyDescent="0.25">
      <c r="A924" s="269"/>
      <c r="B924" s="221"/>
      <c r="C924" s="216"/>
    </row>
    <row r="925" spans="1:3" x14ac:dyDescent="0.25">
      <c r="A925" s="269"/>
      <c r="B925" s="221"/>
      <c r="C925" s="201"/>
    </row>
    <row r="926" spans="1:3" x14ac:dyDescent="0.25">
      <c r="A926" s="208"/>
      <c r="B926" s="204"/>
      <c r="C926" s="205"/>
    </row>
    <row r="927" spans="1:3" x14ac:dyDescent="0.25">
      <c r="A927" s="208"/>
      <c r="B927" s="200"/>
      <c r="C927" s="229"/>
    </row>
    <row r="928" spans="1:3" x14ac:dyDescent="0.25">
      <c r="A928" s="212"/>
      <c r="B928" s="265"/>
      <c r="C928" s="216"/>
    </row>
    <row r="929" spans="1:3" x14ac:dyDescent="0.25">
      <c r="A929" s="265"/>
      <c r="B929" s="265"/>
      <c r="C929" s="216"/>
    </row>
    <row r="930" spans="1:3" x14ac:dyDescent="0.25">
      <c r="A930" s="265"/>
      <c r="B930" s="265"/>
      <c r="C930" s="216"/>
    </row>
    <row r="931" spans="1:3" x14ac:dyDescent="0.25">
      <c r="A931" s="265"/>
      <c r="B931" s="265"/>
      <c r="C931" s="216"/>
    </row>
    <row r="932" spans="1:3" x14ac:dyDescent="0.25">
      <c r="A932" s="266"/>
      <c r="B932" s="266"/>
      <c r="C932" s="216"/>
    </row>
    <row r="933" spans="1:3" x14ac:dyDescent="0.25">
      <c r="A933" s="266"/>
      <c r="B933" s="266"/>
      <c r="C933" s="216"/>
    </row>
    <row r="934" spans="1:3" x14ac:dyDescent="0.25">
      <c r="A934" s="269"/>
      <c r="B934" s="267"/>
      <c r="C934" s="216"/>
    </row>
    <row r="935" spans="1:3" x14ac:dyDescent="0.25">
      <c r="A935" s="269"/>
      <c r="B935" s="268"/>
      <c r="C935" s="201"/>
    </row>
    <row r="936" spans="1:3" x14ac:dyDescent="0.25">
      <c r="A936" s="269"/>
      <c r="B936" s="221"/>
      <c r="C936" s="216"/>
    </row>
    <row r="937" spans="1:3" x14ac:dyDescent="0.25">
      <c r="A937" s="269"/>
      <c r="B937" s="221"/>
      <c r="C937" s="216"/>
    </row>
    <row r="938" spans="1:3" x14ac:dyDescent="0.25">
      <c r="A938" s="269"/>
      <c r="B938" s="221"/>
      <c r="C938" s="216"/>
    </row>
    <row r="939" spans="1:3" x14ac:dyDescent="0.25">
      <c r="A939" s="269"/>
      <c r="B939" s="221"/>
      <c r="C939" s="201"/>
    </row>
    <row r="940" spans="1:3" x14ac:dyDescent="0.25">
      <c r="A940" s="208"/>
      <c r="B940" s="204"/>
      <c r="C940" s="205"/>
    </row>
    <row r="941" spans="1:3" x14ac:dyDescent="0.25">
      <c r="A941" s="208"/>
      <c r="B941" s="200"/>
      <c r="C941" s="207"/>
    </row>
    <row r="942" spans="1:3" x14ac:dyDescent="0.25">
      <c r="A942" s="212"/>
      <c r="B942" s="265"/>
      <c r="C942" s="216"/>
    </row>
    <row r="943" spans="1:3" x14ac:dyDescent="0.25">
      <c r="A943" s="265"/>
      <c r="B943" s="265"/>
      <c r="C943" s="216"/>
    </row>
    <row r="944" spans="1:3" x14ac:dyDescent="0.25">
      <c r="A944" s="265"/>
      <c r="B944" s="265"/>
      <c r="C944" s="216"/>
    </row>
    <row r="945" spans="1:3" x14ac:dyDescent="0.25">
      <c r="A945" s="265"/>
      <c r="B945" s="265"/>
      <c r="C945" s="216"/>
    </row>
    <row r="946" spans="1:3" x14ac:dyDescent="0.25">
      <c r="A946" s="266"/>
      <c r="B946" s="266"/>
      <c r="C946" s="216"/>
    </row>
    <row r="947" spans="1:3" x14ac:dyDescent="0.25">
      <c r="A947" s="266"/>
      <c r="B947" s="266"/>
      <c r="C947" s="216"/>
    </row>
    <row r="948" spans="1:3" x14ac:dyDescent="0.25">
      <c r="A948" s="269"/>
      <c r="B948" s="267"/>
      <c r="C948" s="216"/>
    </row>
    <row r="949" spans="1:3" x14ac:dyDescent="0.25">
      <c r="A949" s="269"/>
      <c r="B949" s="268"/>
      <c r="C949" s="201"/>
    </row>
    <row r="950" spans="1:3" x14ac:dyDescent="0.25">
      <c r="A950" s="269"/>
      <c r="B950" s="221"/>
      <c r="C950" s="216"/>
    </row>
    <row r="951" spans="1:3" x14ac:dyDescent="0.25">
      <c r="A951" s="269"/>
      <c r="B951" s="221"/>
      <c r="C951" s="216"/>
    </row>
    <row r="952" spans="1:3" x14ac:dyDescent="0.25">
      <c r="A952" s="269"/>
      <c r="B952" s="221"/>
      <c r="C952" s="216"/>
    </row>
    <row r="953" spans="1:3" x14ac:dyDescent="0.25">
      <c r="A953" s="269"/>
      <c r="B953" s="221"/>
      <c r="C953" s="201"/>
    </row>
    <row r="954" spans="1:3" x14ac:dyDescent="0.25">
      <c r="A954" s="208"/>
      <c r="B954" s="204"/>
      <c r="C954" s="205"/>
    </row>
    <row r="955" spans="1:3" x14ac:dyDescent="0.25">
      <c r="A955" s="208"/>
      <c r="B955" s="200"/>
      <c r="C955" s="207"/>
    </row>
    <row r="956" spans="1:3" x14ac:dyDescent="0.25">
      <c r="A956" s="212"/>
      <c r="B956" s="265"/>
      <c r="C956" s="216"/>
    </row>
    <row r="957" spans="1:3" x14ac:dyDescent="0.25">
      <c r="A957" s="265"/>
      <c r="B957" s="265"/>
      <c r="C957" s="216"/>
    </row>
    <row r="958" spans="1:3" x14ac:dyDescent="0.25">
      <c r="A958" s="265"/>
      <c r="B958" s="265"/>
      <c r="C958" s="216"/>
    </row>
    <row r="959" spans="1:3" x14ac:dyDescent="0.25">
      <c r="A959" s="265"/>
      <c r="B959" s="265"/>
      <c r="C959" s="216"/>
    </row>
    <row r="960" spans="1:3" x14ac:dyDescent="0.25">
      <c r="A960" s="266"/>
      <c r="B960" s="266"/>
      <c r="C960" s="216"/>
    </row>
    <row r="961" spans="1:3" x14ac:dyDescent="0.25">
      <c r="A961" s="266"/>
      <c r="B961" s="266"/>
      <c r="C961" s="216"/>
    </row>
    <row r="962" spans="1:3" x14ac:dyDescent="0.25">
      <c r="A962" s="269"/>
      <c r="B962" s="267"/>
      <c r="C962" s="216"/>
    </row>
    <row r="963" spans="1:3" x14ac:dyDescent="0.25">
      <c r="A963" s="269"/>
      <c r="B963" s="268"/>
      <c r="C963" s="201"/>
    </row>
    <row r="964" spans="1:3" x14ac:dyDescent="0.25">
      <c r="A964" s="269"/>
      <c r="B964" s="221"/>
      <c r="C964" s="216"/>
    </row>
    <row r="965" spans="1:3" x14ac:dyDescent="0.25">
      <c r="A965" s="269"/>
      <c r="B965" s="221"/>
      <c r="C965" s="216"/>
    </row>
    <row r="966" spans="1:3" x14ac:dyDescent="0.25">
      <c r="A966" s="269"/>
      <c r="B966" s="221"/>
      <c r="C966" s="216"/>
    </row>
    <row r="967" spans="1:3" x14ac:dyDescent="0.25">
      <c r="A967" s="218"/>
      <c r="B967" s="223"/>
      <c r="C967" s="201"/>
    </row>
    <row r="968" spans="1:3" x14ac:dyDescent="0.25">
      <c r="A968" s="208"/>
      <c r="B968" s="204"/>
      <c r="C968" s="205"/>
    </row>
    <row r="969" spans="1:3" x14ac:dyDescent="0.25">
      <c r="A969" s="208"/>
      <c r="B969" s="200"/>
      <c r="C969" s="207"/>
    </row>
    <row r="970" spans="1:3" x14ac:dyDescent="0.25">
      <c r="A970" s="212"/>
      <c r="B970" s="265"/>
      <c r="C970" s="216"/>
    </row>
    <row r="971" spans="1:3" x14ac:dyDescent="0.25">
      <c r="A971" s="265"/>
      <c r="B971" s="265"/>
      <c r="C971" s="216"/>
    </row>
    <row r="972" spans="1:3" x14ac:dyDescent="0.25">
      <c r="A972" s="265"/>
      <c r="B972" s="265"/>
      <c r="C972" s="216"/>
    </row>
    <row r="973" spans="1:3" x14ac:dyDescent="0.25">
      <c r="A973" s="265"/>
      <c r="B973" s="265"/>
      <c r="C973" s="216"/>
    </row>
    <row r="974" spans="1:3" x14ac:dyDescent="0.25">
      <c r="A974" s="266"/>
      <c r="B974" s="266"/>
      <c r="C974" s="216"/>
    </row>
    <row r="975" spans="1:3" x14ac:dyDescent="0.25">
      <c r="A975" s="266"/>
      <c r="B975" s="266"/>
      <c r="C975" s="216"/>
    </row>
    <row r="976" spans="1:3" x14ac:dyDescent="0.25">
      <c r="A976" s="269"/>
      <c r="B976" s="267"/>
      <c r="C976" s="216"/>
    </row>
    <row r="977" spans="1:3" x14ac:dyDescent="0.25">
      <c r="A977" s="269"/>
      <c r="B977" s="268"/>
      <c r="C977" s="201"/>
    </row>
    <row r="978" spans="1:3" x14ac:dyDescent="0.25">
      <c r="A978" s="269"/>
      <c r="B978" s="221"/>
      <c r="C978" s="216"/>
    </row>
    <row r="979" spans="1:3" x14ac:dyDescent="0.25">
      <c r="A979" s="269"/>
      <c r="B979" s="221"/>
      <c r="C979" s="216"/>
    </row>
    <row r="980" spans="1:3" x14ac:dyDescent="0.25">
      <c r="A980" s="269"/>
      <c r="B980" s="221"/>
      <c r="C980" s="216"/>
    </row>
    <row r="981" spans="1:3" x14ac:dyDescent="0.25">
      <c r="A981" s="218"/>
      <c r="B981" s="223"/>
      <c r="C981" s="201"/>
    </row>
    <row r="982" spans="1:3" x14ac:dyDescent="0.25">
      <c r="A982" s="209"/>
      <c r="B982" s="203"/>
      <c r="C982" s="211"/>
    </row>
    <row r="983" spans="1:3" x14ac:dyDescent="0.25">
      <c r="A983" s="209"/>
      <c r="B983" s="203"/>
      <c r="C983" s="271"/>
    </row>
    <row r="984" spans="1:3" x14ac:dyDescent="0.25">
      <c r="A984" s="198"/>
      <c r="B984" s="203"/>
      <c r="C984" s="272"/>
    </row>
    <row r="985" spans="1:3" x14ac:dyDescent="0.25">
      <c r="A985" s="198"/>
      <c r="B985" s="203"/>
      <c r="C985" s="272"/>
    </row>
    <row r="986" spans="1:3" x14ac:dyDescent="0.25">
      <c r="A986" s="198"/>
      <c r="B986" s="203"/>
      <c r="C986" s="272"/>
    </row>
    <row r="987" spans="1:3" x14ac:dyDescent="0.25">
      <c r="A987" s="198"/>
      <c r="B987" s="221"/>
      <c r="C987" s="201"/>
    </row>
    <row r="988" spans="1:3" x14ac:dyDescent="0.25">
      <c r="A988" s="202"/>
      <c r="B988" s="221"/>
      <c r="C988" s="201"/>
    </row>
    <row r="989" spans="1:3" x14ac:dyDescent="0.25">
      <c r="A989" s="215"/>
      <c r="B989" s="223"/>
      <c r="C989" s="205"/>
    </row>
    <row r="990" spans="1:3" x14ac:dyDescent="0.25">
      <c r="A990" s="215"/>
      <c r="B990" s="200"/>
      <c r="C990" s="229"/>
    </row>
    <row r="991" spans="1:3" x14ac:dyDescent="0.25">
      <c r="A991" s="212"/>
      <c r="B991" s="265"/>
      <c r="C991" s="216"/>
    </row>
    <row r="992" spans="1:3" x14ac:dyDescent="0.25">
      <c r="A992" s="265"/>
      <c r="B992" s="265"/>
      <c r="C992" s="216"/>
    </row>
    <row r="993" spans="1:3" x14ac:dyDescent="0.25">
      <c r="A993" s="265"/>
      <c r="B993" s="265"/>
      <c r="C993" s="216"/>
    </row>
    <row r="994" spans="1:3" x14ac:dyDescent="0.25">
      <c r="A994" s="265"/>
      <c r="B994" s="265"/>
      <c r="C994" s="216"/>
    </row>
    <row r="995" spans="1:3" x14ac:dyDescent="0.25">
      <c r="A995" s="266"/>
      <c r="B995" s="266"/>
      <c r="C995" s="216"/>
    </row>
    <row r="996" spans="1:3" x14ac:dyDescent="0.25">
      <c r="A996" s="266"/>
      <c r="B996" s="266"/>
      <c r="C996" s="216"/>
    </row>
    <row r="997" spans="1:3" x14ac:dyDescent="0.25">
      <c r="A997" s="201"/>
      <c r="B997" s="267"/>
      <c r="C997" s="216"/>
    </row>
    <row r="998" spans="1:3" x14ac:dyDescent="0.25">
      <c r="A998" s="201"/>
      <c r="B998" s="268"/>
      <c r="C998" s="273"/>
    </row>
    <row r="999" spans="1:3" x14ac:dyDescent="0.25">
      <c r="A999" s="217"/>
      <c r="B999" s="221"/>
      <c r="C999" s="273"/>
    </row>
    <row r="1000" spans="1:3" x14ac:dyDescent="0.25">
      <c r="A1000" s="217"/>
      <c r="B1000" s="221"/>
      <c r="C1000" s="273"/>
    </row>
    <row r="1001" spans="1:3" x14ac:dyDescent="0.25">
      <c r="A1001" s="201"/>
      <c r="B1001" s="221"/>
      <c r="C1001" s="273"/>
    </row>
    <row r="1002" spans="1:3" x14ac:dyDescent="0.25">
      <c r="A1002" s="217"/>
      <c r="B1002" s="223"/>
      <c r="C1002" s="201"/>
    </row>
    <row r="1003" spans="1:3" x14ac:dyDescent="0.25">
      <c r="A1003" s="215"/>
      <c r="B1003" s="223"/>
      <c r="C1003" s="205"/>
    </row>
    <row r="1004" spans="1:3" x14ac:dyDescent="0.25">
      <c r="A1004" s="215"/>
      <c r="B1004" s="200"/>
      <c r="C1004" s="229"/>
    </row>
    <row r="1005" spans="1:3" x14ac:dyDescent="0.25">
      <c r="A1005" s="212"/>
      <c r="B1005" s="265"/>
      <c r="C1005" s="216"/>
    </row>
    <row r="1006" spans="1:3" x14ac:dyDescent="0.25">
      <c r="A1006" s="265"/>
      <c r="B1006" s="265"/>
      <c r="C1006" s="216"/>
    </row>
    <row r="1007" spans="1:3" x14ac:dyDescent="0.25">
      <c r="A1007" s="265"/>
      <c r="B1007" s="265"/>
      <c r="C1007" s="216"/>
    </row>
    <row r="1008" spans="1:3" x14ac:dyDescent="0.25">
      <c r="A1008" s="265"/>
      <c r="B1008" s="265"/>
      <c r="C1008" s="216"/>
    </row>
    <row r="1009" spans="1:3" x14ac:dyDescent="0.25">
      <c r="A1009" s="266"/>
      <c r="B1009" s="266"/>
      <c r="C1009" s="216"/>
    </row>
    <row r="1010" spans="1:3" x14ac:dyDescent="0.25">
      <c r="A1010" s="266"/>
      <c r="B1010" s="266"/>
      <c r="C1010" s="216"/>
    </row>
    <row r="1011" spans="1:3" x14ac:dyDescent="0.25">
      <c r="A1011" s="217"/>
      <c r="B1011" s="267"/>
      <c r="C1011" s="216"/>
    </row>
    <row r="1012" spans="1:3" x14ac:dyDescent="0.25">
      <c r="A1012" s="217"/>
      <c r="B1012" s="268"/>
      <c r="C1012" s="273"/>
    </row>
    <row r="1013" spans="1:3" x14ac:dyDescent="0.25">
      <c r="A1013" s="217"/>
      <c r="B1013" s="221"/>
      <c r="C1013" s="273"/>
    </row>
    <row r="1014" spans="1:3" x14ac:dyDescent="0.25">
      <c r="A1014" s="217"/>
      <c r="B1014" s="223"/>
      <c r="C1014" s="273"/>
    </row>
    <row r="1015" spans="1:3" x14ac:dyDescent="0.25">
      <c r="A1015" s="217"/>
      <c r="B1015" s="221"/>
      <c r="C1015" s="273"/>
    </row>
    <row r="1016" spans="1:3" x14ac:dyDescent="0.25">
      <c r="A1016" s="217"/>
      <c r="B1016" s="201"/>
      <c r="C1016" s="201"/>
    </row>
    <row r="1017" spans="1:3" x14ac:dyDescent="0.25">
      <c r="A1017" s="215"/>
      <c r="B1017" s="223"/>
      <c r="C1017" s="205"/>
    </row>
    <row r="1018" spans="1:3" x14ac:dyDescent="0.25">
      <c r="A1018" s="215"/>
      <c r="B1018" s="200"/>
      <c r="C1018" s="229"/>
    </row>
    <row r="1019" spans="1:3" x14ac:dyDescent="0.25">
      <c r="A1019" s="212"/>
      <c r="B1019" s="265"/>
      <c r="C1019" s="216"/>
    </row>
    <row r="1020" spans="1:3" x14ac:dyDescent="0.25">
      <c r="A1020" s="265"/>
      <c r="B1020" s="265"/>
      <c r="C1020" s="216"/>
    </row>
    <row r="1021" spans="1:3" x14ac:dyDescent="0.25">
      <c r="A1021" s="265"/>
      <c r="B1021" s="265"/>
      <c r="C1021" s="216"/>
    </row>
    <row r="1022" spans="1:3" x14ac:dyDescent="0.25">
      <c r="A1022" s="265"/>
      <c r="B1022" s="265"/>
      <c r="C1022" s="216"/>
    </row>
    <row r="1023" spans="1:3" x14ac:dyDescent="0.25">
      <c r="A1023" s="266"/>
      <c r="B1023" s="266"/>
      <c r="C1023" s="216"/>
    </row>
    <row r="1024" spans="1:3" x14ac:dyDescent="0.25">
      <c r="A1024" s="266"/>
      <c r="B1024" s="266"/>
      <c r="C1024" s="216"/>
    </row>
    <row r="1025" spans="1:3" x14ac:dyDescent="0.25">
      <c r="A1025" s="217"/>
      <c r="B1025" s="267"/>
      <c r="C1025" s="216"/>
    </row>
    <row r="1026" spans="1:3" x14ac:dyDescent="0.25">
      <c r="A1026" s="217"/>
      <c r="B1026" s="268"/>
      <c r="C1026" s="273"/>
    </row>
    <row r="1027" spans="1:3" x14ac:dyDescent="0.25">
      <c r="A1027" s="217"/>
      <c r="B1027" s="221"/>
      <c r="C1027" s="273"/>
    </row>
    <row r="1028" spans="1:3" x14ac:dyDescent="0.25">
      <c r="A1028" s="217"/>
      <c r="B1028" s="221"/>
      <c r="C1028" s="273"/>
    </row>
    <row r="1029" spans="1:3" x14ac:dyDescent="0.25">
      <c r="A1029" s="217"/>
      <c r="B1029" s="221"/>
      <c r="C1029" s="273"/>
    </row>
    <row r="1030" spans="1:3" x14ac:dyDescent="0.25">
      <c r="A1030" s="217"/>
      <c r="B1030" s="201"/>
      <c r="C1030" s="201"/>
    </row>
    <row r="1031" spans="1:3" x14ac:dyDescent="0.25">
      <c r="A1031" s="219"/>
      <c r="B1031" s="223"/>
      <c r="C1031" s="205"/>
    </row>
    <row r="1032" spans="1:3" x14ac:dyDescent="0.25">
      <c r="A1032" s="215"/>
      <c r="B1032" s="200"/>
      <c r="C1032" s="229"/>
    </row>
    <row r="1033" spans="1:3" x14ac:dyDescent="0.25">
      <c r="A1033" s="212"/>
      <c r="B1033" s="265"/>
      <c r="C1033" s="216"/>
    </row>
    <row r="1034" spans="1:3" x14ac:dyDescent="0.25">
      <c r="A1034" s="265"/>
      <c r="B1034" s="265"/>
      <c r="C1034" s="216"/>
    </row>
    <row r="1035" spans="1:3" x14ac:dyDescent="0.25">
      <c r="A1035" s="265"/>
      <c r="B1035" s="265"/>
      <c r="C1035" s="216"/>
    </row>
    <row r="1036" spans="1:3" x14ac:dyDescent="0.25">
      <c r="A1036" s="265"/>
      <c r="B1036" s="265"/>
      <c r="C1036" s="216"/>
    </row>
    <row r="1037" spans="1:3" x14ac:dyDescent="0.25">
      <c r="A1037" s="266"/>
      <c r="B1037" s="266"/>
      <c r="C1037" s="216"/>
    </row>
    <row r="1038" spans="1:3" x14ac:dyDescent="0.25">
      <c r="A1038" s="266"/>
      <c r="B1038" s="266"/>
      <c r="C1038" s="216"/>
    </row>
    <row r="1039" spans="1:3" x14ac:dyDescent="0.25">
      <c r="A1039" s="217"/>
      <c r="B1039" s="267"/>
      <c r="C1039" s="216"/>
    </row>
    <row r="1040" spans="1:3" x14ac:dyDescent="0.25">
      <c r="A1040" s="217"/>
      <c r="B1040" s="268"/>
      <c r="C1040" s="273"/>
    </row>
    <row r="1041" spans="1:3" x14ac:dyDescent="0.25">
      <c r="A1041" s="217"/>
      <c r="B1041" s="221"/>
      <c r="C1041" s="273"/>
    </row>
    <row r="1042" spans="1:3" x14ac:dyDescent="0.25">
      <c r="A1042" s="217"/>
      <c r="B1042" s="221"/>
      <c r="C1042" s="273"/>
    </row>
    <row r="1043" spans="1:3" x14ac:dyDescent="0.25">
      <c r="A1043" s="217"/>
      <c r="B1043" s="221"/>
      <c r="C1043" s="273"/>
    </row>
    <row r="1044" spans="1:3" x14ac:dyDescent="0.25">
      <c r="A1044" s="217"/>
      <c r="B1044" s="201"/>
      <c r="C1044" s="201"/>
    </row>
    <row r="1045" spans="1:3" x14ac:dyDescent="0.25">
      <c r="A1045" s="219"/>
      <c r="B1045" s="223"/>
      <c r="C1045" s="205"/>
    </row>
    <row r="1046" spans="1:3" x14ac:dyDescent="0.25">
      <c r="A1046" s="215"/>
      <c r="B1046" s="200"/>
      <c r="C1046" s="229"/>
    </row>
    <row r="1047" spans="1:3" x14ac:dyDescent="0.25">
      <c r="A1047" s="212"/>
      <c r="B1047" s="265"/>
      <c r="C1047" s="216"/>
    </row>
    <row r="1048" spans="1:3" x14ac:dyDescent="0.25">
      <c r="A1048" s="265"/>
      <c r="B1048" s="265"/>
      <c r="C1048" s="216"/>
    </row>
    <row r="1049" spans="1:3" x14ac:dyDescent="0.25">
      <c r="A1049" s="265"/>
      <c r="B1049" s="265"/>
      <c r="C1049" s="216"/>
    </row>
    <row r="1050" spans="1:3" x14ac:dyDescent="0.25">
      <c r="A1050" s="265"/>
      <c r="B1050" s="265"/>
      <c r="C1050" s="216"/>
    </row>
    <row r="1051" spans="1:3" x14ac:dyDescent="0.25">
      <c r="A1051" s="266"/>
      <c r="B1051" s="266"/>
      <c r="C1051" s="216"/>
    </row>
    <row r="1052" spans="1:3" x14ac:dyDescent="0.25">
      <c r="A1052" s="266"/>
      <c r="B1052" s="266"/>
      <c r="C1052" s="216"/>
    </row>
    <row r="1053" spans="1:3" x14ac:dyDescent="0.25">
      <c r="A1053" s="217"/>
      <c r="B1053" s="267"/>
      <c r="C1053" s="216"/>
    </row>
    <row r="1054" spans="1:3" x14ac:dyDescent="0.25">
      <c r="A1054" s="217"/>
      <c r="B1054" s="268"/>
      <c r="C1054" s="273"/>
    </row>
    <row r="1055" spans="1:3" x14ac:dyDescent="0.25">
      <c r="A1055" s="217"/>
      <c r="B1055" s="221"/>
      <c r="C1055" s="273"/>
    </row>
    <row r="1056" spans="1:3" x14ac:dyDescent="0.25">
      <c r="A1056" s="217"/>
      <c r="B1056" s="221"/>
      <c r="C1056" s="273"/>
    </row>
    <row r="1057" spans="1:3" x14ac:dyDescent="0.25">
      <c r="A1057" s="217"/>
      <c r="B1057" s="221"/>
      <c r="C1057" s="273"/>
    </row>
    <row r="1058" spans="1:3" x14ac:dyDescent="0.25">
      <c r="A1058" s="217"/>
      <c r="B1058" s="201"/>
      <c r="C1058" s="201"/>
    </row>
    <row r="1059" spans="1:3" x14ac:dyDescent="0.25">
      <c r="A1059" s="219"/>
      <c r="B1059" s="223"/>
      <c r="C1059" s="205"/>
    </row>
    <row r="1060" spans="1:3" x14ac:dyDescent="0.25">
      <c r="A1060" s="215"/>
      <c r="B1060" s="200"/>
      <c r="C1060" s="229"/>
    </row>
    <row r="1061" spans="1:3" x14ac:dyDescent="0.25">
      <c r="A1061" s="212"/>
      <c r="B1061" s="265"/>
      <c r="C1061" s="216"/>
    </row>
    <row r="1062" spans="1:3" x14ac:dyDescent="0.25">
      <c r="A1062" s="265"/>
      <c r="B1062" s="265"/>
      <c r="C1062" s="216"/>
    </row>
    <row r="1063" spans="1:3" x14ac:dyDescent="0.25">
      <c r="A1063" s="265"/>
      <c r="B1063" s="265"/>
      <c r="C1063" s="216"/>
    </row>
    <row r="1064" spans="1:3" x14ac:dyDescent="0.25">
      <c r="A1064" s="265"/>
      <c r="B1064" s="265"/>
      <c r="C1064" s="216"/>
    </row>
    <row r="1065" spans="1:3" x14ac:dyDescent="0.25">
      <c r="A1065" s="266"/>
      <c r="B1065" s="266"/>
      <c r="C1065" s="216"/>
    </row>
    <row r="1066" spans="1:3" x14ac:dyDescent="0.25">
      <c r="A1066" s="266"/>
      <c r="B1066" s="266"/>
      <c r="C1066" s="216"/>
    </row>
    <row r="1067" spans="1:3" x14ac:dyDescent="0.25">
      <c r="A1067" s="217"/>
      <c r="B1067" s="267"/>
      <c r="C1067" s="216"/>
    </row>
    <row r="1068" spans="1:3" x14ac:dyDescent="0.25">
      <c r="A1068" s="217"/>
      <c r="B1068" s="268"/>
      <c r="C1068" s="273"/>
    </row>
    <row r="1069" spans="1:3" x14ac:dyDescent="0.25">
      <c r="A1069" s="217"/>
      <c r="B1069" s="221"/>
      <c r="C1069" s="273"/>
    </row>
    <row r="1070" spans="1:3" x14ac:dyDescent="0.25">
      <c r="A1070" s="217"/>
      <c r="B1070" s="221"/>
      <c r="C1070" s="273"/>
    </row>
    <row r="1071" spans="1:3" x14ac:dyDescent="0.25">
      <c r="A1071" s="217"/>
      <c r="B1071" s="221"/>
      <c r="C1071" s="273"/>
    </row>
    <row r="1072" spans="1:3" x14ac:dyDescent="0.25">
      <c r="A1072" s="217"/>
      <c r="B1072" s="201"/>
      <c r="C1072" s="201"/>
    </row>
    <row r="1073" spans="1:3" x14ac:dyDescent="0.25">
      <c r="A1073" s="219"/>
      <c r="B1073" s="223"/>
      <c r="C1073" s="205"/>
    </row>
    <row r="1074" spans="1:3" x14ac:dyDescent="0.25">
      <c r="A1074" s="215"/>
      <c r="B1074" s="200"/>
      <c r="C1074" s="229"/>
    </row>
    <row r="1075" spans="1:3" x14ac:dyDescent="0.25">
      <c r="A1075" s="212"/>
      <c r="B1075" s="265"/>
      <c r="C1075" s="216"/>
    </row>
    <row r="1076" spans="1:3" x14ac:dyDescent="0.25">
      <c r="A1076" s="265"/>
      <c r="B1076" s="265"/>
      <c r="C1076" s="216"/>
    </row>
    <row r="1077" spans="1:3" x14ac:dyDescent="0.25">
      <c r="A1077" s="265"/>
      <c r="B1077" s="265"/>
      <c r="C1077" s="216"/>
    </row>
    <row r="1078" spans="1:3" x14ac:dyDescent="0.25">
      <c r="A1078" s="265"/>
      <c r="B1078" s="265"/>
      <c r="C1078" s="216"/>
    </row>
    <row r="1079" spans="1:3" x14ac:dyDescent="0.25">
      <c r="A1079" s="266"/>
      <c r="B1079" s="266"/>
      <c r="C1079" s="216"/>
    </row>
    <row r="1080" spans="1:3" x14ac:dyDescent="0.25">
      <c r="A1080" s="266"/>
      <c r="B1080" s="266"/>
      <c r="C1080" s="216"/>
    </row>
    <row r="1081" spans="1:3" x14ac:dyDescent="0.25">
      <c r="A1081" s="217"/>
      <c r="B1081" s="267"/>
      <c r="C1081" s="216"/>
    </row>
    <row r="1082" spans="1:3" x14ac:dyDescent="0.25">
      <c r="A1082" s="217"/>
      <c r="B1082" s="268"/>
      <c r="C1082" s="273"/>
    </row>
    <row r="1083" spans="1:3" x14ac:dyDescent="0.25">
      <c r="A1083" s="217"/>
      <c r="B1083" s="221"/>
      <c r="C1083" s="273"/>
    </row>
    <row r="1084" spans="1:3" x14ac:dyDescent="0.25">
      <c r="A1084" s="217"/>
      <c r="B1084" s="221"/>
      <c r="C1084" s="273"/>
    </row>
    <row r="1085" spans="1:3" x14ac:dyDescent="0.25">
      <c r="A1085" s="217"/>
      <c r="B1085" s="221"/>
      <c r="C1085" s="273"/>
    </row>
    <row r="1086" spans="1:3" x14ac:dyDescent="0.25">
      <c r="A1086" s="217"/>
      <c r="B1086" s="201"/>
      <c r="C1086" s="201"/>
    </row>
    <row r="1087" spans="1:3" x14ac:dyDescent="0.25">
      <c r="A1087" s="209"/>
      <c r="B1087" s="203"/>
      <c r="C1087" s="211"/>
    </row>
    <row r="1088" spans="1:3" x14ac:dyDescent="0.25">
      <c r="A1088" s="209"/>
      <c r="B1088" s="203"/>
      <c r="C1088" s="211"/>
    </row>
    <row r="1089" spans="1:3" x14ac:dyDescent="0.25">
      <c r="A1089" s="198"/>
      <c r="B1089" s="203"/>
      <c r="C1089" s="272"/>
    </row>
    <row r="1090" spans="1:3" x14ac:dyDescent="0.25">
      <c r="A1090" s="198"/>
      <c r="B1090" s="203"/>
      <c r="C1090" s="272"/>
    </row>
    <row r="1091" spans="1:3" x14ac:dyDescent="0.25">
      <c r="A1091" s="198"/>
      <c r="B1091" s="203"/>
      <c r="C1091" s="272"/>
    </row>
    <row r="1092" spans="1:3" x14ac:dyDescent="0.25">
      <c r="A1092" s="217"/>
      <c r="B1092" s="221"/>
      <c r="C1092" s="201"/>
    </row>
    <row r="1093" spans="1:3" x14ac:dyDescent="0.25">
      <c r="A1093" s="203"/>
      <c r="B1093" s="201"/>
      <c r="C1093" s="201"/>
    </row>
    <row r="1094" spans="1:3" x14ac:dyDescent="0.25">
      <c r="A1094" s="203"/>
      <c r="B1094" s="223"/>
      <c r="C1094" s="205"/>
    </row>
    <row r="1095" spans="1:3" x14ac:dyDescent="0.25">
      <c r="A1095" s="215"/>
      <c r="B1095" s="200"/>
      <c r="C1095" s="229"/>
    </row>
    <row r="1096" spans="1:3" x14ac:dyDescent="0.25">
      <c r="A1096" s="212"/>
      <c r="B1096" s="265"/>
      <c r="C1096" s="216"/>
    </row>
    <row r="1097" spans="1:3" x14ac:dyDescent="0.25">
      <c r="A1097" s="265"/>
      <c r="B1097" s="265"/>
      <c r="C1097" s="216"/>
    </row>
    <row r="1098" spans="1:3" x14ac:dyDescent="0.25">
      <c r="A1098" s="265"/>
      <c r="B1098" s="265"/>
      <c r="C1098" s="216"/>
    </row>
    <row r="1099" spans="1:3" x14ac:dyDescent="0.25">
      <c r="A1099" s="265"/>
      <c r="B1099" s="265"/>
      <c r="C1099" s="216"/>
    </row>
    <row r="1100" spans="1:3" x14ac:dyDescent="0.25">
      <c r="A1100" s="266"/>
      <c r="B1100" s="266"/>
      <c r="C1100" s="216"/>
    </row>
    <row r="1101" spans="1:3" x14ac:dyDescent="0.25">
      <c r="A1101" s="266"/>
      <c r="B1101" s="266"/>
      <c r="C1101" s="216"/>
    </row>
    <row r="1102" spans="1:3" x14ac:dyDescent="0.25">
      <c r="A1102" s="217"/>
      <c r="B1102" s="267"/>
      <c r="C1102" s="207"/>
    </row>
    <row r="1103" spans="1:3" x14ac:dyDescent="0.25">
      <c r="A1103" s="217"/>
      <c r="B1103" s="268"/>
      <c r="C1103" s="274"/>
    </row>
    <row r="1104" spans="1:3" x14ac:dyDescent="0.25">
      <c r="A1104" s="217"/>
      <c r="B1104" s="221"/>
      <c r="C1104" s="273"/>
    </row>
    <row r="1105" spans="1:3" x14ac:dyDescent="0.25">
      <c r="A1105" s="217"/>
      <c r="B1105" s="221"/>
      <c r="C1105" s="273"/>
    </row>
    <row r="1106" spans="1:3" x14ac:dyDescent="0.25">
      <c r="A1106" s="217"/>
      <c r="B1106" s="221"/>
      <c r="C1106" s="273"/>
    </row>
    <row r="1107" spans="1:3" x14ac:dyDescent="0.25">
      <c r="A1107" s="217"/>
      <c r="B1107" s="201"/>
      <c r="C1107" s="201"/>
    </row>
    <row r="1108" spans="1:3" x14ac:dyDescent="0.25">
      <c r="A1108" s="203"/>
      <c r="B1108" s="223"/>
      <c r="C1108" s="205"/>
    </row>
    <row r="1109" spans="1:3" x14ac:dyDescent="0.25">
      <c r="A1109" s="215"/>
      <c r="B1109" s="200"/>
      <c r="C1109" s="229"/>
    </row>
    <row r="1110" spans="1:3" x14ac:dyDescent="0.25">
      <c r="A1110" s="212"/>
      <c r="B1110" s="265"/>
      <c r="C1110" s="216"/>
    </row>
    <row r="1111" spans="1:3" x14ac:dyDescent="0.25">
      <c r="A1111" s="265"/>
      <c r="B1111" s="265"/>
      <c r="C1111" s="216"/>
    </row>
    <row r="1112" spans="1:3" x14ac:dyDescent="0.25">
      <c r="A1112" s="265"/>
      <c r="B1112" s="265"/>
      <c r="C1112" s="216"/>
    </row>
    <row r="1113" spans="1:3" x14ac:dyDescent="0.25">
      <c r="A1113" s="265"/>
      <c r="B1113" s="265"/>
      <c r="C1113" s="216"/>
    </row>
    <row r="1114" spans="1:3" x14ac:dyDescent="0.25">
      <c r="A1114" s="266"/>
      <c r="B1114" s="266"/>
      <c r="C1114" s="216"/>
    </row>
    <row r="1115" spans="1:3" x14ac:dyDescent="0.25">
      <c r="A1115" s="266"/>
      <c r="B1115" s="266"/>
      <c r="C1115" s="216"/>
    </row>
    <row r="1116" spans="1:3" x14ac:dyDescent="0.25">
      <c r="A1116" s="217"/>
      <c r="B1116" s="267"/>
      <c r="C1116" s="207"/>
    </row>
    <row r="1117" spans="1:3" x14ac:dyDescent="0.25">
      <c r="A1117" s="217"/>
      <c r="B1117" s="268"/>
      <c r="C1117" s="274"/>
    </row>
    <row r="1118" spans="1:3" x14ac:dyDescent="0.25">
      <c r="A1118" s="217"/>
      <c r="B1118" s="221"/>
      <c r="C1118" s="260"/>
    </row>
    <row r="1119" spans="1:3" x14ac:dyDescent="0.25">
      <c r="A1119" s="217"/>
      <c r="B1119" s="221"/>
      <c r="C1119" s="260"/>
    </row>
    <row r="1120" spans="1:3" x14ac:dyDescent="0.25">
      <c r="A1120" s="217"/>
      <c r="B1120" s="221"/>
      <c r="C1120" s="260"/>
    </row>
    <row r="1121" spans="1:3" x14ac:dyDescent="0.25">
      <c r="A1121" s="217"/>
      <c r="B1121" s="201"/>
      <c r="C1121" s="201"/>
    </row>
    <row r="1122" spans="1:3" x14ac:dyDescent="0.25">
      <c r="A1122" s="203"/>
      <c r="B1122" s="223"/>
      <c r="C1122" s="205"/>
    </row>
    <row r="1123" spans="1:3" x14ac:dyDescent="0.25">
      <c r="A1123" s="215"/>
      <c r="B1123" s="200"/>
      <c r="C1123" s="229"/>
    </row>
    <row r="1124" spans="1:3" x14ac:dyDescent="0.25">
      <c r="A1124" s="212"/>
      <c r="B1124" s="265"/>
      <c r="C1124" s="216"/>
    </row>
    <row r="1125" spans="1:3" x14ac:dyDescent="0.25">
      <c r="A1125" s="265"/>
      <c r="B1125" s="265"/>
      <c r="C1125" s="216"/>
    </row>
    <row r="1126" spans="1:3" x14ac:dyDescent="0.25">
      <c r="A1126" s="265"/>
      <c r="B1126" s="265"/>
      <c r="C1126" s="216"/>
    </row>
    <row r="1127" spans="1:3" x14ac:dyDescent="0.25">
      <c r="A1127" s="265"/>
      <c r="B1127" s="265"/>
      <c r="C1127" s="216"/>
    </row>
    <row r="1128" spans="1:3" x14ac:dyDescent="0.25">
      <c r="A1128" s="266"/>
      <c r="B1128" s="266"/>
      <c r="C1128" s="216"/>
    </row>
    <row r="1129" spans="1:3" x14ac:dyDescent="0.25">
      <c r="A1129" s="266"/>
      <c r="B1129" s="266"/>
      <c r="C1129" s="216"/>
    </row>
    <row r="1130" spans="1:3" x14ac:dyDescent="0.25">
      <c r="A1130" s="217"/>
      <c r="B1130" s="267"/>
      <c r="C1130" s="207"/>
    </row>
    <row r="1131" spans="1:3" x14ac:dyDescent="0.25">
      <c r="A1131" s="217"/>
      <c r="B1131" s="268"/>
      <c r="C1131" s="273"/>
    </row>
    <row r="1132" spans="1:3" x14ac:dyDescent="0.25">
      <c r="A1132" s="217"/>
      <c r="B1132" s="221"/>
      <c r="C1132" s="260"/>
    </row>
    <row r="1133" spans="1:3" x14ac:dyDescent="0.25">
      <c r="A1133" s="217"/>
      <c r="B1133" s="221"/>
      <c r="C1133" s="260"/>
    </row>
    <row r="1134" spans="1:3" x14ac:dyDescent="0.25">
      <c r="A1134" s="217"/>
      <c r="B1134" s="221"/>
      <c r="C1134" s="260"/>
    </row>
    <row r="1135" spans="1:3" x14ac:dyDescent="0.25">
      <c r="A1135" s="217"/>
      <c r="B1135" s="201"/>
      <c r="C1135" s="201"/>
    </row>
    <row r="1136" spans="1:3" x14ac:dyDescent="0.25">
      <c r="A1136" s="209"/>
      <c r="B1136" s="203"/>
      <c r="C1136" s="211"/>
    </row>
    <row r="1137" spans="1:3" x14ac:dyDescent="0.25">
      <c r="A1137" s="209"/>
      <c r="B1137" s="203"/>
      <c r="C1137" s="226"/>
    </row>
    <row r="1138" spans="1:3" x14ac:dyDescent="0.25">
      <c r="A1138" s="198"/>
      <c r="B1138" s="203"/>
      <c r="C1138" s="214"/>
    </row>
    <row r="1139" spans="1:3" x14ac:dyDescent="0.25">
      <c r="A1139" s="198"/>
      <c r="B1139" s="203"/>
      <c r="C1139" s="214"/>
    </row>
    <row r="1140" spans="1:3" x14ac:dyDescent="0.25">
      <c r="A1140" s="198"/>
      <c r="B1140" s="203"/>
      <c r="C1140" s="214"/>
    </row>
    <row r="1141" spans="1:3" x14ac:dyDescent="0.25">
      <c r="A1141" s="201"/>
      <c r="B1141" s="223"/>
      <c r="C1141" s="201"/>
    </row>
    <row r="1142" spans="1:3" x14ac:dyDescent="0.25">
      <c r="A1142" s="203"/>
      <c r="B1142" s="203"/>
      <c r="C1142" s="226"/>
    </row>
    <row r="1143" spans="1:3" x14ac:dyDescent="0.25">
      <c r="A1143" s="215"/>
      <c r="B1143" s="200"/>
      <c r="C1143" s="214"/>
    </row>
    <row r="1144" spans="1:3" x14ac:dyDescent="0.25">
      <c r="A1144" s="212"/>
      <c r="B1144" s="265"/>
      <c r="C1144" s="216"/>
    </row>
    <row r="1145" spans="1:3" x14ac:dyDescent="0.25">
      <c r="A1145" s="265"/>
      <c r="B1145" s="265"/>
      <c r="C1145" s="216"/>
    </row>
    <row r="1146" spans="1:3" x14ac:dyDescent="0.25">
      <c r="A1146" s="265"/>
      <c r="B1146" s="265"/>
      <c r="C1146" s="216"/>
    </row>
    <row r="1147" spans="1:3" x14ac:dyDescent="0.25">
      <c r="A1147" s="265"/>
      <c r="B1147" s="265"/>
      <c r="C1147" s="216"/>
    </row>
    <row r="1148" spans="1:3" x14ac:dyDescent="0.25">
      <c r="A1148" s="266"/>
      <c r="B1148" s="266"/>
      <c r="C1148" s="216"/>
    </row>
    <row r="1149" spans="1:3" x14ac:dyDescent="0.25">
      <c r="A1149" s="266"/>
      <c r="B1149" s="266"/>
      <c r="C1149" s="216"/>
    </row>
    <row r="1150" spans="1:3" x14ac:dyDescent="0.25">
      <c r="A1150" s="275"/>
      <c r="B1150" s="276"/>
      <c r="C1150" s="214"/>
    </row>
    <row r="1151" spans="1:3" x14ac:dyDescent="0.25">
      <c r="A1151" s="203"/>
      <c r="B1151" s="227"/>
      <c r="C1151" s="277"/>
    </row>
    <row r="1152" spans="1:3" x14ac:dyDescent="0.25">
      <c r="A1152" s="198"/>
      <c r="B1152" s="203"/>
      <c r="C1152" s="278"/>
    </row>
    <row r="1153" spans="1:3" x14ac:dyDescent="0.25">
      <c r="A1153" s="198"/>
      <c r="B1153" s="203"/>
      <c r="C1153" s="278"/>
    </row>
    <row r="1154" spans="1:3" x14ac:dyDescent="0.25">
      <c r="A1154" s="198"/>
      <c r="B1154" s="203"/>
      <c r="C1154" s="278"/>
    </row>
    <row r="1155" spans="1:3" x14ac:dyDescent="0.25">
      <c r="A1155" s="201"/>
      <c r="B1155" s="201"/>
      <c r="C1155" s="201"/>
    </row>
    <row r="1156" spans="1:3" x14ac:dyDescent="0.25">
      <c r="A1156" s="203"/>
      <c r="B1156" s="223"/>
      <c r="C1156" s="279"/>
    </row>
    <row r="1157" spans="1:3" x14ac:dyDescent="0.25">
      <c r="A1157" s="203"/>
      <c r="B1157" s="200"/>
      <c r="C1157" s="279"/>
    </row>
    <row r="1158" spans="1:3" x14ac:dyDescent="0.25">
      <c r="A1158" s="203"/>
      <c r="B1158" s="265"/>
      <c r="C1158" s="279"/>
    </row>
    <row r="1159" spans="1:3" x14ac:dyDescent="0.25">
      <c r="A1159" s="203"/>
      <c r="B1159" s="265"/>
      <c r="C1159" s="279"/>
    </row>
    <row r="1160" spans="1:3" x14ac:dyDescent="0.25">
      <c r="A1160" s="203"/>
      <c r="B1160" s="265"/>
      <c r="C1160" s="279"/>
    </row>
    <row r="1161" spans="1:3" x14ac:dyDescent="0.25">
      <c r="A1161" s="203"/>
      <c r="B1161" s="265"/>
      <c r="C1161" s="279"/>
    </row>
    <row r="1162" spans="1:3" x14ac:dyDescent="0.25">
      <c r="A1162" s="203"/>
      <c r="B1162" s="266"/>
      <c r="C1162" s="279"/>
    </row>
    <row r="1163" spans="1:3" x14ac:dyDescent="0.25">
      <c r="A1163" s="203"/>
      <c r="B1163" s="266"/>
      <c r="C1163" s="279"/>
    </row>
    <row r="1164" spans="1:3" x14ac:dyDescent="0.25">
      <c r="A1164" s="201"/>
      <c r="B1164" s="267"/>
      <c r="C1164" s="280"/>
    </row>
    <row r="1165" spans="1:3" x14ac:dyDescent="0.25">
      <c r="A1165" s="201"/>
      <c r="B1165" s="268"/>
      <c r="C1165" s="273"/>
    </row>
    <row r="1166" spans="1:3" x14ac:dyDescent="0.25">
      <c r="A1166" s="201"/>
      <c r="B1166" s="221"/>
      <c r="C1166" s="260"/>
    </row>
    <row r="1167" spans="1:3" x14ac:dyDescent="0.25">
      <c r="A1167" s="201"/>
      <c r="B1167" s="221"/>
      <c r="C1167" s="260"/>
    </row>
    <row r="1168" spans="1:3" x14ac:dyDescent="0.25">
      <c r="A1168" s="201"/>
      <c r="B1168" s="221"/>
      <c r="C1168" s="260"/>
    </row>
    <row r="1169" spans="1:3" x14ac:dyDescent="0.25">
      <c r="A1169" s="201"/>
      <c r="B1169" s="201"/>
      <c r="C1169" s="201"/>
    </row>
    <row r="1170" spans="1:3" x14ac:dyDescent="0.25">
      <c r="A1170" s="203"/>
      <c r="B1170" s="223"/>
      <c r="C1170" s="205"/>
    </row>
    <row r="1171" spans="1:3" x14ac:dyDescent="0.25">
      <c r="A1171" s="203"/>
      <c r="B1171" s="200"/>
      <c r="C1171" s="205"/>
    </row>
    <row r="1172" spans="1:3" x14ac:dyDescent="0.25">
      <c r="A1172" s="203"/>
      <c r="B1172" s="265"/>
      <c r="C1172" s="205"/>
    </row>
    <row r="1173" spans="1:3" x14ac:dyDescent="0.25">
      <c r="A1173" s="203"/>
      <c r="B1173" s="265"/>
      <c r="C1173" s="205"/>
    </row>
    <row r="1174" spans="1:3" x14ac:dyDescent="0.25">
      <c r="A1174" s="203"/>
      <c r="B1174" s="265"/>
      <c r="C1174" s="205"/>
    </row>
    <row r="1175" spans="1:3" x14ac:dyDescent="0.25">
      <c r="A1175" s="203"/>
      <c r="B1175" s="265"/>
      <c r="C1175" s="205"/>
    </row>
    <row r="1176" spans="1:3" x14ac:dyDescent="0.25">
      <c r="A1176" s="203"/>
      <c r="B1176" s="266"/>
      <c r="C1176" s="205"/>
    </row>
    <row r="1177" spans="1:3" x14ac:dyDescent="0.25">
      <c r="A1177" s="203"/>
      <c r="B1177" s="266"/>
      <c r="C1177" s="205"/>
    </row>
    <row r="1178" spans="1:3" x14ac:dyDescent="0.25">
      <c r="A1178" s="201"/>
      <c r="B1178" s="267"/>
      <c r="C1178" s="280"/>
    </row>
    <row r="1179" spans="1:3" x14ac:dyDescent="0.25">
      <c r="A1179" s="201"/>
      <c r="B1179" s="268"/>
      <c r="C1179" s="273"/>
    </row>
    <row r="1180" spans="1:3" x14ac:dyDescent="0.25">
      <c r="A1180" s="201"/>
      <c r="B1180" s="221"/>
      <c r="C1180" s="260"/>
    </row>
    <row r="1181" spans="1:3" x14ac:dyDescent="0.25">
      <c r="A1181" s="201"/>
      <c r="B1181" s="221"/>
      <c r="C1181" s="260"/>
    </row>
    <row r="1182" spans="1:3" x14ac:dyDescent="0.25">
      <c r="A1182" s="201"/>
      <c r="B1182" s="221"/>
      <c r="C1182" s="260"/>
    </row>
    <row r="1183" spans="1:3" x14ac:dyDescent="0.25">
      <c r="A1183" s="201"/>
      <c r="B1183" s="201"/>
      <c r="C1183" s="201"/>
    </row>
    <row r="1184" spans="1:3" x14ac:dyDescent="0.25">
      <c r="A1184" s="203"/>
      <c r="B1184" s="203"/>
      <c r="C1184" s="226"/>
    </row>
    <row r="1185" spans="1:3" x14ac:dyDescent="0.25">
      <c r="A1185" s="201"/>
      <c r="B1185" s="203"/>
      <c r="C1185" s="226"/>
    </row>
    <row r="1186" spans="1:3" x14ac:dyDescent="0.25">
      <c r="A1186" s="201"/>
      <c r="B1186" s="203"/>
      <c r="C1186" s="251"/>
    </row>
    <row r="1187" spans="1:3" x14ac:dyDescent="0.25">
      <c r="A1187" s="201"/>
      <c r="B1187" s="203"/>
      <c r="C1187" s="214"/>
    </row>
    <row r="1188" spans="1:3" x14ac:dyDescent="0.25">
      <c r="A1188" s="201"/>
      <c r="B1188" s="203"/>
      <c r="C1188" s="214"/>
    </row>
    <row r="1189" spans="1:3" x14ac:dyDescent="0.25">
      <c r="A1189" s="201"/>
      <c r="B1189" s="201"/>
      <c r="C1189" s="201"/>
    </row>
    <row r="1190" spans="1:3" x14ac:dyDescent="0.25">
      <c r="A1190" s="203"/>
      <c r="B1190" s="203"/>
      <c r="C1190" s="226"/>
    </row>
    <row r="1191" spans="1:3" x14ac:dyDescent="0.25">
      <c r="A1191" s="215"/>
      <c r="B1191" s="200"/>
      <c r="C1191" s="214"/>
    </row>
    <row r="1192" spans="1:3" x14ac:dyDescent="0.25">
      <c r="A1192" s="212"/>
      <c r="B1192" s="265"/>
      <c r="C1192" s="216"/>
    </row>
    <row r="1193" spans="1:3" x14ac:dyDescent="0.25">
      <c r="A1193" s="265"/>
      <c r="B1193" s="265"/>
      <c r="C1193" s="216"/>
    </row>
    <row r="1194" spans="1:3" x14ac:dyDescent="0.25">
      <c r="A1194" s="265"/>
      <c r="B1194" s="265"/>
      <c r="C1194" s="216"/>
    </row>
    <row r="1195" spans="1:3" x14ac:dyDescent="0.25">
      <c r="A1195" s="265"/>
      <c r="B1195" s="265"/>
      <c r="C1195" s="216"/>
    </row>
    <row r="1196" spans="1:3" x14ac:dyDescent="0.25">
      <c r="A1196" s="265"/>
      <c r="B1196" s="266"/>
      <c r="C1196" s="216"/>
    </row>
    <row r="1197" spans="1:3" x14ac:dyDescent="0.25">
      <c r="A1197" s="266"/>
      <c r="B1197" s="266"/>
      <c r="C1197" s="216"/>
    </row>
    <row r="1198" spans="1:3" x14ac:dyDescent="0.25">
      <c r="A1198" s="266"/>
      <c r="B1198" s="276"/>
      <c r="C1198" s="214"/>
    </row>
    <row r="1199" spans="1:3" x14ac:dyDescent="0.25">
      <c r="A1199" s="198"/>
      <c r="B1199" s="227"/>
      <c r="C1199" s="277"/>
    </row>
    <row r="1200" spans="1:3" x14ac:dyDescent="0.25">
      <c r="A1200" s="198"/>
      <c r="B1200" s="203"/>
      <c r="C1200" s="281"/>
    </row>
    <row r="1201" spans="1:3" x14ac:dyDescent="0.25">
      <c r="A1201" s="202"/>
      <c r="B1201" s="203"/>
      <c r="C1201" s="281"/>
    </row>
    <row r="1202" spans="1:3" x14ac:dyDescent="0.25">
      <c r="A1202" s="203"/>
      <c r="B1202" s="203"/>
      <c r="C1202" s="281"/>
    </row>
    <row r="1203" spans="1:3" x14ac:dyDescent="0.25">
      <c r="A1203" s="217"/>
      <c r="B1203" s="223"/>
      <c r="C1203" s="281"/>
    </row>
    <row r="1204" spans="1:3" x14ac:dyDescent="0.25">
      <c r="A1204" s="227"/>
      <c r="B1204" s="223"/>
      <c r="C1204" s="279"/>
    </row>
    <row r="1205" spans="1:3" x14ac:dyDescent="0.25">
      <c r="A1205" s="228"/>
      <c r="B1205" s="223"/>
      <c r="C1205" s="205"/>
    </row>
    <row r="1206" spans="1:3" x14ac:dyDescent="0.25">
      <c r="A1206" s="215"/>
      <c r="B1206" s="200"/>
      <c r="C1206" s="207"/>
    </row>
    <row r="1207" spans="1:3" x14ac:dyDescent="0.25">
      <c r="A1207" s="212"/>
      <c r="B1207" s="200"/>
      <c r="C1207" s="216"/>
    </row>
    <row r="1208" spans="1:3" x14ac:dyDescent="0.25">
      <c r="A1208" s="265"/>
      <c r="B1208" s="200"/>
      <c r="C1208" s="216"/>
    </row>
    <row r="1209" spans="1:3" x14ac:dyDescent="0.25">
      <c r="A1209" s="265"/>
      <c r="B1209" s="201"/>
      <c r="C1209" s="216"/>
    </row>
    <row r="1210" spans="1:3" x14ac:dyDescent="0.25">
      <c r="A1210" s="265"/>
      <c r="B1210" s="201"/>
      <c r="C1210" s="216"/>
    </row>
    <row r="1211" spans="1:3" x14ac:dyDescent="0.25">
      <c r="A1211" s="266"/>
      <c r="B1211" s="200"/>
      <c r="C1211" s="216"/>
    </row>
    <row r="1212" spans="1:3" x14ac:dyDescent="0.25">
      <c r="A1212" s="217"/>
      <c r="B1212" s="267"/>
      <c r="C1212" s="282"/>
    </row>
    <row r="1213" spans="1:3" x14ac:dyDescent="0.25">
      <c r="A1213" s="217"/>
      <c r="B1213" s="268"/>
      <c r="C1213" s="279"/>
    </row>
    <row r="1214" spans="1:3" x14ac:dyDescent="0.25">
      <c r="A1214" s="217"/>
      <c r="B1214" s="221"/>
      <c r="C1214" s="260"/>
    </row>
    <row r="1215" spans="1:3" x14ac:dyDescent="0.25">
      <c r="A1215" s="217"/>
      <c r="B1215" s="221"/>
      <c r="C1215" s="260"/>
    </row>
    <row r="1216" spans="1:3" x14ac:dyDescent="0.25">
      <c r="A1216" s="217"/>
      <c r="B1216" s="221"/>
      <c r="C1216" s="260"/>
    </row>
    <row r="1217" spans="1:3" x14ac:dyDescent="0.25">
      <c r="A1217" s="217"/>
      <c r="B1217" s="223"/>
      <c r="C1217" s="279"/>
    </row>
    <row r="1218" spans="1:3" x14ac:dyDescent="0.25">
      <c r="A1218" s="228"/>
      <c r="B1218" s="223"/>
      <c r="C1218" s="205"/>
    </row>
    <row r="1219" spans="1:3" x14ac:dyDescent="0.25">
      <c r="A1219" s="215"/>
      <c r="B1219" s="200"/>
      <c r="C1219" s="207"/>
    </row>
    <row r="1220" spans="1:3" x14ac:dyDescent="0.25">
      <c r="A1220" s="212"/>
      <c r="B1220" s="200"/>
      <c r="C1220" s="216"/>
    </row>
    <row r="1221" spans="1:3" x14ac:dyDescent="0.25">
      <c r="A1221" s="265"/>
      <c r="B1221" s="200"/>
      <c r="C1221" s="216"/>
    </row>
    <row r="1222" spans="1:3" x14ac:dyDescent="0.25">
      <c r="A1222" s="265"/>
      <c r="B1222" s="201"/>
      <c r="C1222" s="216"/>
    </row>
    <row r="1223" spans="1:3" x14ac:dyDescent="0.25">
      <c r="A1223" s="265"/>
      <c r="B1223" s="201"/>
      <c r="C1223" s="216"/>
    </row>
    <row r="1224" spans="1:3" x14ac:dyDescent="0.25">
      <c r="A1224" s="266"/>
      <c r="B1224" s="200"/>
      <c r="C1224" s="216"/>
    </row>
    <row r="1225" spans="1:3" x14ac:dyDescent="0.25">
      <c r="A1225" s="217"/>
      <c r="B1225" s="267"/>
      <c r="C1225" s="282"/>
    </row>
    <row r="1226" spans="1:3" x14ac:dyDescent="0.25">
      <c r="A1226" s="217"/>
      <c r="B1226" s="268"/>
      <c r="C1226" s="279"/>
    </row>
    <row r="1227" spans="1:3" x14ac:dyDescent="0.25">
      <c r="A1227" s="217"/>
      <c r="B1227" s="221"/>
      <c r="C1227" s="260"/>
    </row>
    <row r="1228" spans="1:3" x14ac:dyDescent="0.25">
      <c r="A1228" s="217"/>
      <c r="B1228" s="221"/>
      <c r="C1228" s="260"/>
    </row>
    <row r="1229" spans="1:3" x14ac:dyDescent="0.25">
      <c r="A1229" s="217"/>
      <c r="B1229" s="221"/>
      <c r="C1229" s="260"/>
    </row>
    <row r="1230" spans="1:3" x14ac:dyDescent="0.25">
      <c r="A1230" s="217"/>
      <c r="B1230" s="223"/>
      <c r="C1230" s="279"/>
    </row>
    <row r="1231" spans="1:3" x14ac:dyDescent="0.25">
      <c r="A1231" s="228"/>
      <c r="B1231" s="223"/>
      <c r="C1231" s="205"/>
    </row>
    <row r="1232" spans="1:3" x14ac:dyDescent="0.25">
      <c r="A1232" s="215"/>
      <c r="B1232" s="200"/>
      <c r="C1232" s="207"/>
    </row>
    <row r="1233" spans="1:3" x14ac:dyDescent="0.25">
      <c r="A1233" s="212"/>
      <c r="B1233" s="200"/>
      <c r="C1233" s="216"/>
    </row>
    <row r="1234" spans="1:3" x14ac:dyDescent="0.25">
      <c r="A1234" s="265"/>
      <c r="B1234" s="200"/>
      <c r="C1234" s="216"/>
    </row>
    <row r="1235" spans="1:3" x14ac:dyDescent="0.25">
      <c r="A1235" s="265"/>
      <c r="B1235" s="201"/>
      <c r="C1235" s="216"/>
    </row>
    <row r="1236" spans="1:3" x14ac:dyDescent="0.25">
      <c r="A1236" s="265"/>
      <c r="B1236" s="201"/>
      <c r="C1236" s="216"/>
    </row>
    <row r="1237" spans="1:3" x14ac:dyDescent="0.25">
      <c r="A1237" s="266"/>
      <c r="B1237" s="200"/>
      <c r="C1237" s="216"/>
    </row>
    <row r="1238" spans="1:3" x14ac:dyDescent="0.25">
      <c r="A1238" s="228"/>
      <c r="B1238" s="267"/>
      <c r="C1238" s="282"/>
    </row>
    <row r="1239" spans="1:3" x14ac:dyDescent="0.25">
      <c r="A1239" s="228"/>
      <c r="B1239" s="268"/>
      <c r="C1239" s="279"/>
    </row>
    <row r="1240" spans="1:3" x14ac:dyDescent="0.25">
      <c r="A1240" s="228"/>
      <c r="B1240" s="221"/>
      <c r="C1240" s="260"/>
    </row>
    <row r="1241" spans="1:3" x14ac:dyDescent="0.25">
      <c r="A1241" s="228"/>
      <c r="B1241" s="221"/>
      <c r="C1241" s="260"/>
    </row>
    <row r="1242" spans="1:3" x14ac:dyDescent="0.25">
      <c r="A1242" s="228"/>
      <c r="B1242" s="221"/>
      <c r="C1242" s="260"/>
    </row>
    <row r="1243" spans="1:3" x14ac:dyDescent="0.25">
      <c r="A1243" s="228"/>
      <c r="B1243" s="223"/>
      <c r="C1243" s="279"/>
    </row>
    <row r="1244" spans="1:3" x14ac:dyDescent="0.25">
      <c r="A1244" s="228"/>
      <c r="B1244" s="223"/>
      <c r="C1244" s="205"/>
    </row>
    <row r="1245" spans="1:3" x14ac:dyDescent="0.25">
      <c r="A1245" s="215"/>
      <c r="B1245" s="200"/>
      <c r="C1245" s="207"/>
    </row>
    <row r="1246" spans="1:3" x14ac:dyDescent="0.25">
      <c r="A1246" s="212"/>
      <c r="B1246" s="200"/>
      <c r="C1246" s="216"/>
    </row>
    <row r="1247" spans="1:3" x14ac:dyDescent="0.25">
      <c r="A1247" s="265"/>
      <c r="B1247" s="200"/>
      <c r="C1247" s="216"/>
    </row>
    <row r="1248" spans="1:3" x14ac:dyDescent="0.25">
      <c r="A1248" s="265"/>
      <c r="B1248" s="201"/>
      <c r="C1248" s="216"/>
    </row>
    <row r="1249" spans="1:3" x14ac:dyDescent="0.25">
      <c r="A1249" s="265"/>
      <c r="B1249" s="201"/>
      <c r="C1249" s="216"/>
    </row>
    <row r="1250" spans="1:3" x14ac:dyDescent="0.25">
      <c r="A1250" s="266"/>
      <c r="B1250" s="200"/>
      <c r="C1250" s="216"/>
    </row>
    <row r="1251" spans="1:3" x14ac:dyDescent="0.25">
      <c r="A1251" s="228"/>
      <c r="B1251" s="267"/>
      <c r="C1251" s="282"/>
    </row>
    <row r="1252" spans="1:3" x14ac:dyDescent="0.25">
      <c r="A1252" s="228"/>
      <c r="B1252" s="268"/>
      <c r="C1252" s="279"/>
    </row>
    <row r="1253" spans="1:3" x14ac:dyDescent="0.25">
      <c r="A1253" s="228"/>
      <c r="B1253" s="221"/>
      <c r="C1253" s="260"/>
    </row>
    <row r="1254" spans="1:3" x14ac:dyDescent="0.25">
      <c r="A1254" s="228"/>
      <c r="B1254" s="221"/>
      <c r="C1254" s="260"/>
    </row>
    <row r="1255" spans="1:3" x14ac:dyDescent="0.25">
      <c r="A1255" s="228"/>
      <c r="B1255" s="221"/>
      <c r="C1255" s="260"/>
    </row>
    <row r="1256" spans="1:3" x14ac:dyDescent="0.25">
      <c r="A1256" s="228"/>
      <c r="B1256" s="223"/>
      <c r="C1256" s="279"/>
    </row>
    <row r="1257" spans="1:3" x14ac:dyDescent="0.25">
      <c r="A1257" s="203"/>
      <c r="B1257" s="223"/>
      <c r="C1257" s="279"/>
    </row>
    <row r="1258" spans="1:3" x14ac:dyDescent="0.25">
      <c r="A1258" s="215"/>
      <c r="B1258" s="200"/>
      <c r="C1258" s="207"/>
    </row>
    <row r="1259" spans="1:3" x14ac:dyDescent="0.25">
      <c r="A1259" s="212"/>
      <c r="B1259" s="200"/>
      <c r="C1259" s="216"/>
    </row>
    <row r="1260" spans="1:3" x14ac:dyDescent="0.25">
      <c r="A1260" s="265"/>
      <c r="B1260" s="200"/>
      <c r="C1260" s="216"/>
    </row>
    <row r="1261" spans="1:3" x14ac:dyDescent="0.25">
      <c r="A1261" s="265"/>
      <c r="B1261" s="201"/>
      <c r="C1261" s="216"/>
    </row>
    <row r="1262" spans="1:3" x14ac:dyDescent="0.25">
      <c r="A1262" s="265"/>
      <c r="B1262" s="201"/>
      <c r="C1262" s="216"/>
    </row>
    <row r="1263" spans="1:3" x14ac:dyDescent="0.25">
      <c r="A1263" s="266"/>
      <c r="B1263" s="200"/>
      <c r="C1263" s="216"/>
    </row>
    <row r="1264" spans="1:3" x14ac:dyDescent="0.25">
      <c r="A1264" s="228"/>
      <c r="B1264" s="267"/>
      <c r="C1264" s="282"/>
    </row>
    <row r="1265" spans="1:3" x14ac:dyDescent="0.25">
      <c r="A1265" s="228"/>
      <c r="B1265" s="268"/>
      <c r="C1265" s="279"/>
    </row>
    <row r="1266" spans="1:3" x14ac:dyDescent="0.25">
      <c r="A1266" s="228"/>
      <c r="B1266" s="221"/>
      <c r="C1266" s="260"/>
    </row>
    <row r="1267" spans="1:3" x14ac:dyDescent="0.25">
      <c r="A1267" s="228"/>
      <c r="B1267" s="221"/>
      <c r="C1267" s="260"/>
    </row>
    <row r="1268" spans="1:3" x14ac:dyDescent="0.25">
      <c r="A1268" s="228"/>
      <c r="B1268" s="221"/>
      <c r="C1268" s="260"/>
    </row>
    <row r="1269" spans="1:3" x14ac:dyDescent="0.25">
      <c r="A1269" s="217"/>
      <c r="B1269" s="223"/>
      <c r="C1269" s="279"/>
    </row>
    <row r="1270" spans="1:3" x14ac:dyDescent="0.25">
      <c r="A1270" s="230"/>
      <c r="B1270" s="223"/>
      <c r="C1270" s="205"/>
    </row>
    <row r="1271" spans="1:3" x14ac:dyDescent="0.25">
      <c r="A1271" s="215"/>
      <c r="B1271" s="200"/>
      <c r="C1271" s="207"/>
    </row>
    <row r="1272" spans="1:3" x14ac:dyDescent="0.25">
      <c r="A1272" s="212"/>
      <c r="B1272" s="200"/>
      <c r="C1272" s="216"/>
    </row>
    <row r="1273" spans="1:3" x14ac:dyDescent="0.25">
      <c r="A1273" s="265"/>
      <c r="B1273" s="200"/>
      <c r="C1273" s="216"/>
    </row>
    <row r="1274" spans="1:3" x14ac:dyDescent="0.25">
      <c r="A1274" s="265"/>
      <c r="B1274" s="201"/>
      <c r="C1274" s="216"/>
    </row>
    <row r="1275" spans="1:3" x14ac:dyDescent="0.25">
      <c r="A1275" s="265"/>
      <c r="B1275" s="201"/>
      <c r="C1275" s="216"/>
    </row>
    <row r="1276" spans="1:3" x14ac:dyDescent="0.25">
      <c r="A1276" s="266"/>
      <c r="B1276" s="200"/>
      <c r="C1276" s="216"/>
    </row>
    <row r="1277" spans="1:3" x14ac:dyDescent="0.25">
      <c r="A1277" s="217"/>
      <c r="B1277" s="267"/>
      <c r="C1277" s="282"/>
    </row>
    <row r="1278" spans="1:3" x14ac:dyDescent="0.25">
      <c r="A1278" s="217"/>
      <c r="B1278" s="268"/>
      <c r="C1278" s="279"/>
    </row>
    <row r="1279" spans="1:3" x14ac:dyDescent="0.25">
      <c r="A1279" s="217"/>
      <c r="B1279" s="221"/>
      <c r="C1279" s="260"/>
    </row>
    <row r="1280" spans="1:3" x14ac:dyDescent="0.25">
      <c r="A1280" s="217"/>
      <c r="B1280" s="221"/>
      <c r="C1280" s="260"/>
    </row>
    <row r="1281" spans="1:3" x14ac:dyDescent="0.25">
      <c r="A1281" s="217"/>
      <c r="B1281" s="221"/>
      <c r="C1281" s="260"/>
    </row>
    <row r="1282" spans="1:3" x14ac:dyDescent="0.25">
      <c r="A1282" s="217"/>
      <c r="B1282" s="223"/>
      <c r="C1282" s="279"/>
    </row>
    <row r="1283" spans="1:3" x14ac:dyDescent="0.25">
      <c r="A1283" s="203"/>
      <c r="B1283" s="203"/>
      <c r="C1283" s="211"/>
    </row>
    <row r="1284" spans="1:3" x14ac:dyDescent="0.25">
      <c r="A1284" s="202"/>
      <c r="B1284" s="203"/>
      <c r="C1284" s="226"/>
    </row>
    <row r="1285" spans="1:3" x14ac:dyDescent="0.25">
      <c r="A1285" s="202"/>
      <c r="B1285" s="203"/>
      <c r="C1285" s="214"/>
    </row>
    <row r="1286" spans="1:3" x14ac:dyDescent="0.25">
      <c r="A1286" s="202"/>
      <c r="B1286" s="203"/>
      <c r="C1286" s="214"/>
    </row>
    <row r="1287" spans="1:3" x14ac:dyDescent="0.25">
      <c r="A1287" s="202"/>
      <c r="B1287" s="203"/>
      <c r="C1287" s="214"/>
    </row>
    <row r="1288" spans="1:3" x14ac:dyDescent="0.25">
      <c r="A1288" s="201"/>
      <c r="B1288" s="201"/>
      <c r="C1288" s="201"/>
    </row>
    <row r="1289" spans="1:3" x14ac:dyDescent="0.25">
      <c r="A1289" s="202"/>
      <c r="B1289" s="203"/>
      <c r="C1289" s="214"/>
    </row>
    <row r="1290" spans="1:3" x14ac:dyDescent="0.25">
      <c r="A1290" s="202"/>
      <c r="B1290" s="203"/>
      <c r="C1290" s="214"/>
    </row>
    <row r="1291" spans="1:3" x14ac:dyDescent="0.25">
      <c r="A1291" s="217"/>
      <c r="B1291" s="228"/>
      <c r="C1291" s="272"/>
    </row>
    <row r="1292" spans="1:3" x14ac:dyDescent="0.25">
      <c r="A1292" s="283"/>
      <c r="B1292" s="228"/>
      <c r="C1292" s="272"/>
    </row>
    <row r="1293" spans="1:3" x14ac:dyDescent="0.25">
      <c r="A1293" s="230"/>
      <c r="B1293" s="228"/>
      <c r="C1293" s="272"/>
    </row>
    <row r="1294" spans="1:3" x14ac:dyDescent="0.25">
      <c r="A1294" s="217"/>
      <c r="B1294" s="228"/>
      <c r="C1294" s="272"/>
    </row>
    <row r="1295" spans="1:3" x14ac:dyDescent="0.25">
      <c r="A1295" s="201"/>
      <c r="B1295" s="201"/>
      <c r="C1295" s="201"/>
    </row>
    <row r="1296" spans="1:3" x14ac:dyDescent="0.25">
      <c r="A1296" s="201"/>
      <c r="B1296" s="201"/>
      <c r="C1296" s="201"/>
    </row>
    <row r="1297" spans="1:3" x14ac:dyDescent="0.25">
      <c r="A1297" s="201"/>
      <c r="B1297" s="201"/>
      <c r="C1297" s="201"/>
    </row>
    <row r="1298" spans="1:3" x14ac:dyDescent="0.25">
      <c r="A1298" s="201"/>
      <c r="B1298" s="201"/>
      <c r="C1298" s="201"/>
    </row>
    <row r="1299" spans="1:3" x14ac:dyDescent="0.25">
      <c r="A1299" s="202"/>
      <c r="B1299" s="201"/>
      <c r="C1299" s="201"/>
    </row>
    <row r="1300" spans="1:3" x14ac:dyDescent="0.25">
      <c r="A1300" s="202"/>
      <c r="B1300" s="201"/>
      <c r="C1300" s="201"/>
    </row>
    <row r="1301" spans="1:3" x14ac:dyDescent="0.25">
      <c r="A1301" s="203"/>
      <c r="B1301" s="204"/>
      <c r="C1301" s="205"/>
    </row>
    <row r="1302" spans="1:3" x14ac:dyDescent="0.25">
      <c r="A1302" s="203"/>
      <c r="B1302" s="200"/>
      <c r="C1302" s="207"/>
    </row>
    <row r="1303" spans="1:3" x14ac:dyDescent="0.25">
      <c r="A1303" s="212"/>
      <c r="B1303" s="265"/>
      <c r="C1303" s="216"/>
    </row>
    <row r="1304" spans="1:3" x14ac:dyDescent="0.25">
      <c r="A1304" s="265"/>
      <c r="B1304" s="265"/>
      <c r="C1304" s="216"/>
    </row>
    <row r="1305" spans="1:3" x14ac:dyDescent="0.25">
      <c r="A1305" s="265"/>
      <c r="B1305" s="265"/>
      <c r="C1305" s="216"/>
    </row>
    <row r="1306" spans="1:3" x14ac:dyDescent="0.25">
      <c r="A1306" s="265"/>
      <c r="B1306" s="265"/>
      <c r="C1306" s="216"/>
    </row>
    <row r="1307" spans="1:3" x14ac:dyDescent="0.25">
      <c r="A1307" s="266"/>
      <c r="B1307" s="266"/>
      <c r="C1307" s="216"/>
    </row>
    <row r="1308" spans="1:3" x14ac:dyDescent="0.25">
      <c r="A1308" s="266"/>
      <c r="B1308" s="266"/>
      <c r="C1308" s="216"/>
    </row>
    <row r="1309" spans="1:3" x14ac:dyDescent="0.25">
      <c r="A1309" s="217"/>
      <c r="B1309" s="267"/>
      <c r="C1309" s="216"/>
    </row>
    <row r="1310" spans="1:3" x14ac:dyDescent="0.25">
      <c r="A1310" s="217"/>
      <c r="B1310" s="268"/>
      <c r="C1310" s="216"/>
    </row>
    <row r="1311" spans="1:3" x14ac:dyDescent="0.25">
      <c r="A1311" s="269"/>
      <c r="B1311" s="221"/>
      <c r="C1311" s="216"/>
    </row>
    <row r="1312" spans="1:3" x14ac:dyDescent="0.25">
      <c r="A1312" s="203"/>
      <c r="B1312" s="221"/>
      <c r="C1312" s="216"/>
    </row>
    <row r="1313" spans="1:3" x14ac:dyDescent="0.25">
      <c r="A1313" s="269"/>
      <c r="B1313" s="221"/>
      <c r="C1313" s="216"/>
    </row>
    <row r="1314" spans="1:3" x14ac:dyDescent="0.25">
      <c r="A1314" s="201"/>
      <c r="B1314" s="201"/>
      <c r="C1314" s="201"/>
    </row>
    <row r="1315" spans="1:3" x14ac:dyDescent="0.25">
      <c r="A1315" s="269"/>
      <c r="B1315" s="221"/>
      <c r="C1315" s="201"/>
    </row>
    <row r="1316" spans="1:3" x14ac:dyDescent="0.25">
      <c r="A1316" s="208"/>
      <c r="B1316" s="204"/>
      <c r="C1316" s="205"/>
    </row>
    <row r="1317" spans="1:3" x14ac:dyDescent="0.25">
      <c r="A1317" s="208"/>
      <c r="B1317" s="200"/>
      <c r="C1317" s="229"/>
    </row>
    <row r="1318" spans="1:3" x14ac:dyDescent="0.25">
      <c r="A1318" s="212"/>
      <c r="B1318" s="265"/>
      <c r="C1318" s="216"/>
    </row>
    <row r="1319" spans="1:3" x14ac:dyDescent="0.25">
      <c r="A1319" s="265"/>
      <c r="B1319" s="265"/>
      <c r="C1319" s="216"/>
    </row>
    <row r="1320" spans="1:3" x14ac:dyDescent="0.25">
      <c r="A1320" s="265"/>
      <c r="B1320" s="265"/>
      <c r="C1320" s="216"/>
    </row>
    <row r="1321" spans="1:3" x14ac:dyDescent="0.25">
      <c r="A1321" s="265"/>
      <c r="B1321" s="265"/>
      <c r="C1321" s="216"/>
    </row>
    <row r="1322" spans="1:3" x14ac:dyDescent="0.25">
      <c r="A1322" s="266"/>
      <c r="B1322" s="266"/>
      <c r="C1322" s="216"/>
    </row>
    <row r="1323" spans="1:3" x14ac:dyDescent="0.25">
      <c r="A1323" s="266"/>
      <c r="B1323" s="266"/>
      <c r="C1323" s="216"/>
    </row>
    <row r="1324" spans="1:3" x14ac:dyDescent="0.25">
      <c r="A1324" s="269"/>
      <c r="B1324" s="267"/>
      <c r="C1324" s="216"/>
    </row>
    <row r="1325" spans="1:3" x14ac:dyDescent="0.25">
      <c r="A1325" s="269"/>
      <c r="B1325" s="268"/>
      <c r="C1325" s="270"/>
    </row>
    <row r="1326" spans="1:3" x14ac:dyDescent="0.25">
      <c r="A1326" s="269"/>
      <c r="B1326" s="221"/>
      <c r="C1326" s="216"/>
    </row>
    <row r="1327" spans="1:3" x14ac:dyDescent="0.25">
      <c r="A1327" s="269"/>
      <c r="B1327" s="221"/>
      <c r="C1327" s="216"/>
    </row>
    <row r="1328" spans="1:3" x14ac:dyDescent="0.25">
      <c r="A1328" s="269"/>
      <c r="B1328" s="221"/>
      <c r="C1328" s="216"/>
    </row>
    <row r="1329" spans="1:3" x14ac:dyDescent="0.25">
      <c r="A1329" s="269"/>
      <c r="B1329" s="221"/>
      <c r="C1329" s="201"/>
    </row>
    <row r="1330" spans="1:3" x14ac:dyDescent="0.25">
      <c r="A1330" s="208"/>
      <c r="B1330" s="204"/>
      <c r="C1330" s="205"/>
    </row>
    <row r="1331" spans="1:3" x14ac:dyDescent="0.25">
      <c r="A1331" s="208"/>
      <c r="B1331" s="200"/>
      <c r="C1331" s="207"/>
    </row>
    <row r="1332" spans="1:3" x14ac:dyDescent="0.25">
      <c r="A1332" s="212"/>
      <c r="B1332" s="265"/>
      <c r="C1332" s="216"/>
    </row>
    <row r="1333" spans="1:3" x14ac:dyDescent="0.25">
      <c r="A1333" s="265"/>
      <c r="B1333" s="265"/>
      <c r="C1333" s="216"/>
    </row>
    <row r="1334" spans="1:3" x14ac:dyDescent="0.25">
      <c r="A1334" s="265"/>
      <c r="B1334" s="265"/>
      <c r="C1334" s="216"/>
    </row>
    <row r="1335" spans="1:3" x14ac:dyDescent="0.25">
      <c r="A1335" s="265"/>
      <c r="B1335" s="265"/>
      <c r="C1335" s="216"/>
    </row>
    <row r="1336" spans="1:3" x14ac:dyDescent="0.25">
      <c r="A1336" s="266"/>
      <c r="B1336" s="266"/>
      <c r="C1336" s="216"/>
    </row>
    <row r="1337" spans="1:3" x14ac:dyDescent="0.25">
      <c r="A1337" s="266"/>
      <c r="B1337" s="266"/>
      <c r="C1337" s="216"/>
    </row>
    <row r="1338" spans="1:3" x14ac:dyDescent="0.25">
      <c r="A1338" s="269"/>
      <c r="B1338" s="267"/>
      <c r="C1338" s="216"/>
    </row>
    <row r="1339" spans="1:3" x14ac:dyDescent="0.25">
      <c r="A1339" s="269"/>
      <c r="B1339" s="268"/>
      <c r="C1339" s="201"/>
    </row>
    <row r="1340" spans="1:3" x14ac:dyDescent="0.25">
      <c r="A1340" s="269"/>
      <c r="B1340" s="221"/>
      <c r="C1340" s="216"/>
    </row>
    <row r="1341" spans="1:3" x14ac:dyDescent="0.25">
      <c r="A1341" s="269"/>
      <c r="B1341" s="221"/>
      <c r="C1341" s="216"/>
    </row>
    <row r="1342" spans="1:3" x14ac:dyDescent="0.25">
      <c r="A1342" s="269"/>
      <c r="B1342" s="221"/>
      <c r="C1342" s="216"/>
    </row>
    <row r="1343" spans="1:3" x14ac:dyDescent="0.25">
      <c r="A1343" s="269"/>
      <c r="B1343" s="221"/>
      <c r="C1343" s="201"/>
    </row>
    <row r="1344" spans="1:3" x14ac:dyDescent="0.25">
      <c r="A1344" s="208"/>
      <c r="B1344" s="204"/>
      <c r="C1344" s="205"/>
    </row>
    <row r="1345" spans="1:3" x14ac:dyDescent="0.25">
      <c r="A1345" s="208"/>
      <c r="B1345" s="200"/>
      <c r="C1345" s="229"/>
    </row>
    <row r="1346" spans="1:3" x14ac:dyDescent="0.25">
      <c r="A1346" s="212"/>
      <c r="B1346" s="265"/>
      <c r="C1346" s="216"/>
    </row>
    <row r="1347" spans="1:3" x14ac:dyDescent="0.25">
      <c r="A1347" s="265"/>
      <c r="B1347" s="265"/>
      <c r="C1347" s="216"/>
    </row>
    <row r="1348" spans="1:3" x14ac:dyDescent="0.25">
      <c r="A1348" s="265"/>
      <c r="B1348" s="265"/>
      <c r="C1348" s="216"/>
    </row>
    <row r="1349" spans="1:3" x14ac:dyDescent="0.25">
      <c r="A1349" s="265"/>
      <c r="B1349" s="265"/>
      <c r="C1349" s="216"/>
    </row>
    <row r="1350" spans="1:3" x14ac:dyDescent="0.25">
      <c r="A1350" s="266"/>
      <c r="B1350" s="266"/>
      <c r="C1350" s="216"/>
    </row>
    <row r="1351" spans="1:3" x14ac:dyDescent="0.25">
      <c r="A1351" s="266"/>
      <c r="B1351" s="266"/>
      <c r="C1351" s="216"/>
    </row>
    <row r="1352" spans="1:3" x14ac:dyDescent="0.25">
      <c r="A1352" s="269"/>
      <c r="B1352" s="267"/>
      <c r="C1352" s="216"/>
    </row>
    <row r="1353" spans="1:3" x14ac:dyDescent="0.25">
      <c r="A1353" s="269"/>
      <c r="B1353" s="268"/>
      <c r="C1353" s="201"/>
    </row>
    <row r="1354" spans="1:3" x14ac:dyDescent="0.25">
      <c r="A1354" s="269"/>
      <c r="B1354" s="221"/>
      <c r="C1354" s="216"/>
    </row>
    <row r="1355" spans="1:3" x14ac:dyDescent="0.25">
      <c r="A1355" s="269"/>
      <c r="B1355" s="221"/>
      <c r="C1355" s="216"/>
    </row>
    <row r="1356" spans="1:3" x14ac:dyDescent="0.25">
      <c r="A1356" s="269"/>
      <c r="B1356" s="221"/>
      <c r="C1356" s="216"/>
    </row>
    <row r="1357" spans="1:3" x14ac:dyDescent="0.25">
      <c r="A1357" s="269"/>
      <c r="B1357" s="221"/>
      <c r="C1357" s="201"/>
    </row>
    <row r="1358" spans="1:3" x14ac:dyDescent="0.25">
      <c r="A1358" s="208"/>
      <c r="B1358" s="204"/>
      <c r="C1358" s="205"/>
    </row>
    <row r="1359" spans="1:3" x14ac:dyDescent="0.25">
      <c r="A1359" s="208"/>
      <c r="B1359" s="200"/>
      <c r="C1359" s="229"/>
    </row>
    <row r="1360" spans="1:3" x14ac:dyDescent="0.25">
      <c r="A1360" s="212"/>
      <c r="B1360" s="265"/>
      <c r="C1360" s="216"/>
    </row>
    <row r="1361" spans="1:3" x14ac:dyDescent="0.25">
      <c r="A1361" s="265"/>
      <c r="B1361" s="265"/>
      <c r="C1361" s="216"/>
    </row>
    <row r="1362" spans="1:3" x14ac:dyDescent="0.25">
      <c r="A1362" s="265"/>
      <c r="B1362" s="265"/>
      <c r="C1362" s="216"/>
    </row>
    <row r="1363" spans="1:3" x14ac:dyDescent="0.25">
      <c r="A1363" s="265"/>
      <c r="B1363" s="265"/>
      <c r="C1363" s="216"/>
    </row>
    <row r="1364" spans="1:3" x14ac:dyDescent="0.25">
      <c r="A1364" s="266"/>
      <c r="B1364" s="266"/>
      <c r="C1364" s="216"/>
    </row>
    <row r="1365" spans="1:3" x14ac:dyDescent="0.25">
      <c r="A1365" s="266"/>
      <c r="B1365" s="266"/>
      <c r="C1365" s="216"/>
    </row>
    <row r="1366" spans="1:3" x14ac:dyDescent="0.25">
      <c r="A1366" s="269"/>
      <c r="B1366" s="267"/>
      <c r="C1366" s="216"/>
    </row>
    <row r="1367" spans="1:3" x14ac:dyDescent="0.25">
      <c r="A1367" s="269"/>
      <c r="B1367" s="268"/>
      <c r="C1367" s="201"/>
    </row>
    <row r="1368" spans="1:3" x14ac:dyDescent="0.25">
      <c r="A1368" s="269"/>
      <c r="B1368" s="221"/>
      <c r="C1368" s="216"/>
    </row>
    <row r="1369" spans="1:3" x14ac:dyDescent="0.25">
      <c r="A1369" s="269"/>
      <c r="B1369" s="221"/>
      <c r="C1369" s="216"/>
    </row>
    <row r="1370" spans="1:3" x14ac:dyDescent="0.25">
      <c r="A1370" s="269"/>
      <c r="B1370" s="221"/>
      <c r="C1370" s="216"/>
    </row>
    <row r="1371" spans="1:3" x14ac:dyDescent="0.25">
      <c r="A1371" s="269"/>
      <c r="B1371" s="221"/>
      <c r="C1371" s="201"/>
    </row>
    <row r="1372" spans="1:3" x14ac:dyDescent="0.25">
      <c r="A1372" s="208"/>
      <c r="B1372" s="204"/>
      <c r="C1372" s="205"/>
    </row>
    <row r="1373" spans="1:3" x14ac:dyDescent="0.25">
      <c r="A1373" s="208"/>
      <c r="B1373" s="200"/>
      <c r="C1373" s="207"/>
    </row>
    <row r="1374" spans="1:3" x14ac:dyDescent="0.25">
      <c r="A1374" s="212"/>
      <c r="B1374" s="265"/>
      <c r="C1374" s="216"/>
    </row>
    <row r="1375" spans="1:3" x14ac:dyDescent="0.25">
      <c r="A1375" s="265"/>
      <c r="B1375" s="265"/>
      <c r="C1375" s="216"/>
    </row>
    <row r="1376" spans="1:3" x14ac:dyDescent="0.25">
      <c r="A1376" s="265"/>
      <c r="B1376" s="265"/>
      <c r="C1376" s="216"/>
    </row>
    <row r="1377" spans="1:3" x14ac:dyDescent="0.25">
      <c r="A1377" s="265"/>
      <c r="B1377" s="265"/>
      <c r="C1377" s="216"/>
    </row>
    <row r="1378" spans="1:3" x14ac:dyDescent="0.25">
      <c r="A1378" s="266"/>
      <c r="B1378" s="266"/>
      <c r="C1378" s="216"/>
    </row>
    <row r="1379" spans="1:3" x14ac:dyDescent="0.25">
      <c r="A1379" s="266"/>
      <c r="B1379" s="266"/>
      <c r="C1379" s="216"/>
    </row>
    <row r="1380" spans="1:3" x14ac:dyDescent="0.25">
      <c r="A1380" s="269"/>
      <c r="B1380" s="267"/>
      <c r="C1380" s="216"/>
    </row>
    <row r="1381" spans="1:3" x14ac:dyDescent="0.25">
      <c r="A1381" s="269"/>
      <c r="B1381" s="268"/>
      <c r="C1381" s="201"/>
    </row>
    <row r="1382" spans="1:3" x14ac:dyDescent="0.25">
      <c r="A1382" s="269"/>
      <c r="B1382" s="221"/>
      <c r="C1382" s="216"/>
    </row>
    <row r="1383" spans="1:3" x14ac:dyDescent="0.25">
      <c r="A1383" s="269"/>
      <c r="B1383" s="221"/>
      <c r="C1383" s="216"/>
    </row>
    <row r="1384" spans="1:3" x14ac:dyDescent="0.25">
      <c r="A1384" s="269"/>
      <c r="B1384" s="221"/>
      <c r="C1384" s="216"/>
    </row>
    <row r="1385" spans="1:3" x14ac:dyDescent="0.25">
      <c r="A1385" s="269"/>
      <c r="B1385" s="221"/>
      <c r="C1385" s="201"/>
    </row>
    <row r="1386" spans="1:3" x14ac:dyDescent="0.25">
      <c r="A1386" s="208"/>
      <c r="B1386" s="204"/>
      <c r="C1386" s="205"/>
    </row>
    <row r="1387" spans="1:3" x14ac:dyDescent="0.25">
      <c r="A1387" s="208"/>
      <c r="B1387" s="200"/>
      <c r="C1387" s="207"/>
    </row>
    <row r="1388" spans="1:3" x14ac:dyDescent="0.25">
      <c r="A1388" s="212"/>
      <c r="B1388" s="265"/>
      <c r="C1388" s="216"/>
    </row>
    <row r="1389" spans="1:3" x14ac:dyDescent="0.25">
      <c r="A1389" s="265"/>
      <c r="B1389" s="265"/>
      <c r="C1389" s="216"/>
    </row>
    <row r="1390" spans="1:3" x14ac:dyDescent="0.25">
      <c r="A1390" s="265"/>
      <c r="B1390" s="265"/>
      <c r="C1390" s="216"/>
    </row>
    <row r="1391" spans="1:3" x14ac:dyDescent="0.25">
      <c r="A1391" s="265"/>
      <c r="B1391" s="265"/>
      <c r="C1391" s="216"/>
    </row>
    <row r="1392" spans="1:3" x14ac:dyDescent="0.25">
      <c r="A1392" s="266"/>
      <c r="B1392" s="266"/>
      <c r="C1392" s="216"/>
    </row>
    <row r="1393" spans="1:3" x14ac:dyDescent="0.25">
      <c r="A1393" s="266"/>
      <c r="B1393" s="266"/>
      <c r="C1393" s="216"/>
    </row>
    <row r="1394" spans="1:3" x14ac:dyDescent="0.25">
      <c r="A1394" s="269"/>
      <c r="B1394" s="267"/>
      <c r="C1394" s="216"/>
    </row>
    <row r="1395" spans="1:3" x14ac:dyDescent="0.25">
      <c r="A1395" s="269"/>
      <c r="B1395" s="268"/>
      <c r="C1395" s="201"/>
    </row>
    <row r="1396" spans="1:3" x14ac:dyDescent="0.25">
      <c r="A1396" s="269"/>
      <c r="B1396" s="221"/>
      <c r="C1396" s="216"/>
    </row>
    <row r="1397" spans="1:3" x14ac:dyDescent="0.25">
      <c r="A1397" s="269"/>
      <c r="B1397" s="221"/>
      <c r="C1397" s="216"/>
    </row>
    <row r="1398" spans="1:3" x14ac:dyDescent="0.25">
      <c r="A1398" s="269"/>
      <c r="B1398" s="221"/>
      <c r="C1398" s="216"/>
    </row>
    <row r="1399" spans="1:3" x14ac:dyDescent="0.25">
      <c r="A1399" s="218"/>
      <c r="B1399" s="223"/>
      <c r="C1399" s="201"/>
    </row>
    <row r="1400" spans="1:3" x14ac:dyDescent="0.25">
      <c r="A1400" s="208"/>
      <c r="B1400" s="204"/>
      <c r="C1400" s="205"/>
    </row>
    <row r="1401" spans="1:3" x14ac:dyDescent="0.25">
      <c r="A1401" s="208"/>
      <c r="B1401" s="200"/>
      <c r="C1401" s="207"/>
    </row>
    <row r="1402" spans="1:3" x14ac:dyDescent="0.25">
      <c r="A1402" s="212"/>
      <c r="B1402" s="265"/>
      <c r="C1402" s="216"/>
    </row>
    <row r="1403" spans="1:3" x14ac:dyDescent="0.25">
      <c r="A1403" s="265"/>
      <c r="B1403" s="265"/>
      <c r="C1403" s="216"/>
    </row>
    <row r="1404" spans="1:3" x14ac:dyDescent="0.25">
      <c r="A1404" s="265"/>
      <c r="B1404" s="265"/>
      <c r="C1404" s="216"/>
    </row>
    <row r="1405" spans="1:3" x14ac:dyDescent="0.25">
      <c r="A1405" s="265"/>
      <c r="B1405" s="265"/>
      <c r="C1405" s="216"/>
    </row>
    <row r="1406" spans="1:3" x14ac:dyDescent="0.25">
      <c r="A1406" s="266"/>
      <c r="B1406" s="266"/>
      <c r="C1406" s="216"/>
    </row>
    <row r="1407" spans="1:3" x14ac:dyDescent="0.25">
      <c r="A1407" s="266"/>
      <c r="B1407" s="266"/>
      <c r="C1407" s="216"/>
    </row>
    <row r="1408" spans="1:3" x14ac:dyDescent="0.25">
      <c r="A1408" s="269"/>
      <c r="B1408" s="267"/>
      <c r="C1408" s="216"/>
    </row>
    <row r="1409" spans="1:3" x14ac:dyDescent="0.25">
      <c r="A1409" s="269"/>
      <c r="B1409" s="268"/>
      <c r="C1409" s="201"/>
    </row>
    <row r="1410" spans="1:3" x14ac:dyDescent="0.25">
      <c r="A1410" s="269"/>
      <c r="B1410" s="221"/>
      <c r="C1410" s="216"/>
    </row>
    <row r="1411" spans="1:3" x14ac:dyDescent="0.25">
      <c r="A1411" s="269"/>
      <c r="B1411" s="221"/>
      <c r="C1411" s="216"/>
    </row>
    <row r="1412" spans="1:3" x14ac:dyDescent="0.25">
      <c r="A1412" s="269"/>
      <c r="B1412" s="221"/>
      <c r="C1412" s="216"/>
    </row>
    <row r="1413" spans="1:3" x14ac:dyDescent="0.25">
      <c r="A1413" s="218"/>
      <c r="B1413" s="223"/>
      <c r="C1413" s="201"/>
    </row>
    <row r="1414" spans="1:3" x14ac:dyDescent="0.25">
      <c r="A1414" s="209"/>
      <c r="B1414" s="203"/>
      <c r="C1414" s="211"/>
    </row>
    <row r="1415" spans="1:3" x14ac:dyDescent="0.25">
      <c r="A1415" s="209"/>
      <c r="B1415" s="203"/>
      <c r="C1415" s="271"/>
    </row>
    <row r="1416" spans="1:3" x14ac:dyDescent="0.25">
      <c r="A1416" s="198"/>
      <c r="B1416" s="203"/>
      <c r="C1416" s="272"/>
    </row>
    <row r="1417" spans="1:3" x14ac:dyDescent="0.25">
      <c r="A1417" s="198"/>
      <c r="B1417" s="203"/>
      <c r="C1417" s="272"/>
    </row>
    <row r="1418" spans="1:3" x14ac:dyDescent="0.25">
      <c r="A1418" s="198"/>
      <c r="B1418" s="203"/>
      <c r="C1418" s="272"/>
    </row>
    <row r="1419" spans="1:3" x14ac:dyDescent="0.25">
      <c r="A1419" s="198"/>
      <c r="B1419" s="221"/>
      <c r="C1419" s="201"/>
    </row>
    <row r="1420" spans="1:3" x14ac:dyDescent="0.25">
      <c r="A1420" s="202"/>
      <c r="B1420" s="221"/>
      <c r="C1420" s="201"/>
    </row>
    <row r="1421" spans="1:3" x14ac:dyDescent="0.25">
      <c r="A1421" s="215"/>
      <c r="B1421" s="223"/>
      <c r="C1421" s="205"/>
    </row>
    <row r="1422" spans="1:3" x14ac:dyDescent="0.25">
      <c r="A1422" s="215"/>
      <c r="B1422" s="200"/>
      <c r="C1422" s="229"/>
    </row>
    <row r="1423" spans="1:3" x14ac:dyDescent="0.25">
      <c r="A1423" s="212"/>
      <c r="B1423" s="265"/>
      <c r="C1423" s="216"/>
    </row>
    <row r="1424" spans="1:3" x14ac:dyDescent="0.25">
      <c r="A1424" s="265"/>
      <c r="B1424" s="265"/>
      <c r="C1424" s="216"/>
    </row>
    <row r="1425" spans="1:3" x14ac:dyDescent="0.25">
      <c r="A1425" s="265"/>
      <c r="B1425" s="265"/>
      <c r="C1425" s="216"/>
    </row>
    <row r="1426" spans="1:3" x14ac:dyDescent="0.25">
      <c r="A1426" s="265"/>
      <c r="B1426" s="265"/>
      <c r="C1426" s="216"/>
    </row>
    <row r="1427" spans="1:3" x14ac:dyDescent="0.25">
      <c r="A1427" s="266"/>
      <c r="B1427" s="266"/>
      <c r="C1427" s="216"/>
    </row>
    <row r="1428" spans="1:3" x14ac:dyDescent="0.25">
      <c r="A1428" s="266"/>
      <c r="B1428" s="266"/>
      <c r="C1428" s="216"/>
    </row>
    <row r="1429" spans="1:3" x14ac:dyDescent="0.25">
      <c r="A1429" s="201"/>
      <c r="B1429" s="267"/>
      <c r="C1429" s="216"/>
    </row>
    <row r="1430" spans="1:3" x14ac:dyDescent="0.25">
      <c r="A1430" s="201"/>
      <c r="B1430" s="268"/>
      <c r="C1430" s="273"/>
    </row>
    <row r="1431" spans="1:3" x14ac:dyDescent="0.25">
      <c r="A1431" s="217"/>
      <c r="B1431" s="221"/>
      <c r="C1431" s="273"/>
    </row>
    <row r="1432" spans="1:3" x14ac:dyDescent="0.25">
      <c r="A1432" s="217"/>
      <c r="B1432" s="221"/>
      <c r="C1432" s="273"/>
    </row>
    <row r="1433" spans="1:3" x14ac:dyDescent="0.25">
      <c r="A1433" s="201"/>
      <c r="B1433" s="221"/>
      <c r="C1433" s="273"/>
    </row>
    <row r="1434" spans="1:3" x14ac:dyDescent="0.25">
      <c r="A1434" s="217"/>
      <c r="B1434" s="223"/>
      <c r="C1434" s="201"/>
    </row>
    <row r="1435" spans="1:3" x14ac:dyDescent="0.25">
      <c r="A1435" s="215"/>
      <c r="B1435" s="223"/>
      <c r="C1435" s="205"/>
    </row>
    <row r="1436" spans="1:3" x14ac:dyDescent="0.25">
      <c r="A1436" s="215"/>
      <c r="B1436" s="200"/>
      <c r="C1436" s="229"/>
    </row>
    <row r="1437" spans="1:3" x14ac:dyDescent="0.25">
      <c r="A1437" s="212"/>
      <c r="B1437" s="265"/>
      <c r="C1437" s="216"/>
    </row>
    <row r="1438" spans="1:3" x14ac:dyDescent="0.25">
      <c r="A1438" s="265"/>
      <c r="B1438" s="265"/>
      <c r="C1438" s="216"/>
    </row>
    <row r="1439" spans="1:3" x14ac:dyDescent="0.25">
      <c r="A1439" s="265"/>
      <c r="B1439" s="265"/>
      <c r="C1439" s="216"/>
    </row>
    <row r="1440" spans="1:3" x14ac:dyDescent="0.25">
      <c r="A1440" s="265"/>
      <c r="B1440" s="265"/>
      <c r="C1440" s="216"/>
    </row>
    <row r="1441" spans="1:3" x14ac:dyDescent="0.25">
      <c r="A1441" s="266"/>
      <c r="B1441" s="266"/>
      <c r="C1441" s="216"/>
    </row>
    <row r="1442" spans="1:3" x14ac:dyDescent="0.25">
      <c r="A1442" s="266"/>
      <c r="B1442" s="266"/>
      <c r="C1442" s="216"/>
    </row>
    <row r="1443" spans="1:3" x14ac:dyDescent="0.25">
      <c r="A1443" s="217"/>
      <c r="B1443" s="267"/>
      <c r="C1443" s="216"/>
    </row>
    <row r="1444" spans="1:3" x14ac:dyDescent="0.25">
      <c r="A1444" s="217"/>
      <c r="B1444" s="268"/>
      <c r="C1444" s="273"/>
    </row>
    <row r="1445" spans="1:3" x14ac:dyDescent="0.25">
      <c r="A1445" s="217"/>
      <c r="B1445" s="221"/>
      <c r="C1445" s="273"/>
    </row>
    <row r="1446" spans="1:3" x14ac:dyDescent="0.25">
      <c r="A1446" s="217"/>
      <c r="B1446" s="221"/>
      <c r="C1446" s="273"/>
    </row>
    <row r="1447" spans="1:3" x14ac:dyDescent="0.25">
      <c r="A1447" s="217"/>
      <c r="B1447" s="221"/>
      <c r="C1447" s="273"/>
    </row>
    <row r="1448" spans="1:3" x14ac:dyDescent="0.25">
      <c r="A1448" s="217"/>
      <c r="B1448" s="201"/>
      <c r="C1448" s="201"/>
    </row>
    <row r="1449" spans="1:3" x14ac:dyDescent="0.25">
      <c r="A1449" s="215"/>
      <c r="B1449" s="223"/>
      <c r="C1449" s="205"/>
    </row>
    <row r="1450" spans="1:3" x14ac:dyDescent="0.25">
      <c r="A1450" s="215"/>
      <c r="B1450" s="200"/>
      <c r="C1450" s="229"/>
    </row>
    <row r="1451" spans="1:3" x14ac:dyDescent="0.25">
      <c r="A1451" s="212"/>
      <c r="B1451" s="265"/>
      <c r="C1451" s="216"/>
    </row>
    <row r="1452" spans="1:3" x14ac:dyDescent="0.25">
      <c r="A1452" s="265"/>
      <c r="B1452" s="265"/>
      <c r="C1452" s="216"/>
    </row>
    <row r="1453" spans="1:3" x14ac:dyDescent="0.25">
      <c r="A1453" s="265"/>
      <c r="B1453" s="265"/>
      <c r="C1453" s="216"/>
    </row>
    <row r="1454" spans="1:3" x14ac:dyDescent="0.25">
      <c r="A1454" s="265"/>
      <c r="B1454" s="265"/>
      <c r="C1454" s="216"/>
    </row>
    <row r="1455" spans="1:3" x14ac:dyDescent="0.25">
      <c r="A1455" s="266"/>
      <c r="B1455" s="266"/>
      <c r="C1455" s="216"/>
    </row>
    <row r="1456" spans="1:3" x14ac:dyDescent="0.25">
      <c r="A1456" s="266"/>
      <c r="B1456" s="266"/>
      <c r="C1456" s="216"/>
    </row>
    <row r="1457" spans="1:3" x14ac:dyDescent="0.25">
      <c r="A1457" s="217"/>
      <c r="B1457" s="267"/>
      <c r="C1457" s="216"/>
    </row>
    <row r="1458" spans="1:3" x14ac:dyDescent="0.25">
      <c r="A1458" s="217"/>
      <c r="B1458" s="268"/>
      <c r="C1458" s="273"/>
    </row>
    <row r="1459" spans="1:3" x14ac:dyDescent="0.25">
      <c r="A1459" s="217"/>
      <c r="B1459" s="221"/>
      <c r="C1459" s="273"/>
    </row>
    <row r="1460" spans="1:3" x14ac:dyDescent="0.25">
      <c r="A1460" s="217"/>
      <c r="B1460" s="221"/>
      <c r="C1460" s="273"/>
    </row>
    <row r="1461" spans="1:3" x14ac:dyDescent="0.25">
      <c r="A1461" s="217"/>
      <c r="B1461" s="221"/>
      <c r="C1461" s="273"/>
    </row>
    <row r="1462" spans="1:3" x14ac:dyDescent="0.25">
      <c r="A1462" s="217"/>
      <c r="B1462" s="201"/>
      <c r="C1462" s="201"/>
    </row>
    <row r="1463" spans="1:3" x14ac:dyDescent="0.25">
      <c r="A1463" s="219"/>
      <c r="B1463" s="223"/>
      <c r="C1463" s="205"/>
    </row>
    <row r="1464" spans="1:3" x14ac:dyDescent="0.25">
      <c r="A1464" s="215"/>
      <c r="B1464" s="200"/>
      <c r="C1464" s="229"/>
    </row>
    <row r="1465" spans="1:3" x14ac:dyDescent="0.25">
      <c r="A1465" s="212"/>
      <c r="B1465" s="265"/>
      <c r="C1465" s="216"/>
    </row>
    <row r="1466" spans="1:3" x14ac:dyDescent="0.25">
      <c r="A1466" s="265"/>
      <c r="B1466" s="265"/>
      <c r="C1466" s="216"/>
    </row>
    <row r="1467" spans="1:3" x14ac:dyDescent="0.25">
      <c r="A1467" s="265"/>
      <c r="B1467" s="265"/>
      <c r="C1467" s="216"/>
    </row>
    <row r="1468" spans="1:3" x14ac:dyDescent="0.25">
      <c r="A1468" s="265"/>
      <c r="B1468" s="265"/>
      <c r="C1468" s="216"/>
    </row>
    <row r="1469" spans="1:3" x14ac:dyDescent="0.25">
      <c r="A1469" s="266"/>
      <c r="B1469" s="266"/>
      <c r="C1469" s="216"/>
    </row>
    <row r="1470" spans="1:3" x14ac:dyDescent="0.25">
      <c r="A1470" s="266"/>
      <c r="B1470" s="266"/>
      <c r="C1470" s="216"/>
    </row>
    <row r="1471" spans="1:3" x14ac:dyDescent="0.25">
      <c r="A1471" s="217"/>
      <c r="B1471" s="267"/>
      <c r="C1471" s="216"/>
    </row>
    <row r="1472" spans="1:3" x14ac:dyDescent="0.25">
      <c r="A1472" s="217"/>
      <c r="B1472" s="268"/>
      <c r="C1472" s="273"/>
    </row>
    <row r="1473" spans="1:3" x14ac:dyDescent="0.25">
      <c r="A1473" s="217"/>
      <c r="B1473" s="221"/>
      <c r="C1473" s="273"/>
    </row>
    <row r="1474" spans="1:3" x14ac:dyDescent="0.25">
      <c r="A1474" s="217"/>
      <c r="B1474" s="221"/>
      <c r="C1474" s="273"/>
    </row>
    <row r="1475" spans="1:3" x14ac:dyDescent="0.25">
      <c r="A1475" s="217"/>
      <c r="B1475" s="221"/>
      <c r="C1475" s="273"/>
    </row>
    <row r="1476" spans="1:3" x14ac:dyDescent="0.25">
      <c r="A1476" s="217"/>
      <c r="B1476" s="201"/>
      <c r="C1476" s="201"/>
    </row>
    <row r="1477" spans="1:3" x14ac:dyDescent="0.25">
      <c r="A1477" s="219"/>
      <c r="B1477" s="223"/>
      <c r="C1477" s="205"/>
    </row>
    <row r="1478" spans="1:3" x14ac:dyDescent="0.25">
      <c r="A1478" s="215"/>
      <c r="B1478" s="200"/>
      <c r="C1478" s="229"/>
    </row>
    <row r="1479" spans="1:3" x14ac:dyDescent="0.25">
      <c r="A1479" s="212"/>
      <c r="B1479" s="265"/>
      <c r="C1479" s="216"/>
    </row>
    <row r="1480" spans="1:3" x14ac:dyDescent="0.25">
      <c r="A1480" s="265"/>
      <c r="B1480" s="265"/>
      <c r="C1480" s="216"/>
    </row>
    <row r="1481" spans="1:3" x14ac:dyDescent="0.25">
      <c r="A1481" s="265"/>
      <c r="B1481" s="265"/>
      <c r="C1481" s="216"/>
    </row>
    <row r="1482" spans="1:3" x14ac:dyDescent="0.25">
      <c r="A1482" s="265"/>
      <c r="B1482" s="265"/>
      <c r="C1482" s="216"/>
    </row>
    <row r="1483" spans="1:3" x14ac:dyDescent="0.25">
      <c r="A1483" s="266"/>
      <c r="B1483" s="266"/>
      <c r="C1483" s="216"/>
    </row>
    <row r="1484" spans="1:3" x14ac:dyDescent="0.25">
      <c r="A1484" s="266"/>
      <c r="B1484" s="266"/>
      <c r="C1484" s="216"/>
    </row>
    <row r="1485" spans="1:3" x14ac:dyDescent="0.25">
      <c r="A1485" s="217"/>
      <c r="B1485" s="267"/>
      <c r="C1485" s="216"/>
    </row>
    <row r="1486" spans="1:3" x14ac:dyDescent="0.25">
      <c r="A1486" s="217"/>
      <c r="B1486" s="268"/>
      <c r="C1486" s="273"/>
    </row>
    <row r="1487" spans="1:3" x14ac:dyDescent="0.25">
      <c r="A1487" s="217"/>
      <c r="B1487" s="221"/>
      <c r="C1487" s="273"/>
    </row>
    <row r="1488" spans="1:3" x14ac:dyDescent="0.25">
      <c r="A1488" s="217"/>
      <c r="B1488" s="221"/>
      <c r="C1488" s="273"/>
    </row>
    <row r="1489" spans="1:3" x14ac:dyDescent="0.25">
      <c r="A1489" s="217"/>
      <c r="B1489" s="221"/>
      <c r="C1489" s="273"/>
    </row>
    <row r="1490" spans="1:3" x14ac:dyDescent="0.25">
      <c r="A1490" s="217"/>
      <c r="B1490" s="201"/>
      <c r="C1490" s="201"/>
    </row>
    <row r="1491" spans="1:3" x14ac:dyDescent="0.25">
      <c r="A1491" s="219"/>
      <c r="B1491" s="223"/>
      <c r="C1491" s="205"/>
    </row>
    <row r="1492" spans="1:3" x14ac:dyDescent="0.25">
      <c r="A1492" s="215"/>
      <c r="B1492" s="200"/>
      <c r="C1492" s="229"/>
    </row>
    <row r="1493" spans="1:3" x14ac:dyDescent="0.25">
      <c r="A1493" s="212"/>
      <c r="B1493" s="265"/>
      <c r="C1493" s="216"/>
    </row>
    <row r="1494" spans="1:3" x14ac:dyDescent="0.25">
      <c r="A1494" s="265"/>
      <c r="B1494" s="265"/>
      <c r="C1494" s="216"/>
    </row>
    <row r="1495" spans="1:3" x14ac:dyDescent="0.25">
      <c r="A1495" s="265"/>
      <c r="B1495" s="265"/>
      <c r="C1495" s="216"/>
    </row>
    <row r="1496" spans="1:3" x14ac:dyDescent="0.25">
      <c r="A1496" s="265"/>
      <c r="B1496" s="265"/>
      <c r="C1496" s="216"/>
    </row>
    <row r="1497" spans="1:3" x14ac:dyDescent="0.25">
      <c r="A1497" s="266"/>
      <c r="B1497" s="266"/>
      <c r="C1497" s="216"/>
    </row>
    <row r="1498" spans="1:3" x14ac:dyDescent="0.25">
      <c r="A1498" s="266"/>
      <c r="B1498" s="266"/>
      <c r="C1498" s="216"/>
    </row>
    <row r="1499" spans="1:3" x14ac:dyDescent="0.25">
      <c r="A1499" s="217"/>
      <c r="B1499" s="267"/>
      <c r="C1499" s="216"/>
    </row>
    <row r="1500" spans="1:3" x14ac:dyDescent="0.25">
      <c r="A1500" s="217"/>
      <c r="B1500" s="268"/>
      <c r="C1500" s="273"/>
    </row>
    <row r="1501" spans="1:3" x14ac:dyDescent="0.25">
      <c r="A1501" s="217"/>
      <c r="B1501" s="221"/>
      <c r="C1501" s="273"/>
    </row>
    <row r="1502" spans="1:3" x14ac:dyDescent="0.25">
      <c r="A1502" s="217"/>
      <c r="B1502" s="221"/>
      <c r="C1502" s="273"/>
    </row>
    <row r="1503" spans="1:3" x14ac:dyDescent="0.25">
      <c r="A1503" s="217"/>
      <c r="B1503" s="221"/>
      <c r="C1503" s="273"/>
    </row>
    <row r="1504" spans="1:3" x14ac:dyDescent="0.25">
      <c r="A1504" s="217"/>
      <c r="B1504" s="201"/>
      <c r="C1504" s="201"/>
    </row>
    <row r="1505" spans="1:3" x14ac:dyDescent="0.25">
      <c r="A1505" s="219"/>
      <c r="B1505" s="223"/>
      <c r="C1505" s="205"/>
    </row>
    <row r="1506" spans="1:3" x14ac:dyDescent="0.25">
      <c r="A1506" s="215"/>
      <c r="B1506" s="200"/>
      <c r="C1506" s="229"/>
    </row>
    <row r="1507" spans="1:3" x14ac:dyDescent="0.25">
      <c r="A1507" s="212"/>
      <c r="B1507" s="265"/>
      <c r="C1507" s="216"/>
    </row>
    <row r="1508" spans="1:3" x14ac:dyDescent="0.25">
      <c r="A1508" s="265"/>
      <c r="B1508" s="265"/>
      <c r="C1508" s="216"/>
    </row>
    <row r="1509" spans="1:3" x14ac:dyDescent="0.25">
      <c r="A1509" s="265"/>
      <c r="B1509" s="265"/>
      <c r="C1509" s="216"/>
    </row>
    <row r="1510" spans="1:3" x14ac:dyDescent="0.25">
      <c r="A1510" s="265"/>
      <c r="B1510" s="265"/>
      <c r="C1510" s="216"/>
    </row>
    <row r="1511" spans="1:3" x14ac:dyDescent="0.25">
      <c r="A1511" s="266"/>
      <c r="B1511" s="266"/>
      <c r="C1511" s="216"/>
    </row>
    <row r="1512" spans="1:3" x14ac:dyDescent="0.25">
      <c r="A1512" s="266"/>
      <c r="B1512" s="266"/>
      <c r="C1512" s="216"/>
    </row>
    <row r="1513" spans="1:3" x14ac:dyDescent="0.25">
      <c r="A1513" s="217"/>
      <c r="B1513" s="267"/>
      <c r="C1513" s="216"/>
    </row>
    <row r="1514" spans="1:3" x14ac:dyDescent="0.25">
      <c r="A1514" s="217"/>
      <c r="B1514" s="268"/>
      <c r="C1514" s="273"/>
    </row>
    <row r="1515" spans="1:3" x14ac:dyDescent="0.25">
      <c r="A1515" s="217"/>
      <c r="B1515" s="221"/>
      <c r="C1515" s="273"/>
    </row>
    <row r="1516" spans="1:3" x14ac:dyDescent="0.25">
      <c r="A1516" s="217"/>
      <c r="B1516" s="221"/>
      <c r="C1516" s="273"/>
    </row>
    <row r="1517" spans="1:3" x14ac:dyDescent="0.25">
      <c r="A1517" s="217"/>
      <c r="B1517" s="221"/>
      <c r="C1517" s="273"/>
    </row>
    <row r="1518" spans="1:3" x14ac:dyDescent="0.25">
      <c r="A1518" s="217"/>
      <c r="B1518" s="201"/>
      <c r="C1518" s="201"/>
    </row>
    <row r="1519" spans="1:3" x14ac:dyDescent="0.25">
      <c r="A1519" s="209"/>
      <c r="B1519" s="203"/>
      <c r="C1519" s="211"/>
    </row>
    <row r="1520" spans="1:3" x14ac:dyDescent="0.25">
      <c r="A1520" s="209"/>
      <c r="B1520" s="203"/>
      <c r="C1520" s="211"/>
    </row>
    <row r="1521" spans="1:3" x14ac:dyDescent="0.25">
      <c r="A1521" s="198"/>
      <c r="B1521" s="203"/>
      <c r="C1521" s="272"/>
    </row>
    <row r="1522" spans="1:3" x14ac:dyDescent="0.25">
      <c r="A1522" s="198"/>
      <c r="B1522" s="203"/>
      <c r="C1522" s="272"/>
    </row>
    <row r="1523" spans="1:3" x14ac:dyDescent="0.25">
      <c r="A1523" s="198"/>
      <c r="B1523" s="203"/>
      <c r="C1523" s="272"/>
    </row>
    <row r="1524" spans="1:3" x14ac:dyDescent="0.25">
      <c r="A1524" s="217"/>
      <c r="B1524" s="221"/>
      <c r="C1524" s="201"/>
    </row>
    <row r="1525" spans="1:3" x14ac:dyDescent="0.25">
      <c r="A1525" s="203"/>
      <c r="B1525" s="201"/>
      <c r="C1525" s="201"/>
    </row>
    <row r="1526" spans="1:3" x14ac:dyDescent="0.25">
      <c r="A1526" s="203"/>
      <c r="B1526" s="223"/>
      <c r="C1526" s="205"/>
    </row>
    <row r="1527" spans="1:3" x14ac:dyDescent="0.25">
      <c r="A1527" s="215"/>
      <c r="B1527" s="200"/>
      <c r="C1527" s="229"/>
    </row>
    <row r="1528" spans="1:3" x14ac:dyDescent="0.25">
      <c r="A1528" s="212"/>
      <c r="B1528" s="265"/>
      <c r="C1528" s="216"/>
    </row>
    <row r="1529" spans="1:3" x14ac:dyDescent="0.25">
      <c r="A1529" s="265"/>
      <c r="B1529" s="265"/>
      <c r="C1529" s="216"/>
    </row>
    <row r="1530" spans="1:3" x14ac:dyDescent="0.25">
      <c r="A1530" s="265"/>
      <c r="B1530" s="265"/>
      <c r="C1530" s="216"/>
    </row>
    <row r="1531" spans="1:3" x14ac:dyDescent="0.25">
      <c r="A1531" s="265"/>
      <c r="B1531" s="265"/>
      <c r="C1531" s="216"/>
    </row>
    <row r="1532" spans="1:3" x14ac:dyDescent="0.25">
      <c r="A1532" s="266"/>
      <c r="B1532" s="266"/>
      <c r="C1532" s="216"/>
    </row>
    <row r="1533" spans="1:3" x14ac:dyDescent="0.25">
      <c r="A1533" s="266"/>
      <c r="B1533" s="266"/>
      <c r="C1533" s="216"/>
    </row>
    <row r="1534" spans="1:3" x14ac:dyDescent="0.25">
      <c r="A1534" s="217"/>
      <c r="B1534" s="267"/>
      <c r="C1534" s="207"/>
    </row>
    <row r="1535" spans="1:3" x14ac:dyDescent="0.25">
      <c r="A1535" s="217"/>
      <c r="B1535" s="268"/>
      <c r="C1535" s="274"/>
    </row>
    <row r="1536" spans="1:3" x14ac:dyDescent="0.25">
      <c r="A1536" s="217"/>
      <c r="B1536" s="221"/>
      <c r="C1536" s="273"/>
    </row>
    <row r="1537" spans="1:3" x14ac:dyDescent="0.25">
      <c r="A1537" s="217"/>
      <c r="B1537" s="221"/>
      <c r="C1537" s="273"/>
    </row>
    <row r="1538" spans="1:3" x14ac:dyDescent="0.25">
      <c r="A1538" s="217"/>
      <c r="B1538" s="221"/>
      <c r="C1538" s="273"/>
    </row>
    <row r="1539" spans="1:3" x14ac:dyDescent="0.25">
      <c r="A1539" s="217"/>
      <c r="B1539" s="201"/>
      <c r="C1539" s="201"/>
    </row>
    <row r="1540" spans="1:3" x14ac:dyDescent="0.25">
      <c r="A1540" s="203"/>
      <c r="B1540" s="223"/>
      <c r="C1540" s="205"/>
    </row>
    <row r="1541" spans="1:3" x14ac:dyDescent="0.25">
      <c r="A1541" s="215"/>
      <c r="B1541" s="200"/>
      <c r="C1541" s="229"/>
    </row>
    <row r="1542" spans="1:3" x14ac:dyDescent="0.25">
      <c r="A1542" s="212"/>
      <c r="B1542" s="265"/>
      <c r="C1542" s="216"/>
    </row>
    <row r="1543" spans="1:3" x14ac:dyDescent="0.25">
      <c r="A1543" s="265"/>
      <c r="B1543" s="265"/>
      <c r="C1543" s="216"/>
    </row>
    <row r="1544" spans="1:3" x14ac:dyDescent="0.25">
      <c r="A1544" s="265"/>
      <c r="B1544" s="265"/>
      <c r="C1544" s="216"/>
    </row>
    <row r="1545" spans="1:3" x14ac:dyDescent="0.25">
      <c r="A1545" s="265"/>
      <c r="B1545" s="265"/>
      <c r="C1545" s="216"/>
    </row>
    <row r="1546" spans="1:3" x14ac:dyDescent="0.25">
      <c r="A1546" s="266"/>
      <c r="B1546" s="266"/>
      <c r="C1546" s="216"/>
    </row>
    <row r="1547" spans="1:3" x14ac:dyDescent="0.25">
      <c r="A1547" s="266"/>
      <c r="B1547" s="266"/>
      <c r="C1547" s="216"/>
    </row>
    <row r="1548" spans="1:3" x14ac:dyDescent="0.25">
      <c r="A1548" s="217"/>
      <c r="B1548" s="267"/>
      <c r="C1548" s="207"/>
    </row>
    <row r="1549" spans="1:3" x14ac:dyDescent="0.25">
      <c r="A1549" s="217"/>
      <c r="B1549" s="268"/>
      <c r="C1549" s="274"/>
    </row>
    <row r="1550" spans="1:3" x14ac:dyDescent="0.25">
      <c r="A1550" s="217"/>
      <c r="B1550" s="221"/>
      <c r="C1550" s="260"/>
    </row>
    <row r="1551" spans="1:3" x14ac:dyDescent="0.25">
      <c r="A1551" s="217"/>
      <c r="B1551" s="221"/>
      <c r="C1551" s="260"/>
    </row>
    <row r="1552" spans="1:3" x14ac:dyDescent="0.25">
      <c r="A1552" s="217"/>
      <c r="B1552" s="221"/>
      <c r="C1552" s="260"/>
    </row>
    <row r="1553" spans="1:3" x14ac:dyDescent="0.25">
      <c r="A1553" s="217"/>
      <c r="B1553" s="201"/>
      <c r="C1553" s="201"/>
    </row>
    <row r="1554" spans="1:3" x14ac:dyDescent="0.25">
      <c r="A1554" s="203"/>
      <c r="B1554" s="223"/>
      <c r="C1554" s="205"/>
    </row>
    <row r="1555" spans="1:3" x14ac:dyDescent="0.25">
      <c r="A1555" s="215"/>
      <c r="B1555" s="200"/>
      <c r="C1555" s="229"/>
    </row>
    <row r="1556" spans="1:3" x14ac:dyDescent="0.25">
      <c r="A1556" s="212"/>
      <c r="B1556" s="265"/>
      <c r="C1556" s="216"/>
    </row>
    <row r="1557" spans="1:3" x14ac:dyDescent="0.25">
      <c r="A1557" s="265"/>
      <c r="B1557" s="265"/>
      <c r="C1557" s="216"/>
    </row>
    <row r="1558" spans="1:3" x14ac:dyDescent="0.25">
      <c r="A1558" s="265"/>
      <c r="B1558" s="265"/>
      <c r="C1558" s="216"/>
    </row>
    <row r="1559" spans="1:3" x14ac:dyDescent="0.25">
      <c r="A1559" s="265"/>
      <c r="B1559" s="265"/>
      <c r="C1559" s="216"/>
    </row>
    <row r="1560" spans="1:3" x14ac:dyDescent="0.25">
      <c r="A1560" s="266"/>
      <c r="B1560" s="266"/>
      <c r="C1560" s="216"/>
    </row>
    <row r="1561" spans="1:3" x14ac:dyDescent="0.25">
      <c r="A1561" s="266"/>
      <c r="B1561" s="266"/>
      <c r="C1561" s="216"/>
    </row>
    <row r="1562" spans="1:3" x14ac:dyDescent="0.25">
      <c r="A1562" s="266"/>
      <c r="B1562" s="267"/>
      <c r="C1562" s="207"/>
    </row>
    <row r="1563" spans="1:3" x14ac:dyDescent="0.25">
      <c r="A1563" s="266"/>
      <c r="B1563" s="268"/>
      <c r="C1563" s="273"/>
    </row>
    <row r="1564" spans="1:3" x14ac:dyDescent="0.25">
      <c r="A1564" s="266"/>
      <c r="B1564" s="221"/>
      <c r="C1564" s="260"/>
    </row>
    <row r="1565" spans="1:3" x14ac:dyDescent="0.25">
      <c r="A1565" s="266"/>
      <c r="B1565" s="221"/>
      <c r="C1565" s="260"/>
    </row>
    <row r="1566" spans="1:3" x14ac:dyDescent="0.25">
      <c r="A1566" s="266"/>
      <c r="B1566" s="221"/>
      <c r="C1566" s="260"/>
    </row>
    <row r="1567" spans="1:3" x14ac:dyDescent="0.25">
      <c r="A1567" s="266"/>
      <c r="B1567" s="266"/>
      <c r="C1567" s="205"/>
    </row>
    <row r="1568" spans="1:3" x14ac:dyDescent="0.25">
      <c r="A1568" s="266"/>
      <c r="B1568" s="266"/>
      <c r="C1568" s="205"/>
    </row>
    <row r="1569" spans="1:3" x14ac:dyDescent="0.25">
      <c r="A1569" s="209"/>
      <c r="B1569" s="203"/>
      <c r="C1569" s="211"/>
    </row>
    <row r="1570" spans="1:3" x14ac:dyDescent="0.25">
      <c r="A1570" s="209"/>
      <c r="B1570" s="203"/>
      <c r="C1570" s="226"/>
    </row>
    <row r="1571" spans="1:3" x14ac:dyDescent="0.25">
      <c r="A1571" s="198"/>
      <c r="B1571" s="203"/>
      <c r="C1571" s="214"/>
    </row>
    <row r="1572" spans="1:3" x14ac:dyDescent="0.25">
      <c r="A1572" s="198"/>
      <c r="B1572" s="203"/>
      <c r="C1572" s="214"/>
    </row>
    <row r="1573" spans="1:3" x14ac:dyDescent="0.25">
      <c r="A1573" s="198"/>
      <c r="B1573" s="203"/>
      <c r="C1573" s="214"/>
    </row>
    <row r="1574" spans="1:3" x14ac:dyDescent="0.25">
      <c r="A1574" s="201"/>
      <c r="B1574" s="223"/>
      <c r="C1574" s="201"/>
    </row>
    <row r="1575" spans="1:3" x14ac:dyDescent="0.25">
      <c r="A1575" s="203"/>
      <c r="B1575" s="203"/>
      <c r="C1575" s="226"/>
    </row>
    <row r="1576" spans="1:3" x14ac:dyDescent="0.25">
      <c r="A1576" s="215"/>
      <c r="B1576" s="200"/>
      <c r="C1576" s="214"/>
    </row>
    <row r="1577" spans="1:3" x14ac:dyDescent="0.25">
      <c r="A1577" s="212"/>
      <c r="B1577" s="265"/>
      <c r="C1577" s="216"/>
    </row>
    <row r="1578" spans="1:3" x14ac:dyDescent="0.25">
      <c r="A1578" s="265"/>
      <c r="B1578" s="265"/>
      <c r="C1578" s="216"/>
    </row>
    <row r="1579" spans="1:3" x14ac:dyDescent="0.25">
      <c r="A1579" s="265"/>
      <c r="B1579" s="265"/>
      <c r="C1579" s="216"/>
    </row>
    <row r="1580" spans="1:3" x14ac:dyDescent="0.25">
      <c r="A1580" s="265"/>
      <c r="B1580" s="265"/>
      <c r="C1580" s="216"/>
    </row>
    <row r="1581" spans="1:3" x14ac:dyDescent="0.25">
      <c r="A1581" s="266"/>
      <c r="B1581" s="266"/>
      <c r="C1581" s="216"/>
    </row>
    <row r="1582" spans="1:3" x14ac:dyDescent="0.25">
      <c r="A1582" s="266"/>
      <c r="B1582" s="266"/>
      <c r="C1582" s="216"/>
    </row>
    <row r="1583" spans="1:3" x14ac:dyDescent="0.25">
      <c r="A1583" s="275"/>
      <c r="B1583" s="276"/>
      <c r="C1583" s="214"/>
    </row>
    <row r="1584" spans="1:3" x14ac:dyDescent="0.25">
      <c r="A1584" s="203"/>
      <c r="B1584" s="227"/>
      <c r="C1584" s="277"/>
    </row>
    <row r="1585" spans="1:3" x14ac:dyDescent="0.25">
      <c r="A1585" s="198"/>
      <c r="B1585" s="203"/>
      <c r="C1585" s="278"/>
    </row>
    <row r="1586" spans="1:3" x14ac:dyDescent="0.25">
      <c r="A1586" s="198"/>
      <c r="B1586" s="203"/>
      <c r="C1586" s="278"/>
    </row>
    <row r="1587" spans="1:3" x14ac:dyDescent="0.25">
      <c r="A1587" s="198"/>
      <c r="B1587" s="203"/>
      <c r="C1587" s="278"/>
    </row>
    <row r="1588" spans="1:3" x14ac:dyDescent="0.25">
      <c r="A1588" s="201"/>
      <c r="B1588" s="201"/>
      <c r="C1588" s="201"/>
    </row>
    <row r="1589" spans="1:3" x14ac:dyDescent="0.25">
      <c r="A1589" s="203"/>
      <c r="B1589" s="223"/>
      <c r="C1589" s="279"/>
    </row>
    <row r="1590" spans="1:3" x14ac:dyDescent="0.25">
      <c r="A1590" s="215"/>
      <c r="B1590" s="200"/>
      <c r="C1590" s="279"/>
    </row>
    <row r="1591" spans="1:3" x14ac:dyDescent="0.25">
      <c r="A1591" s="212"/>
      <c r="B1591" s="265"/>
      <c r="C1591" s="279"/>
    </row>
    <row r="1592" spans="1:3" x14ac:dyDescent="0.25">
      <c r="A1592" s="265"/>
      <c r="B1592" s="265"/>
      <c r="C1592" s="279"/>
    </row>
    <row r="1593" spans="1:3" x14ac:dyDescent="0.25">
      <c r="A1593" s="265"/>
      <c r="B1593" s="265"/>
      <c r="C1593" s="279"/>
    </row>
    <row r="1594" spans="1:3" x14ac:dyDescent="0.25">
      <c r="A1594" s="265"/>
      <c r="B1594" s="265"/>
      <c r="C1594" s="279"/>
    </row>
    <row r="1595" spans="1:3" x14ac:dyDescent="0.25">
      <c r="A1595" s="266"/>
      <c r="B1595" s="266"/>
      <c r="C1595" s="279"/>
    </row>
    <row r="1596" spans="1:3" x14ac:dyDescent="0.25">
      <c r="A1596" s="266"/>
      <c r="B1596" s="266"/>
      <c r="C1596" s="279"/>
    </row>
    <row r="1597" spans="1:3" x14ac:dyDescent="0.25">
      <c r="A1597" s="201"/>
      <c r="B1597" s="267"/>
      <c r="C1597" s="280"/>
    </row>
    <row r="1598" spans="1:3" x14ac:dyDescent="0.25">
      <c r="A1598" s="201"/>
      <c r="B1598" s="268"/>
      <c r="C1598" s="273"/>
    </row>
    <row r="1599" spans="1:3" x14ac:dyDescent="0.25">
      <c r="A1599" s="201"/>
      <c r="B1599" s="221"/>
      <c r="C1599" s="260"/>
    </row>
    <row r="1600" spans="1:3" x14ac:dyDescent="0.25">
      <c r="A1600" s="201"/>
      <c r="B1600" s="221"/>
      <c r="C1600" s="260"/>
    </row>
    <row r="1601" spans="1:3" x14ac:dyDescent="0.25">
      <c r="A1601" s="201"/>
      <c r="B1601" s="221"/>
      <c r="C1601" s="260"/>
    </row>
    <row r="1602" spans="1:3" x14ac:dyDescent="0.25">
      <c r="A1602" s="201"/>
      <c r="B1602" s="201"/>
      <c r="C1602" s="201"/>
    </row>
    <row r="1603" spans="1:3" x14ac:dyDescent="0.25">
      <c r="A1603" s="203"/>
      <c r="B1603" s="223"/>
      <c r="C1603" s="205"/>
    </row>
    <row r="1604" spans="1:3" x14ac:dyDescent="0.25">
      <c r="A1604" s="215"/>
      <c r="B1604" s="200"/>
      <c r="C1604" s="205"/>
    </row>
    <row r="1605" spans="1:3" x14ac:dyDescent="0.25">
      <c r="A1605" s="212"/>
      <c r="B1605" s="265"/>
      <c r="C1605" s="205"/>
    </row>
    <row r="1606" spans="1:3" x14ac:dyDescent="0.25">
      <c r="A1606" s="265"/>
      <c r="B1606" s="265"/>
      <c r="C1606" s="205"/>
    </row>
    <row r="1607" spans="1:3" x14ac:dyDescent="0.25">
      <c r="A1607" s="265"/>
      <c r="B1607" s="265"/>
      <c r="C1607" s="205"/>
    </row>
    <row r="1608" spans="1:3" x14ac:dyDescent="0.25">
      <c r="A1608" s="265"/>
      <c r="B1608" s="265"/>
      <c r="C1608" s="205"/>
    </row>
    <row r="1609" spans="1:3" x14ac:dyDescent="0.25">
      <c r="A1609" s="266"/>
      <c r="B1609" s="266"/>
      <c r="C1609" s="205"/>
    </row>
    <row r="1610" spans="1:3" x14ac:dyDescent="0.25">
      <c r="A1610" s="266"/>
      <c r="B1610" s="266"/>
      <c r="C1610" s="205"/>
    </row>
    <row r="1611" spans="1:3" x14ac:dyDescent="0.25">
      <c r="A1611" s="201"/>
      <c r="B1611" s="267"/>
      <c r="C1611" s="280"/>
    </row>
    <row r="1612" spans="1:3" x14ac:dyDescent="0.25">
      <c r="A1612" s="201"/>
      <c r="B1612" s="268"/>
      <c r="C1612" s="273"/>
    </row>
    <row r="1613" spans="1:3" x14ac:dyDescent="0.25">
      <c r="A1613" s="201"/>
      <c r="B1613" s="221"/>
      <c r="C1613" s="260"/>
    </row>
    <row r="1614" spans="1:3" x14ac:dyDescent="0.25">
      <c r="A1614" s="201"/>
      <c r="B1614" s="221"/>
      <c r="C1614" s="260"/>
    </row>
    <row r="1615" spans="1:3" x14ac:dyDescent="0.25">
      <c r="A1615" s="201"/>
      <c r="B1615" s="221"/>
      <c r="C1615" s="260"/>
    </row>
    <row r="1616" spans="1:3" x14ac:dyDescent="0.25">
      <c r="A1616" s="201"/>
      <c r="B1616" s="201"/>
      <c r="C1616" s="201"/>
    </row>
    <row r="1617" spans="1:3" x14ac:dyDescent="0.25">
      <c r="A1617" s="203"/>
      <c r="B1617" s="203"/>
      <c r="C1617" s="226"/>
    </row>
    <row r="1618" spans="1:3" x14ac:dyDescent="0.25">
      <c r="A1618" s="201"/>
      <c r="B1618" s="203"/>
      <c r="C1618" s="226"/>
    </row>
    <row r="1619" spans="1:3" x14ac:dyDescent="0.25">
      <c r="A1619" s="201"/>
      <c r="B1619" s="203"/>
      <c r="C1619" s="251"/>
    </row>
    <row r="1620" spans="1:3" x14ac:dyDescent="0.25">
      <c r="A1620" s="201"/>
      <c r="B1620" s="203"/>
      <c r="C1620" s="214"/>
    </row>
    <row r="1621" spans="1:3" x14ac:dyDescent="0.25">
      <c r="A1621" s="201"/>
      <c r="B1621" s="203"/>
      <c r="C1621" s="214"/>
    </row>
    <row r="1622" spans="1:3" x14ac:dyDescent="0.25">
      <c r="A1622" s="201"/>
      <c r="B1622" s="201"/>
      <c r="C1622" s="201"/>
    </row>
    <row r="1623" spans="1:3" x14ac:dyDescent="0.25">
      <c r="A1623" s="203"/>
      <c r="B1623" s="203"/>
      <c r="C1623" s="226"/>
    </row>
    <row r="1624" spans="1:3" x14ac:dyDescent="0.25">
      <c r="A1624" s="215"/>
      <c r="B1624" s="200"/>
      <c r="C1624" s="214"/>
    </row>
    <row r="1625" spans="1:3" x14ac:dyDescent="0.25">
      <c r="A1625" s="212"/>
      <c r="B1625" s="265"/>
      <c r="C1625" s="216"/>
    </row>
    <row r="1626" spans="1:3" x14ac:dyDescent="0.25">
      <c r="A1626" s="265"/>
      <c r="B1626" s="265"/>
      <c r="C1626" s="216"/>
    </row>
    <row r="1627" spans="1:3" x14ac:dyDescent="0.25">
      <c r="A1627" s="265"/>
      <c r="B1627" s="265"/>
      <c r="C1627" s="216"/>
    </row>
    <row r="1628" spans="1:3" x14ac:dyDescent="0.25">
      <c r="A1628" s="265"/>
      <c r="B1628" s="265"/>
      <c r="C1628" s="216"/>
    </row>
    <row r="1629" spans="1:3" x14ac:dyDescent="0.25">
      <c r="A1629" s="265"/>
      <c r="B1629" s="266"/>
      <c r="C1629" s="216"/>
    </row>
    <row r="1630" spans="1:3" x14ac:dyDescent="0.25">
      <c r="A1630" s="266"/>
      <c r="B1630" s="266"/>
      <c r="C1630" s="216"/>
    </row>
    <row r="1631" spans="1:3" x14ac:dyDescent="0.25">
      <c r="A1631" s="198"/>
      <c r="B1631" s="276"/>
      <c r="C1631" s="214"/>
    </row>
    <row r="1632" spans="1:3" x14ac:dyDescent="0.25">
      <c r="A1632" s="198"/>
      <c r="B1632" s="227"/>
      <c r="C1632" s="277"/>
    </row>
    <row r="1633" spans="1:3" x14ac:dyDescent="0.25">
      <c r="A1633" s="198"/>
      <c r="B1633" s="203"/>
      <c r="C1633" s="281"/>
    </row>
    <row r="1634" spans="1:3" x14ac:dyDescent="0.25">
      <c r="A1634" s="202"/>
      <c r="B1634" s="203"/>
      <c r="C1634" s="281"/>
    </row>
    <row r="1635" spans="1:3" x14ac:dyDescent="0.25">
      <c r="A1635" s="203"/>
      <c r="B1635" s="203"/>
      <c r="C1635" s="281"/>
    </row>
    <row r="1636" spans="1:3" x14ac:dyDescent="0.25">
      <c r="A1636" s="217"/>
      <c r="B1636" s="223"/>
      <c r="C1636" s="279"/>
    </row>
    <row r="1637" spans="1:3" x14ac:dyDescent="0.25">
      <c r="A1637" s="227"/>
      <c r="B1637" s="223"/>
      <c r="C1637" s="279"/>
    </row>
    <row r="1638" spans="1:3" x14ac:dyDescent="0.25">
      <c r="A1638" s="228"/>
      <c r="B1638" s="223"/>
      <c r="C1638" s="205"/>
    </row>
    <row r="1639" spans="1:3" x14ac:dyDescent="0.25">
      <c r="A1639" s="215"/>
      <c r="B1639" s="200"/>
      <c r="C1639" s="207"/>
    </row>
    <row r="1640" spans="1:3" x14ac:dyDescent="0.25">
      <c r="A1640" s="212"/>
      <c r="B1640" s="200"/>
      <c r="C1640" s="216"/>
    </row>
    <row r="1641" spans="1:3" x14ac:dyDescent="0.25">
      <c r="A1641" s="265"/>
      <c r="B1641" s="200"/>
      <c r="C1641" s="216"/>
    </row>
    <row r="1642" spans="1:3" x14ac:dyDescent="0.25">
      <c r="A1642" s="265"/>
      <c r="B1642" s="201"/>
      <c r="C1642" s="216"/>
    </row>
    <row r="1643" spans="1:3" x14ac:dyDescent="0.25">
      <c r="A1643" s="265"/>
      <c r="B1643" s="201"/>
      <c r="C1643" s="216"/>
    </row>
    <row r="1644" spans="1:3" x14ac:dyDescent="0.25">
      <c r="A1644" s="266"/>
      <c r="B1644" s="200"/>
      <c r="C1644" s="216"/>
    </row>
    <row r="1645" spans="1:3" x14ac:dyDescent="0.25">
      <c r="A1645" s="217"/>
      <c r="B1645" s="267"/>
      <c r="C1645" s="282"/>
    </row>
    <row r="1646" spans="1:3" x14ac:dyDescent="0.25">
      <c r="A1646" s="217"/>
      <c r="B1646" s="268"/>
      <c r="C1646" s="279"/>
    </row>
    <row r="1647" spans="1:3" x14ac:dyDescent="0.25">
      <c r="A1647" s="217"/>
      <c r="B1647" s="221"/>
      <c r="C1647" s="260"/>
    </row>
    <row r="1648" spans="1:3" x14ac:dyDescent="0.25">
      <c r="A1648" s="217"/>
      <c r="B1648" s="221"/>
      <c r="C1648" s="260"/>
    </row>
    <row r="1649" spans="1:3" x14ac:dyDescent="0.25">
      <c r="A1649" s="217"/>
      <c r="B1649" s="221"/>
      <c r="C1649" s="260"/>
    </row>
    <row r="1650" spans="1:3" x14ac:dyDescent="0.25">
      <c r="A1650" s="217"/>
      <c r="B1650" s="223"/>
      <c r="C1650" s="279"/>
    </row>
    <row r="1651" spans="1:3" x14ac:dyDescent="0.25">
      <c r="A1651" s="228"/>
      <c r="B1651" s="223"/>
      <c r="C1651" s="205"/>
    </row>
    <row r="1652" spans="1:3" x14ac:dyDescent="0.25">
      <c r="A1652" s="215"/>
      <c r="B1652" s="200"/>
      <c r="C1652" s="207"/>
    </row>
    <row r="1653" spans="1:3" x14ac:dyDescent="0.25">
      <c r="A1653" s="212"/>
      <c r="B1653" s="200"/>
      <c r="C1653" s="216"/>
    </row>
    <row r="1654" spans="1:3" x14ac:dyDescent="0.25">
      <c r="A1654" s="265"/>
      <c r="B1654" s="200"/>
      <c r="C1654" s="216"/>
    </row>
    <row r="1655" spans="1:3" x14ac:dyDescent="0.25">
      <c r="A1655" s="265"/>
      <c r="B1655" s="201"/>
      <c r="C1655" s="216"/>
    </row>
    <row r="1656" spans="1:3" x14ac:dyDescent="0.25">
      <c r="A1656" s="265"/>
      <c r="B1656" s="201"/>
      <c r="C1656" s="216"/>
    </row>
    <row r="1657" spans="1:3" x14ac:dyDescent="0.25">
      <c r="A1657" s="266"/>
      <c r="B1657" s="200"/>
      <c r="C1657" s="216"/>
    </row>
    <row r="1658" spans="1:3" x14ac:dyDescent="0.25">
      <c r="A1658" s="217"/>
      <c r="B1658" s="267"/>
      <c r="C1658" s="282"/>
    </row>
    <row r="1659" spans="1:3" x14ac:dyDescent="0.25">
      <c r="A1659" s="217"/>
      <c r="B1659" s="268"/>
      <c r="C1659" s="279"/>
    </row>
    <row r="1660" spans="1:3" x14ac:dyDescent="0.25">
      <c r="A1660" s="217"/>
      <c r="B1660" s="221"/>
      <c r="C1660" s="260"/>
    </row>
    <row r="1661" spans="1:3" x14ac:dyDescent="0.25">
      <c r="A1661" s="217"/>
      <c r="B1661" s="221"/>
      <c r="C1661" s="260"/>
    </row>
    <row r="1662" spans="1:3" x14ac:dyDescent="0.25">
      <c r="A1662" s="217"/>
      <c r="B1662" s="221"/>
      <c r="C1662" s="260"/>
    </row>
    <row r="1663" spans="1:3" x14ac:dyDescent="0.25">
      <c r="A1663" s="217"/>
      <c r="B1663" s="223"/>
      <c r="C1663" s="279"/>
    </row>
    <row r="1664" spans="1:3" x14ac:dyDescent="0.25">
      <c r="A1664" s="228"/>
      <c r="B1664" s="223"/>
      <c r="C1664" s="205"/>
    </row>
    <row r="1665" spans="1:3" x14ac:dyDescent="0.25">
      <c r="A1665" s="215"/>
      <c r="B1665" s="200"/>
      <c r="C1665" s="207"/>
    </row>
    <row r="1666" spans="1:3" x14ac:dyDescent="0.25">
      <c r="A1666" s="212"/>
      <c r="B1666" s="200"/>
      <c r="C1666" s="216"/>
    </row>
    <row r="1667" spans="1:3" x14ac:dyDescent="0.25">
      <c r="A1667" s="265"/>
      <c r="B1667" s="200"/>
      <c r="C1667" s="216"/>
    </row>
    <row r="1668" spans="1:3" x14ac:dyDescent="0.25">
      <c r="A1668" s="265"/>
      <c r="B1668" s="201"/>
      <c r="C1668" s="216"/>
    </row>
    <row r="1669" spans="1:3" x14ac:dyDescent="0.25">
      <c r="A1669" s="265"/>
      <c r="B1669" s="201"/>
      <c r="C1669" s="216"/>
    </row>
    <row r="1670" spans="1:3" x14ac:dyDescent="0.25">
      <c r="A1670" s="266"/>
      <c r="B1670" s="200"/>
      <c r="C1670" s="216"/>
    </row>
    <row r="1671" spans="1:3" x14ac:dyDescent="0.25">
      <c r="A1671" s="228"/>
      <c r="B1671" s="267"/>
      <c r="C1671" s="282"/>
    </row>
    <row r="1672" spans="1:3" x14ac:dyDescent="0.25">
      <c r="A1672" s="228"/>
      <c r="B1672" s="268"/>
      <c r="C1672" s="279"/>
    </row>
    <row r="1673" spans="1:3" x14ac:dyDescent="0.25">
      <c r="A1673" s="228"/>
      <c r="B1673" s="221"/>
      <c r="C1673" s="260"/>
    </row>
    <row r="1674" spans="1:3" x14ac:dyDescent="0.25">
      <c r="A1674" s="228"/>
      <c r="B1674" s="221"/>
      <c r="C1674" s="260"/>
    </row>
    <row r="1675" spans="1:3" x14ac:dyDescent="0.25">
      <c r="A1675" s="228"/>
      <c r="B1675" s="221"/>
      <c r="C1675" s="260"/>
    </row>
    <row r="1676" spans="1:3" x14ac:dyDescent="0.25">
      <c r="A1676" s="228"/>
      <c r="B1676" s="223"/>
      <c r="C1676" s="279"/>
    </row>
    <row r="1677" spans="1:3" x14ac:dyDescent="0.25">
      <c r="A1677" s="228"/>
      <c r="B1677" s="223"/>
      <c r="C1677" s="205"/>
    </row>
    <row r="1678" spans="1:3" x14ac:dyDescent="0.25">
      <c r="A1678" s="215"/>
      <c r="B1678" s="200"/>
      <c r="C1678" s="207"/>
    </row>
    <row r="1679" spans="1:3" x14ac:dyDescent="0.25">
      <c r="A1679" s="212"/>
      <c r="B1679" s="200"/>
      <c r="C1679" s="216"/>
    </row>
    <row r="1680" spans="1:3" x14ac:dyDescent="0.25">
      <c r="A1680" s="265"/>
      <c r="B1680" s="200"/>
      <c r="C1680" s="216"/>
    </row>
    <row r="1681" spans="1:3" x14ac:dyDescent="0.25">
      <c r="A1681" s="265"/>
      <c r="B1681" s="201"/>
      <c r="C1681" s="216"/>
    </row>
    <row r="1682" spans="1:3" x14ac:dyDescent="0.25">
      <c r="A1682" s="265"/>
      <c r="B1682" s="201"/>
      <c r="C1682" s="216"/>
    </row>
    <row r="1683" spans="1:3" x14ac:dyDescent="0.25">
      <c r="A1683" s="266"/>
      <c r="B1683" s="200"/>
      <c r="C1683" s="216"/>
    </row>
    <row r="1684" spans="1:3" x14ac:dyDescent="0.25">
      <c r="A1684" s="228"/>
      <c r="B1684" s="267"/>
      <c r="C1684" s="282"/>
    </row>
    <row r="1685" spans="1:3" x14ac:dyDescent="0.25">
      <c r="A1685" s="228"/>
      <c r="B1685" s="268"/>
      <c r="C1685" s="279"/>
    </row>
    <row r="1686" spans="1:3" x14ac:dyDescent="0.25">
      <c r="A1686" s="228"/>
      <c r="B1686" s="221"/>
      <c r="C1686" s="260"/>
    </row>
    <row r="1687" spans="1:3" x14ac:dyDescent="0.25">
      <c r="A1687" s="228"/>
      <c r="B1687" s="221"/>
      <c r="C1687" s="260"/>
    </row>
    <row r="1688" spans="1:3" x14ac:dyDescent="0.25">
      <c r="A1688" s="228"/>
      <c r="B1688" s="221"/>
      <c r="C1688" s="260"/>
    </row>
    <row r="1689" spans="1:3" x14ac:dyDescent="0.25">
      <c r="A1689" s="228"/>
      <c r="B1689" s="223"/>
      <c r="C1689" s="279"/>
    </row>
    <row r="1690" spans="1:3" x14ac:dyDescent="0.25">
      <c r="A1690" s="203"/>
      <c r="B1690" s="223"/>
      <c r="C1690" s="279"/>
    </row>
    <row r="1691" spans="1:3" x14ac:dyDescent="0.25">
      <c r="A1691" s="215"/>
      <c r="B1691" s="200"/>
      <c r="C1691" s="207"/>
    </row>
    <row r="1692" spans="1:3" x14ac:dyDescent="0.25">
      <c r="A1692" s="212"/>
      <c r="B1692" s="200"/>
      <c r="C1692" s="216"/>
    </row>
    <row r="1693" spans="1:3" x14ac:dyDescent="0.25">
      <c r="A1693" s="265"/>
      <c r="B1693" s="200"/>
      <c r="C1693" s="216"/>
    </row>
    <row r="1694" spans="1:3" x14ac:dyDescent="0.25">
      <c r="A1694" s="265"/>
      <c r="B1694" s="201"/>
      <c r="C1694" s="216"/>
    </row>
    <row r="1695" spans="1:3" x14ac:dyDescent="0.25">
      <c r="A1695" s="265"/>
      <c r="B1695" s="201"/>
      <c r="C1695" s="216"/>
    </row>
    <row r="1696" spans="1:3" x14ac:dyDescent="0.25">
      <c r="A1696" s="266"/>
      <c r="B1696" s="200"/>
      <c r="C1696" s="216"/>
    </row>
    <row r="1697" spans="1:3" x14ac:dyDescent="0.25">
      <c r="A1697" s="228"/>
      <c r="B1697" s="267"/>
      <c r="C1697" s="282"/>
    </row>
    <row r="1698" spans="1:3" x14ac:dyDescent="0.25">
      <c r="A1698" s="228"/>
      <c r="B1698" s="268"/>
      <c r="C1698" s="279"/>
    </row>
    <row r="1699" spans="1:3" x14ac:dyDescent="0.25">
      <c r="A1699" s="228"/>
      <c r="B1699" s="221"/>
      <c r="C1699" s="260"/>
    </row>
    <row r="1700" spans="1:3" x14ac:dyDescent="0.25">
      <c r="A1700" s="228"/>
      <c r="B1700" s="221"/>
      <c r="C1700" s="260"/>
    </row>
    <row r="1701" spans="1:3" x14ac:dyDescent="0.25">
      <c r="A1701" s="228"/>
      <c r="B1701" s="221"/>
      <c r="C1701" s="260"/>
    </row>
    <row r="1702" spans="1:3" x14ac:dyDescent="0.25">
      <c r="A1702" s="217"/>
      <c r="B1702" s="223"/>
      <c r="C1702" s="279"/>
    </row>
    <row r="1703" spans="1:3" x14ac:dyDescent="0.25">
      <c r="A1703" s="230"/>
      <c r="B1703" s="223"/>
      <c r="C1703" s="205"/>
    </row>
    <row r="1704" spans="1:3" x14ac:dyDescent="0.25">
      <c r="A1704" s="215"/>
      <c r="B1704" s="200"/>
      <c r="C1704" s="207"/>
    </row>
    <row r="1705" spans="1:3" x14ac:dyDescent="0.25">
      <c r="A1705" s="212"/>
      <c r="B1705" s="200"/>
      <c r="C1705" s="216"/>
    </row>
    <row r="1706" spans="1:3" x14ac:dyDescent="0.25">
      <c r="A1706" s="265"/>
      <c r="B1706" s="200"/>
      <c r="C1706" s="216"/>
    </row>
    <row r="1707" spans="1:3" x14ac:dyDescent="0.25">
      <c r="A1707" s="265"/>
      <c r="B1707" s="201"/>
      <c r="C1707" s="216"/>
    </row>
    <row r="1708" spans="1:3" x14ac:dyDescent="0.25">
      <c r="A1708" s="265"/>
      <c r="B1708" s="201"/>
      <c r="C1708" s="216"/>
    </row>
    <row r="1709" spans="1:3" x14ac:dyDescent="0.25">
      <c r="A1709" s="266"/>
      <c r="B1709" s="200"/>
      <c r="C1709" s="216"/>
    </row>
    <row r="1710" spans="1:3" x14ac:dyDescent="0.25">
      <c r="A1710" s="217"/>
      <c r="B1710" s="267"/>
      <c r="C1710" s="282"/>
    </row>
    <row r="1711" spans="1:3" x14ac:dyDescent="0.25">
      <c r="A1711" s="217"/>
      <c r="B1711" s="268"/>
      <c r="C1711" s="279"/>
    </row>
    <row r="1712" spans="1:3" x14ac:dyDescent="0.25">
      <c r="A1712" s="217"/>
      <c r="B1712" s="221"/>
      <c r="C1712" s="260"/>
    </row>
    <row r="1713" spans="1:3" x14ac:dyDescent="0.25">
      <c r="A1713" s="217"/>
      <c r="B1713" s="221"/>
      <c r="C1713" s="260"/>
    </row>
    <row r="1714" spans="1:3" x14ac:dyDescent="0.25">
      <c r="A1714" s="217"/>
      <c r="B1714" s="221"/>
      <c r="C1714" s="260"/>
    </row>
    <row r="1715" spans="1:3" x14ac:dyDescent="0.25">
      <c r="A1715" s="217"/>
      <c r="B1715" s="223"/>
      <c r="C1715" s="279"/>
    </row>
    <row r="1716" spans="1:3" x14ac:dyDescent="0.25">
      <c r="A1716" s="203"/>
      <c r="B1716" s="203"/>
      <c r="C1716" s="211"/>
    </row>
    <row r="1717" spans="1:3" x14ac:dyDescent="0.25">
      <c r="A1717" s="202"/>
      <c r="B1717" s="203"/>
      <c r="C1717" s="226"/>
    </row>
    <row r="1718" spans="1:3" x14ac:dyDescent="0.25">
      <c r="A1718" s="202"/>
      <c r="B1718" s="203"/>
      <c r="C1718" s="214"/>
    </row>
    <row r="1719" spans="1:3" x14ac:dyDescent="0.25">
      <c r="A1719" s="202"/>
      <c r="B1719" s="203"/>
      <c r="C1719" s="214"/>
    </row>
    <row r="1720" spans="1:3" x14ac:dyDescent="0.25">
      <c r="A1720" s="202"/>
      <c r="B1720" s="203"/>
      <c r="C1720" s="214"/>
    </row>
    <row r="1721" spans="1:3" x14ac:dyDescent="0.25">
      <c r="A1721" s="201"/>
      <c r="B1721" s="201"/>
      <c r="C1721" s="201"/>
    </row>
    <row r="1722" spans="1:3" x14ac:dyDescent="0.25">
      <c r="A1722" s="202"/>
      <c r="B1722" s="203"/>
      <c r="C1722" s="214"/>
    </row>
    <row r="1723" spans="1:3" x14ac:dyDescent="0.25">
      <c r="A1723" s="202"/>
      <c r="B1723" s="203"/>
      <c r="C1723" s="214"/>
    </row>
    <row r="1724" spans="1:3" x14ac:dyDescent="0.25">
      <c r="A1724" s="217"/>
      <c r="B1724" s="228"/>
      <c r="C1724" s="272"/>
    </row>
    <row r="1725" spans="1:3" x14ac:dyDescent="0.25">
      <c r="A1725" s="283"/>
      <c r="B1725" s="228"/>
      <c r="C1725" s="272"/>
    </row>
    <row r="1726" spans="1:3" x14ac:dyDescent="0.25">
      <c r="A1726" s="230"/>
      <c r="B1726" s="228"/>
      <c r="C1726" s="272"/>
    </row>
    <row r="1727" spans="1:3" x14ac:dyDescent="0.25">
      <c r="A1727" s="217"/>
      <c r="B1727" s="228"/>
      <c r="C1727" s="272"/>
    </row>
    <row r="1728" spans="1:3" x14ac:dyDescent="0.25">
      <c r="A1728" s="201"/>
      <c r="B1728" s="201"/>
      <c r="C1728" s="207"/>
    </row>
    <row r="1729" spans="3:3" x14ac:dyDescent="0.25">
      <c r="C1729" s="207"/>
    </row>
    <row r="1730" spans="3:3" x14ac:dyDescent="0.25">
      <c r="C1730" s="207"/>
    </row>
    <row r="1731" spans="3:3" x14ac:dyDescent="0.25">
      <c r="C1731" s="207"/>
    </row>
    <row r="1732" spans="3:3" x14ac:dyDescent="0.25">
      <c r="C1732" s="207"/>
    </row>
    <row r="1733" spans="3:3" x14ac:dyDescent="0.25">
      <c r="C1733" s="207"/>
    </row>
    <row r="1734" spans="3:3" x14ac:dyDescent="0.25">
      <c r="C1734" s="207"/>
    </row>
    <row r="1735" spans="3:3" x14ac:dyDescent="0.25">
      <c r="C1735" s="207"/>
    </row>
    <row r="1736" spans="3:3" x14ac:dyDescent="0.25">
      <c r="C1736" s="207"/>
    </row>
    <row r="1737" spans="3:3" x14ac:dyDescent="0.25">
      <c r="C1737" s="207"/>
    </row>
    <row r="1738" spans="3:3" x14ac:dyDescent="0.25">
      <c r="C1738" s="216"/>
    </row>
    <row r="1739" spans="3:3" x14ac:dyDescent="0.25">
      <c r="C1739" s="216"/>
    </row>
    <row r="1740" spans="3:3" x14ac:dyDescent="0.25">
      <c r="C1740" s="216"/>
    </row>
    <row r="1741" spans="3:3" x14ac:dyDescent="0.25">
      <c r="C1741" s="216"/>
    </row>
    <row r="1742" spans="3:3" x14ac:dyDescent="0.25">
      <c r="C1742" s="216"/>
    </row>
    <row r="1743" spans="3:3" x14ac:dyDescent="0.25">
      <c r="C1743" s="216"/>
    </row>
    <row r="1744" spans="3:3" x14ac:dyDescent="0.25">
      <c r="C1744" s="216"/>
    </row>
    <row r="1745" spans="3:3" x14ac:dyDescent="0.25">
      <c r="C1745" s="207"/>
    </row>
    <row r="1746" spans="3:3" x14ac:dyDescent="0.25">
      <c r="C1746" s="286"/>
    </row>
    <row r="1747" spans="3:3" x14ac:dyDescent="0.25">
      <c r="C1747" s="286"/>
    </row>
    <row r="1748" spans="3:3" x14ac:dyDescent="0.25">
      <c r="C1748" s="286"/>
    </row>
    <row r="1749" spans="3:3" x14ac:dyDescent="0.25">
      <c r="C1749" s="286"/>
    </row>
    <row r="1750" spans="3:3" x14ac:dyDescent="0.25">
      <c r="C1750" s="286"/>
    </row>
    <row r="1751" spans="3:3" x14ac:dyDescent="0.25">
      <c r="C1751" s="286"/>
    </row>
    <row r="1752" spans="3:3" x14ac:dyDescent="0.25">
      <c r="C1752" s="286"/>
    </row>
    <row r="1753" spans="3:3" x14ac:dyDescent="0.25">
      <c r="C1753" s="286"/>
    </row>
    <row r="1754" spans="3:3" x14ac:dyDescent="0.25">
      <c r="C1754" s="286"/>
    </row>
    <row r="1755" spans="3:3" x14ac:dyDescent="0.25">
      <c r="C1755" s="286"/>
    </row>
    <row r="1756" spans="3:3" x14ac:dyDescent="0.25">
      <c r="C1756" s="286"/>
    </row>
    <row r="1757" spans="3:3" x14ac:dyDescent="0.25">
      <c r="C1757" s="286"/>
    </row>
    <row r="1758" spans="3:3" x14ac:dyDescent="0.25">
      <c r="C1758" s="286"/>
    </row>
    <row r="1759" spans="3:3" x14ac:dyDescent="0.25">
      <c r="C1759" s="286"/>
    </row>
    <row r="1760" spans="3:3" x14ac:dyDescent="0.25">
      <c r="C1760" s="286"/>
    </row>
    <row r="1761" spans="3:3" x14ac:dyDescent="0.25">
      <c r="C1761" s="286"/>
    </row>
    <row r="1762" spans="3:3" x14ac:dyDescent="0.25">
      <c r="C1762" s="286"/>
    </row>
    <row r="1763" spans="3:3" x14ac:dyDescent="0.25">
      <c r="C1763" s="286"/>
    </row>
    <row r="1764" spans="3:3" x14ac:dyDescent="0.25">
      <c r="C1764" s="286"/>
    </row>
    <row r="1765" spans="3:3" x14ac:dyDescent="0.25">
      <c r="C1765" s="286"/>
    </row>
    <row r="1766" spans="3:3" x14ac:dyDescent="0.25">
      <c r="C1766" s="286"/>
    </row>
    <row r="1767" spans="3:3" x14ac:dyDescent="0.25">
      <c r="C1767" s="286"/>
    </row>
    <row r="1768" spans="3:3" x14ac:dyDescent="0.25">
      <c r="C1768" s="286"/>
    </row>
    <row r="1769" spans="3:3" x14ac:dyDescent="0.25">
      <c r="C1769" s="286"/>
    </row>
    <row r="1770" spans="3:3" x14ac:dyDescent="0.25">
      <c r="C1770" s="286"/>
    </row>
    <row r="1771" spans="3:3" x14ac:dyDescent="0.25">
      <c r="C1771" s="286"/>
    </row>
    <row r="1772" spans="3:3" x14ac:dyDescent="0.25">
      <c r="C1772" s="286"/>
    </row>
    <row r="1773" spans="3:3" x14ac:dyDescent="0.25">
      <c r="C1773" s="286"/>
    </row>
    <row r="1774" spans="3:3" x14ac:dyDescent="0.25">
      <c r="C1774" s="286"/>
    </row>
    <row r="1775" spans="3:3" x14ac:dyDescent="0.25">
      <c r="C1775" s="286"/>
    </row>
    <row r="1776" spans="3:3" x14ac:dyDescent="0.25">
      <c r="C1776" s="286"/>
    </row>
    <row r="1777" spans="3:3" x14ac:dyDescent="0.25">
      <c r="C1777" s="286"/>
    </row>
    <row r="1778" spans="3:3" x14ac:dyDescent="0.25">
      <c r="C1778" s="286"/>
    </row>
    <row r="1779" spans="3:3" x14ac:dyDescent="0.25">
      <c r="C1779" s="286"/>
    </row>
    <row r="1780" spans="3:3" x14ac:dyDescent="0.25">
      <c r="C1780" s="286"/>
    </row>
    <row r="1781" spans="3:3" x14ac:dyDescent="0.25">
      <c r="C1781" s="286"/>
    </row>
    <row r="1782" spans="3:3" x14ac:dyDescent="0.25">
      <c r="C1782" s="286"/>
    </row>
    <row r="1783" spans="3:3" x14ac:dyDescent="0.25">
      <c r="C1783" s="286"/>
    </row>
    <row r="1784" spans="3:3" x14ac:dyDescent="0.25">
      <c r="C1784" s="286"/>
    </row>
    <row r="1785" spans="3:3" x14ac:dyDescent="0.25">
      <c r="C1785" s="286"/>
    </row>
    <row r="1786" spans="3:3" x14ac:dyDescent="0.25">
      <c r="C1786" s="286"/>
    </row>
    <row r="1787" spans="3:3" x14ac:dyDescent="0.25">
      <c r="C1787" s="286"/>
    </row>
    <row r="1788" spans="3:3" x14ac:dyDescent="0.25">
      <c r="C1788" s="286"/>
    </row>
    <row r="1789" spans="3:3" x14ac:dyDescent="0.25">
      <c r="C1789" s="286"/>
    </row>
    <row r="1790" spans="3:3" x14ac:dyDescent="0.25">
      <c r="C1790" s="286"/>
    </row>
    <row r="1791" spans="3:3" x14ac:dyDescent="0.25">
      <c r="C1791" s="286"/>
    </row>
    <row r="1792" spans="3:3" x14ac:dyDescent="0.25">
      <c r="C1792" s="286"/>
    </row>
    <row r="1793" spans="3:3" x14ac:dyDescent="0.25">
      <c r="C1793" s="286"/>
    </row>
    <row r="1794" spans="3:3" x14ac:dyDescent="0.25">
      <c r="C1794" s="286"/>
    </row>
    <row r="1795" spans="3:3" x14ac:dyDescent="0.25">
      <c r="C1795" s="286"/>
    </row>
    <row r="1796" spans="3:3" x14ac:dyDescent="0.25">
      <c r="C1796" s="286"/>
    </row>
    <row r="1797" spans="3:3" x14ac:dyDescent="0.25">
      <c r="C1797" s="286"/>
    </row>
    <row r="1798" spans="3:3" x14ac:dyDescent="0.25">
      <c r="C1798" s="286"/>
    </row>
    <row r="1799" spans="3:3" x14ac:dyDescent="0.25">
      <c r="C1799" s="286"/>
    </row>
    <row r="1800" spans="3:3" x14ac:dyDescent="0.25">
      <c r="C1800" s="286"/>
    </row>
    <row r="1801" spans="3:3" x14ac:dyDescent="0.25">
      <c r="C1801" s="286"/>
    </row>
    <row r="1802" spans="3:3" x14ac:dyDescent="0.25">
      <c r="C1802" s="286"/>
    </row>
    <row r="1803" spans="3:3" x14ac:dyDescent="0.25">
      <c r="C1803" s="286"/>
    </row>
    <row r="1804" spans="3:3" x14ac:dyDescent="0.25">
      <c r="C1804" s="286"/>
    </row>
    <row r="1805" spans="3:3" x14ac:dyDescent="0.25">
      <c r="C1805" s="286"/>
    </row>
    <row r="1806" spans="3:3" x14ac:dyDescent="0.25">
      <c r="C1806" s="286"/>
    </row>
    <row r="1807" spans="3:3" x14ac:dyDescent="0.25">
      <c r="C1807" s="286"/>
    </row>
    <row r="1808" spans="3:3" x14ac:dyDescent="0.25">
      <c r="C1808" s="286"/>
    </row>
    <row r="1809" spans="3:3" x14ac:dyDescent="0.25">
      <c r="C1809" s="286"/>
    </row>
    <row r="1810" spans="3:3" x14ac:dyDescent="0.25">
      <c r="C1810" s="286"/>
    </row>
    <row r="1811" spans="3:3" x14ac:dyDescent="0.25">
      <c r="C1811" s="286"/>
    </row>
    <row r="1812" spans="3:3" x14ac:dyDescent="0.25">
      <c r="C1812" s="286"/>
    </row>
    <row r="1813" spans="3:3" x14ac:dyDescent="0.25">
      <c r="C1813" s="286"/>
    </row>
    <row r="1814" spans="3:3" x14ac:dyDescent="0.25">
      <c r="C1814" s="286"/>
    </row>
    <row r="1815" spans="3:3" x14ac:dyDescent="0.25">
      <c r="C1815" s="286"/>
    </row>
    <row r="1816" spans="3:3" x14ac:dyDescent="0.25">
      <c r="C1816" s="286"/>
    </row>
    <row r="1817" spans="3:3" x14ac:dyDescent="0.25">
      <c r="C1817" s="286"/>
    </row>
    <row r="1818" spans="3:3" x14ac:dyDescent="0.25">
      <c r="C1818" s="286"/>
    </row>
    <row r="1819" spans="3:3" x14ac:dyDescent="0.25">
      <c r="C1819" s="286"/>
    </row>
    <row r="1820" spans="3:3" x14ac:dyDescent="0.25">
      <c r="C1820" s="286"/>
    </row>
    <row r="1821" spans="3:3" x14ac:dyDescent="0.25">
      <c r="C1821" s="286"/>
    </row>
    <row r="1822" spans="3:3" x14ac:dyDescent="0.25">
      <c r="C1822" s="286"/>
    </row>
    <row r="1823" spans="3:3" x14ac:dyDescent="0.25">
      <c r="C1823" s="286"/>
    </row>
    <row r="1824" spans="3:3" x14ac:dyDescent="0.25">
      <c r="C1824" s="286"/>
    </row>
    <row r="1825" spans="3:3" x14ac:dyDescent="0.25">
      <c r="C1825" s="286"/>
    </row>
    <row r="1826" spans="3:3" x14ac:dyDescent="0.25">
      <c r="C1826" s="286"/>
    </row>
    <row r="1827" spans="3:3" x14ac:dyDescent="0.25">
      <c r="C1827" s="286"/>
    </row>
    <row r="1828" spans="3:3" x14ac:dyDescent="0.25">
      <c r="C1828" s="286"/>
    </row>
    <row r="1829" spans="3:3" x14ac:dyDescent="0.25">
      <c r="C1829" s="286"/>
    </row>
    <row r="1830" spans="3:3" x14ac:dyDescent="0.25">
      <c r="C1830" s="286"/>
    </row>
    <row r="1831" spans="3:3" x14ac:dyDescent="0.25">
      <c r="C1831" s="286"/>
    </row>
    <row r="1832" spans="3:3" x14ac:dyDescent="0.25">
      <c r="C1832" s="286"/>
    </row>
    <row r="1833" spans="3:3" x14ac:dyDescent="0.25">
      <c r="C1833" s="286"/>
    </row>
    <row r="1834" spans="3:3" x14ac:dyDescent="0.25">
      <c r="C1834" s="286"/>
    </row>
    <row r="1835" spans="3:3" x14ac:dyDescent="0.25">
      <c r="C1835" s="286"/>
    </row>
    <row r="1836" spans="3:3" x14ac:dyDescent="0.25">
      <c r="C1836" s="286"/>
    </row>
    <row r="1837" spans="3:3" x14ac:dyDescent="0.25">
      <c r="C1837" s="286"/>
    </row>
    <row r="1838" spans="3:3" x14ac:dyDescent="0.25">
      <c r="C1838" s="286"/>
    </row>
    <row r="1839" spans="3:3" x14ac:dyDescent="0.25">
      <c r="C1839" s="286"/>
    </row>
    <row r="1840" spans="3:3" x14ac:dyDescent="0.25">
      <c r="C1840" s="286"/>
    </row>
    <row r="1841" spans="3:3" x14ac:dyDescent="0.25">
      <c r="C1841" s="286"/>
    </row>
    <row r="1842" spans="3:3" x14ac:dyDescent="0.25">
      <c r="C1842" s="286"/>
    </row>
    <row r="1843" spans="3:3" x14ac:dyDescent="0.25">
      <c r="C1843" s="286"/>
    </row>
    <row r="1844" spans="3:3" x14ac:dyDescent="0.25">
      <c r="C1844" s="286"/>
    </row>
    <row r="1845" spans="3:3" x14ac:dyDescent="0.25">
      <c r="C1845" s="286"/>
    </row>
    <row r="1846" spans="3:3" x14ac:dyDescent="0.25">
      <c r="C1846" s="286"/>
    </row>
    <row r="1847" spans="3:3" x14ac:dyDescent="0.25">
      <c r="C1847" s="286"/>
    </row>
    <row r="1848" spans="3:3" x14ac:dyDescent="0.25">
      <c r="C1848" s="286"/>
    </row>
    <row r="1849" spans="3:3" x14ac:dyDescent="0.25">
      <c r="C1849" s="286"/>
    </row>
    <row r="1850" spans="3:3" x14ac:dyDescent="0.25">
      <c r="C1850" s="286"/>
    </row>
    <row r="1851" spans="3:3" x14ac:dyDescent="0.25">
      <c r="C1851" s="286"/>
    </row>
    <row r="1852" spans="3:3" x14ac:dyDescent="0.25">
      <c r="C1852" s="286"/>
    </row>
    <row r="1853" spans="3:3" x14ac:dyDescent="0.25">
      <c r="C1853" s="286"/>
    </row>
    <row r="1854" spans="3:3" x14ac:dyDescent="0.25">
      <c r="C1854" s="286"/>
    </row>
    <row r="1855" spans="3:3" x14ac:dyDescent="0.25">
      <c r="C1855" s="286"/>
    </row>
    <row r="1856" spans="3:3" x14ac:dyDescent="0.25">
      <c r="C1856" s="286"/>
    </row>
    <row r="1857" spans="3:3" x14ac:dyDescent="0.25">
      <c r="C1857" s="286"/>
    </row>
    <row r="1858" spans="3:3" x14ac:dyDescent="0.25">
      <c r="C1858" s="286"/>
    </row>
    <row r="1859" spans="3:3" x14ac:dyDescent="0.25">
      <c r="C1859" s="286"/>
    </row>
    <row r="1860" spans="3:3" x14ac:dyDescent="0.25">
      <c r="C1860" s="286"/>
    </row>
    <row r="1861" spans="3:3" x14ac:dyDescent="0.25">
      <c r="C1861" s="286"/>
    </row>
    <row r="1862" spans="3:3" x14ac:dyDescent="0.25">
      <c r="C1862" s="286"/>
    </row>
    <row r="1863" spans="3:3" x14ac:dyDescent="0.25">
      <c r="C1863" s="286"/>
    </row>
    <row r="1864" spans="3:3" x14ac:dyDescent="0.25">
      <c r="C1864" s="286"/>
    </row>
    <row r="1865" spans="3:3" x14ac:dyDescent="0.25">
      <c r="C1865" s="286"/>
    </row>
    <row r="1866" spans="3:3" x14ac:dyDescent="0.25">
      <c r="C1866" s="286"/>
    </row>
    <row r="1867" spans="3:3" x14ac:dyDescent="0.25">
      <c r="C1867" s="286"/>
    </row>
    <row r="1868" spans="3:3" x14ac:dyDescent="0.25">
      <c r="C1868" s="286"/>
    </row>
    <row r="1869" spans="3:3" x14ac:dyDescent="0.25">
      <c r="C1869" s="286"/>
    </row>
    <row r="1870" spans="3:3" x14ac:dyDescent="0.25">
      <c r="C1870" s="286"/>
    </row>
    <row r="1871" spans="3:3" x14ac:dyDescent="0.25">
      <c r="C1871" s="286"/>
    </row>
    <row r="1872" spans="3:3" x14ac:dyDescent="0.25">
      <c r="C1872" s="286"/>
    </row>
    <row r="1873" spans="3:3" x14ac:dyDescent="0.25">
      <c r="C1873" s="286"/>
    </row>
    <row r="1874" spans="3:3" x14ac:dyDescent="0.25">
      <c r="C1874" s="286"/>
    </row>
    <row r="1875" spans="3:3" x14ac:dyDescent="0.25">
      <c r="C1875" s="286"/>
    </row>
    <row r="1876" spans="3:3" x14ac:dyDescent="0.25">
      <c r="C1876" s="286"/>
    </row>
    <row r="1877" spans="3:3" x14ac:dyDescent="0.25">
      <c r="C1877" s="286"/>
    </row>
    <row r="1878" spans="3:3" x14ac:dyDescent="0.25">
      <c r="C1878" s="286"/>
    </row>
    <row r="1879" spans="3:3" x14ac:dyDescent="0.25">
      <c r="C1879" s="286"/>
    </row>
    <row r="1880" spans="3:3" x14ac:dyDescent="0.25">
      <c r="C1880" s="286"/>
    </row>
    <row r="1881" spans="3:3" x14ac:dyDescent="0.25">
      <c r="C1881" s="286"/>
    </row>
    <row r="1882" spans="3:3" x14ac:dyDescent="0.25">
      <c r="C1882" s="286"/>
    </row>
    <row r="1883" spans="3:3" x14ac:dyDescent="0.25">
      <c r="C1883" s="286"/>
    </row>
    <row r="1884" spans="3:3" x14ac:dyDescent="0.25">
      <c r="C1884" s="286"/>
    </row>
    <row r="1885" spans="3:3" x14ac:dyDescent="0.25">
      <c r="C1885" s="286"/>
    </row>
    <row r="1886" spans="3:3" x14ac:dyDescent="0.25">
      <c r="C1886" s="286"/>
    </row>
    <row r="1887" spans="3:3" x14ac:dyDescent="0.25">
      <c r="C1887" s="286"/>
    </row>
    <row r="1888" spans="3:3" x14ac:dyDescent="0.25">
      <c r="C1888" s="286"/>
    </row>
    <row r="1889" spans="3:3" x14ac:dyDescent="0.25">
      <c r="C1889" s="286"/>
    </row>
    <row r="1890" spans="3:3" x14ac:dyDescent="0.25">
      <c r="C1890" s="286"/>
    </row>
    <row r="1891" spans="3:3" x14ac:dyDescent="0.25">
      <c r="C1891" s="286"/>
    </row>
    <row r="1892" spans="3:3" x14ac:dyDescent="0.25">
      <c r="C1892" s="286"/>
    </row>
    <row r="1893" spans="3:3" x14ac:dyDescent="0.25">
      <c r="C1893" s="286"/>
    </row>
    <row r="1894" spans="3:3" x14ac:dyDescent="0.25">
      <c r="C1894" s="286"/>
    </row>
    <row r="1895" spans="3:3" x14ac:dyDescent="0.25">
      <c r="C1895" s="286"/>
    </row>
    <row r="1896" spans="3:3" x14ac:dyDescent="0.25">
      <c r="C1896" s="286"/>
    </row>
    <row r="1897" spans="3:3" x14ac:dyDescent="0.25">
      <c r="C1897" s="286"/>
    </row>
    <row r="1898" spans="3:3" x14ac:dyDescent="0.25">
      <c r="C1898" s="286"/>
    </row>
    <row r="1899" spans="3:3" x14ac:dyDescent="0.25">
      <c r="C1899" s="286"/>
    </row>
    <row r="1900" spans="3:3" x14ac:dyDescent="0.25">
      <c r="C1900" s="286"/>
    </row>
    <row r="1901" spans="3:3" x14ac:dyDescent="0.25">
      <c r="C1901" s="286"/>
    </row>
    <row r="1902" spans="3:3" x14ac:dyDescent="0.25">
      <c r="C1902" s="286"/>
    </row>
    <row r="1903" spans="3:3" x14ac:dyDescent="0.25">
      <c r="C1903" s="286"/>
    </row>
    <row r="1904" spans="3:3" x14ac:dyDescent="0.25">
      <c r="C1904" s="286"/>
    </row>
    <row r="1905" spans="3:3" x14ac:dyDescent="0.25">
      <c r="C1905" s="286"/>
    </row>
    <row r="1906" spans="3:3" x14ac:dyDescent="0.25">
      <c r="C1906" s="286"/>
    </row>
    <row r="1907" spans="3:3" x14ac:dyDescent="0.25">
      <c r="C1907" s="286"/>
    </row>
    <row r="1908" spans="3:3" x14ac:dyDescent="0.25">
      <c r="C1908" s="286"/>
    </row>
    <row r="1909" spans="3:3" x14ac:dyDescent="0.25">
      <c r="C1909" s="286"/>
    </row>
    <row r="1910" spans="3:3" x14ac:dyDescent="0.25">
      <c r="C1910" s="286"/>
    </row>
    <row r="1911" spans="3:3" x14ac:dyDescent="0.25">
      <c r="C1911" s="286"/>
    </row>
    <row r="1912" spans="3:3" x14ac:dyDescent="0.25">
      <c r="C1912" s="286"/>
    </row>
    <row r="1913" spans="3:3" x14ac:dyDescent="0.25">
      <c r="C1913" s="286"/>
    </row>
    <row r="1914" spans="3:3" x14ac:dyDescent="0.25">
      <c r="C1914" s="286"/>
    </row>
    <row r="1915" spans="3:3" x14ac:dyDescent="0.25">
      <c r="C1915" s="286"/>
    </row>
    <row r="1916" spans="3:3" x14ac:dyDescent="0.25">
      <c r="C1916" s="286"/>
    </row>
    <row r="1917" spans="3:3" x14ac:dyDescent="0.25">
      <c r="C1917" s="286"/>
    </row>
    <row r="1918" spans="3:3" x14ac:dyDescent="0.25">
      <c r="C1918" s="286"/>
    </row>
    <row r="1919" spans="3:3" x14ac:dyDescent="0.25">
      <c r="C1919" s="286"/>
    </row>
    <row r="1920" spans="3:3" x14ac:dyDescent="0.25">
      <c r="C1920" s="286"/>
    </row>
    <row r="1921" spans="3:3" x14ac:dyDescent="0.25">
      <c r="C1921" s="286"/>
    </row>
    <row r="1922" spans="3:3" x14ac:dyDescent="0.25">
      <c r="C1922" s="286"/>
    </row>
    <row r="1923" spans="3:3" x14ac:dyDescent="0.25">
      <c r="C1923" s="286"/>
    </row>
    <row r="1924" spans="3:3" x14ac:dyDescent="0.25">
      <c r="C1924" s="286"/>
    </row>
    <row r="1925" spans="3:3" x14ac:dyDescent="0.25">
      <c r="C1925" s="286"/>
    </row>
    <row r="1926" spans="3:3" x14ac:dyDescent="0.25">
      <c r="C1926" s="286"/>
    </row>
    <row r="1927" spans="3:3" x14ac:dyDescent="0.25">
      <c r="C1927" s="286"/>
    </row>
    <row r="1928" spans="3:3" x14ac:dyDescent="0.25">
      <c r="C1928" s="286"/>
    </row>
    <row r="1929" spans="3:3" x14ac:dyDescent="0.25">
      <c r="C1929" s="286"/>
    </row>
    <row r="1930" spans="3:3" x14ac:dyDescent="0.25">
      <c r="C1930" s="286"/>
    </row>
    <row r="1931" spans="3:3" x14ac:dyDescent="0.25">
      <c r="C1931" s="286"/>
    </row>
    <row r="1932" spans="3:3" x14ac:dyDescent="0.25">
      <c r="C1932" s="286"/>
    </row>
    <row r="1933" spans="3:3" x14ac:dyDescent="0.25">
      <c r="C1933" s="286"/>
    </row>
    <row r="1934" spans="3:3" x14ac:dyDescent="0.25">
      <c r="C1934" s="286"/>
    </row>
    <row r="1935" spans="3:3" x14ac:dyDescent="0.25">
      <c r="C1935" s="286"/>
    </row>
    <row r="1936" spans="3:3" x14ac:dyDescent="0.25">
      <c r="C1936" s="286"/>
    </row>
    <row r="1937" spans="3:3" x14ac:dyDescent="0.25">
      <c r="C1937" s="286"/>
    </row>
    <row r="1938" spans="3:3" x14ac:dyDescent="0.25">
      <c r="C1938" s="286"/>
    </row>
    <row r="1939" spans="3:3" x14ac:dyDescent="0.25">
      <c r="C1939" s="286"/>
    </row>
    <row r="1940" spans="3:3" x14ac:dyDescent="0.25">
      <c r="C1940" s="286"/>
    </row>
    <row r="1941" spans="3:3" x14ac:dyDescent="0.25">
      <c r="C1941" s="286"/>
    </row>
    <row r="1942" spans="3:3" x14ac:dyDescent="0.25">
      <c r="C1942" s="286"/>
    </row>
    <row r="1943" spans="3:3" x14ac:dyDescent="0.25">
      <c r="C1943" s="286"/>
    </row>
    <row r="1944" spans="3:3" x14ac:dyDescent="0.25">
      <c r="C1944" s="286"/>
    </row>
    <row r="1945" spans="3:3" x14ac:dyDescent="0.25">
      <c r="C1945" s="286"/>
    </row>
    <row r="1946" spans="3:3" x14ac:dyDescent="0.25">
      <c r="C1946" s="286"/>
    </row>
    <row r="1947" spans="3:3" x14ac:dyDescent="0.25">
      <c r="C1947" s="286"/>
    </row>
    <row r="1948" spans="3:3" x14ac:dyDescent="0.25">
      <c r="C1948" s="286"/>
    </row>
    <row r="1949" spans="3:3" x14ac:dyDescent="0.25">
      <c r="C1949" s="286"/>
    </row>
    <row r="1950" spans="3:3" x14ac:dyDescent="0.25">
      <c r="C1950" s="286"/>
    </row>
    <row r="1951" spans="3:3" x14ac:dyDescent="0.25">
      <c r="C1951" s="286"/>
    </row>
    <row r="1952" spans="3:3" x14ac:dyDescent="0.25">
      <c r="C1952" s="286"/>
    </row>
    <row r="1953" spans="3:3" x14ac:dyDescent="0.25">
      <c r="C1953" s="286"/>
    </row>
    <row r="1954" spans="3:3" x14ac:dyDescent="0.25">
      <c r="C1954" s="286"/>
    </row>
    <row r="1955" spans="3:3" x14ac:dyDescent="0.25">
      <c r="C1955" s="286"/>
    </row>
    <row r="1956" spans="3:3" x14ac:dyDescent="0.25">
      <c r="C1956" s="286"/>
    </row>
    <row r="1957" spans="3:3" x14ac:dyDescent="0.25">
      <c r="C1957" s="286"/>
    </row>
    <row r="1958" spans="3:3" x14ac:dyDescent="0.25">
      <c r="C1958" s="286"/>
    </row>
    <row r="1959" spans="3:3" x14ac:dyDescent="0.25">
      <c r="C1959" s="286"/>
    </row>
    <row r="1960" spans="3:3" x14ac:dyDescent="0.25">
      <c r="C1960" s="286"/>
    </row>
    <row r="1961" spans="3:3" x14ac:dyDescent="0.25">
      <c r="C1961" s="286"/>
    </row>
    <row r="1962" spans="3:3" x14ac:dyDescent="0.25">
      <c r="C1962" s="286"/>
    </row>
    <row r="1963" spans="3:3" x14ac:dyDescent="0.25">
      <c r="C1963" s="286"/>
    </row>
    <row r="1964" spans="3:3" x14ac:dyDescent="0.25">
      <c r="C1964" s="286"/>
    </row>
    <row r="1965" spans="3:3" x14ac:dyDescent="0.25">
      <c r="C1965" s="286"/>
    </row>
    <row r="1966" spans="3:3" x14ac:dyDescent="0.25">
      <c r="C1966" s="286"/>
    </row>
    <row r="1967" spans="3:3" x14ac:dyDescent="0.25">
      <c r="C1967" s="286"/>
    </row>
    <row r="1968" spans="3:3" x14ac:dyDescent="0.25">
      <c r="C1968" s="286"/>
    </row>
    <row r="1969" spans="3:3" x14ac:dyDescent="0.25">
      <c r="C1969" s="286"/>
    </row>
    <row r="1970" spans="3:3" x14ac:dyDescent="0.25">
      <c r="C1970" s="286"/>
    </row>
    <row r="1971" spans="3:3" x14ac:dyDescent="0.25">
      <c r="C1971" s="286"/>
    </row>
    <row r="1972" spans="3:3" x14ac:dyDescent="0.25">
      <c r="C1972" s="286"/>
    </row>
    <row r="1973" spans="3:3" x14ac:dyDescent="0.25">
      <c r="C1973" s="286"/>
    </row>
    <row r="1974" spans="3:3" x14ac:dyDescent="0.25">
      <c r="C1974" s="286"/>
    </row>
    <row r="1975" spans="3:3" x14ac:dyDescent="0.25">
      <c r="C1975" s="286"/>
    </row>
    <row r="1976" spans="3:3" x14ac:dyDescent="0.25">
      <c r="C1976" s="286"/>
    </row>
    <row r="1977" spans="3:3" x14ac:dyDescent="0.25">
      <c r="C1977" s="286"/>
    </row>
    <row r="1978" spans="3:3" x14ac:dyDescent="0.25">
      <c r="C1978" s="286"/>
    </row>
    <row r="1979" spans="3:3" x14ac:dyDescent="0.25">
      <c r="C1979" s="286"/>
    </row>
    <row r="1980" spans="3:3" x14ac:dyDescent="0.25">
      <c r="C1980" s="286"/>
    </row>
    <row r="1981" spans="3:3" x14ac:dyDescent="0.25">
      <c r="C1981" s="286"/>
    </row>
    <row r="1982" spans="3:3" x14ac:dyDescent="0.25">
      <c r="C1982" s="286"/>
    </row>
    <row r="1983" spans="3:3" x14ac:dyDescent="0.25">
      <c r="C1983" s="286"/>
    </row>
    <row r="1984" spans="3:3" x14ac:dyDescent="0.25">
      <c r="C1984" s="286"/>
    </row>
    <row r="1985" spans="3:3" x14ac:dyDescent="0.25">
      <c r="C1985" s="286"/>
    </row>
    <row r="1986" spans="3:3" x14ac:dyDescent="0.25">
      <c r="C1986" s="286"/>
    </row>
    <row r="1987" spans="3:3" x14ac:dyDescent="0.25">
      <c r="C1987" s="286"/>
    </row>
    <row r="1988" spans="3:3" x14ac:dyDescent="0.25">
      <c r="C1988" s="286"/>
    </row>
    <row r="1989" spans="3:3" x14ac:dyDescent="0.25">
      <c r="C1989" s="286"/>
    </row>
    <row r="1990" spans="3:3" x14ac:dyDescent="0.25">
      <c r="C1990" s="286"/>
    </row>
    <row r="1991" spans="3:3" x14ac:dyDescent="0.25">
      <c r="C1991" s="286"/>
    </row>
    <row r="1992" spans="3:3" x14ac:dyDescent="0.25">
      <c r="C1992" s="286"/>
    </row>
    <row r="1993" spans="3:3" x14ac:dyDescent="0.25">
      <c r="C1993" s="286"/>
    </row>
    <row r="1994" spans="3:3" x14ac:dyDescent="0.25">
      <c r="C1994" s="286"/>
    </row>
    <row r="1995" spans="3:3" x14ac:dyDescent="0.25">
      <c r="C1995" s="286"/>
    </row>
    <row r="1996" spans="3:3" x14ac:dyDescent="0.25">
      <c r="C1996" s="286"/>
    </row>
    <row r="1997" spans="3:3" x14ac:dyDescent="0.25">
      <c r="C1997" s="286"/>
    </row>
    <row r="1998" spans="3:3" x14ac:dyDescent="0.25">
      <c r="C1998" s="286"/>
    </row>
    <row r="1999" spans="3:3" x14ac:dyDescent="0.25">
      <c r="C1999" s="286"/>
    </row>
    <row r="2000" spans="3:3" x14ac:dyDescent="0.25">
      <c r="C2000" s="286"/>
    </row>
    <row r="2001" spans="3:3" x14ac:dyDescent="0.25">
      <c r="C2001" s="286"/>
    </row>
    <row r="2002" spans="3:3" x14ac:dyDescent="0.25">
      <c r="C2002" s="286"/>
    </row>
    <row r="2003" spans="3:3" x14ac:dyDescent="0.25">
      <c r="C2003" s="286"/>
    </row>
    <row r="2004" spans="3:3" x14ac:dyDescent="0.25">
      <c r="C2004" s="286"/>
    </row>
    <row r="2005" spans="3:3" x14ac:dyDescent="0.25">
      <c r="C2005" s="286"/>
    </row>
    <row r="2006" spans="3:3" x14ac:dyDescent="0.25">
      <c r="C2006" s="286"/>
    </row>
    <row r="2007" spans="3:3" x14ac:dyDescent="0.25">
      <c r="C2007" s="286"/>
    </row>
    <row r="2008" spans="3:3" x14ac:dyDescent="0.25">
      <c r="C2008" s="286"/>
    </row>
    <row r="2009" spans="3:3" x14ac:dyDescent="0.25">
      <c r="C2009" s="286"/>
    </row>
    <row r="2010" spans="3:3" x14ac:dyDescent="0.25">
      <c r="C2010" s="286"/>
    </row>
    <row r="2011" spans="3:3" x14ac:dyDescent="0.25">
      <c r="C2011" s="286"/>
    </row>
    <row r="2012" spans="3:3" x14ac:dyDescent="0.25">
      <c r="C2012" s="286"/>
    </row>
    <row r="2013" spans="3:3" x14ac:dyDescent="0.25">
      <c r="C2013" s="286"/>
    </row>
    <row r="2014" spans="3:3" x14ac:dyDescent="0.25">
      <c r="C2014" s="286"/>
    </row>
    <row r="2015" spans="3:3" x14ac:dyDescent="0.25">
      <c r="C2015" s="286"/>
    </row>
    <row r="2016" spans="3:3" x14ac:dyDescent="0.25">
      <c r="C2016" s="286"/>
    </row>
    <row r="2017" spans="3:3" x14ac:dyDescent="0.25">
      <c r="C2017" s="286"/>
    </row>
    <row r="2018" spans="3:3" x14ac:dyDescent="0.25">
      <c r="C2018" s="286"/>
    </row>
    <row r="2019" spans="3:3" x14ac:dyDescent="0.25">
      <c r="C2019" s="286"/>
    </row>
    <row r="2020" spans="3:3" x14ac:dyDescent="0.25">
      <c r="C2020" s="286"/>
    </row>
    <row r="2021" spans="3:3" x14ac:dyDescent="0.25">
      <c r="C2021" s="286"/>
    </row>
    <row r="2022" spans="3:3" x14ac:dyDescent="0.25">
      <c r="C2022" s="286"/>
    </row>
    <row r="2023" spans="3:3" x14ac:dyDescent="0.25">
      <c r="C2023" s="286"/>
    </row>
    <row r="2024" spans="3:3" x14ac:dyDescent="0.25">
      <c r="C2024" s="286"/>
    </row>
    <row r="2025" spans="3:3" x14ac:dyDescent="0.25">
      <c r="C2025" s="286"/>
    </row>
    <row r="2026" spans="3:3" x14ac:dyDescent="0.25">
      <c r="C2026" s="286"/>
    </row>
    <row r="2027" spans="3:3" x14ac:dyDescent="0.25">
      <c r="C2027" s="286"/>
    </row>
    <row r="2028" spans="3:3" x14ac:dyDescent="0.25">
      <c r="C2028" s="286"/>
    </row>
    <row r="2029" spans="3:3" x14ac:dyDescent="0.25">
      <c r="C2029" s="286"/>
    </row>
    <row r="2030" spans="3:3" x14ac:dyDescent="0.25">
      <c r="C2030" s="286"/>
    </row>
    <row r="2031" spans="3:3" x14ac:dyDescent="0.25">
      <c r="C2031" s="286"/>
    </row>
    <row r="2032" spans="3:3" x14ac:dyDescent="0.25">
      <c r="C2032" s="286"/>
    </row>
    <row r="2033" spans="3:3" x14ac:dyDescent="0.25">
      <c r="C2033" s="286"/>
    </row>
    <row r="2034" spans="3:3" x14ac:dyDescent="0.25">
      <c r="C2034" s="286"/>
    </row>
    <row r="2035" spans="3:3" x14ac:dyDescent="0.25">
      <c r="C2035" s="286"/>
    </row>
    <row r="2036" spans="3:3" x14ac:dyDescent="0.25">
      <c r="C2036" s="286"/>
    </row>
    <row r="2037" spans="3:3" x14ac:dyDescent="0.25">
      <c r="C2037" s="286"/>
    </row>
    <row r="2038" spans="3:3" x14ac:dyDescent="0.25">
      <c r="C2038" s="286"/>
    </row>
    <row r="2039" spans="3:3" x14ac:dyDescent="0.25">
      <c r="C2039" s="286"/>
    </row>
    <row r="2040" spans="3:3" x14ac:dyDescent="0.25">
      <c r="C2040" s="286"/>
    </row>
    <row r="2041" spans="3:3" x14ac:dyDescent="0.25">
      <c r="C2041" s="286"/>
    </row>
    <row r="2042" spans="3:3" x14ac:dyDescent="0.25">
      <c r="C2042" s="286"/>
    </row>
    <row r="2043" spans="3:3" x14ac:dyDescent="0.25">
      <c r="C2043" s="286"/>
    </row>
    <row r="2044" spans="3:3" x14ac:dyDescent="0.25">
      <c r="C2044" s="286"/>
    </row>
    <row r="2045" spans="3:3" x14ac:dyDescent="0.25">
      <c r="C2045" s="286"/>
    </row>
    <row r="2046" spans="3:3" x14ac:dyDescent="0.25">
      <c r="C2046" s="286"/>
    </row>
    <row r="2047" spans="3:3" x14ac:dyDescent="0.25">
      <c r="C2047" s="286"/>
    </row>
    <row r="2048" spans="3:3" x14ac:dyDescent="0.25">
      <c r="C2048" s="286"/>
    </row>
    <row r="2049" spans="3:3" x14ac:dyDescent="0.25">
      <c r="C2049" s="286"/>
    </row>
    <row r="2050" spans="3:3" x14ac:dyDescent="0.25">
      <c r="C2050" s="286"/>
    </row>
    <row r="2051" spans="3:3" x14ac:dyDescent="0.25">
      <c r="C2051" s="286"/>
    </row>
    <row r="2052" spans="3:3" x14ac:dyDescent="0.25">
      <c r="C2052" s="286"/>
    </row>
    <row r="2053" spans="3:3" x14ac:dyDescent="0.25">
      <c r="C2053" s="286"/>
    </row>
    <row r="2054" spans="3:3" x14ac:dyDescent="0.25">
      <c r="C2054" s="286"/>
    </row>
    <row r="2055" spans="3:3" x14ac:dyDescent="0.25">
      <c r="C2055" s="286"/>
    </row>
    <row r="2056" spans="3:3" x14ac:dyDescent="0.25">
      <c r="C2056" s="286"/>
    </row>
    <row r="2057" spans="3:3" x14ac:dyDescent="0.25">
      <c r="C2057" s="286"/>
    </row>
    <row r="2058" spans="3:3" x14ac:dyDescent="0.25">
      <c r="C2058" s="286"/>
    </row>
    <row r="2059" spans="3:3" x14ac:dyDescent="0.25">
      <c r="C2059" s="286"/>
    </row>
    <row r="2060" spans="3:3" x14ac:dyDescent="0.25">
      <c r="C2060" s="286"/>
    </row>
    <row r="2061" spans="3:3" x14ac:dyDescent="0.25">
      <c r="C2061" s="286"/>
    </row>
    <row r="2062" spans="3:3" x14ac:dyDescent="0.25">
      <c r="C2062" s="286"/>
    </row>
    <row r="2063" spans="3:3" x14ac:dyDescent="0.25">
      <c r="C2063" s="286"/>
    </row>
    <row r="2064" spans="3:3" x14ac:dyDescent="0.25">
      <c r="C2064" s="286"/>
    </row>
    <row r="2065" spans="3:3" x14ac:dyDescent="0.25">
      <c r="C2065" s="286"/>
    </row>
    <row r="2066" spans="3:3" x14ac:dyDescent="0.25">
      <c r="C2066" s="286"/>
    </row>
    <row r="2067" spans="3:3" x14ac:dyDescent="0.25">
      <c r="C2067" s="286"/>
    </row>
    <row r="2068" spans="3:3" x14ac:dyDescent="0.25">
      <c r="C2068" s="286"/>
    </row>
    <row r="2069" spans="3:3" x14ac:dyDescent="0.25">
      <c r="C2069" s="286"/>
    </row>
    <row r="2070" spans="3:3" x14ac:dyDescent="0.25">
      <c r="C2070" s="286"/>
    </row>
    <row r="2071" spans="3:3" x14ac:dyDescent="0.25">
      <c r="C2071" s="286"/>
    </row>
    <row r="2072" spans="3:3" x14ac:dyDescent="0.25">
      <c r="C2072" s="286"/>
    </row>
    <row r="2073" spans="3:3" x14ac:dyDescent="0.25">
      <c r="C2073" s="286"/>
    </row>
    <row r="2074" spans="3:3" x14ac:dyDescent="0.25">
      <c r="C2074" s="286"/>
    </row>
    <row r="2075" spans="3:3" x14ac:dyDescent="0.25">
      <c r="C2075" s="286"/>
    </row>
    <row r="2076" spans="3:3" x14ac:dyDescent="0.25">
      <c r="C2076" s="286"/>
    </row>
    <row r="2077" spans="3:3" x14ac:dyDescent="0.25">
      <c r="C2077" s="286"/>
    </row>
    <row r="2078" spans="3:3" x14ac:dyDescent="0.25">
      <c r="C2078" s="286"/>
    </row>
    <row r="2079" spans="3:3" x14ac:dyDescent="0.25">
      <c r="C2079" s="286"/>
    </row>
    <row r="2080" spans="3:3" x14ac:dyDescent="0.25">
      <c r="C2080" s="286"/>
    </row>
    <row r="2081" spans="3:3" x14ac:dyDescent="0.25">
      <c r="C2081" s="286"/>
    </row>
    <row r="2082" spans="3:3" x14ac:dyDescent="0.25">
      <c r="C2082" s="286"/>
    </row>
    <row r="2083" spans="3:3" x14ac:dyDescent="0.25">
      <c r="C2083" s="286"/>
    </row>
    <row r="2084" spans="3:3" x14ac:dyDescent="0.25">
      <c r="C2084" s="286"/>
    </row>
    <row r="2085" spans="3:3" x14ac:dyDescent="0.25">
      <c r="C2085" s="286"/>
    </row>
    <row r="2086" spans="3:3" x14ac:dyDescent="0.25">
      <c r="C2086" s="286"/>
    </row>
    <row r="2087" spans="3:3" x14ac:dyDescent="0.25">
      <c r="C2087" s="286"/>
    </row>
    <row r="2088" spans="3:3" x14ac:dyDescent="0.25">
      <c r="C2088" s="286"/>
    </row>
    <row r="2089" spans="3:3" x14ac:dyDescent="0.25">
      <c r="C2089" s="286"/>
    </row>
    <row r="2090" spans="3:3" x14ac:dyDescent="0.25">
      <c r="C2090" s="286"/>
    </row>
    <row r="2091" spans="3:3" x14ac:dyDescent="0.25">
      <c r="C2091" s="286"/>
    </row>
    <row r="2092" spans="3:3" x14ac:dyDescent="0.25">
      <c r="C2092" s="286"/>
    </row>
    <row r="2093" spans="3:3" x14ac:dyDescent="0.25">
      <c r="C2093" s="286"/>
    </row>
    <row r="2094" spans="3:3" x14ac:dyDescent="0.25">
      <c r="C2094" s="286"/>
    </row>
    <row r="2095" spans="3:3" x14ac:dyDescent="0.25">
      <c r="C2095" s="286"/>
    </row>
    <row r="2096" spans="3:3" x14ac:dyDescent="0.25">
      <c r="C2096" s="286"/>
    </row>
    <row r="2097" spans="3:3" x14ac:dyDescent="0.25">
      <c r="C2097" s="286"/>
    </row>
    <row r="2098" spans="3:3" x14ac:dyDescent="0.25">
      <c r="C2098" s="286"/>
    </row>
    <row r="2099" spans="3:3" x14ac:dyDescent="0.25">
      <c r="C2099" s="286"/>
    </row>
    <row r="2100" spans="3:3" x14ac:dyDescent="0.25">
      <c r="C2100" s="286"/>
    </row>
    <row r="2101" spans="3:3" x14ac:dyDescent="0.25">
      <c r="C2101" s="286"/>
    </row>
    <row r="2102" spans="3:3" x14ac:dyDescent="0.25">
      <c r="C2102" s="286"/>
    </row>
    <row r="2103" spans="3:3" x14ac:dyDescent="0.25">
      <c r="C2103" s="286"/>
    </row>
    <row r="2104" spans="3:3" x14ac:dyDescent="0.25">
      <c r="C2104" s="286"/>
    </row>
    <row r="2105" spans="3:3" x14ac:dyDescent="0.25">
      <c r="C2105" s="286"/>
    </row>
    <row r="2106" spans="3:3" x14ac:dyDescent="0.25">
      <c r="C2106" s="286"/>
    </row>
    <row r="2107" spans="3:3" x14ac:dyDescent="0.25">
      <c r="C2107" s="286"/>
    </row>
    <row r="2108" spans="3:3" x14ac:dyDescent="0.25">
      <c r="C2108" s="286"/>
    </row>
    <row r="2109" spans="3:3" x14ac:dyDescent="0.25">
      <c r="C2109" s="286"/>
    </row>
    <row r="2110" spans="3:3" x14ac:dyDescent="0.25">
      <c r="C2110" s="286"/>
    </row>
    <row r="2111" spans="3:3" x14ac:dyDescent="0.25">
      <c r="C2111" s="286"/>
    </row>
    <row r="2112" spans="3:3" x14ac:dyDescent="0.25">
      <c r="C2112" s="286"/>
    </row>
    <row r="2113" spans="3:3" x14ac:dyDescent="0.25">
      <c r="C2113" s="286"/>
    </row>
    <row r="2114" spans="3:3" x14ac:dyDescent="0.25">
      <c r="C2114" s="286"/>
    </row>
    <row r="2115" spans="3:3" x14ac:dyDescent="0.25">
      <c r="C2115" s="286"/>
    </row>
    <row r="2116" spans="3:3" x14ac:dyDescent="0.25">
      <c r="C2116" s="286"/>
    </row>
    <row r="2117" spans="3:3" x14ac:dyDescent="0.25">
      <c r="C2117" s="286"/>
    </row>
    <row r="2118" spans="3:3" x14ac:dyDescent="0.25">
      <c r="C2118" s="286"/>
    </row>
    <row r="2119" spans="3:3" x14ac:dyDescent="0.25">
      <c r="C2119" s="286"/>
    </row>
    <row r="2120" spans="3:3" x14ac:dyDescent="0.25">
      <c r="C2120" s="286"/>
    </row>
    <row r="2121" spans="3:3" x14ac:dyDescent="0.25">
      <c r="C2121" s="286"/>
    </row>
    <row r="2122" spans="3:3" x14ac:dyDescent="0.25">
      <c r="C2122" s="286"/>
    </row>
    <row r="2123" spans="3:3" x14ac:dyDescent="0.25">
      <c r="C2123" s="286"/>
    </row>
    <row r="2124" spans="3:3" x14ac:dyDescent="0.25">
      <c r="C2124" s="286"/>
    </row>
    <row r="2125" spans="3:3" x14ac:dyDescent="0.25">
      <c r="C2125" s="286"/>
    </row>
    <row r="2126" spans="3:3" x14ac:dyDescent="0.25">
      <c r="C2126" s="286"/>
    </row>
    <row r="2127" spans="3:3" x14ac:dyDescent="0.25">
      <c r="C2127" s="286"/>
    </row>
    <row r="2128" spans="3:3" x14ac:dyDescent="0.25">
      <c r="C2128" s="286"/>
    </row>
    <row r="2129" spans="3:3" x14ac:dyDescent="0.25">
      <c r="C2129" s="286"/>
    </row>
    <row r="2130" spans="3:3" x14ac:dyDescent="0.25">
      <c r="C2130" s="286"/>
    </row>
    <row r="2131" spans="3:3" x14ac:dyDescent="0.25">
      <c r="C2131" s="286"/>
    </row>
    <row r="2132" spans="3:3" x14ac:dyDescent="0.25">
      <c r="C2132" s="286"/>
    </row>
    <row r="2133" spans="3:3" x14ac:dyDescent="0.25">
      <c r="C2133" s="286"/>
    </row>
    <row r="2134" spans="3:3" x14ac:dyDescent="0.25">
      <c r="C2134" s="286"/>
    </row>
    <row r="2135" spans="3:3" x14ac:dyDescent="0.25">
      <c r="C2135" s="286"/>
    </row>
    <row r="2136" spans="3:3" x14ac:dyDescent="0.25">
      <c r="C2136" s="286"/>
    </row>
    <row r="2137" spans="3:3" x14ac:dyDescent="0.25">
      <c r="C2137" s="286"/>
    </row>
    <row r="2138" spans="3:3" x14ac:dyDescent="0.25">
      <c r="C2138" s="286"/>
    </row>
    <row r="2139" spans="3:3" x14ac:dyDescent="0.25">
      <c r="C2139" s="286"/>
    </row>
    <row r="2140" spans="3:3" x14ac:dyDescent="0.25">
      <c r="C2140" s="286"/>
    </row>
    <row r="2141" spans="3:3" x14ac:dyDescent="0.25">
      <c r="C2141" s="286"/>
    </row>
    <row r="2142" spans="3:3" x14ac:dyDescent="0.25">
      <c r="C2142" s="286"/>
    </row>
    <row r="2143" spans="3:3" x14ac:dyDescent="0.25">
      <c r="C2143" s="286"/>
    </row>
    <row r="2144" spans="3:3" x14ac:dyDescent="0.25">
      <c r="C2144" s="286"/>
    </row>
    <row r="2145" spans="3:3" x14ac:dyDescent="0.25">
      <c r="C2145" s="286"/>
    </row>
    <row r="2146" spans="3:3" x14ac:dyDescent="0.25">
      <c r="C2146" s="286"/>
    </row>
    <row r="2147" spans="3:3" x14ac:dyDescent="0.25">
      <c r="C2147" s="286"/>
    </row>
    <row r="2148" spans="3:3" x14ac:dyDescent="0.25">
      <c r="C2148" s="286"/>
    </row>
    <row r="2149" spans="3:3" x14ac:dyDescent="0.25">
      <c r="C2149" s="286"/>
    </row>
    <row r="2150" spans="3:3" x14ac:dyDescent="0.25">
      <c r="C2150" s="286"/>
    </row>
    <row r="2151" spans="3:3" x14ac:dyDescent="0.25">
      <c r="C2151" s="286"/>
    </row>
    <row r="2152" spans="3:3" x14ac:dyDescent="0.25">
      <c r="C2152" s="286"/>
    </row>
    <row r="2153" spans="3:3" x14ac:dyDescent="0.25">
      <c r="C2153" s="286"/>
    </row>
    <row r="2154" spans="3:3" x14ac:dyDescent="0.25">
      <c r="C2154" s="286"/>
    </row>
    <row r="2155" spans="3:3" x14ac:dyDescent="0.25">
      <c r="C2155" s="286"/>
    </row>
    <row r="2156" spans="3:3" x14ac:dyDescent="0.25">
      <c r="C2156" s="286"/>
    </row>
    <row r="2157" spans="3:3" x14ac:dyDescent="0.25">
      <c r="C2157" s="286"/>
    </row>
    <row r="2158" spans="3:3" x14ac:dyDescent="0.25">
      <c r="C2158" s="286"/>
    </row>
    <row r="2159" spans="3:3" x14ac:dyDescent="0.25">
      <c r="C2159" s="286"/>
    </row>
    <row r="2160" spans="3:3" x14ac:dyDescent="0.25">
      <c r="C2160" s="286"/>
    </row>
    <row r="2161" spans="3:3" x14ac:dyDescent="0.25">
      <c r="C2161" s="286"/>
    </row>
    <row r="2162" spans="3:3" x14ac:dyDescent="0.25">
      <c r="C2162" s="286"/>
    </row>
    <row r="2163" spans="3:3" x14ac:dyDescent="0.25">
      <c r="C2163" s="286"/>
    </row>
    <row r="2164" spans="3:3" x14ac:dyDescent="0.25">
      <c r="C2164" s="286"/>
    </row>
    <row r="2165" spans="3:3" x14ac:dyDescent="0.25">
      <c r="C2165" s="286"/>
    </row>
    <row r="2166" spans="3:3" x14ac:dyDescent="0.25">
      <c r="C2166" s="286"/>
    </row>
    <row r="2167" spans="3:3" x14ac:dyDescent="0.25">
      <c r="C2167" s="286"/>
    </row>
    <row r="2168" spans="3:3" x14ac:dyDescent="0.25">
      <c r="C2168" s="286"/>
    </row>
    <row r="2169" spans="3:3" x14ac:dyDescent="0.25">
      <c r="C2169" s="286"/>
    </row>
    <row r="2170" spans="3:3" x14ac:dyDescent="0.25">
      <c r="C2170" s="286"/>
    </row>
    <row r="2171" spans="3:3" x14ac:dyDescent="0.25">
      <c r="C2171" s="286"/>
    </row>
    <row r="2172" spans="3:3" x14ac:dyDescent="0.25">
      <c r="C2172" s="286"/>
    </row>
    <row r="2173" spans="3:3" x14ac:dyDescent="0.25">
      <c r="C2173" s="286"/>
    </row>
    <row r="2174" spans="3:3" x14ac:dyDescent="0.25">
      <c r="C2174" s="286"/>
    </row>
    <row r="2175" spans="3:3" x14ac:dyDescent="0.25">
      <c r="C2175" s="286"/>
    </row>
    <row r="2176" spans="3:3" x14ac:dyDescent="0.25">
      <c r="C2176" s="286"/>
    </row>
    <row r="2177" spans="3:3" x14ac:dyDescent="0.25">
      <c r="C2177" s="286"/>
    </row>
    <row r="2178" spans="3:3" x14ac:dyDescent="0.25">
      <c r="C2178" s="286"/>
    </row>
    <row r="2179" spans="3:3" x14ac:dyDescent="0.25">
      <c r="C2179" s="286"/>
    </row>
    <row r="2180" spans="3:3" x14ac:dyDescent="0.25">
      <c r="C2180" s="286"/>
    </row>
    <row r="2181" spans="3:3" x14ac:dyDescent="0.25">
      <c r="C2181" s="286"/>
    </row>
    <row r="2182" spans="3:3" x14ac:dyDescent="0.25">
      <c r="C2182" s="286"/>
    </row>
    <row r="2183" spans="3:3" x14ac:dyDescent="0.25">
      <c r="C2183" s="286"/>
    </row>
    <row r="2184" spans="3:3" x14ac:dyDescent="0.25">
      <c r="C2184" s="286"/>
    </row>
    <row r="2185" spans="3:3" x14ac:dyDescent="0.25">
      <c r="C2185" s="286"/>
    </row>
    <row r="2186" spans="3:3" x14ac:dyDescent="0.25">
      <c r="C2186" s="286"/>
    </row>
    <row r="2187" spans="3:3" x14ac:dyDescent="0.25">
      <c r="C2187" s="286"/>
    </row>
    <row r="2188" spans="3:3" x14ac:dyDescent="0.25">
      <c r="C2188" s="286"/>
    </row>
    <row r="2189" spans="3:3" x14ac:dyDescent="0.25">
      <c r="C2189" s="286"/>
    </row>
    <row r="2190" spans="3:3" x14ac:dyDescent="0.25">
      <c r="C2190" s="286"/>
    </row>
    <row r="2191" spans="3:3" x14ac:dyDescent="0.25">
      <c r="C2191" s="286"/>
    </row>
    <row r="2192" spans="3:3" x14ac:dyDescent="0.25">
      <c r="C2192" s="286"/>
    </row>
    <row r="2193" spans="3:3" x14ac:dyDescent="0.25">
      <c r="C2193" s="286"/>
    </row>
    <row r="2194" spans="3:3" x14ac:dyDescent="0.25">
      <c r="C2194" s="286"/>
    </row>
    <row r="2195" spans="3:3" x14ac:dyDescent="0.25">
      <c r="C2195" s="286"/>
    </row>
    <row r="2196" spans="3:3" x14ac:dyDescent="0.25">
      <c r="C2196" s="286"/>
    </row>
    <row r="2197" spans="3:3" x14ac:dyDescent="0.25">
      <c r="C2197" s="286"/>
    </row>
    <row r="2198" spans="3:3" x14ac:dyDescent="0.25">
      <c r="C2198" s="286"/>
    </row>
    <row r="2199" spans="3:3" x14ac:dyDescent="0.25">
      <c r="C2199" s="286"/>
    </row>
    <row r="2200" spans="3:3" x14ac:dyDescent="0.25">
      <c r="C2200" s="286"/>
    </row>
    <row r="2201" spans="3:3" x14ac:dyDescent="0.25">
      <c r="C2201" s="286"/>
    </row>
    <row r="2202" spans="3:3" x14ac:dyDescent="0.25">
      <c r="C2202" s="286"/>
    </row>
    <row r="2203" spans="3:3" x14ac:dyDescent="0.25">
      <c r="C2203" s="286"/>
    </row>
    <row r="2204" spans="3:3" x14ac:dyDescent="0.25">
      <c r="C2204" s="286"/>
    </row>
    <row r="2205" spans="3:3" x14ac:dyDescent="0.25">
      <c r="C2205" s="286"/>
    </row>
    <row r="2206" spans="3:3" x14ac:dyDescent="0.25">
      <c r="C2206" s="286"/>
    </row>
    <row r="2207" spans="3:3" x14ac:dyDescent="0.25">
      <c r="C2207" s="286"/>
    </row>
    <row r="2208" spans="3:3" x14ac:dyDescent="0.25">
      <c r="C2208" s="286"/>
    </row>
    <row r="2209" spans="3:3" x14ac:dyDescent="0.25">
      <c r="C2209" s="286"/>
    </row>
    <row r="2210" spans="3:3" x14ac:dyDescent="0.25">
      <c r="C2210" s="286"/>
    </row>
    <row r="2211" spans="3:3" x14ac:dyDescent="0.25">
      <c r="C2211" s="286"/>
    </row>
    <row r="2212" spans="3:3" x14ac:dyDescent="0.25">
      <c r="C2212" s="286"/>
    </row>
    <row r="2213" spans="3:3" x14ac:dyDescent="0.25">
      <c r="C2213" s="286"/>
    </row>
    <row r="2214" spans="3:3" x14ac:dyDescent="0.25">
      <c r="C2214" s="286"/>
    </row>
    <row r="2215" spans="3:3" x14ac:dyDescent="0.25">
      <c r="C2215" s="286"/>
    </row>
    <row r="2216" spans="3:3" x14ac:dyDescent="0.25">
      <c r="C2216" s="286"/>
    </row>
    <row r="2217" spans="3:3" x14ac:dyDescent="0.25">
      <c r="C2217" s="286"/>
    </row>
    <row r="2218" spans="3:3" x14ac:dyDescent="0.25">
      <c r="C2218" s="286"/>
    </row>
    <row r="2219" spans="3:3" x14ac:dyDescent="0.25">
      <c r="C2219" s="286"/>
    </row>
    <row r="2220" spans="3:3" x14ac:dyDescent="0.25">
      <c r="C2220" s="286"/>
    </row>
    <row r="2221" spans="3:3" x14ac:dyDescent="0.25">
      <c r="C2221" s="286"/>
    </row>
    <row r="2222" spans="3:3" x14ac:dyDescent="0.25">
      <c r="C2222" s="286"/>
    </row>
    <row r="2223" spans="3:3" x14ac:dyDescent="0.25">
      <c r="C2223" s="286"/>
    </row>
    <row r="2224" spans="3:3" x14ac:dyDescent="0.25">
      <c r="C2224" s="286"/>
    </row>
    <row r="2225" spans="3:3" x14ac:dyDescent="0.25">
      <c r="C2225" s="286"/>
    </row>
    <row r="2226" spans="3:3" x14ac:dyDescent="0.25">
      <c r="C2226" s="286"/>
    </row>
    <row r="2227" spans="3:3" x14ac:dyDescent="0.25">
      <c r="C2227" s="286"/>
    </row>
    <row r="2228" spans="3:3" x14ac:dyDescent="0.25">
      <c r="C2228" s="286"/>
    </row>
    <row r="2229" spans="3:3" x14ac:dyDescent="0.25">
      <c r="C2229" s="286"/>
    </row>
    <row r="2230" spans="3:3" x14ac:dyDescent="0.25">
      <c r="C2230" s="286"/>
    </row>
    <row r="2231" spans="3:3" x14ac:dyDescent="0.25">
      <c r="C2231" s="286"/>
    </row>
    <row r="2232" spans="3:3" x14ac:dyDescent="0.25">
      <c r="C2232" s="286"/>
    </row>
    <row r="2233" spans="3:3" x14ac:dyDescent="0.25">
      <c r="C2233" s="286"/>
    </row>
    <row r="2234" spans="3:3" x14ac:dyDescent="0.25">
      <c r="C2234" s="286"/>
    </row>
    <row r="2235" spans="3:3" x14ac:dyDescent="0.25">
      <c r="C2235" s="286"/>
    </row>
    <row r="2236" spans="3:3" x14ac:dyDescent="0.25">
      <c r="C2236" s="286"/>
    </row>
    <row r="2237" spans="3:3" x14ac:dyDescent="0.25">
      <c r="C2237" s="286"/>
    </row>
    <row r="2238" spans="3:3" x14ac:dyDescent="0.25">
      <c r="C2238" s="286"/>
    </row>
    <row r="2239" spans="3:3" x14ac:dyDescent="0.25">
      <c r="C2239" s="286"/>
    </row>
    <row r="2240" spans="3:3" x14ac:dyDescent="0.25">
      <c r="C2240" s="286"/>
    </row>
    <row r="2241" spans="3:3" x14ac:dyDescent="0.25">
      <c r="C2241" s="286"/>
    </row>
    <row r="2242" spans="3:3" x14ac:dyDescent="0.25">
      <c r="C2242" s="286"/>
    </row>
    <row r="2243" spans="3:3" x14ac:dyDescent="0.25">
      <c r="C2243" s="286"/>
    </row>
    <row r="2244" spans="3:3" x14ac:dyDescent="0.25">
      <c r="C2244" s="286"/>
    </row>
    <row r="2245" spans="3:3" x14ac:dyDescent="0.25">
      <c r="C2245" s="286"/>
    </row>
    <row r="2246" spans="3:3" x14ac:dyDescent="0.25">
      <c r="C2246" s="286"/>
    </row>
    <row r="2247" spans="3:3" x14ac:dyDescent="0.25">
      <c r="C2247" s="286"/>
    </row>
    <row r="2248" spans="3:3" x14ac:dyDescent="0.25">
      <c r="C2248" s="286"/>
    </row>
    <row r="2249" spans="3:3" x14ac:dyDescent="0.25">
      <c r="C2249" s="286"/>
    </row>
    <row r="2250" spans="3:3" x14ac:dyDescent="0.25">
      <c r="C2250" s="286"/>
    </row>
    <row r="2251" spans="3:3" x14ac:dyDescent="0.25">
      <c r="C2251" s="286"/>
    </row>
    <row r="2252" spans="3:3" x14ac:dyDescent="0.25">
      <c r="C2252" s="286"/>
    </row>
    <row r="2253" spans="3:3" x14ac:dyDescent="0.25">
      <c r="C2253" s="286"/>
    </row>
    <row r="2254" spans="3:3" x14ac:dyDescent="0.25">
      <c r="C2254" s="286"/>
    </row>
    <row r="2255" spans="3:3" x14ac:dyDescent="0.25">
      <c r="C2255" s="286"/>
    </row>
    <row r="2256" spans="3:3" x14ac:dyDescent="0.25">
      <c r="C2256" s="286"/>
    </row>
    <row r="2257" spans="3:3" x14ac:dyDescent="0.25">
      <c r="C2257" s="286"/>
    </row>
    <row r="2258" spans="3:3" x14ac:dyDescent="0.25">
      <c r="C2258" s="286"/>
    </row>
    <row r="2259" spans="3:3" x14ac:dyDescent="0.25">
      <c r="C2259" s="286"/>
    </row>
    <row r="2260" spans="3:3" x14ac:dyDescent="0.25">
      <c r="C2260" s="286"/>
    </row>
    <row r="2261" spans="3:3" x14ac:dyDescent="0.25">
      <c r="C2261" s="286"/>
    </row>
    <row r="2262" spans="3:3" x14ac:dyDescent="0.25">
      <c r="C2262" s="286"/>
    </row>
    <row r="2263" spans="3:3" x14ac:dyDescent="0.25">
      <c r="C2263" s="286"/>
    </row>
    <row r="2264" spans="3:3" x14ac:dyDescent="0.25">
      <c r="C2264" s="286"/>
    </row>
    <row r="2265" spans="3:3" x14ac:dyDescent="0.25">
      <c r="C2265" s="286"/>
    </row>
    <row r="2266" spans="3:3" x14ac:dyDescent="0.25">
      <c r="C2266" s="286"/>
    </row>
    <row r="2267" spans="3:3" x14ac:dyDescent="0.25">
      <c r="C2267" s="286"/>
    </row>
    <row r="2268" spans="3:3" x14ac:dyDescent="0.25">
      <c r="C2268" s="286"/>
    </row>
    <row r="2269" spans="3:3" x14ac:dyDescent="0.25">
      <c r="C2269" s="286"/>
    </row>
    <row r="2270" spans="3:3" x14ac:dyDescent="0.25">
      <c r="C2270" s="286"/>
    </row>
    <row r="2271" spans="3:3" x14ac:dyDescent="0.25">
      <c r="C2271" s="286"/>
    </row>
    <row r="2272" spans="3:3" x14ac:dyDescent="0.25">
      <c r="C2272" s="286"/>
    </row>
    <row r="2273" spans="3:3" x14ac:dyDescent="0.25">
      <c r="C2273" s="286"/>
    </row>
    <row r="2274" spans="3:3" x14ac:dyDescent="0.25">
      <c r="C2274" s="286"/>
    </row>
    <row r="2275" spans="3:3" x14ac:dyDescent="0.25">
      <c r="C2275" s="286"/>
    </row>
    <row r="2276" spans="3:3" x14ac:dyDescent="0.25">
      <c r="C2276" s="286"/>
    </row>
    <row r="2277" spans="3:3" x14ac:dyDescent="0.25">
      <c r="C2277" s="286"/>
    </row>
    <row r="2278" spans="3:3" x14ac:dyDescent="0.25">
      <c r="C2278" s="286"/>
    </row>
    <row r="2279" spans="3:3" x14ac:dyDescent="0.25">
      <c r="C2279" s="286"/>
    </row>
    <row r="2280" spans="3:3" x14ac:dyDescent="0.25">
      <c r="C2280" s="286"/>
    </row>
    <row r="2281" spans="3:3" x14ac:dyDescent="0.25">
      <c r="C2281" s="286"/>
    </row>
    <row r="2282" spans="3:3" x14ac:dyDescent="0.25">
      <c r="C2282" s="286"/>
    </row>
    <row r="2283" spans="3:3" x14ac:dyDescent="0.25">
      <c r="C2283" s="286"/>
    </row>
    <row r="2284" spans="3:3" x14ac:dyDescent="0.25">
      <c r="C2284" s="286"/>
    </row>
    <row r="2285" spans="3:3" x14ac:dyDescent="0.25">
      <c r="C2285" s="286"/>
    </row>
    <row r="2286" spans="3:3" x14ac:dyDescent="0.25">
      <c r="C2286" s="286"/>
    </row>
    <row r="2287" spans="3:3" x14ac:dyDescent="0.25">
      <c r="C2287" s="286"/>
    </row>
    <row r="2288" spans="3:3" x14ac:dyDescent="0.25">
      <c r="C2288" s="286"/>
    </row>
    <row r="2289" spans="3:3" x14ac:dyDescent="0.25">
      <c r="C2289" s="286"/>
    </row>
    <row r="2290" spans="3:3" x14ac:dyDescent="0.25">
      <c r="C2290" s="286"/>
    </row>
    <row r="2291" spans="3:3" x14ac:dyDescent="0.25">
      <c r="C2291" s="286"/>
    </row>
    <row r="2292" spans="3:3" x14ac:dyDescent="0.25">
      <c r="C2292" s="286"/>
    </row>
    <row r="2293" spans="3:3" x14ac:dyDescent="0.25">
      <c r="C2293" s="286"/>
    </row>
    <row r="2294" spans="3:3" x14ac:dyDescent="0.25">
      <c r="C2294" s="286"/>
    </row>
    <row r="2295" spans="3:3" x14ac:dyDescent="0.25">
      <c r="C2295" s="286"/>
    </row>
    <row r="2296" spans="3:3" x14ac:dyDescent="0.25">
      <c r="C2296" s="286"/>
    </row>
    <row r="2297" spans="3:3" x14ac:dyDescent="0.25">
      <c r="C2297" s="286"/>
    </row>
    <row r="2298" spans="3:3" x14ac:dyDescent="0.25">
      <c r="C2298" s="286"/>
    </row>
    <row r="2299" spans="3:3" x14ac:dyDescent="0.25">
      <c r="C2299" s="286"/>
    </row>
    <row r="2300" spans="3:3" x14ac:dyDescent="0.25">
      <c r="C2300" s="286"/>
    </row>
    <row r="2301" spans="3:3" x14ac:dyDescent="0.25">
      <c r="C2301" s="286"/>
    </row>
    <row r="2302" spans="3:3" x14ac:dyDescent="0.25">
      <c r="C2302" s="286"/>
    </row>
    <row r="2303" spans="3:3" x14ac:dyDescent="0.25">
      <c r="C2303" s="286"/>
    </row>
    <row r="2304" spans="3:3" x14ac:dyDescent="0.25">
      <c r="C2304" s="286"/>
    </row>
    <row r="2305" spans="3:3" x14ac:dyDescent="0.25">
      <c r="C2305" s="286"/>
    </row>
    <row r="2306" spans="3:3" x14ac:dyDescent="0.25">
      <c r="C2306" s="286"/>
    </row>
    <row r="2307" spans="3:3" x14ac:dyDescent="0.25">
      <c r="C2307" s="286"/>
    </row>
    <row r="2308" spans="3:3" x14ac:dyDescent="0.25">
      <c r="C2308" s="286"/>
    </row>
    <row r="2309" spans="3:3" x14ac:dyDescent="0.25">
      <c r="C2309" s="286"/>
    </row>
    <row r="2310" spans="3:3" x14ac:dyDescent="0.25">
      <c r="C2310" s="286"/>
    </row>
    <row r="2311" spans="3:3" x14ac:dyDescent="0.25">
      <c r="C2311" s="286"/>
    </row>
    <row r="2312" spans="3:3" x14ac:dyDescent="0.25">
      <c r="C2312" s="286"/>
    </row>
    <row r="2313" spans="3:3" x14ac:dyDescent="0.25">
      <c r="C2313" s="286"/>
    </row>
    <row r="2314" spans="3:3" x14ac:dyDescent="0.25">
      <c r="C2314" s="286"/>
    </row>
    <row r="2315" spans="3:3" x14ac:dyDescent="0.25">
      <c r="C2315" s="286"/>
    </row>
    <row r="2316" spans="3:3" x14ac:dyDescent="0.25">
      <c r="C2316" s="286"/>
    </row>
    <row r="2317" spans="3:3" x14ac:dyDescent="0.25">
      <c r="C2317" s="286"/>
    </row>
    <row r="2318" spans="3:3" x14ac:dyDescent="0.25">
      <c r="C2318" s="286"/>
    </row>
    <row r="2319" spans="3:3" x14ac:dyDescent="0.25">
      <c r="C2319" s="286"/>
    </row>
    <row r="2320" spans="3:3" x14ac:dyDescent="0.25">
      <c r="C2320" s="286"/>
    </row>
    <row r="2321" spans="3:3" x14ac:dyDescent="0.25">
      <c r="C2321" s="286"/>
    </row>
    <row r="2322" spans="3:3" x14ac:dyDescent="0.25">
      <c r="C2322" s="286"/>
    </row>
    <row r="2323" spans="3:3" x14ac:dyDescent="0.25">
      <c r="C2323" s="286"/>
    </row>
    <row r="2324" spans="3:3" x14ac:dyDescent="0.25">
      <c r="C2324" s="286"/>
    </row>
    <row r="2325" spans="3:3" x14ac:dyDescent="0.25">
      <c r="C2325" s="286"/>
    </row>
    <row r="2326" spans="3:3" x14ac:dyDescent="0.25">
      <c r="C2326" s="286"/>
    </row>
    <row r="2327" spans="3:3" x14ac:dyDescent="0.25">
      <c r="C2327" s="286"/>
    </row>
    <row r="2328" spans="3:3" x14ac:dyDescent="0.25">
      <c r="C2328" s="286"/>
    </row>
    <row r="2329" spans="3:3" x14ac:dyDescent="0.25">
      <c r="C2329" s="286"/>
    </row>
    <row r="2330" spans="3:3" x14ac:dyDescent="0.25">
      <c r="C2330" s="286"/>
    </row>
    <row r="2331" spans="3:3" x14ac:dyDescent="0.25">
      <c r="C2331" s="286"/>
    </row>
    <row r="2332" spans="3:3" x14ac:dyDescent="0.25">
      <c r="C2332" s="286"/>
    </row>
    <row r="2333" spans="3:3" x14ac:dyDescent="0.25">
      <c r="C2333" s="286"/>
    </row>
    <row r="2334" spans="3:3" x14ac:dyDescent="0.25">
      <c r="C2334" s="286"/>
    </row>
    <row r="2335" spans="3:3" x14ac:dyDescent="0.25">
      <c r="C2335" s="286"/>
    </row>
    <row r="2336" spans="3:3" x14ac:dyDescent="0.25">
      <c r="C2336" s="286"/>
    </row>
    <row r="2337" spans="3:3" x14ac:dyDescent="0.25">
      <c r="C2337" s="286"/>
    </row>
    <row r="2338" spans="3:3" x14ac:dyDescent="0.25">
      <c r="C2338" s="286"/>
    </row>
    <row r="2339" spans="3:3" x14ac:dyDescent="0.25">
      <c r="C2339" s="286"/>
    </row>
    <row r="2340" spans="3:3" x14ac:dyDescent="0.25">
      <c r="C2340" s="286"/>
    </row>
    <row r="2341" spans="3:3" x14ac:dyDescent="0.25">
      <c r="C2341" s="286"/>
    </row>
    <row r="2342" spans="3:3" x14ac:dyDescent="0.25">
      <c r="C2342" s="286"/>
    </row>
    <row r="2343" spans="3:3" x14ac:dyDescent="0.25">
      <c r="C2343" s="286"/>
    </row>
    <row r="2344" spans="3:3" x14ac:dyDescent="0.25">
      <c r="C2344" s="286"/>
    </row>
    <row r="2345" spans="3:3" x14ac:dyDescent="0.25">
      <c r="C2345" s="286"/>
    </row>
    <row r="2346" spans="3:3" x14ac:dyDescent="0.25">
      <c r="C2346" s="286"/>
    </row>
    <row r="2347" spans="3:3" x14ac:dyDescent="0.25">
      <c r="C2347" s="286"/>
    </row>
    <row r="2348" spans="3:3" x14ac:dyDescent="0.25">
      <c r="C2348" s="286"/>
    </row>
    <row r="2349" spans="3:3" x14ac:dyDescent="0.25">
      <c r="C2349" s="286"/>
    </row>
    <row r="2350" spans="3:3" x14ac:dyDescent="0.25">
      <c r="C2350" s="286"/>
    </row>
    <row r="2351" spans="3:3" x14ac:dyDescent="0.25">
      <c r="C2351" s="286"/>
    </row>
    <row r="2352" spans="3:3" x14ac:dyDescent="0.25">
      <c r="C2352" s="286"/>
    </row>
    <row r="2353" spans="3:3" x14ac:dyDescent="0.25">
      <c r="C2353" s="286"/>
    </row>
    <row r="2354" spans="3:3" x14ac:dyDescent="0.25">
      <c r="C2354" s="286"/>
    </row>
    <row r="2355" spans="3:3" x14ac:dyDescent="0.25">
      <c r="C2355" s="286"/>
    </row>
    <row r="2356" spans="3:3" x14ac:dyDescent="0.25">
      <c r="C2356" s="286"/>
    </row>
    <row r="2357" spans="3:3" x14ac:dyDescent="0.25">
      <c r="C2357" s="286"/>
    </row>
    <row r="2358" spans="3:3" x14ac:dyDescent="0.25">
      <c r="C2358" s="286"/>
    </row>
    <row r="2359" spans="3:3" x14ac:dyDescent="0.25">
      <c r="C2359" s="286"/>
    </row>
    <row r="2360" spans="3:3" x14ac:dyDescent="0.25">
      <c r="C2360" s="286"/>
    </row>
    <row r="2361" spans="3:3" x14ac:dyDescent="0.25">
      <c r="C2361" s="286"/>
    </row>
    <row r="2362" spans="3:3" x14ac:dyDescent="0.25">
      <c r="C2362" s="286"/>
    </row>
    <row r="2363" spans="3:3" x14ac:dyDescent="0.25">
      <c r="C2363" s="286"/>
    </row>
    <row r="2364" spans="3:3" x14ac:dyDescent="0.25">
      <c r="C2364" s="286"/>
    </row>
    <row r="2365" spans="3:3" x14ac:dyDescent="0.25">
      <c r="C2365" s="286"/>
    </row>
    <row r="2366" spans="3:3" x14ac:dyDescent="0.25">
      <c r="C2366" s="286"/>
    </row>
    <row r="2367" spans="3:3" x14ac:dyDescent="0.25">
      <c r="C2367" s="286"/>
    </row>
    <row r="2368" spans="3:3" x14ac:dyDescent="0.25">
      <c r="C2368" s="286"/>
    </row>
    <row r="2369" spans="3:3" x14ac:dyDescent="0.25">
      <c r="C2369" s="286"/>
    </row>
    <row r="2370" spans="3:3" x14ac:dyDescent="0.25">
      <c r="C2370" s="286"/>
    </row>
    <row r="2371" spans="3:3" x14ac:dyDescent="0.25">
      <c r="C2371" s="286"/>
    </row>
    <row r="2372" spans="3:3" x14ac:dyDescent="0.25">
      <c r="C2372" s="286"/>
    </row>
    <row r="2373" spans="3:3" x14ac:dyDescent="0.25">
      <c r="C2373" s="286"/>
    </row>
    <row r="2374" spans="3:3" x14ac:dyDescent="0.25">
      <c r="C2374" s="286"/>
    </row>
    <row r="2375" spans="3:3" x14ac:dyDescent="0.25">
      <c r="C2375" s="286"/>
    </row>
    <row r="2376" spans="3:3" x14ac:dyDescent="0.25">
      <c r="C2376" s="286"/>
    </row>
    <row r="2377" spans="3:3" x14ac:dyDescent="0.25">
      <c r="C2377" s="286"/>
    </row>
    <row r="2378" spans="3:3" x14ac:dyDescent="0.25">
      <c r="C2378" s="286"/>
    </row>
    <row r="2379" spans="3:3" x14ac:dyDescent="0.25">
      <c r="C2379" s="286"/>
    </row>
    <row r="2380" spans="3:3" x14ac:dyDescent="0.25">
      <c r="C2380" s="286"/>
    </row>
    <row r="2381" spans="3:3" x14ac:dyDescent="0.25">
      <c r="C2381" s="286"/>
    </row>
    <row r="2382" spans="3:3" x14ac:dyDescent="0.25">
      <c r="C2382" s="286"/>
    </row>
    <row r="2383" spans="3:3" x14ac:dyDescent="0.25">
      <c r="C2383" s="286"/>
    </row>
    <row r="2384" spans="3:3" x14ac:dyDescent="0.25">
      <c r="C2384" s="286"/>
    </row>
    <row r="2385" spans="3:3" x14ac:dyDescent="0.25">
      <c r="C2385" s="286"/>
    </row>
    <row r="2386" spans="3:3" x14ac:dyDescent="0.25">
      <c r="C2386" s="286"/>
    </row>
    <row r="2387" spans="3:3" x14ac:dyDescent="0.25">
      <c r="C2387" s="286"/>
    </row>
    <row r="2388" spans="3:3" x14ac:dyDescent="0.25">
      <c r="C2388" s="286"/>
    </row>
    <row r="2389" spans="3:3" x14ac:dyDescent="0.25">
      <c r="C2389" s="286"/>
    </row>
    <row r="2390" spans="3:3" x14ac:dyDescent="0.25">
      <c r="C2390" s="286"/>
    </row>
    <row r="2391" spans="3:3" x14ac:dyDescent="0.25">
      <c r="C2391" s="286"/>
    </row>
    <row r="2392" spans="3:3" x14ac:dyDescent="0.25">
      <c r="C2392" s="286"/>
    </row>
    <row r="2393" spans="3:3" x14ac:dyDescent="0.25">
      <c r="C2393" s="286"/>
    </row>
    <row r="2394" spans="3:3" x14ac:dyDescent="0.25">
      <c r="C2394" s="286"/>
    </row>
    <row r="2395" spans="3:3" x14ac:dyDescent="0.25">
      <c r="C2395" s="286"/>
    </row>
    <row r="2396" spans="3:3" x14ac:dyDescent="0.25">
      <c r="C2396" s="286"/>
    </row>
    <row r="2397" spans="3:3" x14ac:dyDescent="0.25">
      <c r="C2397" s="286"/>
    </row>
    <row r="2398" spans="3:3" x14ac:dyDescent="0.25">
      <c r="C2398" s="286"/>
    </row>
    <row r="2399" spans="3:3" x14ac:dyDescent="0.25">
      <c r="C2399" s="286"/>
    </row>
    <row r="2400" spans="3:3" x14ac:dyDescent="0.25">
      <c r="C2400" s="286"/>
    </row>
    <row r="2401" spans="3:3" x14ac:dyDescent="0.25">
      <c r="C2401" s="286"/>
    </row>
    <row r="2402" spans="3:3" x14ac:dyDescent="0.25">
      <c r="C2402" s="286"/>
    </row>
    <row r="2403" spans="3:3" x14ac:dyDescent="0.25">
      <c r="C2403" s="286"/>
    </row>
    <row r="2404" spans="3:3" x14ac:dyDescent="0.25">
      <c r="C2404" s="286"/>
    </row>
    <row r="2405" spans="3:3" x14ac:dyDescent="0.25">
      <c r="C2405" s="286"/>
    </row>
    <row r="2406" spans="3:3" x14ac:dyDescent="0.25">
      <c r="C2406" s="286"/>
    </row>
    <row r="2407" spans="3:3" x14ac:dyDescent="0.25">
      <c r="C2407" s="286"/>
    </row>
    <row r="2408" spans="3:3" x14ac:dyDescent="0.25">
      <c r="C2408" s="286"/>
    </row>
    <row r="2409" spans="3:3" x14ac:dyDescent="0.25">
      <c r="C2409" s="286"/>
    </row>
    <row r="2410" spans="3:3" x14ac:dyDescent="0.25">
      <c r="C2410" s="286"/>
    </row>
    <row r="2411" spans="3:3" x14ac:dyDescent="0.25">
      <c r="C2411" s="286"/>
    </row>
    <row r="2412" spans="3:3" x14ac:dyDescent="0.25">
      <c r="C2412" s="286"/>
    </row>
    <row r="2413" spans="3:3" x14ac:dyDescent="0.25">
      <c r="C2413" s="286"/>
    </row>
    <row r="2414" spans="3:3" x14ac:dyDescent="0.25">
      <c r="C2414" s="286"/>
    </row>
    <row r="2415" spans="3:3" x14ac:dyDescent="0.25">
      <c r="C2415" s="286"/>
    </row>
    <row r="2416" spans="3:3" x14ac:dyDescent="0.25">
      <c r="C2416" s="286"/>
    </row>
    <row r="2417" spans="3:3" x14ac:dyDescent="0.25">
      <c r="C2417" s="286"/>
    </row>
    <row r="2418" spans="3:3" x14ac:dyDescent="0.25">
      <c r="C2418" s="286"/>
    </row>
    <row r="2419" spans="3:3" x14ac:dyDescent="0.25">
      <c r="C2419" s="286"/>
    </row>
    <row r="2420" spans="3:3" x14ac:dyDescent="0.25">
      <c r="C2420" s="286"/>
    </row>
    <row r="2421" spans="3:3" x14ac:dyDescent="0.25">
      <c r="C2421" s="286"/>
    </row>
    <row r="2422" spans="3:3" x14ac:dyDescent="0.25">
      <c r="C2422" s="286"/>
    </row>
    <row r="2423" spans="3:3" x14ac:dyDescent="0.25">
      <c r="C2423" s="286"/>
    </row>
    <row r="2424" spans="3:3" x14ac:dyDescent="0.25">
      <c r="C2424" s="286"/>
    </row>
    <row r="2425" spans="3:3" x14ac:dyDescent="0.25">
      <c r="C2425" s="286"/>
    </row>
    <row r="2426" spans="3:3" x14ac:dyDescent="0.25">
      <c r="C2426" s="286"/>
    </row>
    <row r="2427" spans="3:3" x14ac:dyDescent="0.25">
      <c r="C2427" s="286"/>
    </row>
    <row r="2428" spans="3:3" x14ac:dyDescent="0.25">
      <c r="C2428" s="286"/>
    </row>
    <row r="2429" spans="3:3" x14ac:dyDescent="0.25">
      <c r="C2429" s="286"/>
    </row>
    <row r="2430" spans="3:3" x14ac:dyDescent="0.25">
      <c r="C2430" s="286"/>
    </row>
    <row r="2431" spans="3:3" x14ac:dyDescent="0.25">
      <c r="C2431" s="286"/>
    </row>
    <row r="2432" spans="3:3" x14ac:dyDescent="0.25">
      <c r="C2432" s="286"/>
    </row>
    <row r="2433" spans="3:3" x14ac:dyDescent="0.25">
      <c r="C2433" s="286"/>
    </row>
    <row r="2434" spans="3:3" x14ac:dyDescent="0.25">
      <c r="C2434" s="286"/>
    </row>
    <row r="2435" spans="3:3" x14ac:dyDescent="0.25">
      <c r="C2435" s="286"/>
    </row>
    <row r="2436" spans="3:3" x14ac:dyDescent="0.25">
      <c r="C2436" s="286"/>
    </row>
    <row r="2437" spans="3:3" x14ac:dyDescent="0.25">
      <c r="C2437" s="286"/>
    </row>
    <row r="2438" spans="3:3" x14ac:dyDescent="0.25">
      <c r="C2438" s="286"/>
    </row>
    <row r="2439" spans="3:3" x14ac:dyDescent="0.25">
      <c r="C2439" s="286"/>
    </row>
    <row r="2440" spans="3:3" x14ac:dyDescent="0.25">
      <c r="C2440" s="286"/>
    </row>
    <row r="2441" spans="3:3" x14ac:dyDescent="0.25">
      <c r="C2441" s="286"/>
    </row>
    <row r="2442" spans="3:3" x14ac:dyDescent="0.25">
      <c r="C2442" s="286"/>
    </row>
    <row r="2443" spans="3:3" x14ac:dyDescent="0.25">
      <c r="C2443" s="286"/>
    </row>
    <row r="2444" spans="3:3" x14ac:dyDescent="0.25">
      <c r="C2444" s="286"/>
    </row>
    <row r="2445" spans="3:3" x14ac:dyDescent="0.25">
      <c r="C2445" s="286"/>
    </row>
    <row r="2446" spans="3:3" x14ac:dyDescent="0.25">
      <c r="C2446" s="286"/>
    </row>
    <row r="2447" spans="3:3" x14ac:dyDescent="0.25">
      <c r="C2447" s="286"/>
    </row>
    <row r="2448" spans="3:3" x14ac:dyDescent="0.25">
      <c r="C2448" s="286"/>
    </row>
    <row r="2449" spans="3:3" x14ac:dyDescent="0.25">
      <c r="C2449" s="286"/>
    </row>
    <row r="2450" spans="3:3" x14ac:dyDescent="0.25">
      <c r="C2450" s="286"/>
    </row>
    <row r="2451" spans="3:3" x14ac:dyDescent="0.25">
      <c r="C2451" s="286"/>
    </row>
    <row r="2452" spans="3:3" x14ac:dyDescent="0.25">
      <c r="C2452" s="286"/>
    </row>
    <row r="2453" spans="3:3" x14ac:dyDescent="0.25">
      <c r="C2453" s="286"/>
    </row>
    <row r="2454" spans="3:3" x14ac:dyDescent="0.25">
      <c r="C2454" s="286"/>
    </row>
    <row r="2455" spans="3:3" x14ac:dyDescent="0.25">
      <c r="C2455" s="286"/>
    </row>
    <row r="2456" spans="3:3" x14ac:dyDescent="0.25">
      <c r="C2456" s="286"/>
    </row>
    <row r="2457" spans="3:3" x14ac:dyDescent="0.25">
      <c r="C2457" s="286"/>
    </row>
    <row r="2458" spans="3:3" x14ac:dyDescent="0.25">
      <c r="C2458" s="286"/>
    </row>
    <row r="2459" spans="3:3" x14ac:dyDescent="0.25">
      <c r="C2459" s="286"/>
    </row>
    <row r="2460" spans="3:3" x14ac:dyDescent="0.25">
      <c r="C2460" s="286"/>
    </row>
    <row r="2461" spans="3:3" x14ac:dyDescent="0.25">
      <c r="C2461" s="286"/>
    </row>
    <row r="2462" spans="3:3" x14ac:dyDescent="0.25">
      <c r="C2462" s="286"/>
    </row>
    <row r="2463" spans="3:3" x14ac:dyDescent="0.25">
      <c r="C2463" s="286"/>
    </row>
    <row r="2464" spans="3:3" x14ac:dyDescent="0.25">
      <c r="C2464" s="286"/>
    </row>
    <row r="2465" spans="3:3" x14ac:dyDescent="0.25">
      <c r="C2465" s="286"/>
    </row>
    <row r="2466" spans="3:3" x14ac:dyDescent="0.25">
      <c r="C2466" s="286"/>
    </row>
    <row r="2467" spans="3:3" x14ac:dyDescent="0.25">
      <c r="C2467" s="286"/>
    </row>
    <row r="2468" spans="3:3" x14ac:dyDescent="0.25">
      <c r="C2468" s="286"/>
    </row>
    <row r="2469" spans="3:3" x14ac:dyDescent="0.25">
      <c r="C2469" s="286"/>
    </row>
    <row r="2470" spans="3:3" x14ac:dyDescent="0.25">
      <c r="C2470" s="286"/>
    </row>
    <row r="2471" spans="3:3" x14ac:dyDescent="0.25">
      <c r="C2471" s="286"/>
    </row>
    <row r="2472" spans="3:3" x14ac:dyDescent="0.25">
      <c r="C2472" s="286"/>
    </row>
    <row r="2473" spans="3:3" x14ac:dyDescent="0.25">
      <c r="C2473" s="286"/>
    </row>
    <row r="2474" spans="3:3" x14ac:dyDescent="0.25">
      <c r="C2474" s="286"/>
    </row>
    <row r="2475" spans="3:3" x14ac:dyDescent="0.25">
      <c r="C2475" s="286"/>
    </row>
    <row r="2476" spans="3:3" x14ac:dyDescent="0.25">
      <c r="C2476" s="286"/>
    </row>
    <row r="2477" spans="3:3" x14ac:dyDescent="0.25">
      <c r="C2477" s="286"/>
    </row>
    <row r="2478" spans="3:3" x14ac:dyDescent="0.25">
      <c r="C2478" s="286"/>
    </row>
    <row r="2479" spans="3:3" x14ac:dyDescent="0.25">
      <c r="C2479" s="286"/>
    </row>
    <row r="2480" spans="3:3" x14ac:dyDescent="0.25">
      <c r="C2480" s="286"/>
    </row>
    <row r="2481" spans="3:3" x14ac:dyDescent="0.25">
      <c r="C2481" s="286"/>
    </row>
    <row r="2482" spans="3:3" x14ac:dyDescent="0.25">
      <c r="C2482" s="286"/>
    </row>
    <row r="2483" spans="3:3" x14ac:dyDescent="0.25">
      <c r="C2483" s="286"/>
    </row>
    <row r="2484" spans="3:3" x14ac:dyDescent="0.25">
      <c r="C2484" s="286"/>
    </row>
    <row r="2485" spans="3:3" x14ac:dyDescent="0.25">
      <c r="C2485" s="286"/>
    </row>
    <row r="2486" spans="3:3" x14ac:dyDescent="0.25">
      <c r="C2486" s="286"/>
    </row>
    <row r="2487" spans="3:3" x14ac:dyDescent="0.25">
      <c r="C2487" s="286"/>
    </row>
    <row r="2488" spans="3:3" x14ac:dyDescent="0.25">
      <c r="C2488" s="286"/>
    </row>
    <row r="2489" spans="3:3" x14ac:dyDescent="0.25">
      <c r="C2489" s="286"/>
    </row>
    <row r="2490" spans="3:3" x14ac:dyDescent="0.25">
      <c r="C2490" s="286"/>
    </row>
    <row r="2491" spans="3:3" x14ac:dyDescent="0.25">
      <c r="C2491" s="286"/>
    </row>
    <row r="2492" spans="3:3" x14ac:dyDescent="0.25">
      <c r="C2492" s="286"/>
    </row>
    <row r="2493" spans="3:3" x14ac:dyDescent="0.25">
      <c r="C2493" s="286"/>
    </row>
    <row r="2494" spans="3:3" x14ac:dyDescent="0.25">
      <c r="C2494" s="286"/>
    </row>
    <row r="2495" spans="3:3" x14ac:dyDescent="0.25">
      <c r="C2495" s="286"/>
    </row>
    <row r="2496" spans="3:3" x14ac:dyDescent="0.25">
      <c r="C2496" s="286"/>
    </row>
    <row r="2497" spans="3:3" x14ac:dyDescent="0.25">
      <c r="C2497" s="286"/>
    </row>
    <row r="2498" spans="3:3" x14ac:dyDescent="0.25">
      <c r="C2498" s="286"/>
    </row>
    <row r="2499" spans="3:3" x14ac:dyDescent="0.25">
      <c r="C2499" s="286"/>
    </row>
    <row r="2500" spans="3:3" x14ac:dyDescent="0.25">
      <c r="C2500" s="286"/>
    </row>
    <row r="2501" spans="3:3" x14ac:dyDescent="0.25">
      <c r="C2501" s="286"/>
    </row>
    <row r="2502" spans="3:3" x14ac:dyDescent="0.25">
      <c r="C2502" s="286"/>
    </row>
    <row r="2503" spans="3:3" x14ac:dyDescent="0.25">
      <c r="C2503" s="286"/>
    </row>
    <row r="2504" spans="3:3" x14ac:dyDescent="0.25">
      <c r="C2504" s="286"/>
    </row>
    <row r="2505" spans="3:3" x14ac:dyDescent="0.25">
      <c r="C2505" s="286"/>
    </row>
    <row r="2506" spans="3:3" x14ac:dyDescent="0.25">
      <c r="C2506" s="286"/>
    </row>
    <row r="2507" spans="3:3" x14ac:dyDescent="0.25">
      <c r="C2507" s="286"/>
    </row>
    <row r="2508" spans="3:3" x14ac:dyDescent="0.25">
      <c r="C2508" s="286"/>
    </row>
    <row r="2509" spans="3:3" x14ac:dyDescent="0.25">
      <c r="C2509" s="286"/>
    </row>
    <row r="2510" spans="3:3" x14ac:dyDescent="0.25">
      <c r="C2510" s="286"/>
    </row>
    <row r="2511" spans="3:3" x14ac:dyDescent="0.25">
      <c r="C2511" s="286"/>
    </row>
    <row r="2512" spans="3:3" x14ac:dyDescent="0.25">
      <c r="C2512" s="286"/>
    </row>
    <row r="2513" spans="3:3" x14ac:dyDescent="0.25">
      <c r="C2513" s="286"/>
    </row>
    <row r="2514" spans="3:3" x14ac:dyDescent="0.25">
      <c r="C2514" s="286"/>
    </row>
    <row r="2515" spans="3:3" x14ac:dyDescent="0.25">
      <c r="C2515" s="286"/>
    </row>
    <row r="2516" spans="3:3" x14ac:dyDescent="0.25">
      <c r="C2516" s="286"/>
    </row>
    <row r="2517" spans="3:3" x14ac:dyDescent="0.25">
      <c r="C2517" s="286"/>
    </row>
    <row r="2518" spans="3:3" x14ac:dyDescent="0.25">
      <c r="C2518" s="286"/>
    </row>
    <row r="2519" spans="3:3" x14ac:dyDescent="0.25">
      <c r="C2519" s="286"/>
    </row>
    <row r="2520" spans="3:3" x14ac:dyDescent="0.25">
      <c r="C2520" s="286"/>
    </row>
    <row r="2521" spans="3:3" x14ac:dyDescent="0.25">
      <c r="C2521" s="286"/>
    </row>
    <row r="2522" spans="3:3" x14ac:dyDescent="0.25">
      <c r="C2522" s="286"/>
    </row>
    <row r="2523" spans="3:3" x14ac:dyDescent="0.25">
      <c r="C2523" s="286"/>
    </row>
    <row r="2524" spans="3:3" x14ac:dyDescent="0.25">
      <c r="C2524" s="286"/>
    </row>
    <row r="2525" spans="3:3" x14ac:dyDescent="0.25">
      <c r="C2525" s="286"/>
    </row>
    <row r="2526" spans="3:3" x14ac:dyDescent="0.25">
      <c r="C2526" s="286"/>
    </row>
    <row r="2527" spans="3:3" x14ac:dyDescent="0.25">
      <c r="C2527" s="286"/>
    </row>
    <row r="2528" spans="3:3" x14ac:dyDescent="0.25">
      <c r="C2528" s="286"/>
    </row>
    <row r="2529" spans="3:3" x14ac:dyDescent="0.25">
      <c r="C2529" s="286"/>
    </row>
    <row r="2530" spans="3:3" x14ac:dyDescent="0.25">
      <c r="C2530" s="286"/>
    </row>
    <row r="2531" spans="3:3" x14ac:dyDescent="0.25">
      <c r="C2531" s="286"/>
    </row>
    <row r="2532" spans="3:3" x14ac:dyDescent="0.25">
      <c r="C2532" s="286"/>
    </row>
    <row r="2533" spans="3:3" x14ac:dyDescent="0.25">
      <c r="C2533" s="286"/>
    </row>
    <row r="2534" spans="3:3" x14ac:dyDescent="0.25">
      <c r="C2534" s="286"/>
    </row>
    <row r="2535" spans="3:3" x14ac:dyDescent="0.25">
      <c r="C2535" s="286"/>
    </row>
    <row r="2536" spans="3:3" x14ac:dyDescent="0.25">
      <c r="C2536" s="286"/>
    </row>
    <row r="2537" spans="3:3" x14ac:dyDescent="0.25">
      <c r="C2537" s="286"/>
    </row>
    <row r="2538" spans="3:3" x14ac:dyDescent="0.25">
      <c r="C2538" s="286"/>
    </row>
    <row r="2539" spans="3:3" x14ac:dyDescent="0.25">
      <c r="C2539" s="286"/>
    </row>
    <row r="2540" spans="3:3" x14ac:dyDescent="0.25">
      <c r="C2540" s="286"/>
    </row>
    <row r="2541" spans="3:3" x14ac:dyDescent="0.25">
      <c r="C2541" s="286"/>
    </row>
    <row r="2542" spans="3:3" x14ac:dyDescent="0.25">
      <c r="C2542" s="286"/>
    </row>
    <row r="2543" spans="3:3" x14ac:dyDescent="0.25">
      <c r="C2543" s="286"/>
    </row>
    <row r="2544" spans="3:3" x14ac:dyDescent="0.25">
      <c r="C2544" s="286"/>
    </row>
    <row r="2545" spans="3:3" x14ac:dyDescent="0.25">
      <c r="C2545" s="286"/>
    </row>
    <row r="2546" spans="3:3" x14ac:dyDescent="0.25">
      <c r="C2546" s="286"/>
    </row>
    <row r="2547" spans="3:3" x14ac:dyDescent="0.25">
      <c r="C2547" s="286"/>
    </row>
    <row r="2548" spans="3:3" x14ac:dyDescent="0.25">
      <c r="C2548" s="286"/>
    </row>
    <row r="2549" spans="3:3" x14ac:dyDescent="0.25">
      <c r="C2549" s="286"/>
    </row>
    <row r="2550" spans="3:3" x14ac:dyDescent="0.25">
      <c r="C2550" s="286"/>
    </row>
    <row r="2551" spans="3:3" x14ac:dyDescent="0.25">
      <c r="C2551" s="286"/>
    </row>
    <row r="2552" spans="3:3" x14ac:dyDescent="0.25">
      <c r="C2552" s="286"/>
    </row>
    <row r="2553" spans="3:3" x14ac:dyDescent="0.25">
      <c r="C2553" s="286"/>
    </row>
    <row r="2554" spans="3:3" x14ac:dyDescent="0.25">
      <c r="C2554" s="286"/>
    </row>
    <row r="2555" spans="3:3" x14ac:dyDescent="0.25">
      <c r="C2555" s="286"/>
    </row>
    <row r="2556" spans="3:3" x14ac:dyDescent="0.25">
      <c r="C2556" s="286"/>
    </row>
    <row r="2557" spans="3:3" x14ac:dyDescent="0.25">
      <c r="C2557" s="286"/>
    </row>
    <row r="2558" spans="3:3" x14ac:dyDescent="0.25">
      <c r="C2558" s="286"/>
    </row>
    <row r="2559" spans="3:3" x14ac:dyDescent="0.25">
      <c r="C2559" s="286"/>
    </row>
    <row r="2560" spans="3:3" x14ac:dyDescent="0.25">
      <c r="C2560" s="286"/>
    </row>
    <row r="2561" spans="3:3" x14ac:dyDescent="0.25">
      <c r="C2561" s="286"/>
    </row>
    <row r="2562" spans="3:3" x14ac:dyDescent="0.25">
      <c r="C2562" s="286"/>
    </row>
    <row r="2563" spans="3:3" x14ac:dyDescent="0.25">
      <c r="C2563" s="286"/>
    </row>
    <row r="2564" spans="3:3" x14ac:dyDescent="0.25">
      <c r="C2564" s="286"/>
    </row>
    <row r="2565" spans="3:3" x14ac:dyDescent="0.25">
      <c r="C2565" s="286"/>
    </row>
    <row r="2566" spans="3:3" x14ac:dyDescent="0.25">
      <c r="C2566" s="286"/>
    </row>
    <row r="2567" spans="3:3" x14ac:dyDescent="0.25">
      <c r="C2567" s="286"/>
    </row>
    <row r="2568" spans="3:3" x14ac:dyDescent="0.25">
      <c r="C2568" s="286"/>
    </row>
    <row r="2569" spans="3:3" x14ac:dyDescent="0.25">
      <c r="C2569" s="286"/>
    </row>
    <row r="2570" spans="3:3" x14ac:dyDescent="0.25">
      <c r="C2570" s="286"/>
    </row>
    <row r="2571" spans="3:3" x14ac:dyDescent="0.25">
      <c r="C2571" s="286"/>
    </row>
    <row r="2572" spans="3:3" x14ac:dyDescent="0.25">
      <c r="C2572" s="286"/>
    </row>
    <row r="2573" spans="3:3" x14ac:dyDescent="0.25">
      <c r="C2573" s="286"/>
    </row>
    <row r="2574" spans="3:3" x14ac:dyDescent="0.25">
      <c r="C2574" s="286"/>
    </row>
    <row r="2575" spans="3:3" x14ac:dyDescent="0.25">
      <c r="C2575" s="286"/>
    </row>
    <row r="2576" spans="3:3" x14ac:dyDescent="0.25">
      <c r="C2576" s="286"/>
    </row>
    <row r="2577" spans="3:3" x14ac:dyDescent="0.25">
      <c r="C2577" s="286"/>
    </row>
    <row r="2578" spans="3:3" x14ac:dyDescent="0.25">
      <c r="C2578" s="286"/>
    </row>
    <row r="2579" spans="3:3" x14ac:dyDescent="0.25">
      <c r="C2579" s="286"/>
    </row>
    <row r="2580" spans="3:3" x14ac:dyDescent="0.25">
      <c r="C2580" s="286"/>
    </row>
    <row r="2581" spans="3:3" x14ac:dyDescent="0.25">
      <c r="C2581" s="286"/>
    </row>
    <row r="2582" spans="3:3" x14ac:dyDescent="0.25">
      <c r="C2582" s="286"/>
    </row>
    <row r="2583" spans="3:3" x14ac:dyDescent="0.25">
      <c r="C2583" s="286"/>
    </row>
    <row r="2584" spans="3:3" x14ac:dyDescent="0.25">
      <c r="C2584" s="286"/>
    </row>
    <row r="2585" spans="3:3" x14ac:dyDescent="0.25">
      <c r="C2585" s="286"/>
    </row>
    <row r="2586" spans="3:3" x14ac:dyDescent="0.25">
      <c r="C2586" s="286"/>
    </row>
    <row r="2587" spans="3:3" x14ac:dyDescent="0.25">
      <c r="C2587" s="286"/>
    </row>
    <row r="2588" spans="3:3" x14ac:dyDescent="0.25">
      <c r="C2588" s="286"/>
    </row>
    <row r="2589" spans="3:3" x14ac:dyDescent="0.25">
      <c r="C2589" s="286"/>
    </row>
    <row r="2590" spans="3:3" x14ac:dyDescent="0.25">
      <c r="C2590" s="286"/>
    </row>
    <row r="2591" spans="3:3" x14ac:dyDescent="0.25">
      <c r="C2591" s="286"/>
    </row>
    <row r="2592" spans="3:3" x14ac:dyDescent="0.25">
      <c r="C2592" s="286"/>
    </row>
    <row r="2593" spans="3:3" x14ac:dyDescent="0.25">
      <c r="C2593" s="286"/>
    </row>
    <row r="2594" spans="3:3" x14ac:dyDescent="0.25">
      <c r="C2594" s="28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2" workbookViewId="0">
      <selection activeCell="A2" sqref="A2"/>
    </sheetView>
  </sheetViews>
  <sheetFormatPr defaultRowHeight="15" x14ac:dyDescent="0.25"/>
  <cols>
    <col min="1" max="1" width="33.28515625" customWidth="1"/>
    <col min="2" max="2" width="32" customWidth="1"/>
    <col min="3" max="3" width="53.7109375" customWidth="1"/>
  </cols>
  <sheetData>
    <row r="1" spans="1:3" x14ac:dyDescent="0.25">
      <c r="A1" t="s">
        <v>47</v>
      </c>
    </row>
    <row r="3" spans="1:3" x14ac:dyDescent="0.25">
      <c r="A3" t="s">
        <v>46</v>
      </c>
    </row>
    <row r="4" spans="1:3" ht="15" customHeight="1" x14ac:dyDescent="0.25">
      <c r="A4" s="8" t="s">
        <v>45</v>
      </c>
    </row>
    <row r="5" spans="1:3" ht="15" customHeight="1" x14ac:dyDescent="0.25">
      <c r="A5" t="s">
        <v>0</v>
      </c>
      <c r="C5" s="7" t="s">
        <v>42</v>
      </c>
    </row>
    <row r="6" spans="1:3" x14ac:dyDescent="0.25">
      <c r="A6" t="s">
        <v>1</v>
      </c>
      <c r="B6" s="1" t="s">
        <v>2</v>
      </c>
      <c r="C6" s="6" t="s">
        <v>39</v>
      </c>
    </row>
    <row r="7" spans="1:3" x14ac:dyDescent="0.25">
      <c r="B7" s="1" t="s">
        <v>3</v>
      </c>
      <c r="C7" s="6" t="s">
        <v>40</v>
      </c>
    </row>
    <row r="8" spans="1:3" x14ac:dyDescent="0.25">
      <c r="B8" s="1" t="s">
        <v>4</v>
      </c>
      <c r="C8" s="6" t="s">
        <v>43</v>
      </c>
    </row>
    <row r="9" spans="1:3" x14ac:dyDescent="0.25">
      <c r="B9" s="1" t="s">
        <v>5</v>
      </c>
      <c r="C9" s="5" t="s">
        <v>44</v>
      </c>
    </row>
    <row r="10" spans="1:3" x14ac:dyDescent="0.25">
      <c r="B10" s="1" t="s">
        <v>6</v>
      </c>
      <c r="C10" s="5"/>
    </row>
    <row r="11" spans="1:3" x14ac:dyDescent="0.25">
      <c r="B11" s="1" t="s">
        <v>7</v>
      </c>
      <c r="C11" s="5"/>
    </row>
    <row r="12" spans="1:3" x14ac:dyDescent="0.25">
      <c r="A12" t="s">
        <v>8</v>
      </c>
      <c r="B12" s="1" t="s">
        <v>9</v>
      </c>
      <c r="C12" s="5"/>
    </row>
    <row r="13" spans="1:3" x14ac:dyDescent="0.25">
      <c r="B13" s="1" t="s">
        <v>10</v>
      </c>
      <c r="C13" s="5"/>
    </row>
    <row r="14" spans="1:3" x14ac:dyDescent="0.25">
      <c r="B14" s="1" t="s">
        <v>11</v>
      </c>
      <c r="C14" s="5"/>
    </row>
    <row r="15" spans="1:3" x14ac:dyDescent="0.25">
      <c r="B15" s="1" t="s">
        <v>12</v>
      </c>
      <c r="C15" s="5"/>
    </row>
    <row r="16" spans="1:3" x14ac:dyDescent="0.25">
      <c r="B16" s="1" t="s">
        <v>13</v>
      </c>
      <c r="C16" s="5"/>
    </row>
    <row r="17" spans="1:3" x14ac:dyDescent="0.25">
      <c r="B17" s="1" t="s">
        <v>14</v>
      </c>
      <c r="C17" s="5"/>
    </row>
    <row r="18" spans="1:3" x14ac:dyDescent="0.25">
      <c r="B18" s="1" t="s">
        <v>15</v>
      </c>
      <c r="C18" s="5"/>
    </row>
    <row r="19" spans="1:3" x14ac:dyDescent="0.25">
      <c r="B19" s="1" t="s">
        <v>16</v>
      </c>
      <c r="C19" s="5"/>
    </row>
    <row r="20" spans="1:3" x14ac:dyDescent="0.25">
      <c r="A20" t="s">
        <v>17</v>
      </c>
      <c r="B20" s="1" t="s">
        <v>18</v>
      </c>
      <c r="C20" s="5"/>
    </row>
    <row r="21" spans="1:3" x14ac:dyDescent="0.25">
      <c r="B21" s="1" t="s">
        <v>19</v>
      </c>
      <c r="C21" s="5"/>
    </row>
    <row r="22" spans="1:3" x14ac:dyDescent="0.25">
      <c r="B22" s="1" t="s">
        <v>20</v>
      </c>
      <c r="C22" s="5"/>
    </row>
    <row r="23" spans="1:3" x14ac:dyDescent="0.25">
      <c r="B23" s="1" t="s">
        <v>21</v>
      </c>
      <c r="C23" s="5"/>
    </row>
    <row r="24" spans="1:3" x14ac:dyDescent="0.25">
      <c r="B24" s="1" t="s">
        <v>22</v>
      </c>
      <c r="C24" s="5"/>
    </row>
    <row r="25" spans="1:3" x14ac:dyDescent="0.25">
      <c r="B25" s="1" t="s">
        <v>23</v>
      </c>
      <c r="C25" s="5"/>
    </row>
    <row r="26" spans="1:3" x14ac:dyDescent="0.25">
      <c r="B26" s="1" t="s">
        <v>24</v>
      </c>
      <c r="C26" s="5"/>
    </row>
    <row r="27" spans="1:3" x14ac:dyDescent="0.25">
      <c r="A27" t="s">
        <v>25</v>
      </c>
      <c r="B27" s="1" t="s">
        <v>26</v>
      </c>
      <c r="C27" s="5"/>
    </row>
    <row r="28" spans="1:3" x14ac:dyDescent="0.25">
      <c r="B28" s="1" t="s">
        <v>27</v>
      </c>
      <c r="C28" s="5"/>
    </row>
    <row r="29" spans="1:3" x14ac:dyDescent="0.25">
      <c r="B29" s="1" t="s">
        <v>28</v>
      </c>
      <c r="C29" s="5"/>
    </row>
    <row r="30" spans="1:3" x14ac:dyDescent="0.25">
      <c r="B30" s="1" t="s">
        <v>29</v>
      </c>
      <c r="C30" s="5"/>
    </row>
    <row r="31" spans="1:3" x14ac:dyDescent="0.25">
      <c r="B31" s="1" t="s">
        <v>30</v>
      </c>
      <c r="C31" s="5"/>
    </row>
    <row r="32" spans="1:3" x14ac:dyDescent="0.25">
      <c r="A32" t="s">
        <v>31</v>
      </c>
      <c r="B32" s="1" t="s">
        <v>32</v>
      </c>
      <c r="C32" s="5"/>
    </row>
    <row r="33" spans="2:3" x14ac:dyDescent="0.25">
      <c r="B33" s="1" t="s">
        <v>33</v>
      </c>
      <c r="C33" s="5"/>
    </row>
    <row r="34" spans="2:3" x14ac:dyDescent="0.25">
      <c r="B34" s="1" t="s">
        <v>34</v>
      </c>
      <c r="C34" s="5"/>
    </row>
    <row r="35" spans="2:3" x14ac:dyDescent="0.25">
      <c r="B35" s="1" t="s">
        <v>35</v>
      </c>
      <c r="C35" s="5"/>
    </row>
    <row r="36" spans="2:3" x14ac:dyDescent="0.25">
      <c r="B36" s="1" t="s">
        <v>36</v>
      </c>
      <c r="C36" s="5"/>
    </row>
    <row r="37" spans="2:3" x14ac:dyDescent="0.25">
      <c r="B37" s="1" t="s">
        <v>37</v>
      </c>
      <c r="C37" s="5"/>
    </row>
    <row r="38" spans="2:3" x14ac:dyDescent="0.25">
      <c r="B38" s="2" t="s">
        <v>38</v>
      </c>
      <c r="C38" s="5"/>
    </row>
    <row r="39" spans="2:3" x14ac:dyDescent="0.25">
      <c r="C39" s="4"/>
    </row>
  </sheetData>
  <hyperlinks>
    <hyperlink ref="A4"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6"/>
  <sheetViews>
    <sheetView workbookViewId="0">
      <selection activeCell="AH13" sqref="AH13"/>
    </sheetView>
  </sheetViews>
  <sheetFormatPr defaultRowHeight="15" x14ac:dyDescent="0.25"/>
  <cols>
    <col min="6" max="33" width="0" hidden="1" customWidth="1"/>
    <col min="39" max="39" width="29.7109375" customWidth="1"/>
  </cols>
  <sheetData>
    <row r="1" spans="1:43" x14ac:dyDescent="0.25">
      <c r="A1" t="s">
        <v>712</v>
      </c>
      <c r="D1" s="8" t="s">
        <v>414</v>
      </c>
    </row>
    <row r="2" spans="1:43" x14ac:dyDescent="0.25">
      <c r="A2" t="s">
        <v>713</v>
      </c>
    </row>
    <row r="4" spans="1:43" ht="18" x14ac:dyDescent="0.25">
      <c r="A4" s="570" t="s">
        <v>679</v>
      </c>
      <c r="B4" s="570"/>
      <c r="C4" s="570"/>
      <c r="D4" s="570"/>
      <c r="E4" s="570"/>
      <c r="F4" s="337"/>
      <c r="G4" s="312"/>
      <c r="H4" s="312"/>
      <c r="I4" s="312"/>
      <c r="J4" s="312"/>
      <c r="K4" s="312"/>
      <c r="L4" s="312"/>
      <c r="M4" s="312"/>
      <c r="N4" s="312"/>
      <c r="O4" s="312"/>
      <c r="P4" s="312"/>
      <c r="Q4" s="312"/>
      <c r="R4" s="312"/>
      <c r="S4" s="312"/>
      <c r="T4" s="312"/>
      <c r="U4" s="312"/>
      <c r="V4" s="312"/>
      <c r="W4" s="312"/>
      <c r="X4" s="312"/>
      <c r="Y4" s="312"/>
      <c r="Z4" s="313"/>
      <c r="AA4" s="314"/>
      <c r="AB4" s="313"/>
      <c r="AC4" s="313"/>
      <c r="AD4" s="312"/>
      <c r="AE4" s="312"/>
      <c r="AF4" s="312"/>
      <c r="AG4" s="312"/>
      <c r="AH4" s="312"/>
      <c r="AI4" s="312"/>
      <c r="AJ4" s="312"/>
      <c r="AK4" s="313"/>
    </row>
    <row r="5" spans="1:43" x14ac:dyDescent="0.25">
      <c r="A5" s="571" t="s">
        <v>680</v>
      </c>
      <c r="B5" s="571"/>
      <c r="C5" s="571"/>
      <c r="D5" s="571"/>
      <c r="E5" s="571"/>
      <c r="F5" s="338"/>
      <c r="G5" s="299"/>
      <c r="H5" s="299"/>
      <c r="I5" s="299"/>
      <c r="J5" s="299"/>
      <c r="K5" s="299"/>
      <c r="L5" s="299"/>
      <c r="M5" s="299"/>
      <c r="N5" s="299"/>
      <c r="O5" s="299"/>
      <c r="P5" s="299"/>
      <c r="Q5" s="299"/>
      <c r="R5" s="299"/>
      <c r="S5" s="299"/>
      <c r="T5" s="299"/>
      <c r="U5" s="299"/>
      <c r="V5" s="299"/>
      <c r="W5" s="299"/>
      <c r="X5" s="301"/>
      <c r="Y5" s="301"/>
      <c r="Z5" s="298"/>
      <c r="AA5" s="300"/>
      <c r="AB5" s="298"/>
      <c r="AC5" s="298"/>
      <c r="AD5" s="301"/>
      <c r="AE5" s="301"/>
      <c r="AF5" s="301"/>
      <c r="AG5" s="301"/>
      <c r="AH5" s="301"/>
      <c r="AI5" s="301"/>
      <c r="AJ5" s="301"/>
      <c r="AK5" s="302"/>
    </row>
    <row r="6" spans="1:43" x14ac:dyDescent="0.25">
      <c r="A6" s="315"/>
      <c r="B6" s="315"/>
      <c r="C6" s="315"/>
      <c r="D6" s="315"/>
      <c r="E6" s="331"/>
      <c r="F6" s="568">
        <v>1983</v>
      </c>
      <c r="G6" s="568">
        <v>1984</v>
      </c>
      <c r="H6" s="568">
        <v>1985</v>
      </c>
      <c r="I6" s="568">
        <v>1986</v>
      </c>
      <c r="J6" s="568">
        <v>1987</v>
      </c>
      <c r="K6" s="568">
        <v>1988</v>
      </c>
      <c r="L6" s="568">
        <v>1989</v>
      </c>
      <c r="M6" s="568">
        <v>1990</v>
      </c>
      <c r="N6" s="568">
        <v>1991</v>
      </c>
      <c r="O6" s="568">
        <v>1992</v>
      </c>
      <c r="P6" s="568">
        <v>1993</v>
      </c>
      <c r="Q6" s="568">
        <v>1994</v>
      </c>
      <c r="R6" s="568">
        <v>1995</v>
      </c>
      <c r="S6" s="568">
        <v>1996</v>
      </c>
      <c r="T6" s="568">
        <v>1997</v>
      </c>
      <c r="U6" s="568">
        <v>1998</v>
      </c>
      <c r="V6" s="568">
        <v>1999</v>
      </c>
      <c r="W6" s="568">
        <v>2000</v>
      </c>
      <c r="X6" s="568">
        <v>2001</v>
      </c>
      <c r="Y6" s="568">
        <v>2002</v>
      </c>
      <c r="Z6" s="568">
        <v>2003</v>
      </c>
      <c r="AA6" s="568">
        <v>2004</v>
      </c>
      <c r="AB6" s="568">
        <v>2005</v>
      </c>
      <c r="AC6" s="568">
        <v>2006</v>
      </c>
      <c r="AD6" s="568">
        <v>2007</v>
      </c>
      <c r="AE6" s="568">
        <v>2008</v>
      </c>
      <c r="AF6" s="568">
        <v>2009</v>
      </c>
      <c r="AG6" s="316" t="s">
        <v>681</v>
      </c>
      <c r="AH6" s="573">
        <v>2010</v>
      </c>
      <c r="AI6" s="573">
        <v>2011</v>
      </c>
      <c r="AJ6" s="573">
        <v>2012</v>
      </c>
      <c r="AK6" s="317" t="s">
        <v>682</v>
      </c>
    </row>
    <row r="7" spans="1:43" ht="17.25" x14ac:dyDescent="0.25">
      <c r="A7" s="332"/>
      <c r="B7" s="332"/>
      <c r="C7" s="332"/>
      <c r="D7" s="332"/>
      <c r="E7" s="333"/>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569"/>
      <c r="AG7" s="318" t="s">
        <v>683</v>
      </c>
      <c r="AH7" s="575"/>
      <c r="AI7" s="574"/>
      <c r="AJ7" s="574"/>
      <c r="AK7" s="319" t="s">
        <v>684</v>
      </c>
    </row>
    <row r="8" spans="1:43" x14ac:dyDescent="0.25">
      <c r="A8" s="334" t="s">
        <v>685</v>
      </c>
      <c r="B8" s="334"/>
      <c r="C8" s="335"/>
      <c r="D8" s="334"/>
      <c r="E8" s="339"/>
      <c r="F8" s="344" t="s">
        <v>686</v>
      </c>
      <c r="G8" s="307">
        <v>4948517.2015134934</v>
      </c>
      <c r="H8" s="307">
        <v>5012030.2432390042</v>
      </c>
      <c r="I8" s="307">
        <v>5023665.0608183481</v>
      </c>
      <c r="J8" s="307">
        <v>5073042.3600880811</v>
      </c>
      <c r="K8" s="307">
        <v>5046402.2259123717</v>
      </c>
      <c r="L8" s="307">
        <v>4931398.9281617031</v>
      </c>
      <c r="M8" s="307">
        <v>4806483.2618059721</v>
      </c>
      <c r="N8" s="307">
        <v>4752990.659670921</v>
      </c>
      <c r="O8" s="307">
        <v>4784476.3930420363</v>
      </c>
      <c r="P8" s="307">
        <v>4332095.0890822494</v>
      </c>
      <c r="Q8" s="307">
        <v>4281023.7105359063</v>
      </c>
      <c r="R8" s="307">
        <v>4356444.8225345667</v>
      </c>
      <c r="S8" s="307">
        <v>4533098.5531377103</v>
      </c>
      <c r="T8" s="307">
        <v>4805953.7</v>
      </c>
      <c r="U8" s="307">
        <v>4791421.5370000005</v>
      </c>
      <c r="V8" s="307">
        <v>4529700.5750000002</v>
      </c>
      <c r="W8" s="307">
        <v>4492999.54</v>
      </c>
      <c r="X8" s="307">
        <v>4283164.3600000003</v>
      </c>
      <c r="Y8" s="307">
        <v>4397669</v>
      </c>
      <c r="Z8" s="307">
        <v>4300634.05</v>
      </c>
      <c r="AA8" s="307">
        <v>4413341</v>
      </c>
      <c r="AB8" s="307">
        <v>4250956</v>
      </c>
      <c r="AC8" s="307">
        <v>4231332</v>
      </c>
      <c r="AD8" s="307">
        <v>4271293</v>
      </c>
      <c r="AE8" s="307">
        <v>4565089</v>
      </c>
      <c r="AF8" s="307">
        <v>4523156.3434961615</v>
      </c>
      <c r="AG8" s="307">
        <v>4436913.202776555</v>
      </c>
      <c r="AH8" s="307">
        <v>4441442.26</v>
      </c>
      <c r="AI8" s="307">
        <v>4497317.5999999996</v>
      </c>
      <c r="AJ8" s="307">
        <v>4575702.0999999996</v>
      </c>
      <c r="AK8" s="311">
        <v>1.7429167110635024E-2</v>
      </c>
    </row>
    <row r="9" spans="1:43" x14ac:dyDescent="0.25">
      <c r="A9" s="572" t="s">
        <v>687</v>
      </c>
      <c r="B9" s="572"/>
      <c r="C9" s="321" t="s">
        <v>688</v>
      </c>
      <c r="D9" s="321"/>
      <c r="E9" s="325"/>
      <c r="F9" s="327" t="s">
        <v>686</v>
      </c>
      <c r="G9" s="306">
        <v>1939260</v>
      </c>
      <c r="H9" s="306">
        <v>1902273</v>
      </c>
      <c r="I9" s="306">
        <v>1997500</v>
      </c>
      <c r="J9" s="306">
        <v>1994032</v>
      </c>
      <c r="K9" s="306">
        <v>1885917</v>
      </c>
      <c r="L9" s="306">
        <v>2082949</v>
      </c>
      <c r="M9" s="306">
        <v>2013557</v>
      </c>
      <c r="N9" s="306">
        <v>1980714</v>
      </c>
      <c r="O9" s="306">
        <v>2066928</v>
      </c>
      <c r="P9" s="306">
        <v>1759280</v>
      </c>
      <c r="Q9" s="306">
        <v>1811257</v>
      </c>
      <c r="R9" s="306">
        <v>1858945</v>
      </c>
      <c r="S9" s="306">
        <v>1976420</v>
      </c>
      <c r="T9" s="306">
        <v>2035645</v>
      </c>
      <c r="U9" s="306">
        <v>2045092</v>
      </c>
      <c r="V9" s="306">
        <v>1846874</v>
      </c>
      <c r="W9" s="306">
        <v>2085990</v>
      </c>
      <c r="X9" s="306">
        <v>1634999.67</v>
      </c>
      <c r="Y9" s="306">
        <v>1995869</v>
      </c>
      <c r="Z9" s="306">
        <v>1835761.72</v>
      </c>
      <c r="AA9" s="306">
        <v>1989774</v>
      </c>
      <c r="AB9" s="306">
        <v>1867228</v>
      </c>
      <c r="AC9" s="306">
        <v>1836068</v>
      </c>
      <c r="AD9" s="306">
        <v>1830478</v>
      </c>
      <c r="AE9" s="306">
        <v>2080210</v>
      </c>
      <c r="AF9" s="306">
        <v>1813750</v>
      </c>
      <c r="AG9" s="306">
        <v>1775337.1100999941</v>
      </c>
      <c r="AH9" s="306">
        <v>1938578</v>
      </c>
      <c r="AI9" s="306">
        <v>1969383.4</v>
      </c>
      <c r="AJ9" s="306">
        <v>1991874.8</v>
      </c>
      <c r="AK9" s="304">
        <v>1.1420528882288838E-2</v>
      </c>
    </row>
    <row r="10" spans="1:43" x14ac:dyDescent="0.25">
      <c r="A10" s="303"/>
      <c r="B10" s="326"/>
      <c r="C10" s="321" t="s">
        <v>689</v>
      </c>
      <c r="D10" s="321"/>
      <c r="E10" s="325"/>
      <c r="F10" s="327" t="s">
        <v>686</v>
      </c>
      <c r="G10" s="306">
        <v>1979747</v>
      </c>
      <c r="H10" s="306">
        <v>1967276</v>
      </c>
      <c r="I10" s="306">
        <v>1917789</v>
      </c>
      <c r="J10" s="306">
        <v>1833100</v>
      </c>
      <c r="K10" s="306">
        <v>1881091</v>
      </c>
      <c r="L10" s="306">
        <v>1654214</v>
      </c>
      <c r="M10" s="306">
        <v>1517696</v>
      </c>
      <c r="N10" s="306">
        <v>1394608</v>
      </c>
      <c r="O10" s="306">
        <v>1299040</v>
      </c>
      <c r="P10" s="306">
        <v>1166091</v>
      </c>
      <c r="Q10" s="306">
        <v>1107669</v>
      </c>
      <c r="R10" s="306">
        <v>1193105</v>
      </c>
      <c r="S10" s="306">
        <v>1268555</v>
      </c>
      <c r="T10" s="306">
        <v>1359034</v>
      </c>
      <c r="U10" s="306">
        <v>1253034</v>
      </c>
      <c r="V10" s="306">
        <v>1179030</v>
      </c>
      <c r="W10" s="306">
        <v>1127968</v>
      </c>
      <c r="X10" s="306">
        <v>1244863.1399999999</v>
      </c>
      <c r="Y10" s="306">
        <v>1100970.5900000001</v>
      </c>
      <c r="Z10" s="306">
        <v>1076026.49</v>
      </c>
      <c r="AA10" s="306">
        <v>1007449</v>
      </c>
      <c r="AB10" s="306">
        <v>937672</v>
      </c>
      <c r="AC10" s="306">
        <v>881386</v>
      </c>
      <c r="AD10" s="306">
        <v>897913</v>
      </c>
      <c r="AE10" s="306">
        <v>1032034</v>
      </c>
      <c r="AF10" s="306">
        <v>1160153</v>
      </c>
      <c r="AG10" s="306">
        <v>1142982.4722999968</v>
      </c>
      <c r="AH10" s="306">
        <v>921162</v>
      </c>
      <c r="AI10" s="306">
        <v>969755.7</v>
      </c>
      <c r="AJ10" s="306">
        <v>1002183.2</v>
      </c>
      <c r="AK10" s="304">
        <v>3.3438834131111594E-2</v>
      </c>
    </row>
    <row r="11" spans="1:43" x14ac:dyDescent="0.25">
      <c r="A11" s="303"/>
      <c r="B11" s="326"/>
      <c r="C11" s="321" t="s">
        <v>690</v>
      </c>
      <c r="D11" s="321"/>
      <c r="E11" s="325"/>
      <c r="F11" s="327" t="s">
        <v>686</v>
      </c>
      <c r="G11" s="306">
        <v>105174</v>
      </c>
      <c r="H11" s="306">
        <v>133017</v>
      </c>
      <c r="I11" s="306">
        <v>96866</v>
      </c>
      <c r="J11" s="306">
        <v>99079</v>
      </c>
      <c r="K11" s="306">
        <v>120658</v>
      </c>
      <c r="L11" s="306">
        <v>118788</v>
      </c>
      <c r="M11" s="306">
        <v>106674</v>
      </c>
      <c r="N11" s="306">
        <v>103515</v>
      </c>
      <c r="O11" s="306">
        <v>100456</v>
      </c>
      <c r="P11" s="306">
        <v>91930</v>
      </c>
      <c r="Q11" s="306">
        <v>108637</v>
      </c>
      <c r="R11" s="306">
        <v>111819</v>
      </c>
      <c r="S11" s="306">
        <v>96087</v>
      </c>
      <c r="T11" s="306">
        <v>99844</v>
      </c>
      <c r="U11" s="306">
        <v>97697</v>
      </c>
      <c r="V11" s="306">
        <v>92128</v>
      </c>
      <c r="W11" s="306">
        <v>108894</v>
      </c>
      <c r="X11" s="306">
        <v>112304.67</v>
      </c>
      <c r="Y11" s="306">
        <v>125546</v>
      </c>
      <c r="Z11" s="306">
        <v>121432.97</v>
      </c>
      <c r="AA11" s="306">
        <v>107846</v>
      </c>
      <c r="AB11" s="306">
        <v>90366</v>
      </c>
      <c r="AC11" s="306">
        <v>121497</v>
      </c>
      <c r="AD11" s="306">
        <v>129378.5</v>
      </c>
      <c r="AE11" s="306">
        <v>135022</v>
      </c>
      <c r="AF11" s="306">
        <v>131263</v>
      </c>
      <c r="AG11" s="306">
        <v>129106.51229999989</v>
      </c>
      <c r="AH11" s="306">
        <v>124460</v>
      </c>
      <c r="AI11" s="306">
        <v>108603.6</v>
      </c>
      <c r="AJ11" s="306">
        <v>121923.3</v>
      </c>
      <c r="AK11" s="304">
        <v>0.12264510568710429</v>
      </c>
      <c r="AM11" s="321" t="s">
        <v>692</v>
      </c>
      <c r="AN11" s="306">
        <v>641562</v>
      </c>
      <c r="AO11" s="325"/>
      <c r="AQ11" s="346" t="s">
        <v>516</v>
      </c>
    </row>
    <row r="12" spans="1:43" x14ac:dyDescent="0.25">
      <c r="A12" s="303"/>
      <c r="B12" s="326"/>
      <c r="C12" s="321" t="s">
        <v>691</v>
      </c>
      <c r="D12" s="321"/>
      <c r="E12" s="325"/>
      <c r="F12" s="327" t="s">
        <v>686</v>
      </c>
      <c r="G12" s="306">
        <v>13591</v>
      </c>
      <c r="H12" s="306">
        <v>14774</v>
      </c>
      <c r="I12" s="306">
        <v>13541</v>
      </c>
      <c r="J12" s="306">
        <v>14114</v>
      </c>
      <c r="K12" s="306">
        <v>13544</v>
      </c>
      <c r="L12" s="306">
        <v>19912</v>
      </c>
      <c r="M12" s="306">
        <v>21653</v>
      </c>
      <c r="N12" s="306">
        <v>22616</v>
      </c>
      <c r="O12" s="306">
        <v>22377</v>
      </c>
      <c r="P12" s="306">
        <v>15767</v>
      </c>
      <c r="Q12" s="306">
        <v>15926</v>
      </c>
      <c r="R12" s="306">
        <v>18114</v>
      </c>
      <c r="S12" s="306">
        <v>17908</v>
      </c>
      <c r="T12" s="306">
        <v>19930</v>
      </c>
      <c r="U12" s="306">
        <v>21988</v>
      </c>
      <c r="V12" s="306">
        <v>23266</v>
      </c>
      <c r="W12" s="306">
        <v>25238</v>
      </c>
      <c r="X12" s="306">
        <v>21364</v>
      </c>
      <c r="Y12" s="306">
        <v>22589</v>
      </c>
      <c r="Z12" s="306">
        <v>23366</v>
      </c>
      <c r="AA12" s="306">
        <v>24914.740524697794</v>
      </c>
      <c r="AB12" s="306">
        <v>23887.136997227513</v>
      </c>
      <c r="AC12" s="306">
        <v>24998.492582323652</v>
      </c>
      <c r="AD12" s="306">
        <v>27448.6</v>
      </c>
      <c r="AE12" s="306">
        <v>27035.683000000001</v>
      </c>
      <c r="AF12" s="306">
        <v>28219.128669789887</v>
      </c>
      <c r="AG12" s="306">
        <v>28301.469100000017</v>
      </c>
      <c r="AH12" s="306">
        <v>29030.1</v>
      </c>
      <c r="AI12" s="306">
        <v>27497.100000000002</v>
      </c>
      <c r="AJ12" s="306">
        <v>25989.999999999996</v>
      </c>
      <c r="AK12" s="304">
        <v>-5.4809416265715449E-2</v>
      </c>
      <c r="AM12" s="321" t="s">
        <v>693</v>
      </c>
      <c r="AN12" s="306">
        <v>43838</v>
      </c>
      <c r="AO12" s="325"/>
      <c r="AQ12" s="346" t="s">
        <v>517</v>
      </c>
    </row>
    <row r="13" spans="1:43" x14ac:dyDescent="0.25">
      <c r="A13" s="303"/>
      <c r="B13" s="326"/>
      <c r="C13" s="321" t="s">
        <v>692</v>
      </c>
      <c r="D13" s="321"/>
      <c r="E13" s="325"/>
      <c r="F13" s="327" t="s">
        <v>686</v>
      </c>
      <c r="G13" s="306">
        <v>268606</v>
      </c>
      <c r="H13" s="306">
        <v>295620</v>
      </c>
      <c r="I13" s="306">
        <v>299092</v>
      </c>
      <c r="J13" s="306">
        <v>387618</v>
      </c>
      <c r="K13" s="306">
        <v>347161</v>
      </c>
      <c r="L13" s="306">
        <v>320730</v>
      </c>
      <c r="M13" s="306">
        <v>389938</v>
      </c>
      <c r="N13" s="306">
        <v>439955</v>
      </c>
      <c r="O13" s="306">
        <v>421152</v>
      </c>
      <c r="P13" s="306">
        <v>376759</v>
      </c>
      <c r="Q13" s="306">
        <v>404447</v>
      </c>
      <c r="R13" s="306">
        <v>354276</v>
      </c>
      <c r="S13" s="306">
        <v>356409</v>
      </c>
      <c r="T13" s="306">
        <v>445162</v>
      </c>
      <c r="U13" s="306">
        <v>506505</v>
      </c>
      <c r="V13" s="306">
        <v>417250</v>
      </c>
      <c r="W13" s="306">
        <v>332365</v>
      </c>
      <c r="X13" s="306">
        <v>403590.66</v>
      </c>
      <c r="Y13" s="306">
        <v>356864.89</v>
      </c>
      <c r="Z13" s="306">
        <v>460138.35</v>
      </c>
      <c r="AA13" s="306">
        <v>498385.60464957694</v>
      </c>
      <c r="AB13" s="306">
        <v>518849.44021315716</v>
      </c>
      <c r="AC13" s="306">
        <v>568190.60621783824</v>
      </c>
      <c r="AD13" s="306">
        <v>674472.2</v>
      </c>
      <c r="AE13" s="306">
        <v>598147.54</v>
      </c>
      <c r="AF13" s="306">
        <v>581456.84595536743</v>
      </c>
      <c r="AG13" s="306">
        <v>569921.42950000195</v>
      </c>
      <c r="AH13" s="306">
        <v>641562</v>
      </c>
      <c r="AI13" s="306">
        <v>704559.4</v>
      </c>
      <c r="AJ13" s="306">
        <v>755684.9</v>
      </c>
      <c r="AK13" s="304">
        <v>7.2563789511572718E-2</v>
      </c>
      <c r="AM13" s="321" t="s">
        <v>694</v>
      </c>
      <c r="AN13" s="306">
        <v>138310</v>
      </c>
      <c r="AO13" s="328"/>
      <c r="AQ13" s="346" t="s">
        <v>518</v>
      </c>
    </row>
    <row r="14" spans="1:43" x14ac:dyDescent="0.25">
      <c r="A14" s="303"/>
      <c r="B14" s="326"/>
      <c r="C14" s="321" t="s">
        <v>693</v>
      </c>
      <c r="D14" s="321"/>
      <c r="E14" s="325"/>
      <c r="F14" s="327" t="s">
        <v>686</v>
      </c>
      <c r="G14" s="306" t="s">
        <v>686</v>
      </c>
      <c r="H14" s="306" t="s">
        <v>686</v>
      </c>
      <c r="I14" s="306" t="s">
        <v>686</v>
      </c>
      <c r="J14" s="306" t="s">
        <v>686</v>
      </c>
      <c r="K14" s="306" t="s">
        <v>686</v>
      </c>
      <c r="L14" s="306">
        <v>17440</v>
      </c>
      <c r="M14" s="306">
        <v>33684</v>
      </c>
      <c r="N14" s="306">
        <v>91858.6</v>
      </c>
      <c r="O14" s="306">
        <v>144467.20000000001</v>
      </c>
      <c r="P14" s="306">
        <v>149642.79999999999</v>
      </c>
      <c r="Q14" s="306">
        <v>57926.559999999998</v>
      </c>
      <c r="R14" s="306">
        <v>53551</v>
      </c>
      <c r="S14" s="306">
        <v>48778</v>
      </c>
      <c r="T14" s="306">
        <v>73061</v>
      </c>
      <c r="U14" s="306">
        <v>99806</v>
      </c>
      <c r="V14" s="306">
        <v>209182</v>
      </c>
      <c r="W14" s="306">
        <v>71472</v>
      </c>
      <c r="X14" s="306">
        <v>30623.65</v>
      </c>
      <c r="Y14" s="306">
        <v>11861.37</v>
      </c>
      <c r="Z14" s="306">
        <v>31951.63</v>
      </c>
      <c r="AA14" s="306">
        <v>29443.194451128566</v>
      </c>
      <c r="AB14" s="306">
        <v>45214.273295299885</v>
      </c>
      <c r="AC14" s="306">
        <v>36470.146611097014</v>
      </c>
      <c r="AD14" s="306">
        <v>12540.6</v>
      </c>
      <c r="AE14" s="306">
        <v>16261.74</v>
      </c>
      <c r="AF14" s="306">
        <v>28928.443362590384</v>
      </c>
      <c r="AG14" s="306">
        <v>27782.470400000031</v>
      </c>
      <c r="AH14" s="306">
        <v>43838</v>
      </c>
      <c r="AI14" s="306">
        <v>36453</v>
      </c>
      <c r="AJ14" s="306">
        <v>29281.4</v>
      </c>
      <c r="AK14" s="304">
        <v>-0.19673552245357029</v>
      </c>
      <c r="AM14" s="321" t="s">
        <v>695</v>
      </c>
      <c r="AN14" s="306">
        <v>118493</v>
      </c>
      <c r="AO14" s="325"/>
      <c r="AQ14" s="346" t="s">
        <v>519</v>
      </c>
    </row>
    <row r="15" spans="1:43" x14ac:dyDescent="0.25">
      <c r="A15" s="303"/>
      <c r="B15" s="326"/>
      <c r="C15" s="321" t="s">
        <v>694</v>
      </c>
      <c r="D15" s="321"/>
      <c r="E15" s="328"/>
      <c r="F15" s="324" t="s">
        <v>686</v>
      </c>
      <c r="G15" s="306">
        <v>198431</v>
      </c>
      <c r="H15" s="306">
        <v>191453</v>
      </c>
      <c r="I15" s="306">
        <v>177839</v>
      </c>
      <c r="J15" s="306">
        <v>178343</v>
      </c>
      <c r="K15" s="306">
        <v>180586</v>
      </c>
      <c r="L15" s="306">
        <v>174925</v>
      </c>
      <c r="M15" s="306">
        <v>177387</v>
      </c>
      <c r="N15" s="306">
        <v>177064</v>
      </c>
      <c r="O15" s="306">
        <v>180796</v>
      </c>
      <c r="P15" s="306">
        <v>170704</v>
      </c>
      <c r="Q15" s="306">
        <v>164134</v>
      </c>
      <c r="R15" s="306">
        <v>171563</v>
      </c>
      <c r="S15" s="306">
        <v>177713</v>
      </c>
      <c r="T15" s="306">
        <v>165940</v>
      </c>
      <c r="U15" s="306">
        <v>164124</v>
      </c>
      <c r="V15" s="306">
        <v>177613</v>
      </c>
      <c r="W15" s="306">
        <v>166018</v>
      </c>
      <c r="X15" s="306">
        <v>165346</v>
      </c>
      <c r="Y15" s="306">
        <v>158490</v>
      </c>
      <c r="Z15" s="306">
        <v>145023</v>
      </c>
      <c r="AA15" s="306">
        <v>148433</v>
      </c>
      <c r="AB15" s="306">
        <v>136971</v>
      </c>
      <c r="AC15" s="306">
        <v>140216</v>
      </c>
      <c r="AD15" s="306">
        <v>140153.29999999999</v>
      </c>
      <c r="AE15" s="306">
        <v>143584.95999999999</v>
      </c>
      <c r="AF15" s="306">
        <v>148926.84692192968</v>
      </c>
      <c r="AG15" s="306">
        <v>144438.39299999989</v>
      </c>
      <c r="AH15" s="306">
        <v>138310</v>
      </c>
      <c r="AI15" s="306">
        <v>146122.6</v>
      </c>
      <c r="AJ15" s="306">
        <v>148771</v>
      </c>
      <c r="AK15" s="304">
        <v>1.8124506407632968E-2</v>
      </c>
      <c r="AM15" s="321" t="s">
        <v>696</v>
      </c>
      <c r="AN15" s="306">
        <v>210053</v>
      </c>
      <c r="AO15" s="325"/>
      <c r="AQ15" s="347" t="s">
        <v>520</v>
      </c>
    </row>
    <row r="16" spans="1:43" x14ac:dyDescent="0.25">
      <c r="A16" s="303"/>
      <c r="B16" s="326"/>
      <c r="C16" s="321" t="s">
        <v>695</v>
      </c>
      <c r="D16" s="321"/>
      <c r="E16" s="325"/>
      <c r="F16" s="327" t="s">
        <v>686</v>
      </c>
      <c r="G16" s="306">
        <v>199140</v>
      </c>
      <c r="H16" s="306">
        <v>205432</v>
      </c>
      <c r="I16" s="306">
        <v>205046</v>
      </c>
      <c r="J16" s="306">
        <v>202500</v>
      </c>
      <c r="K16" s="306">
        <v>200546</v>
      </c>
      <c r="L16" s="306">
        <v>196555</v>
      </c>
      <c r="M16" s="306">
        <v>194354</v>
      </c>
      <c r="N16" s="306">
        <v>195653.4</v>
      </c>
      <c r="O16" s="306">
        <v>196655.6</v>
      </c>
      <c r="P16" s="306">
        <v>197307.7</v>
      </c>
      <c r="Q16" s="306">
        <v>194763.1</v>
      </c>
      <c r="R16" s="306">
        <v>196191.75</v>
      </c>
      <c r="S16" s="306">
        <v>198924.14769781366</v>
      </c>
      <c r="T16" s="306">
        <v>196007.25599999999</v>
      </c>
      <c r="U16" s="306">
        <v>188501.96</v>
      </c>
      <c r="V16" s="306">
        <v>182634.6</v>
      </c>
      <c r="W16" s="306">
        <v>172892.2</v>
      </c>
      <c r="X16" s="306">
        <v>177362.5</v>
      </c>
      <c r="Y16" s="306">
        <v>169133.7</v>
      </c>
      <c r="Z16" s="306">
        <v>162115</v>
      </c>
      <c r="AA16" s="306">
        <v>153909.25266984815</v>
      </c>
      <c r="AB16" s="306">
        <v>148298.93174994385</v>
      </c>
      <c r="AC16" s="306">
        <v>130135.48455888373</v>
      </c>
      <c r="AD16" s="306">
        <v>124994</v>
      </c>
      <c r="AE16" s="306">
        <v>119654</v>
      </c>
      <c r="AF16" s="306">
        <v>116470.04371674141</v>
      </c>
      <c r="AG16" s="306">
        <v>114251.87710000043</v>
      </c>
      <c r="AH16" s="306">
        <v>118493</v>
      </c>
      <c r="AI16" s="306">
        <v>112715</v>
      </c>
      <c r="AJ16" s="306">
        <v>120081</v>
      </c>
      <c r="AK16" s="304">
        <v>6.5350663177039525E-2</v>
      </c>
      <c r="AM16" s="321" t="s">
        <v>697</v>
      </c>
      <c r="AN16" s="306">
        <v>163928</v>
      </c>
      <c r="AO16" s="325"/>
      <c r="AQ16" s="347" t="s">
        <v>523</v>
      </c>
    </row>
    <row r="17" spans="1:43" x14ac:dyDescent="0.25">
      <c r="A17" s="303"/>
      <c r="B17" s="326"/>
      <c r="C17" s="321" t="s">
        <v>696</v>
      </c>
      <c r="D17" s="321"/>
      <c r="E17" s="325"/>
      <c r="F17" s="327" t="s">
        <v>686</v>
      </c>
      <c r="G17" s="306">
        <v>87995</v>
      </c>
      <c r="H17" s="306">
        <v>137472</v>
      </c>
      <c r="I17" s="306">
        <v>150343</v>
      </c>
      <c r="J17" s="306">
        <v>207656.8</v>
      </c>
      <c r="K17" s="306">
        <v>260313.5</v>
      </c>
      <c r="L17" s="306">
        <v>214908.79999999999</v>
      </c>
      <c r="M17" s="306">
        <v>215963.9</v>
      </c>
      <c r="N17" s="306">
        <v>202801</v>
      </c>
      <c r="O17" s="306">
        <v>207604.4</v>
      </c>
      <c r="P17" s="306">
        <v>244039.7</v>
      </c>
      <c r="Q17" s="306">
        <v>227994.6</v>
      </c>
      <c r="R17" s="306">
        <v>194516.6</v>
      </c>
      <c r="S17" s="306">
        <v>178307.50976818602</v>
      </c>
      <c r="T17" s="306">
        <v>197170.70299999998</v>
      </c>
      <c r="U17" s="306">
        <v>212611.595</v>
      </c>
      <c r="V17" s="306">
        <v>201965.34299999999</v>
      </c>
      <c r="W17" s="306">
        <v>207908.25</v>
      </c>
      <c r="X17" s="306">
        <v>275828.73</v>
      </c>
      <c r="Y17" s="306">
        <v>248921.43</v>
      </c>
      <c r="Z17" s="306">
        <v>235044.76</v>
      </c>
      <c r="AA17" s="306">
        <v>242011</v>
      </c>
      <c r="AB17" s="306">
        <v>238827</v>
      </c>
      <c r="AC17" s="306">
        <v>231137</v>
      </c>
      <c r="AD17" s="306">
        <v>161020</v>
      </c>
      <c r="AE17" s="306">
        <v>148338</v>
      </c>
      <c r="AF17" s="306">
        <v>233183.02834269314</v>
      </c>
      <c r="AG17" s="306">
        <v>228106.70840000088</v>
      </c>
      <c r="AH17" s="306">
        <v>210053</v>
      </c>
      <c r="AI17" s="306">
        <v>155317.79999999999</v>
      </c>
      <c r="AJ17" s="306">
        <v>120066</v>
      </c>
      <c r="AK17" s="304">
        <v>-0.22696561501643719</v>
      </c>
      <c r="AQ17" s="346" t="s">
        <v>537</v>
      </c>
    </row>
    <row r="18" spans="1:43" x14ac:dyDescent="0.25">
      <c r="A18" s="303"/>
      <c r="B18" s="326"/>
      <c r="C18" s="321" t="s">
        <v>697</v>
      </c>
      <c r="D18" s="321"/>
      <c r="E18" s="325"/>
      <c r="F18" s="327" t="s">
        <v>686</v>
      </c>
      <c r="G18" s="306">
        <v>15518</v>
      </c>
      <c r="H18" s="306">
        <v>19933</v>
      </c>
      <c r="I18" s="306">
        <v>23433</v>
      </c>
      <c r="J18" s="306">
        <v>23485</v>
      </c>
      <c r="K18" s="306">
        <v>23671</v>
      </c>
      <c r="L18" s="306">
        <v>24790</v>
      </c>
      <c r="M18" s="306">
        <v>34427</v>
      </c>
      <c r="N18" s="306">
        <v>44048.7</v>
      </c>
      <c r="O18" s="306">
        <v>50586</v>
      </c>
      <c r="P18" s="306">
        <v>72910</v>
      </c>
      <c r="Q18" s="306">
        <v>94178.53</v>
      </c>
      <c r="R18" s="306">
        <v>105638.7</v>
      </c>
      <c r="S18" s="306">
        <v>110612.28203451484</v>
      </c>
      <c r="T18" s="306">
        <v>109551.253</v>
      </c>
      <c r="U18" s="306">
        <v>101879</v>
      </c>
      <c r="V18" s="306">
        <v>107105.2</v>
      </c>
      <c r="W18" s="306">
        <v>104089.60000000001</v>
      </c>
      <c r="X18" s="306">
        <v>129208.4</v>
      </c>
      <c r="Y18" s="306">
        <v>121336.5</v>
      </c>
      <c r="Z18" s="306">
        <v>118745.7</v>
      </c>
      <c r="AA18" s="306">
        <v>117585.95098789872</v>
      </c>
      <c r="AB18" s="306">
        <v>130936.59643104968</v>
      </c>
      <c r="AC18" s="306">
        <v>137261.19748623171</v>
      </c>
      <c r="AD18" s="306">
        <v>146256.1</v>
      </c>
      <c r="AE18" s="306">
        <v>152701.81</v>
      </c>
      <c r="AF18" s="306">
        <v>165650.31026308137</v>
      </c>
      <c r="AG18" s="306">
        <v>163101.50160000019</v>
      </c>
      <c r="AH18" s="306">
        <v>163928</v>
      </c>
      <c r="AI18" s="306">
        <v>164430.20000000001</v>
      </c>
      <c r="AJ18" s="306">
        <v>157717.70000000001</v>
      </c>
      <c r="AK18" s="304">
        <v>-4.0822792893276283E-2</v>
      </c>
    </row>
    <row r="19" spans="1:43" x14ac:dyDescent="0.25">
      <c r="A19" s="303"/>
      <c r="B19" s="326"/>
      <c r="C19" s="326"/>
      <c r="D19" s="321"/>
      <c r="E19" s="325"/>
      <c r="F19" s="327"/>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4"/>
      <c r="AM19" s="321" t="s">
        <v>699</v>
      </c>
      <c r="AN19" s="306">
        <v>121141.9</v>
      </c>
      <c r="AQ19" s="296" t="s">
        <v>531</v>
      </c>
    </row>
    <row r="20" spans="1:43" x14ac:dyDescent="0.25">
      <c r="A20" s="320" t="s">
        <v>698</v>
      </c>
      <c r="B20" s="320"/>
      <c r="C20" s="322"/>
      <c r="D20" s="320"/>
      <c r="E20" s="323"/>
      <c r="F20" s="344" t="s">
        <v>686</v>
      </c>
      <c r="G20" s="307">
        <v>204150</v>
      </c>
      <c r="H20" s="307">
        <v>211852</v>
      </c>
      <c r="I20" s="307">
        <v>213648</v>
      </c>
      <c r="J20" s="307">
        <v>200015</v>
      </c>
      <c r="K20" s="307">
        <v>209340</v>
      </c>
      <c r="L20" s="307">
        <v>207839</v>
      </c>
      <c r="M20" s="307">
        <v>208054</v>
      </c>
      <c r="N20" s="307">
        <v>203621</v>
      </c>
      <c r="O20" s="307">
        <v>197566</v>
      </c>
      <c r="P20" s="307">
        <v>187545</v>
      </c>
      <c r="Q20" s="307">
        <v>188697</v>
      </c>
      <c r="R20" s="307">
        <v>187274</v>
      </c>
      <c r="S20" s="307">
        <v>188718</v>
      </c>
      <c r="T20" s="307">
        <v>184460</v>
      </c>
      <c r="U20" s="307">
        <v>179741</v>
      </c>
      <c r="V20" s="307">
        <v>178869</v>
      </c>
      <c r="W20" s="307">
        <v>172316</v>
      </c>
      <c r="X20" s="307">
        <v>172707</v>
      </c>
      <c r="Y20" s="307">
        <v>175903</v>
      </c>
      <c r="Z20" s="307">
        <v>175692</v>
      </c>
      <c r="AA20" s="307">
        <v>175166</v>
      </c>
      <c r="AB20" s="307">
        <v>169697</v>
      </c>
      <c r="AC20" s="307">
        <v>165923</v>
      </c>
      <c r="AD20" s="307">
        <v>168597</v>
      </c>
      <c r="AE20" s="307">
        <v>170128</v>
      </c>
      <c r="AF20" s="307">
        <v>174267.94193000003</v>
      </c>
      <c r="AG20" s="307">
        <v>170016.3906000001</v>
      </c>
      <c r="AH20" s="307">
        <v>168934.90719999999</v>
      </c>
      <c r="AI20" s="307">
        <v>175309.07060000001</v>
      </c>
      <c r="AJ20" s="307">
        <v>171872.76539999997</v>
      </c>
      <c r="AK20" s="310">
        <v>-1.9601411314538297E-2</v>
      </c>
      <c r="AM20" s="321" t="s">
        <v>700</v>
      </c>
      <c r="AN20" s="306">
        <v>23959.5</v>
      </c>
      <c r="AQ20" s="296" t="s">
        <v>532</v>
      </c>
    </row>
    <row r="21" spans="1:43" x14ac:dyDescent="0.25">
      <c r="A21" s="572" t="s">
        <v>687</v>
      </c>
      <c r="B21" s="572"/>
      <c r="C21" s="321" t="s">
        <v>699</v>
      </c>
      <c r="D21" s="321"/>
      <c r="E21" s="325"/>
      <c r="F21" s="327" t="s">
        <v>686</v>
      </c>
      <c r="G21" s="306">
        <v>133987</v>
      </c>
      <c r="H21" s="306">
        <v>142782</v>
      </c>
      <c r="I21" s="306">
        <v>145839</v>
      </c>
      <c r="J21" s="306">
        <v>132544</v>
      </c>
      <c r="K21" s="306">
        <v>141526</v>
      </c>
      <c r="L21" s="306">
        <v>140907</v>
      </c>
      <c r="M21" s="306">
        <v>142328</v>
      </c>
      <c r="N21" s="306">
        <v>139326</v>
      </c>
      <c r="O21" s="306">
        <v>134992</v>
      </c>
      <c r="P21" s="306">
        <v>125950</v>
      </c>
      <c r="Q21" s="306">
        <v>127427</v>
      </c>
      <c r="R21" s="306">
        <v>129698</v>
      </c>
      <c r="S21" s="306">
        <v>132190</v>
      </c>
      <c r="T21" s="306">
        <v>126364</v>
      </c>
      <c r="U21" s="306">
        <v>124576</v>
      </c>
      <c r="V21" s="306">
        <v>125553</v>
      </c>
      <c r="W21" s="306">
        <v>118543</v>
      </c>
      <c r="X21" s="306">
        <v>119712</v>
      </c>
      <c r="Y21" s="306">
        <v>123946</v>
      </c>
      <c r="Z21" s="306">
        <v>124838</v>
      </c>
      <c r="AA21" s="306">
        <v>124922.84</v>
      </c>
      <c r="AB21" s="306">
        <v>120947.85</v>
      </c>
      <c r="AC21" s="306">
        <v>118676</v>
      </c>
      <c r="AD21" s="306">
        <v>121108</v>
      </c>
      <c r="AE21" s="306">
        <v>121671</v>
      </c>
      <c r="AF21" s="306">
        <v>126012.01700000002</v>
      </c>
      <c r="AG21" s="306">
        <v>124874.95750000011</v>
      </c>
      <c r="AH21" s="306">
        <v>121141.9</v>
      </c>
      <c r="AI21" s="306">
        <v>128678.9</v>
      </c>
      <c r="AJ21" s="306">
        <v>123459.9</v>
      </c>
      <c r="AK21" s="304">
        <v>-4.0558319973204582E-2</v>
      </c>
      <c r="AM21" s="321" t="s">
        <v>701</v>
      </c>
      <c r="AN21" s="306">
        <v>10365.1</v>
      </c>
      <c r="AQ21" s="296" t="s">
        <v>533</v>
      </c>
    </row>
    <row r="22" spans="1:43" x14ac:dyDescent="0.25">
      <c r="A22" s="303"/>
      <c r="B22" s="321"/>
      <c r="C22" s="321" t="s">
        <v>700</v>
      </c>
      <c r="D22" s="321"/>
      <c r="E22" s="325"/>
      <c r="F22" s="327" t="s">
        <v>686</v>
      </c>
      <c r="G22" s="306">
        <v>39273</v>
      </c>
      <c r="H22" s="306">
        <v>38616</v>
      </c>
      <c r="I22" s="306">
        <v>37864</v>
      </c>
      <c r="J22" s="306">
        <v>37782</v>
      </c>
      <c r="K22" s="306">
        <v>36838</v>
      </c>
      <c r="L22" s="306">
        <v>35857</v>
      </c>
      <c r="M22" s="306">
        <v>34450</v>
      </c>
      <c r="N22" s="306">
        <v>33620</v>
      </c>
      <c r="O22" s="306">
        <v>32666</v>
      </c>
      <c r="P22" s="306">
        <v>32008</v>
      </c>
      <c r="Q22" s="306">
        <v>31847</v>
      </c>
      <c r="R22" s="306">
        <v>28397</v>
      </c>
      <c r="S22" s="306">
        <v>28465</v>
      </c>
      <c r="T22" s="306">
        <v>30142</v>
      </c>
      <c r="U22" s="306">
        <v>29771</v>
      </c>
      <c r="V22" s="306">
        <v>28388</v>
      </c>
      <c r="W22" s="306">
        <v>27962</v>
      </c>
      <c r="X22" s="306">
        <v>27918</v>
      </c>
      <c r="Y22" s="306">
        <v>25633</v>
      </c>
      <c r="Z22" s="306">
        <v>25316</v>
      </c>
      <c r="AA22" s="306">
        <v>24132.49</v>
      </c>
      <c r="AB22" s="306">
        <v>23294.400000000001</v>
      </c>
      <c r="AC22" s="306">
        <v>22919</v>
      </c>
      <c r="AD22" s="306">
        <v>22982</v>
      </c>
      <c r="AE22" s="306">
        <v>23730</v>
      </c>
      <c r="AF22" s="306">
        <v>23998</v>
      </c>
      <c r="AG22" s="306">
        <v>22253.619100000004</v>
      </c>
      <c r="AH22" s="306">
        <v>23959.5</v>
      </c>
      <c r="AI22" s="306">
        <v>23664.799999999999</v>
      </c>
      <c r="AJ22" s="306">
        <v>24184.999999999996</v>
      </c>
      <c r="AK22" s="304">
        <v>2.1982015482911121E-2</v>
      </c>
      <c r="AM22" s="321" t="s">
        <v>702</v>
      </c>
      <c r="AN22" s="306">
        <v>11717.710000000001</v>
      </c>
      <c r="AQ22" s="296" t="s">
        <v>534</v>
      </c>
    </row>
    <row r="23" spans="1:43" x14ac:dyDescent="0.25">
      <c r="A23" s="303"/>
      <c r="B23" s="321"/>
      <c r="C23" s="321" t="s">
        <v>701</v>
      </c>
      <c r="D23" s="321"/>
      <c r="E23" s="325"/>
      <c r="F23" s="327" t="s">
        <v>686</v>
      </c>
      <c r="G23" s="306">
        <v>16452</v>
      </c>
      <c r="H23" s="306">
        <v>15977</v>
      </c>
      <c r="I23" s="306">
        <v>15251</v>
      </c>
      <c r="J23" s="306">
        <v>14985</v>
      </c>
      <c r="K23" s="306">
        <v>15308</v>
      </c>
      <c r="L23" s="306">
        <v>15021</v>
      </c>
      <c r="M23" s="306">
        <v>15284</v>
      </c>
      <c r="N23" s="306">
        <v>14670</v>
      </c>
      <c r="O23" s="306">
        <v>13616</v>
      </c>
      <c r="P23" s="306">
        <v>13249</v>
      </c>
      <c r="Q23" s="306">
        <v>12882</v>
      </c>
      <c r="R23" s="306">
        <v>12479</v>
      </c>
      <c r="S23" s="306">
        <v>12377</v>
      </c>
      <c r="T23" s="306">
        <v>11278</v>
      </c>
      <c r="U23" s="306">
        <v>9602</v>
      </c>
      <c r="V23" s="306">
        <v>9314</v>
      </c>
      <c r="W23" s="306">
        <v>9543</v>
      </c>
      <c r="X23" s="306">
        <v>9463</v>
      </c>
      <c r="Y23" s="306">
        <v>9203</v>
      </c>
      <c r="Z23" s="306">
        <v>9281</v>
      </c>
      <c r="AA23" s="306">
        <v>9408.16</v>
      </c>
      <c r="AB23" s="306">
        <v>9130.56</v>
      </c>
      <c r="AC23" s="306">
        <v>10244</v>
      </c>
      <c r="AD23" s="306">
        <v>9637.26</v>
      </c>
      <c r="AE23" s="306">
        <v>9759.125</v>
      </c>
      <c r="AF23" s="306">
        <v>10283</v>
      </c>
      <c r="AG23" s="306">
        <v>9880.2255999999998</v>
      </c>
      <c r="AH23" s="306">
        <v>10365.1</v>
      </c>
      <c r="AI23" s="306">
        <v>9729.5</v>
      </c>
      <c r="AJ23" s="306">
        <v>9333.7000000000007</v>
      </c>
      <c r="AK23" s="304">
        <v>-4.0680404954005822E-2</v>
      </c>
      <c r="AM23" s="329" t="s">
        <v>703</v>
      </c>
      <c r="AN23" s="308">
        <v>1750.6972000000001</v>
      </c>
      <c r="AQ23" s="296" t="s">
        <v>536</v>
      </c>
    </row>
    <row r="24" spans="1:43" x14ac:dyDescent="0.25">
      <c r="A24" s="303"/>
      <c r="B24" s="321"/>
      <c r="C24" s="321" t="s">
        <v>702</v>
      </c>
      <c r="D24" s="321"/>
      <c r="E24" s="325"/>
      <c r="F24" s="327" t="s">
        <v>686</v>
      </c>
      <c r="G24" s="306">
        <v>12235</v>
      </c>
      <c r="H24" s="306">
        <v>12246</v>
      </c>
      <c r="I24" s="306">
        <v>12440</v>
      </c>
      <c r="J24" s="306">
        <v>12461</v>
      </c>
      <c r="K24" s="306">
        <v>13385</v>
      </c>
      <c r="L24" s="306">
        <v>13775</v>
      </c>
      <c r="M24" s="306">
        <v>13712</v>
      </c>
      <c r="N24" s="306">
        <v>13734</v>
      </c>
      <c r="O24" s="306">
        <v>14012</v>
      </c>
      <c r="P24" s="306">
        <v>14075</v>
      </c>
      <c r="Q24" s="306">
        <v>14301</v>
      </c>
      <c r="R24" s="306">
        <v>14545</v>
      </c>
      <c r="S24" s="306">
        <v>13641</v>
      </c>
      <c r="T24" s="306">
        <v>14386</v>
      </c>
      <c r="U24" s="306">
        <v>13546</v>
      </c>
      <c r="V24" s="306">
        <v>13363</v>
      </c>
      <c r="W24" s="306">
        <v>14108</v>
      </c>
      <c r="X24" s="306">
        <v>13578</v>
      </c>
      <c r="Y24" s="306">
        <v>15048</v>
      </c>
      <c r="Z24" s="306">
        <v>14213</v>
      </c>
      <c r="AA24" s="306">
        <v>14799.15</v>
      </c>
      <c r="AB24" s="306">
        <v>13844.7</v>
      </c>
      <c r="AC24" s="306">
        <v>11931</v>
      </c>
      <c r="AD24" s="306">
        <v>12780</v>
      </c>
      <c r="AE24" s="306">
        <v>12958</v>
      </c>
      <c r="AF24" s="306">
        <v>11920</v>
      </c>
      <c r="AG24" s="306">
        <v>11242.9401</v>
      </c>
      <c r="AH24" s="306">
        <v>11717.710000000001</v>
      </c>
      <c r="AI24" s="306">
        <v>11258.4</v>
      </c>
      <c r="AJ24" s="306">
        <v>12308.2</v>
      </c>
      <c r="AK24" s="304">
        <v>9.3245931926383863E-2</v>
      </c>
      <c r="AQ24" s="296" t="s">
        <v>524</v>
      </c>
    </row>
    <row r="25" spans="1:43" x14ac:dyDescent="0.25">
      <c r="A25" s="336"/>
      <c r="B25" s="329"/>
      <c r="C25" s="329" t="s">
        <v>703</v>
      </c>
      <c r="D25" s="329"/>
      <c r="E25" s="330"/>
      <c r="F25" s="345" t="s">
        <v>686</v>
      </c>
      <c r="G25" s="308">
        <v>2203</v>
      </c>
      <c r="H25" s="308">
        <v>2231</v>
      </c>
      <c r="I25" s="308">
        <v>2254</v>
      </c>
      <c r="J25" s="308">
        <v>2243</v>
      </c>
      <c r="K25" s="308">
        <v>2283</v>
      </c>
      <c r="L25" s="308">
        <v>2279</v>
      </c>
      <c r="M25" s="308">
        <v>2279</v>
      </c>
      <c r="N25" s="308">
        <v>2271</v>
      </c>
      <c r="O25" s="308">
        <v>2281</v>
      </c>
      <c r="P25" s="308">
        <v>2264</v>
      </c>
      <c r="Q25" s="308">
        <v>2240</v>
      </c>
      <c r="R25" s="308">
        <v>2155</v>
      </c>
      <c r="S25" s="308">
        <v>2047</v>
      </c>
      <c r="T25" s="308">
        <v>2289</v>
      </c>
      <c r="U25" s="308">
        <v>2246</v>
      </c>
      <c r="V25" s="308">
        <v>2252</v>
      </c>
      <c r="W25" s="308">
        <v>2160</v>
      </c>
      <c r="X25" s="308">
        <v>2035</v>
      </c>
      <c r="Y25" s="308">
        <v>2073</v>
      </c>
      <c r="Z25" s="308">
        <v>2043</v>
      </c>
      <c r="AA25" s="308">
        <v>1904</v>
      </c>
      <c r="AB25" s="308">
        <v>1953</v>
      </c>
      <c r="AC25" s="308">
        <v>2151.38</v>
      </c>
      <c r="AD25" s="308">
        <v>2089</v>
      </c>
      <c r="AE25" s="308">
        <v>2008</v>
      </c>
      <c r="AF25" s="308">
        <v>2055</v>
      </c>
      <c r="AG25" s="308">
        <v>1764.6483000000001</v>
      </c>
      <c r="AH25" s="308">
        <v>1750.6972000000001</v>
      </c>
      <c r="AI25" s="308">
        <v>1977.4706000000001</v>
      </c>
      <c r="AJ25" s="308">
        <v>2585.9654</v>
      </c>
      <c r="AK25" s="305">
        <v>0.30771370254505936</v>
      </c>
      <c r="AQ25" s="296" t="s">
        <v>525</v>
      </c>
    </row>
    <row r="26" spans="1:43" x14ac:dyDescent="0.25">
      <c r="A26" s="303"/>
      <c r="B26" s="321"/>
      <c r="C26" s="321"/>
      <c r="D26" s="321"/>
      <c r="E26" s="326"/>
      <c r="F26" s="32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9"/>
    </row>
    <row r="27" spans="1:43" x14ac:dyDescent="0.25">
      <c r="A27" s="342" t="s">
        <v>704</v>
      </c>
      <c r="B27" s="321"/>
      <c r="C27" s="321"/>
      <c r="D27" s="321"/>
      <c r="E27" s="326"/>
      <c r="F27" s="32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9"/>
    </row>
    <row r="28" spans="1:43" x14ac:dyDescent="0.25">
      <c r="A28" s="340" t="s">
        <v>705</v>
      </c>
      <c r="B28" s="321"/>
      <c r="C28" s="321"/>
      <c r="D28" s="321"/>
      <c r="E28" s="326"/>
      <c r="F28" s="32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6"/>
      <c r="AK28" s="309"/>
    </row>
    <row r="29" spans="1:43" x14ac:dyDescent="0.25">
      <c r="A29" s="341" t="s">
        <v>706</v>
      </c>
      <c r="B29" s="343"/>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7"/>
    </row>
    <row r="30" spans="1:43" x14ac:dyDescent="0.25">
      <c r="A30" s="341" t="s">
        <v>707</v>
      </c>
      <c r="B30" s="343"/>
      <c r="C30" s="297"/>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7"/>
    </row>
    <row r="31" spans="1:43" x14ac:dyDescent="0.25">
      <c r="A31" s="341" t="s">
        <v>708</v>
      </c>
      <c r="B31" s="343"/>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row>
    <row r="32" spans="1:43" x14ac:dyDescent="0.25">
      <c r="A32" s="341" t="s">
        <v>709</v>
      </c>
      <c r="B32" s="343"/>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row>
    <row r="33" spans="1:37" x14ac:dyDescent="0.25">
      <c r="A33" s="341" t="s">
        <v>710</v>
      </c>
      <c r="B33" s="343"/>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97"/>
    </row>
    <row r="34" spans="1:37" x14ac:dyDescent="0.25">
      <c r="A34" s="341" t="s">
        <v>711</v>
      </c>
      <c r="B34" s="343"/>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97"/>
    </row>
    <row r="36" spans="1:37" ht="15.75" customHeight="1" x14ac:dyDescent="0.25">
      <c r="A36" s="297"/>
      <c r="B36" s="297" t="s">
        <v>785</v>
      </c>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97"/>
    </row>
  </sheetData>
  <mergeCells count="34">
    <mergeCell ref="AI6:AI7"/>
    <mergeCell ref="AF6:AF7"/>
    <mergeCell ref="AJ6:AJ7"/>
    <mergeCell ref="AB6:AB7"/>
    <mergeCell ref="AC6:AC7"/>
    <mergeCell ref="AD6:AD7"/>
    <mergeCell ref="AE6:AE7"/>
    <mergeCell ref="AH6:AH7"/>
    <mergeCell ref="F6:F7"/>
    <mergeCell ref="A4:E4"/>
    <mergeCell ref="A5:E5"/>
    <mergeCell ref="A21:B21"/>
    <mergeCell ref="A9:B9"/>
    <mergeCell ref="S6:S7"/>
    <mergeCell ref="AA6:AA7"/>
    <mergeCell ref="P6:P7"/>
    <mergeCell ref="Q6:Q7"/>
    <mergeCell ref="R6:R7"/>
    <mergeCell ref="U6:U7"/>
    <mergeCell ref="T6:T7"/>
    <mergeCell ref="V6:V7"/>
    <mergeCell ref="W6:W7"/>
    <mergeCell ref="X6:X7"/>
    <mergeCell ref="Y6:Y7"/>
    <mergeCell ref="Z6:Z7"/>
    <mergeCell ref="G6:G7"/>
    <mergeCell ref="H6:H7"/>
    <mergeCell ref="I6:I7"/>
    <mergeCell ref="N6:N7"/>
    <mergeCell ref="O6:O7"/>
    <mergeCell ref="J6:J7"/>
    <mergeCell ref="K6:K7"/>
    <mergeCell ref="L6:L7"/>
    <mergeCell ref="M6:M7"/>
  </mergeCells>
  <hyperlinks>
    <hyperlink ref="D1"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Results summary</vt:lpstr>
      <vt:lpstr>LULUCF</vt:lpstr>
      <vt:lpstr>Agriculture</vt:lpstr>
      <vt:lpstr>crops livestock</vt:lpstr>
      <vt:lpstr>N2O animals</vt:lpstr>
      <vt:lpstr>N2O soils</vt:lpstr>
      <vt:lpstr>Methane</vt:lpstr>
      <vt:lpstr>Defra census boundaries</vt:lpstr>
      <vt:lpstr>crop areas</vt:lpstr>
      <vt:lpstr>grass areas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Wiltshire</dc:creator>
  <cp:lastModifiedBy>Michael Doust</cp:lastModifiedBy>
  <dcterms:created xsi:type="dcterms:W3CDTF">2013-10-02T07:38:51Z</dcterms:created>
  <dcterms:modified xsi:type="dcterms:W3CDTF">2014-01-16T16:58:31Z</dcterms:modified>
</cp:coreProperties>
</file>